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2" r:id="rId17"/>
  </pivotCaches>
  <fileRecoveryPr repairLoad="1"/>
</workbook>
</file>

<file path=xl/calcChain.xml><?xml version="1.0" encoding="utf-8"?>
<calcChain xmlns="http://schemas.openxmlformats.org/spreadsheetml/2006/main">
  <c r="AH5" i="1" l="1"/>
  <c r="AH8" i="1"/>
  <c r="AH14" i="1"/>
  <c r="AH16" i="1"/>
  <c r="AH18" i="1"/>
  <c r="AH21" i="1"/>
  <c r="AH23" i="1"/>
  <c r="AH25" i="1"/>
  <c r="AH28" i="1"/>
  <c r="AH30" i="1"/>
  <c r="AH32" i="1"/>
  <c r="AH35" i="1"/>
  <c r="AH37" i="1"/>
  <c r="AH45" i="1"/>
  <c r="AH53" i="1"/>
  <c r="AH58" i="1"/>
  <c r="AH65" i="1"/>
  <c r="AH72" i="1"/>
  <c r="AH79" i="1"/>
  <c r="AH81" i="1"/>
  <c r="AH83" i="1"/>
  <c r="AH85" i="1"/>
  <c r="AH89" i="1"/>
  <c r="AH91" i="1"/>
  <c r="AH95" i="1"/>
  <c r="AH97" i="1"/>
  <c r="AH99" i="1"/>
  <c r="AH103" i="1"/>
  <c r="AH105" i="1"/>
  <c r="AH107" i="1"/>
  <c r="AH115" i="1"/>
  <c r="AH118" i="1"/>
  <c r="AH125" i="1"/>
  <c r="AH128" i="1"/>
  <c r="AH135" i="1"/>
  <c r="AH145" i="1"/>
  <c r="AH150" i="1"/>
  <c r="AH161" i="1"/>
  <c r="AH169" i="1"/>
  <c r="AH179" i="1"/>
  <c r="AH188" i="1"/>
  <c r="AH194" i="1"/>
  <c r="AH203" i="1"/>
  <c r="AH213" i="1"/>
  <c r="AH215" i="1"/>
  <c r="AH217" i="1"/>
  <c r="AH218" i="1"/>
  <c r="AH220" i="1"/>
  <c r="AH222" i="1"/>
  <c r="AH224" i="1"/>
  <c r="AH228" i="1"/>
  <c r="AH235" i="1"/>
  <c r="AH243" i="1"/>
  <c r="AH246" i="1"/>
  <c r="AH254" i="1"/>
  <c r="AH267" i="1"/>
  <c r="AH277" i="1"/>
  <c r="AH289" i="1"/>
  <c r="AH292" i="1"/>
  <c r="AH304" i="1"/>
  <c r="AH310" i="1"/>
  <c r="AH314" i="1"/>
  <c r="AH316" i="1"/>
  <c r="AH318" i="1"/>
  <c r="AH320" i="1"/>
  <c r="AH323" i="1"/>
  <c r="AH331" i="1"/>
  <c r="AH338" i="1"/>
  <c r="AH345" i="1"/>
  <c r="AH351" i="1"/>
  <c r="AH359" i="1"/>
  <c r="AH362" i="1"/>
  <c r="AH372" i="1"/>
  <c r="AH375" i="1"/>
  <c r="AH379" i="1"/>
  <c r="AH382" i="1"/>
  <c r="AH388" i="1"/>
  <c r="AH393" i="1"/>
  <c r="AH395" i="1"/>
  <c r="AH398" i="1"/>
  <c r="AH400" i="1"/>
  <c r="AH403" i="1"/>
  <c r="AH412" i="1"/>
  <c r="AH417" i="1"/>
  <c r="AH419" i="1"/>
  <c r="AH421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W3" i="1"/>
  <c r="W4" i="1"/>
  <c r="W5" i="1"/>
  <c r="W6" i="1"/>
  <c r="W7" i="1"/>
  <c r="W8" i="1"/>
  <c r="W9" i="1"/>
  <c r="W10" i="1"/>
  <c r="W11" i="1"/>
  <c r="W12" i="1"/>
  <c r="W13" i="1"/>
  <c r="W14" i="1"/>
  <c r="AA14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Z938" i="1" l="1"/>
  <c r="Y938" i="1"/>
  <c r="AA938" i="1"/>
  <c r="AA936" i="1"/>
  <c r="Y936" i="1"/>
  <c r="Z936" i="1"/>
  <c r="AA932" i="1"/>
  <c r="Y932" i="1"/>
  <c r="Z932" i="1"/>
  <c r="AA928" i="1"/>
  <c r="Y928" i="1"/>
  <c r="Z928" i="1"/>
  <c r="AA924" i="1"/>
  <c r="Y924" i="1"/>
  <c r="Z924" i="1"/>
  <c r="AA920" i="1"/>
  <c r="Y920" i="1"/>
  <c r="Z920" i="1"/>
  <c r="Z914" i="1"/>
  <c r="Y914" i="1"/>
  <c r="AA914" i="1"/>
  <c r="AA937" i="1"/>
  <c r="Z937" i="1"/>
  <c r="Y937" i="1"/>
  <c r="AA935" i="1"/>
  <c r="Z935" i="1"/>
  <c r="Y935" i="1"/>
  <c r="AA933" i="1"/>
  <c r="Z933" i="1"/>
  <c r="Y933" i="1"/>
  <c r="AA931" i="1"/>
  <c r="Z931" i="1"/>
  <c r="Y931" i="1"/>
  <c r="AA929" i="1"/>
  <c r="Z929" i="1"/>
  <c r="Y929" i="1"/>
  <c r="AA927" i="1"/>
  <c r="Z927" i="1"/>
  <c r="Y927" i="1"/>
  <c r="AA925" i="1"/>
  <c r="Z925" i="1"/>
  <c r="Y925" i="1"/>
  <c r="AA923" i="1"/>
  <c r="Z923" i="1"/>
  <c r="Y923" i="1"/>
  <c r="AA921" i="1"/>
  <c r="Z921" i="1"/>
  <c r="Y921" i="1"/>
  <c r="AA919" i="1"/>
  <c r="Z919" i="1"/>
  <c r="Y919" i="1"/>
  <c r="AA917" i="1"/>
  <c r="Z917" i="1"/>
  <c r="Y917" i="1"/>
  <c r="AA915" i="1"/>
  <c r="Z915" i="1"/>
  <c r="Y915" i="1"/>
  <c r="AA913" i="1"/>
  <c r="Z913" i="1"/>
  <c r="Y913" i="1"/>
  <c r="AA911" i="1"/>
  <c r="Z911" i="1"/>
  <c r="Y911" i="1"/>
  <c r="AA909" i="1"/>
  <c r="Z909" i="1"/>
  <c r="Y909" i="1"/>
  <c r="AA907" i="1"/>
  <c r="Z907" i="1"/>
  <c r="Y907" i="1"/>
  <c r="AA905" i="1"/>
  <c r="Z905" i="1"/>
  <c r="Y905" i="1"/>
  <c r="AA903" i="1"/>
  <c r="Z903" i="1"/>
  <c r="Y903" i="1"/>
  <c r="AA901" i="1"/>
  <c r="Z901" i="1"/>
  <c r="Y901" i="1"/>
  <c r="AA899" i="1"/>
  <c r="Z899" i="1"/>
  <c r="Y899" i="1"/>
  <c r="AA897" i="1"/>
  <c r="Z897" i="1"/>
  <c r="Y897" i="1"/>
  <c r="AA895" i="1"/>
  <c r="Z895" i="1"/>
  <c r="Y895" i="1"/>
  <c r="AA893" i="1"/>
  <c r="Z893" i="1"/>
  <c r="Y893" i="1"/>
  <c r="AA891" i="1"/>
  <c r="Z891" i="1"/>
  <c r="Y891" i="1"/>
  <c r="AA889" i="1"/>
  <c r="Z889" i="1"/>
  <c r="Y889" i="1"/>
  <c r="AA887" i="1"/>
  <c r="Z887" i="1"/>
  <c r="Y887" i="1"/>
  <c r="AA885" i="1"/>
  <c r="Z885" i="1"/>
  <c r="Y885" i="1"/>
  <c r="AA883" i="1"/>
  <c r="Z883" i="1"/>
  <c r="Y883" i="1"/>
  <c r="AA881" i="1"/>
  <c r="Z881" i="1"/>
  <c r="Y881" i="1"/>
  <c r="AA879" i="1"/>
  <c r="Z879" i="1"/>
  <c r="Y879" i="1"/>
  <c r="AA877" i="1"/>
  <c r="Z877" i="1"/>
  <c r="Y877" i="1"/>
  <c r="AA875" i="1"/>
  <c r="Z875" i="1"/>
  <c r="Y875" i="1"/>
  <c r="AA873" i="1"/>
  <c r="Z873" i="1"/>
  <c r="Y873" i="1"/>
  <c r="AA871" i="1"/>
  <c r="Z871" i="1"/>
  <c r="Y871" i="1"/>
  <c r="AA869" i="1"/>
  <c r="Z869" i="1"/>
  <c r="Y869" i="1"/>
  <c r="AA867" i="1"/>
  <c r="Z867" i="1"/>
  <c r="Y867" i="1"/>
  <c r="AA865" i="1"/>
  <c r="Z865" i="1"/>
  <c r="Y865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55" i="1"/>
  <c r="Z855" i="1"/>
  <c r="Y855" i="1"/>
  <c r="AA853" i="1"/>
  <c r="Z853" i="1"/>
  <c r="Y853" i="1"/>
  <c r="AA851" i="1"/>
  <c r="Z851" i="1"/>
  <c r="Y851" i="1"/>
  <c r="AA849" i="1"/>
  <c r="Z849" i="1"/>
  <c r="Y849" i="1"/>
  <c r="AA847" i="1"/>
  <c r="Z847" i="1"/>
  <c r="Y847" i="1"/>
  <c r="AA845" i="1"/>
  <c r="Z845" i="1"/>
  <c r="Y845" i="1"/>
  <c r="AA843" i="1"/>
  <c r="Z843" i="1"/>
  <c r="Y843" i="1"/>
  <c r="AA841" i="1"/>
  <c r="Z841" i="1"/>
  <c r="Y841" i="1"/>
  <c r="AA839" i="1"/>
  <c r="Z839" i="1"/>
  <c r="Y839" i="1"/>
  <c r="AA837" i="1"/>
  <c r="Z837" i="1"/>
  <c r="Y837" i="1"/>
  <c r="AA835" i="1"/>
  <c r="Z835" i="1"/>
  <c r="Y835" i="1"/>
  <c r="AA833" i="1"/>
  <c r="Z833" i="1"/>
  <c r="Y833" i="1"/>
  <c r="AA831" i="1"/>
  <c r="Z831" i="1"/>
  <c r="Y831" i="1"/>
  <c r="AA829" i="1"/>
  <c r="Z829" i="1"/>
  <c r="Y829" i="1"/>
  <c r="AA827" i="1"/>
  <c r="Z827" i="1"/>
  <c r="Y827" i="1"/>
  <c r="AA825" i="1"/>
  <c r="Z825" i="1"/>
  <c r="Y825" i="1"/>
  <c r="AA823" i="1"/>
  <c r="Z823" i="1"/>
  <c r="Y823" i="1"/>
  <c r="AA821" i="1"/>
  <c r="Z821" i="1"/>
  <c r="Y821" i="1"/>
  <c r="AA819" i="1"/>
  <c r="Z819" i="1"/>
  <c r="Y819" i="1"/>
  <c r="AA817" i="1"/>
  <c r="Z817" i="1"/>
  <c r="Y817" i="1"/>
  <c r="AA815" i="1"/>
  <c r="Z815" i="1"/>
  <c r="Y815" i="1"/>
  <c r="AA813" i="1"/>
  <c r="Z813" i="1"/>
  <c r="Y813" i="1"/>
  <c r="AA811" i="1"/>
  <c r="Z811" i="1"/>
  <c r="Y811" i="1"/>
  <c r="AA809" i="1"/>
  <c r="Z809" i="1"/>
  <c r="Y809" i="1"/>
  <c r="AA807" i="1"/>
  <c r="Z807" i="1"/>
  <c r="Y807" i="1"/>
  <c r="AA805" i="1"/>
  <c r="Z805" i="1"/>
  <c r="Y805" i="1"/>
  <c r="AA803" i="1"/>
  <c r="Z803" i="1"/>
  <c r="Y803" i="1"/>
  <c r="AA801" i="1"/>
  <c r="Z801" i="1"/>
  <c r="Y801" i="1"/>
  <c r="AA799" i="1"/>
  <c r="Z799" i="1"/>
  <c r="Y799" i="1"/>
  <c r="AA797" i="1"/>
  <c r="Z797" i="1"/>
  <c r="Y797" i="1"/>
  <c r="AA795" i="1"/>
  <c r="Z795" i="1"/>
  <c r="Y795" i="1"/>
  <c r="AA793" i="1"/>
  <c r="Z793" i="1"/>
  <c r="Y793" i="1"/>
  <c r="AA791" i="1"/>
  <c r="Z791" i="1"/>
  <c r="Y791" i="1"/>
  <c r="AA789" i="1"/>
  <c r="Z789" i="1"/>
  <c r="Y789" i="1"/>
  <c r="AA787" i="1"/>
  <c r="Z787" i="1"/>
  <c r="Y787" i="1"/>
  <c r="AA785" i="1"/>
  <c r="Z785" i="1"/>
  <c r="Y785" i="1"/>
  <c r="AA783" i="1"/>
  <c r="Z783" i="1"/>
  <c r="Y783" i="1"/>
  <c r="AA781" i="1"/>
  <c r="Z781" i="1"/>
  <c r="Y781" i="1"/>
  <c r="AA779" i="1"/>
  <c r="Z779" i="1"/>
  <c r="Y779" i="1"/>
  <c r="AA777" i="1"/>
  <c r="Z777" i="1"/>
  <c r="Y777" i="1"/>
  <c r="AA775" i="1"/>
  <c r="Z775" i="1"/>
  <c r="Y775" i="1"/>
  <c r="AA773" i="1"/>
  <c r="Z773" i="1"/>
  <c r="Y773" i="1"/>
  <c r="AA771" i="1"/>
  <c r="Z771" i="1"/>
  <c r="Y771" i="1"/>
  <c r="AA769" i="1"/>
  <c r="Z769" i="1"/>
  <c r="Y769" i="1"/>
  <c r="AA767" i="1"/>
  <c r="Z767" i="1"/>
  <c r="Y767" i="1"/>
  <c r="AA765" i="1"/>
  <c r="Z765" i="1"/>
  <c r="Y765" i="1"/>
  <c r="AA763" i="1"/>
  <c r="Z763" i="1"/>
  <c r="Y763" i="1"/>
  <c r="AA761" i="1"/>
  <c r="Z761" i="1"/>
  <c r="Y761" i="1"/>
  <c r="AA759" i="1"/>
  <c r="Z759" i="1"/>
  <c r="Y759" i="1"/>
  <c r="AA757" i="1"/>
  <c r="Z757" i="1"/>
  <c r="Y757" i="1"/>
  <c r="AA755" i="1"/>
  <c r="Z755" i="1"/>
  <c r="Y755" i="1"/>
  <c r="AA753" i="1"/>
  <c r="Z753" i="1"/>
  <c r="Y753" i="1"/>
  <c r="AA751" i="1"/>
  <c r="Z751" i="1"/>
  <c r="Y751" i="1"/>
  <c r="AA749" i="1"/>
  <c r="Z749" i="1"/>
  <c r="Y749" i="1"/>
  <c r="AA747" i="1"/>
  <c r="Z747" i="1"/>
  <c r="Y747" i="1"/>
  <c r="AA745" i="1"/>
  <c r="Z745" i="1"/>
  <c r="Y745" i="1"/>
  <c r="AA743" i="1"/>
  <c r="Z743" i="1"/>
  <c r="Y743" i="1"/>
  <c r="AA741" i="1"/>
  <c r="Z741" i="1"/>
  <c r="Y741" i="1"/>
  <c r="AA739" i="1"/>
  <c r="Z739" i="1"/>
  <c r="Y739" i="1"/>
  <c r="AA737" i="1"/>
  <c r="Z737" i="1"/>
  <c r="Y737" i="1"/>
  <c r="AA735" i="1"/>
  <c r="Z735" i="1"/>
  <c r="Y735" i="1"/>
  <c r="AA733" i="1"/>
  <c r="Z733" i="1"/>
  <c r="Y733" i="1"/>
  <c r="AA731" i="1"/>
  <c r="Z731" i="1"/>
  <c r="Y731" i="1"/>
  <c r="AA729" i="1"/>
  <c r="Z729" i="1"/>
  <c r="Y729" i="1"/>
  <c r="AA727" i="1"/>
  <c r="Z727" i="1"/>
  <c r="Y727" i="1"/>
  <c r="AA725" i="1"/>
  <c r="Z725" i="1"/>
  <c r="Y725" i="1"/>
  <c r="AA723" i="1"/>
  <c r="Z723" i="1"/>
  <c r="Y723" i="1"/>
  <c r="AA721" i="1"/>
  <c r="Z721" i="1"/>
  <c r="Y721" i="1"/>
  <c r="AA719" i="1"/>
  <c r="Z719" i="1"/>
  <c r="Y719" i="1"/>
  <c r="AA717" i="1"/>
  <c r="Z717" i="1"/>
  <c r="Y717" i="1"/>
  <c r="AA715" i="1"/>
  <c r="Z715" i="1"/>
  <c r="Y715" i="1"/>
  <c r="AA713" i="1"/>
  <c r="Z713" i="1"/>
  <c r="Y713" i="1"/>
  <c r="AA711" i="1"/>
  <c r="Z711" i="1"/>
  <c r="Y711" i="1"/>
  <c r="AA709" i="1"/>
  <c r="Z709" i="1"/>
  <c r="Y709" i="1"/>
  <c r="AA707" i="1"/>
  <c r="Z707" i="1"/>
  <c r="Y707" i="1"/>
  <c r="AA705" i="1"/>
  <c r="Z705" i="1"/>
  <c r="Y705" i="1"/>
  <c r="AA703" i="1"/>
  <c r="Z703" i="1"/>
  <c r="Y703" i="1"/>
  <c r="AA701" i="1"/>
  <c r="Z701" i="1"/>
  <c r="Y701" i="1"/>
  <c r="AA699" i="1"/>
  <c r="Z699" i="1"/>
  <c r="Y699" i="1"/>
  <c r="AA697" i="1"/>
  <c r="Z697" i="1"/>
  <c r="Y697" i="1"/>
  <c r="AA695" i="1"/>
  <c r="Z695" i="1"/>
  <c r="Y695" i="1"/>
  <c r="AA693" i="1"/>
  <c r="Z693" i="1"/>
  <c r="Y693" i="1"/>
  <c r="AA691" i="1"/>
  <c r="Z691" i="1"/>
  <c r="Y691" i="1"/>
  <c r="AA689" i="1"/>
  <c r="Z689" i="1"/>
  <c r="Y689" i="1"/>
  <c r="AA687" i="1"/>
  <c r="Z687" i="1"/>
  <c r="Y687" i="1"/>
  <c r="AA685" i="1"/>
  <c r="Z685" i="1"/>
  <c r="Y685" i="1"/>
  <c r="AA683" i="1"/>
  <c r="Z683" i="1"/>
  <c r="Y683" i="1"/>
  <c r="AA681" i="1"/>
  <c r="Z681" i="1"/>
  <c r="Y681" i="1"/>
  <c r="AA679" i="1"/>
  <c r="Z679" i="1"/>
  <c r="Y679" i="1"/>
  <c r="AA677" i="1"/>
  <c r="Z677" i="1"/>
  <c r="Y677" i="1"/>
  <c r="AA675" i="1"/>
  <c r="Z675" i="1"/>
  <c r="Y675" i="1"/>
  <c r="AA673" i="1"/>
  <c r="Z673" i="1"/>
  <c r="Y673" i="1"/>
  <c r="AA671" i="1"/>
  <c r="Z671" i="1"/>
  <c r="Y671" i="1"/>
  <c r="AA669" i="1"/>
  <c r="Z669" i="1"/>
  <c r="Y669" i="1"/>
  <c r="AA667" i="1"/>
  <c r="Z667" i="1"/>
  <c r="Y667" i="1"/>
  <c r="AA665" i="1"/>
  <c r="Z665" i="1"/>
  <c r="Y665" i="1"/>
  <c r="AA663" i="1"/>
  <c r="Z663" i="1"/>
  <c r="Y663" i="1"/>
  <c r="AA661" i="1"/>
  <c r="Z661" i="1"/>
  <c r="Y661" i="1"/>
  <c r="AA659" i="1"/>
  <c r="Z659" i="1"/>
  <c r="Y659" i="1"/>
  <c r="AA657" i="1"/>
  <c r="Z657" i="1"/>
  <c r="Y657" i="1"/>
  <c r="AA655" i="1"/>
  <c r="Z655" i="1"/>
  <c r="Y655" i="1"/>
  <c r="AA653" i="1"/>
  <c r="Z653" i="1"/>
  <c r="Y653" i="1"/>
  <c r="AA651" i="1"/>
  <c r="Z651" i="1"/>
  <c r="Y651" i="1"/>
  <c r="AA649" i="1"/>
  <c r="Z649" i="1"/>
  <c r="Y649" i="1"/>
  <c r="AA647" i="1"/>
  <c r="Z647" i="1"/>
  <c r="Y647" i="1"/>
  <c r="AA645" i="1"/>
  <c r="Z645" i="1"/>
  <c r="Y645" i="1"/>
  <c r="AA643" i="1"/>
  <c r="Z643" i="1"/>
  <c r="Y643" i="1"/>
  <c r="AA641" i="1"/>
  <c r="Z641" i="1"/>
  <c r="Y641" i="1"/>
  <c r="AA639" i="1"/>
  <c r="Z639" i="1"/>
  <c r="Y639" i="1"/>
  <c r="AA637" i="1"/>
  <c r="Z637" i="1"/>
  <c r="Y637" i="1"/>
  <c r="AA635" i="1"/>
  <c r="Z635" i="1"/>
  <c r="Y635" i="1"/>
  <c r="AA633" i="1"/>
  <c r="Z633" i="1"/>
  <c r="Y633" i="1"/>
  <c r="AA631" i="1"/>
  <c r="Z631" i="1"/>
  <c r="Y631" i="1"/>
  <c r="AA629" i="1"/>
  <c r="Z629" i="1"/>
  <c r="Y629" i="1"/>
  <c r="AA627" i="1"/>
  <c r="Z627" i="1"/>
  <c r="Y627" i="1"/>
  <c r="AA625" i="1"/>
  <c r="Z625" i="1"/>
  <c r="Y625" i="1"/>
  <c r="AA623" i="1"/>
  <c r="Z623" i="1"/>
  <c r="Y623" i="1"/>
  <c r="AA621" i="1"/>
  <c r="Z621" i="1"/>
  <c r="Y621" i="1"/>
  <c r="AA619" i="1"/>
  <c r="Z619" i="1"/>
  <c r="Y619" i="1"/>
  <c r="AA617" i="1"/>
  <c r="Z617" i="1"/>
  <c r="Y617" i="1"/>
  <c r="AA615" i="1"/>
  <c r="Z615" i="1"/>
  <c r="Y615" i="1"/>
  <c r="AA613" i="1"/>
  <c r="Z613" i="1"/>
  <c r="Y613" i="1"/>
  <c r="AA611" i="1"/>
  <c r="Z611" i="1"/>
  <c r="Y611" i="1"/>
  <c r="AA609" i="1"/>
  <c r="Z609" i="1"/>
  <c r="Y609" i="1"/>
  <c r="AA607" i="1"/>
  <c r="Z607" i="1"/>
  <c r="Y607" i="1"/>
  <c r="AA605" i="1"/>
  <c r="Z605" i="1"/>
  <c r="Y605" i="1"/>
  <c r="AA603" i="1"/>
  <c r="Z603" i="1"/>
  <c r="Y603" i="1"/>
  <c r="AA601" i="1"/>
  <c r="Z601" i="1"/>
  <c r="Y601" i="1"/>
  <c r="AA599" i="1"/>
  <c r="Z599" i="1"/>
  <c r="Y599" i="1"/>
  <c r="AA597" i="1"/>
  <c r="Z597" i="1"/>
  <c r="Y597" i="1"/>
  <c r="AA595" i="1"/>
  <c r="Z595" i="1"/>
  <c r="Y595" i="1"/>
  <c r="AA593" i="1"/>
  <c r="Z593" i="1"/>
  <c r="Y593" i="1"/>
  <c r="AA591" i="1"/>
  <c r="Z591" i="1"/>
  <c r="Y591" i="1"/>
  <c r="AA589" i="1"/>
  <c r="Z589" i="1"/>
  <c r="Y589" i="1"/>
  <c r="AA587" i="1"/>
  <c r="Z587" i="1"/>
  <c r="Y587" i="1"/>
  <c r="AA585" i="1"/>
  <c r="Z585" i="1"/>
  <c r="Y585" i="1"/>
  <c r="AA583" i="1"/>
  <c r="Z583" i="1"/>
  <c r="Y583" i="1"/>
  <c r="AA581" i="1"/>
  <c r="Z581" i="1"/>
  <c r="Y581" i="1"/>
  <c r="AA579" i="1"/>
  <c r="Z579" i="1"/>
  <c r="Y579" i="1"/>
  <c r="AA577" i="1"/>
  <c r="Z577" i="1"/>
  <c r="Y577" i="1"/>
  <c r="AA575" i="1"/>
  <c r="Z575" i="1"/>
  <c r="Y575" i="1"/>
  <c r="AA573" i="1"/>
  <c r="Z573" i="1"/>
  <c r="Y573" i="1"/>
  <c r="AA571" i="1"/>
  <c r="Z571" i="1"/>
  <c r="Y571" i="1"/>
  <c r="AA569" i="1"/>
  <c r="Z569" i="1"/>
  <c r="Y569" i="1"/>
  <c r="AA567" i="1"/>
  <c r="Z567" i="1"/>
  <c r="Y567" i="1"/>
  <c r="AA565" i="1"/>
  <c r="Z565" i="1"/>
  <c r="Y565" i="1"/>
  <c r="AA563" i="1"/>
  <c r="Z563" i="1"/>
  <c r="Y563" i="1"/>
  <c r="AA561" i="1"/>
  <c r="Z561" i="1"/>
  <c r="Y561" i="1"/>
  <c r="AA559" i="1"/>
  <c r="Z559" i="1"/>
  <c r="Y559" i="1"/>
  <c r="AA557" i="1"/>
  <c r="Z557" i="1"/>
  <c r="Y557" i="1"/>
  <c r="AA555" i="1"/>
  <c r="Z555" i="1"/>
  <c r="Y555" i="1"/>
  <c r="AA553" i="1"/>
  <c r="Z553" i="1"/>
  <c r="Y553" i="1"/>
  <c r="AA551" i="1"/>
  <c r="Z551" i="1"/>
  <c r="Y551" i="1"/>
  <c r="AA549" i="1"/>
  <c r="Z549" i="1"/>
  <c r="Y549" i="1"/>
  <c r="AA547" i="1"/>
  <c r="Z547" i="1"/>
  <c r="Y547" i="1"/>
  <c r="AA545" i="1"/>
  <c r="Z545" i="1"/>
  <c r="Y545" i="1"/>
  <c r="AA543" i="1"/>
  <c r="Z543" i="1"/>
  <c r="Y543" i="1"/>
  <c r="AA541" i="1"/>
  <c r="Z541" i="1"/>
  <c r="Y541" i="1"/>
  <c r="AA539" i="1"/>
  <c r="Z539" i="1"/>
  <c r="Y539" i="1"/>
  <c r="AA537" i="1"/>
  <c r="Z537" i="1"/>
  <c r="Y537" i="1"/>
  <c r="AA535" i="1"/>
  <c r="Z535" i="1"/>
  <c r="Y535" i="1"/>
  <c r="AA533" i="1"/>
  <c r="Z533" i="1"/>
  <c r="Y533" i="1"/>
  <c r="AA531" i="1"/>
  <c r="Z531" i="1"/>
  <c r="Y531" i="1"/>
  <c r="AA529" i="1"/>
  <c r="Z529" i="1"/>
  <c r="Y529" i="1"/>
  <c r="AA527" i="1"/>
  <c r="Z527" i="1"/>
  <c r="Y527" i="1"/>
  <c r="AA525" i="1"/>
  <c r="Z525" i="1"/>
  <c r="Y525" i="1"/>
  <c r="AA523" i="1"/>
  <c r="Z523" i="1"/>
  <c r="Y523" i="1"/>
  <c r="AA521" i="1"/>
  <c r="Z521" i="1"/>
  <c r="Y521" i="1"/>
  <c r="AA519" i="1"/>
  <c r="Z519" i="1"/>
  <c r="Y519" i="1"/>
  <c r="AA517" i="1"/>
  <c r="Z517" i="1"/>
  <c r="Y517" i="1"/>
  <c r="AA515" i="1"/>
  <c r="Z515" i="1"/>
  <c r="Y515" i="1"/>
  <c r="AA513" i="1"/>
  <c r="Z513" i="1"/>
  <c r="Y513" i="1"/>
  <c r="AA511" i="1"/>
  <c r="Z511" i="1"/>
  <c r="Y511" i="1"/>
  <c r="AA509" i="1"/>
  <c r="Z509" i="1"/>
  <c r="Y509" i="1"/>
  <c r="AA507" i="1"/>
  <c r="Z507" i="1"/>
  <c r="Y507" i="1"/>
  <c r="AA505" i="1"/>
  <c r="Z505" i="1"/>
  <c r="Y505" i="1"/>
  <c r="AA503" i="1"/>
  <c r="Z503" i="1"/>
  <c r="Y503" i="1"/>
  <c r="AA501" i="1"/>
  <c r="Z501" i="1"/>
  <c r="Y501" i="1"/>
  <c r="AA499" i="1"/>
  <c r="Z499" i="1"/>
  <c r="Y499" i="1"/>
  <c r="AA497" i="1"/>
  <c r="Z497" i="1"/>
  <c r="Y497" i="1"/>
  <c r="AA495" i="1"/>
  <c r="Z495" i="1"/>
  <c r="Y495" i="1"/>
  <c r="AA493" i="1"/>
  <c r="Z493" i="1"/>
  <c r="Y493" i="1"/>
  <c r="AA491" i="1"/>
  <c r="Z491" i="1"/>
  <c r="Y491" i="1"/>
  <c r="AA489" i="1"/>
  <c r="Z489" i="1"/>
  <c r="Y489" i="1"/>
  <c r="AA487" i="1"/>
  <c r="Z487" i="1"/>
  <c r="Y487" i="1"/>
  <c r="AA485" i="1"/>
  <c r="Z485" i="1"/>
  <c r="Y485" i="1"/>
  <c r="AA483" i="1"/>
  <c r="Z483" i="1"/>
  <c r="Y483" i="1"/>
  <c r="AA481" i="1"/>
  <c r="Z481" i="1"/>
  <c r="Y481" i="1"/>
  <c r="AA479" i="1"/>
  <c r="Z479" i="1"/>
  <c r="Y479" i="1"/>
  <c r="AA477" i="1"/>
  <c r="Z477" i="1"/>
  <c r="Y477" i="1"/>
  <c r="AA475" i="1"/>
  <c r="Z475" i="1"/>
  <c r="Y475" i="1"/>
  <c r="AA473" i="1"/>
  <c r="Z473" i="1"/>
  <c r="Y473" i="1"/>
  <c r="AA471" i="1"/>
  <c r="Z471" i="1"/>
  <c r="Y471" i="1"/>
  <c r="AA469" i="1"/>
  <c r="Z469" i="1"/>
  <c r="Y469" i="1"/>
  <c r="AA467" i="1"/>
  <c r="Z467" i="1"/>
  <c r="Y467" i="1"/>
  <c r="AA465" i="1"/>
  <c r="Z465" i="1"/>
  <c r="Y465" i="1"/>
  <c r="AA463" i="1"/>
  <c r="Z463" i="1"/>
  <c r="Y463" i="1"/>
  <c r="X463" i="1"/>
  <c r="AA461" i="1"/>
  <c r="Z461" i="1"/>
  <c r="Y461" i="1"/>
  <c r="X461" i="1"/>
  <c r="AA459" i="1"/>
  <c r="Z459" i="1"/>
  <c r="Y459" i="1"/>
  <c r="X459" i="1"/>
  <c r="AA457" i="1"/>
  <c r="Z457" i="1"/>
  <c r="Y457" i="1"/>
  <c r="X457" i="1"/>
  <c r="AA455" i="1"/>
  <c r="Z455" i="1"/>
  <c r="Y455" i="1"/>
  <c r="X455" i="1"/>
  <c r="AA453" i="1"/>
  <c r="Z453" i="1"/>
  <c r="Y453" i="1"/>
  <c r="X453" i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AA445" i="1"/>
  <c r="Z445" i="1"/>
  <c r="Y445" i="1"/>
  <c r="X445" i="1"/>
  <c r="AA443" i="1"/>
  <c r="Z443" i="1"/>
  <c r="Y443" i="1"/>
  <c r="X443" i="1"/>
  <c r="AA441" i="1"/>
  <c r="Z441" i="1"/>
  <c r="Y441" i="1"/>
  <c r="X441" i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AA433" i="1"/>
  <c r="Z433" i="1"/>
  <c r="Y433" i="1"/>
  <c r="X433" i="1"/>
  <c r="AA431" i="1"/>
  <c r="Z431" i="1"/>
  <c r="Y431" i="1"/>
  <c r="X431" i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Y339" i="1"/>
  <c r="X339" i="1"/>
  <c r="Y337" i="1"/>
  <c r="X337" i="1"/>
  <c r="Y335" i="1"/>
  <c r="X335" i="1"/>
  <c r="Y333" i="1"/>
  <c r="X333" i="1"/>
  <c r="AA331" i="1"/>
  <c r="Z331" i="1"/>
  <c r="Y331" i="1"/>
  <c r="X331" i="1"/>
  <c r="Y329" i="1"/>
  <c r="X329" i="1"/>
  <c r="Y327" i="1"/>
  <c r="X327" i="1"/>
  <c r="Y325" i="1"/>
  <c r="X325" i="1"/>
  <c r="AA323" i="1"/>
  <c r="Z323" i="1"/>
  <c r="Y323" i="1"/>
  <c r="X323" i="1"/>
  <c r="Y319" i="1"/>
  <c r="X319" i="1"/>
  <c r="Y317" i="1"/>
  <c r="X317" i="1"/>
  <c r="Y315" i="1"/>
  <c r="X315" i="1"/>
  <c r="Y313" i="1"/>
  <c r="X313" i="1"/>
  <c r="Y311" i="1"/>
  <c r="X311" i="1"/>
  <c r="Y309" i="1"/>
  <c r="X309" i="1"/>
  <c r="Y307" i="1"/>
  <c r="X307" i="1"/>
  <c r="Y305" i="1"/>
  <c r="X305" i="1"/>
  <c r="Y303" i="1"/>
  <c r="X303" i="1"/>
  <c r="Y301" i="1"/>
  <c r="X301" i="1"/>
  <c r="Y299" i="1"/>
  <c r="X299" i="1"/>
  <c r="Y297" i="1"/>
  <c r="X297" i="1"/>
  <c r="Y295" i="1"/>
  <c r="X295" i="1"/>
  <c r="Y293" i="1"/>
  <c r="X293" i="1"/>
  <c r="AA291" i="1"/>
  <c r="Z291" i="1"/>
  <c r="Y291" i="1"/>
  <c r="X291" i="1"/>
  <c r="AA289" i="1"/>
  <c r="Z289" i="1"/>
  <c r="Y289" i="1"/>
  <c r="X289" i="1"/>
  <c r="Y287" i="1"/>
  <c r="X287" i="1"/>
  <c r="Y285" i="1"/>
  <c r="X285" i="1"/>
  <c r="Y283" i="1"/>
  <c r="X283" i="1"/>
  <c r="Y281" i="1"/>
  <c r="X281" i="1"/>
  <c r="Y279" i="1"/>
  <c r="X279" i="1"/>
  <c r="AA277" i="1"/>
  <c r="Z277" i="1"/>
  <c r="Y277" i="1"/>
  <c r="X277" i="1"/>
  <c r="Y275" i="1"/>
  <c r="X275" i="1"/>
  <c r="Y273" i="1"/>
  <c r="X273" i="1"/>
  <c r="Y271" i="1"/>
  <c r="X271" i="1"/>
  <c r="Y269" i="1"/>
  <c r="X269" i="1"/>
  <c r="AA267" i="1"/>
  <c r="Z267" i="1"/>
  <c r="Y267" i="1"/>
  <c r="X267" i="1"/>
  <c r="Y265" i="1"/>
  <c r="X265" i="1"/>
  <c r="Y263" i="1"/>
  <c r="X263" i="1"/>
  <c r="Y261" i="1"/>
  <c r="X261" i="1"/>
  <c r="Y259" i="1"/>
  <c r="X259" i="1"/>
  <c r="Y257" i="1"/>
  <c r="X257" i="1"/>
  <c r="Y255" i="1"/>
  <c r="X255" i="1"/>
  <c r="Y253" i="1"/>
  <c r="X253" i="1"/>
  <c r="Y251" i="1"/>
  <c r="X251" i="1"/>
  <c r="Y249" i="1"/>
  <c r="X249" i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Z163" i="1"/>
  <c r="X163" i="1"/>
  <c r="AA163" i="1"/>
  <c r="Y163" i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Z131" i="1"/>
  <c r="X131" i="1"/>
  <c r="AA131" i="1"/>
  <c r="Y131" i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Y75" i="1"/>
  <c r="X75" i="1"/>
  <c r="X73" i="1"/>
  <c r="X71" i="1"/>
  <c r="X69" i="1"/>
  <c r="X67" i="1"/>
  <c r="AA65" i="1"/>
  <c r="Z65" i="1"/>
  <c r="X65" i="1"/>
  <c r="Y65" i="1"/>
  <c r="X63" i="1"/>
  <c r="X61" i="1"/>
  <c r="Y59" i="1"/>
  <c r="X59" i="1"/>
  <c r="X57" i="1"/>
  <c r="X55" i="1"/>
  <c r="AA53" i="1"/>
  <c r="Z53" i="1"/>
  <c r="X53" i="1"/>
  <c r="Y53" i="1"/>
  <c r="X51" i="1"/>
  <c r="Y51" i="1" s="1"/>
  <c r="Z51" i="1" s="1"/>
  <c r="AA51" i="1" s="1"/>
  <c r="X49" i="1"/>
  <c r="Y47" i="1"/>
  <c r="X47" i="1"/>
  <c r="AA45" i="1"/>
  <c r="Z45" i="1"/>
  <c r="X45" i="1"/>
  <c r="Y45" i="1"/>
  <c r="Y43" i="1"/>
  <c r="X43" i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807" i="1"/>
  <c r="X805" i="1"/>
  <c r="X803" i="1"/>
  <c r="X801" i="1"/>
  <c r="X799" i="1"/>
  <c r="X797" i="1"/>
  <c r="X795" i="1"/>
  <c r="X793" i="1"/>
  <c r="X791" i="1"/>
  <c r="X789" i="1"/>
  <c r="X787" i="1"/>
  <c r="X785" i="1"/>
  <c r="X783" i="1"/>
  <c r="X781" i="1"/>
  <c r="X779" i="1"/>
  <c r="X777" i="1"/>
  <c r="X775" i="1"/>
  <c r="X773" i="1"/>
  <c r="X771" i="1"/>
  <c r="X769" i="1"/>
  <c r="X767" i="1"/>
  <c r="X765" i="1"/>
  <c r="X763" i="1"/>
  <c r="X761" i="1"/>
  <c r="X759" i="1"/>
  <c r="X757" i="1"/>
  <c r="X755" i="1"/>
  <c r="X753" i="1"/>
  <c r="X751" i="1"/>
  <c r="X749" i="1"/>
  <c r="X747" i="1"/>
  <c r="X745" i="1"/>
  <c r="X743" i="1"/>
  <c r="X741" i="1"/>
  <c r="X739" i="1"/>
  <c r="X737" i="1"/>
  <c r="X735" i="1"/>
  <c r="X733" i="1"/>
  <c r="X731" i="1"/>
  <c r="X729" i="1"/>
  <c r="X727" i="1"/>
  <c r="X725" i="1"/>
  <c r="X723" i="1"/>
  <c r="X721" i="1"/>
  <c r="X719" i="1"/>
  <c r="X717" i="1"/>
  <c r="X715" i="1"/>
  <c r="X713" i="1"/>
  <c r="X711" i="1"/>
  <c r="X709" i="1"/>
  <c r="X707" i="1"/>
  <c r="X705" i="1"/>
  <c r="X703" i="1"/>
  <c r="X701" i="1"/>
  <c r="X699" i="1"/>
  <c r="X697" i="1"/>
  <c r="X695" i="1"/>
  <c r="X693" i="1"/>
  <c r="X691" i="1"/>
  <c r="X689" i="1"/>
  <c r="X687" i="1"/>
  <c r="X685" i="1"/>
  <c r="X683" i="1"/>
  <c r="X681" i="1"/>
  <c r="X679" i="1"/>
  <c r="X677" i="1"/>
  <c r="X675" i="1"/>
  <c r="X673" i="1"/>
  <c r="X671" i="1"/>
  <c r="X669" i="1"/>
  <c r="X667" i="1"/>
  <c r="X665" i="1"/>
  <c r="X663" i="1"/>
  <c r="X661" i="1"/>
  <c r="X659" i="1"/>
  <c r="X657" i="1"/>
  <c r="X655" i="1"/>
  <c r="X653" i="1"/>
  <c r="X651" i="1"/>
  <c r="X649" i="1"/>
  <c r="X647" i="1"/>
  <c r="X645" i="1"/>
  <c r="X643" i="1"/>
  <c r="X641" i="1"/>
  <c r="X639" i="1"/>
  <c r="X637" i="1"/>
  <c r="X635" i="1"/>
  <c r="X633" i="1"/>
  <c r="X631" i="1"/>
  <c r="X629" i="1"/>
  <c r="X627" i="1"/>
  <c r="X625" i="1"/>
  <c r="X623" i="1"/>
  <c r="X621" i="1"/>
  <c r="X619" i="1"/>
  <c r="X617" i="1"/>
  <c r="X615" i="1"/>
  <c r="X613" i="1"/>
  <c r="X611" i="1"/>
  <c r="X609" i="1"/>
  <c r="X607" i="1"/>
  <c r="X605" i="1"/>
  <c r="X603" i="1"/>
  <c r="X601" i="1"/>
  <c r="X599" i="1"/>
  <c r="X597" i="1"/>
  <c r="X595" i="1"/>
  <c r="X593" i="1"/>
  <c r="X591" i="1"/>
  <c r="X589" i="1"/>
  <c r="X587" i="1"/>
  <c r="X585" i="1"/>
  <c r="X583" i="1"/>
  <c r="X581" i="1"/>
  <c r="X579" i="1"/>
  <c r="X577" i="1"/>
  <c r="X575" i="1"/>
  <c r="X573" i="1"/>
  <c r="X571" i="1"/>
  <c r="X569" i="1"/>
  <c r="X567" i="1"/>
  <c r="X565" i="1"/>
  <c r="X563" i="1"/>
  <c r="X561" i="1"/>
  <c r="X559" i="1"/>
  <c r="X557" i="1"/>
  <c r="X555" i="1"/>
  <c r="X553" i="1"/>
  <c r="X551" i="1"/>
  <c r="X549" i="1"/>
  <c r="X547" i="1"/>
  <c r="X545" i="1"/>
  <c r="X543" i="1"/>
  <c r="X541" i="1"/>
  <c r="X539" i="1"/>
  <c r="X537" i="1"/>
  <c r="X535" i="1"/>
  <c r="X533" i="1"/>
  <c r="X531" i="1"/>
  <c r="X529" i="1"/>
  <c r="X527" i="1"/>
  <c r="X525" i="1"/>
  <c r="X523" i="1"/>
  <c r="X521" i="1"/>
  <c r="X519" i="1"/>
  <c r="X517" i="1"/>
  <c r="X515" i="1"/>
  <c r="X513" i="1"/>
  <c r="X511" i="1"/>
  <c r="X509" i="1"/>
  <c r="X507" i="1"/>
  <c r="X505" i="1"/>
  <c r="X503" i="1"/>
  <c r="X501" i="1"/>
  <c r="X499" i="1"/>
  <c r="X497" i="1"/>
  <c r="X495" i="1"/>
  <c r="X493" i="1"/>
  <c r="X491" i="1"/>
  <c r="X487" i="1"/>
  <c r="X483" i="1"/>
  <c r="X479" i="1"/>
  <c r="X475" i="1"/>
  <c r="X471" i="1"/>
  <c r="X467" i="1"/>
  <c r="AA934" i="1"/>
  <c r="Z934" i="1"/>
  <c r="Y934" i="1"/>
  <c r="Z930" i="1"/>
  <c r="Y930" i="1"/>
  <c r="AA930" i="1"/>
  <c r="AA926" i="1"/>
  <c r="Z926" i="1"/>
  <c r="Y926" i="1"/>
  <c r="Z922" i="1"/>
  <c r="Y922" i="1"/>
  <c r="AA922" i="1"/>
  <c r="AA918" i="1"/>
  <c r="Z918" i="1"/>
  <c r="Y918" i="1"/>
  <c r="AA916" i="1"/>
  <c r="Y916" i="1"/>
  <c r="Z916" i="1"/>
  <c r="AA912" i="1"/>
  <c r="Y912" i="1"/>
  <c r="Z912" i="1"/>
  <c r="AA910" i="1"/>
  <c r="Z910" i="1"/>
  <c r="Y910" i="1"/>
  <c r="AA908" i="1"/>
  <c r="Y908" i="1"/>
  <c r="Z908" i="1"/>
  <c r="Z906" i="1"/>
  <c r="Y906" i="1"/>
  <c r="AA906" i="1"/>
  <c r="AA904" i="1"/>
  <c r="Y904" i="1"/>
  <c r="Z904" i="1"/>
  <c r="AA902" i="1"/>
  <c r="Z902" i="1"/>
  <c r="Y902" i="1"/>
  <c r="AA900" i="1"/>
  <c r="Y900" i="1"/>
  <c r="Z900" i="1"/>
  <c r="Z898" i="1"/>
  <c r="Y898" i="1"/>
  <c r="AA898" i="1"/>
  <c r="AA896" i="1"/>
  <c r="Y896" i="1"/>
  <c r="Z896" i="1"/>
  <c r="AA894" i="1"/>
  <c r="Z894" i="1"/>
  <c r="Y894" i="1"/>
  <c r="AA892" i="1"/>
  <c r="Y892" i="1"/>
  <c r="Z892" i="1"/>
  <c r="Z890" i="1"/>
  <c r="Y890" i="1"/>
  <c r="AA890" i="1"/>
  <c r="AA888" i="1"/>
  <c r="Y888" i="1"/>
  <c r="Z888" i="1"/>
  <c r="AA886" i="1"/>
  <c r="Z886" i="1"/>
  <c r="Y886" i="1"/>
  <c r="AA884" i="1"/>
  <c r="Y884" i="1"/>
  <c r="Z884" i="1"/>
  <c r="Z882" i="1"/>
  <c r="Y882" i="1"/>
  <c r="AA882" i="1"/>
  <c r="AA880" i="1"/>
  <c r="Y880" i="1"/>
  <c r="Z880" i="1"/>
  <c r="AA878" i="1"/>
  <c r="Z878" i="1"/>
  <c r="Y878" i="1"/>
  <c r="AA876" i="1"/>
  <c r="Y876" i="1"/>
  <c r="Z876" i="1"/>
  <c r="Z874" i="1"/>
  <c r="Y874" i="1"/>
  <c r="AA874" i="1"/>
  <c r="AA872" i="1"/>
  <c r="Y872" i="1"/>
  <c r="Z872" i="1"/>
  <c r="AA870" i="1"/>
  <c r="Z870" i="1"/>
  <c r="Y870" i="1"/>
  <c r="AA868" i="1"/>
  <c r="Y868" i="1"/>
  <c r="Z868" i="1"/>
  <c r="Z866" i="1"/>
  <c r="Y866" i="1"/>
  <c r="AA866" i="1"/>
  <c r="AA864" i="1"/>
  <c r="Y864" i="1"/>
  <c r="Z864" i="1"/>
  <c r="AA862" i="1"/>
  <c r="Z862" i="1"/>
  <c r="Y862" i="1"/>
  <c r="AA860" i="1"/>
  <c r="Y860" i="1"/>
  <c r="Z860" i="1"/>
  <c r="Z858" i="1"/>
  <c r="Y858" i="1"/>
  <c r="AA858" i="1"/>
  <c r="AA856" i="1"/>
  <c r="Y856" i="1"/>
  <c r="Z856" i="1"/>
  <c r="AA854" i="1"/>
  <c r="Z854" i="1"/>
  <c r="Y854" i="1"/>
  <c r="AA852" i="1"/>
  <c r="Y852" i="1"/>
  <c r="Z852" i="1"/>
  <c r="Z850" i="1"/>
  <c r="Y850" i="1"/>
  <c r="AA850" i="1"/>
  <c r="AA848" i="1"/>
  <c r="Y848" i="1"/>
  <c r="Z848" i="1"/>
  <c r="AA846" i="1"/>
  <c r="Z846" i="1"/>
  <c r="Y846" i="1"/>
  <c r="AA844" i="1"/>
  <c r="Y844" i="1"/>
  <c r="Z844" i="1"/>
  <c r="Z842" i="1"/>
  <c r="Y842" i="1"/>
  <c r="AA842" i="1"/>
  <c r="AA840" i="1"/>
  <c r="Y840" i="1"/>
  <c r="Z840" i="1"/>
  <c r="AA838" i="1"/>
  <c r="Z838" i="1"/>
  <c r="Y838" i="1"/>
  <c r="AA836" i="1"/>
  <c r="Y836" i="1"/>
  <c r="Z836" i="1"/>
  <c r="Z834" i="1"/>
  <c r="Y834" i="1"/>
  <c r="AA834" i="1"/>
  <c r="AA832" i="1"/>
  <c r="Y832" i="1"/>
  <c r="Z832" i="1"/>
  <c r="AA830" i="1"/>
  <c r="Z830" i="1"/>
  <c r="Y830" i="1"/>
  <c r="AA828" i="1"/>
  <c r="Y828" i="1"/>
  <c r="Z828" i="1"/>
  <c r="Z826" i="1"/>
  <c r="Y826" i="1"/>
  <c r="AA826" i="1"/>
  <c r="AA824" i="1"/>
  <c r="Y824" i="1"/>
  <c r="Z824" i="1"/>
  <c r="AA822" i="1"/>
  <c r="Z822" i="1"/>
  <c r="Y822" i="1"/>
  <c r="AA820" i="1"/>
  <c r="Y820" i="1"/>
  <c r="Z820" i="1"/>
  <c r="Z818" i="1"/>
  <c r="Y818" i="1"/>
  <c r="AA818" i="1"/>
  <c r="AA816" i="1"/>
  <c r="Y816" i="1"/>
  <c r="Z816" i="1"/>
  <c r="AA814" i="1"/>
  <c r="Z814" i="1"/>
  <c r="Y814" i="1"/>
  <c r="AA812" i="1"/>
  <c r="Y812" i="1"/>
  <c r="Z812" i="1"/>
  <c r="Z810" i="1"/>
  <c r="Y810" i="1"/>
  <c r="AA810" i="1"/>
  <c r="AA808" i="1"/>
  <c r="Y808" i="1"/>
  <c r="Z808" i="1"/>
  <c r="AA806" i="1"/>
  <c r="Z806" i="1"/>
  <c r="Y806" i="1"/>
  <c r="AA804" i="1"/>
  <c r="Y804" i="1"/>
  <c r="Z804" i="1"/>
  <c r="Z802" i="1"/>
  <c r="Y802" i="1"/>
  <c r="AA802" i="1"/>
  <c r="AA800" i="1"/>
  <c r="Y800" i="1"/>
  <c r="Z800" i="1"/>
  <c r="AA798" i="1"/>
  <c r="Z798" i="1"/>
  <c r="Y798" i="1"/>
  <c r="AA796" i="1"/>
  <c r="Y796" i="1"/>
  <c r="Z796" i="1"/>
  <c r="Z794" i="1"/>
  <c r="Y794" i="1"/>
  <c r="AA794" i="1"/>
  <c r="AA792" i="1"/>
  <c r="Y792" i="1"/>
  <c r="Z792" i="1"/>
  <c r="AA790" i="1"/>
  <c r="Z790" i="1"/>
  <c r="Y790" i="1"/>
  <c r="AA788" i="1"/>
  <c r="Y788" i="1"/>
  <c r="Z788" i="1"/>
  <c r="Z786" i="1"/>
  <c r="Y786" i="1"/>
  <c r="AA786" i="1"/>
  <c r="AA784" i="1"/>
  <c r="Y784" i="1"/>
  <c r="Z784" i="1"/>
  <c r="AA782" i="1"/>
  <c r="Z782" i="1"/>
  <c r="Y782" i="1"/>
  <c r="AA780" i="1"/>
  <c r="Y780" i="1"/>
  <c r="Z780" i="1"/>
  <c r="Z778" i="1"/>
  <c r="Y778" i="1"/>
  <c r="AA778" i="1"/>
  <c r="AA776" i="1"/>
  <c r="Y776" i="1"/>
  <c r="Z776" i="1"/>
  <c r="AA774" i="1"/>
  <c r="Z774" i="1"/>
  <c r="Y774" i="1"/>
  <c r="AA772" i="1"/>
  <c r="Y772" i="1"/>
  <c r="Z772" i="1"/>
  <c r="Z770" i="1"/>
  <c r="Y770" i="1"/>
  <c r="AA770" i="1"/>
  <c r="AA768" i="1"/>
  <c r="Y768" i="1"/>
  <c r="Z768" i="1"/>
  <c r="AA766" i="1"/>
  <c r="Z766" i="1"/>
  <c r="Y766" i="1"/>
  <c r="AA764" i="1"/>
  <c r="Y764" i="1"/>
  <c r="Z764" i="1"/>
  <c r="Z762" i="1"/>
  <c r="Y762" i="1"/>
  <c r="AA762" i="1"/>
  <c r="AA760" i="1"/>
  <c r="Y760" i="1"/>
  <c r="Z760" i="1"/>
  <c r="AA758" i="1"/>
  <c r="Z758" i="1"/>
  <c r="Y758" i="1"/>
  <c r="AA756" i="1"/>
  <c r="Y756" i="1"/>
  <c r="Z756" i="1"/>
  <c r="Z754" i="1"/>
  <c r="Y754" i="1"/>
  <c r="AA754" i="1"/>
  <c r="AA752" i="1"/>
  <c r="Y752" i="1"/>
  <c r="Z752" i="1"/>
  <c r="AA750" i="1"/>
  <c r="Z750" i="1"/>
  <c r="Y750" i="1"/>
  <c r="AA748" i="1"/>
  <c r="Y748" i="1"/>
  <c r="Z748" i="1"/>
  <c r="Z746" i="1"/>
  <c r="Y746" i="1"/>
  <c r="AA746" i="1"/>
  <c r="AA744" i="1"/>
  <c r="Y744" i="1"/>
  <c r="Z744" i="1"/>
  <c r="AA742" i="1"/>
  <c r="Z742" i="1"/>
  <c r="Y742" i="1"/>
  <c r="AA740" i="1"/>
  <c r="Y740" i="1"/>
  <c r="Z740" i="1"/>
  <c r="Z738" i="1"/>
  <c r="Y738" i="1"/>
  <c r="AA738" i="1"/>
  <c r="AA736" i="1"/>
  <c r="Y736" i="1"/>
  <c r="Z736" i="1"/>
  <c r="AA734" i="1"/>
  <c r="Z734" i="1"/>
  <c r="Y734" i="1"/>
  <c r="AA732" i="1"/>
  <c r="Y732" i="1"/>
  <c r="Z732" i="1"/>
  <c r="Z730" i="1"/>
  <c r="Y730" i="1"/>
  <c r="AA730" i="1"/>
  <c r="AA728" i="1"/>
  <c r="Y728" i="1"/>
  <c r="Z728" i="1"/>
  <c r="AA726" i="1"/>
  <c r="Z726" i="1"/>
  <c r="Y726" i="1"/>
  <c r="AA724" i="1"/>
  <c r="Y724" i="1"/>
  <c r="Z724" i="1"/>
  <c r="Z722" i="1"/>
  <c r="Y722" i="1"/>
  <c r="AA722" i="1"/>
  <c r="AA720" i="1"/>
  <c r="Y720" i="1"/>
  <c r="Z720" i="1"/>
  <c r="AA718" i="1"/>
  <c r="Z718" i="1"/>
  <c r="Y718" i="1"/>
  <c r="AA716" i="1"/>
  <c r="Y716" i="1"/>
  <c r="Z716" i="1"/>
  <c r="Z714" i="1"/>
  <c r="Y714" i="1"/>
  <c r="AA714" i="1"/>
  <c r="AA712" i="1"/>
  <c r="Y712" i="1"/>
  <c r="Z712" i="1"/>
  <c r="AA710" i="1"/>
  <c r="Z710" i="1"/>
  <c r="Y710" i="1"/>
  <c r="AA708" i="1"/>
  <c r="Y708" i="1"/>
  <c r="Z708" i="1"/>
  <c r="Z706" i="1"/>
  <c r="Y706" i="1"/>
  <c r="AA706" i="1"/>
  <c r="AA704" i="1"/>
  <c r="Y704" i="1"/>
  <c r="Z704" i="1"/>
  <c r="AA702" i="1"/>
  <c r="Z702" i="1"/>
  <c r="Y702" i="1"/>
  <c r="AA700" i="1"/>
  <c r="Y700" i="1"/>
  <c r="Z700" i="1"/>
  <c r="Z698" i="1"/>
  <c r="Y698" i="1"/>
  <c r="AA698" i="1"/>
  <c r="AA696" i="1"/>
  <c r="Y696" i="1"/>
  <c r="Z696" i="1"/>
  <c r="AA694" i="1"/>
  <c r="Z694" i="1"/>
  <c r="Y694" i="1"/>
  <c r="AA692" i="1"/>
  <c r="Y692" i="1"/>
  <c r="Z692" i="1"/>
  <c r="Z690" i="1"/>
  <c r="Y690" i="1"/>
  <c r="AA690" i="1"/>
  <c r="AA688" i="1"/>
  <c r="Y688" i="1"/>
  <c r="Z688" i="1"/>
  <c r="AA686" i="1"/>
  <c r="Z686" i="1"/>
  <c r="Y686" i="1"/>
  <c r="AA684" i="1"/>
  <c r="Y684" i="1"/>
  <c r="Z684" i="1"/>
  <c r="Z682" i="1"/>
  <c r="Y682" i="1"/>
  <c r="AA682" i="1"/>
  <c r="AA680" i="1"/>
  <c r="Y680" i="1"/>
  <c r="Z680" i="1"/>
  <c r="AA678" i="1"/>
  <c r="Z678" i="1"/>
  <c r="Y678" i="1"/>
  <c r="AA676" i="1"/>
  <c r="Y676" i="1"/>
  <c r="Z676" i="1"/>
  <c r="Z674" i="1"/>
  <c r="Y674" i="1"/>
  <c r="AA674" i="1"/>
  <c r="AA672" i="1"/>
  <c r="Y672" i="1"/>
  <c r="Z672" i="1"/>
  <c r="AA670" i="1"/>
  <c r="Z670" i="1"/>
  <c r="Y670" i="1"/>
  <c r="AA668" i="1"/>
  <c r="Y668" i="1"/>
  <c r="Z668" i="1"/>
  <c r="Z666" i="1"/>
  <c r="Y666" i="1"/>
  <c r="AA666" i="1"/>
  <c r="AA664" i="1"/>
  <c r="Y664" i="1"/>
  <c r="Z664" i="1"/>
  <c r="AA662" i="1"/>
  <c r="Z662" i="1"/>
  <c r="Y662" i="1"/>
  <c r="AA660" i="1"/>
  <c r="Y660" i="1"/>
  <c r="Z660" i="1"/>
  <c r="Z658" i="1"/>
  <c r="Y658" i="1"/>
  <c r="AA658" i="1"/>
  <c r="AA656" i="1"/>
  <c r="Y656" i="1"/>
  <c r="Z656" i="1"/>
  <c r="AA654" i="1"/>
  <c r="Z654" i="1"/>
  <c r="Y654" i="1"/>
  <c r="AA652" i="1"/>
  <c r="Y652" i="1"/>
  <c r="Z652" i="1"/>
  <c r="Z650" i="1"/>
  <c r="Y650" i="1"/>
  <c r="AA650" i="1"/>
  <c r="AA648" i="1"/>
  <c r="Y648" i="1"/>
  <c r="Z648" i="1"/>
  <c r="AA646" i="1"/>
  <c r="Z646" i="1"/>
  <c r="Y646" i="1"/>
  <c r="AA644" i="1"/>
  <c r="Y644" i="1"/>
  <c r="Z644" i="1"/>
  <c r="Z642" i="1"/>
  <c r="Y642" i="1"/>
  <c r="AA642" i="1"/>
  <c r="AA640" i="1"/>
  <c r="Y640" i="1"/>
  <c r="Z640" i="1"/>
  <c r="AA638" i="1"/>
  <c r="Z638" i="1"/>
  <c r="Y638" i="1"/>
  <c r="AA636" i="1"/>
  <c r="Y636" i="1"/>
  <c r="Z636" i="1"/>
  <c r="Z634" i="1"/>
  <c r="Y634" i="1"/>
  <c r="AA634" i="1"/>
  <c r="AA632" i="1"/>
  <c r="Y632" i="1"/>
  <c r="Z632" i="1"/>
  <c r="AA630" i="1"/>
  <c r="Z630" i="1"/>
  <c r="Y630" i="1"/>
  <c r="AA628" i="1"/>
  <c r="Y628" i="1"/>
  <c r="Z628" i="1"/>
  <c r="Z626" i="1"/>
  <c r="Y626" i="1"/>
  <c r="AA626" i="1"/>
  <c r="AA624" i="1"/>
  <c r="Y624" i="1"/>
  <c r="Z624" i="1"/>
  <c r="AA622" i="1"/>
  <c r="Z622" i="1"/>
  <c r="Y622" i="1"/>
  <c r="AA620" i="1"/>
  <c r="Y620" i="1"/>
  <c r="Z620" i="1"/>
  <c r="Z618" i="1"/>
  <c r="Y618" i="1"/>
  <c r="AA618" i="1"/>
  <c r="AA616" i="1"/>
  <c r="Y616" i="1"/>
  <c r="Z616" i="1"/>
  <c r="AA614" i="1"/>
  <c r="Z614" i="1"/>
  <c r="Y614" i="1"/>
  <c r="AA612" i="1"/>
  <c r="Y612" i="1"/>
  <c r="Z612" i="1"/>
  <c r="Z610" i="1"/>
  <c r="Y610" i="1"/>
  <c r="AA610" i="1"/>
  <c r="AA608" i="1"/>
  <c r="Y608" i="1"/>
  <c r="Z608" i="1"/>
  <c r="AA606" i="1"/>
  <c r="Z606" i="1"/>
  <c r="Y606" i="1"/>
  <c r="AA604" i="1"/>
  <c r="Y604" i="1"/>
  <c r="Z604" i="1"/>
  <c r="Z602" i="1"/>
  <c r="Y602" i="1"/>
  <c r="AA602" i="1"/>
  <c r="AA600" i="1"/>
  <c r="Y600" i="1"/>
  <c r="Z600" i="1"/>
  <c r="AA598" i="1"/>
  <c r="Z598" i="1"/>
  <c r="Y598" i="1"/>
  <c r="AA596" i="1"/>
  <c r="Y596" i="1"/>
  <c r="Z596" i="1"/>
  <c r="Z594" i="1"/>
  <c r="Y594" i="1"/>
  <c r="AA594" i="1"/>
  <c r="AA592" i="1"/>
  <c r="Y592" i="1"/>
  <c r="Z592" i="1"/>
  <c r="AA590" i="1"/>
  <c r="Z590" i="1"/>
  <c r="Y590" i="1"/>
  <c r="AA588" i="1"/>
  <c r="Y588" i="1"/>
  <c r="Z588" i="1"/>
  <c r="Z586" i="1"/>
  <c r="Y586" i="1"/>
  <c r="AA586" i="1"/>
  <c r="AA584" i="1"/>
  <c r="Y584" i="1"/>
  <c r="Z584" i="1"/>
  <c r="AA582" i="1"/>
  <c r="Z582" i="1"/>
  <c r="Y582" i="1"/>
  <c r="AA580" i="1"/>
  <c r="Y580" i="1"/>
  <c r="Z580" i="1"/>
  <c r="Z578" i="1"/>
  <c r="Y578" i="1"/>
  <c r="AA578" i="1"/>
  <c r="AA576" i="1"/>
  <c r="Y576" i="1"/>
  <c r="Z576" i="1"/>
  <c r="AA574" i="1"/>
  <c r="Z574" i="1"/>
  <c r="Y574" i="1"/>
  <c r="AA572" i="1"/>
  <c r="Y572" i="1"/>
  <c r="Z572" i="1"/>
  <c r="Z570" i="1"/>
  <c r="Y570" i="1"/>
  <c r="AA570" i="1"/>
  <c r="AA568" i="1"/>
  <c r="Y568" i="1"/>
  <c r="Z568" i="1"/>
  <c r="AA566" i="1"/>
  <c r="Z566" i="1"/>
  <c r="Y566" i="1"/>
  <c r="AA564" i="1"/>
  <c r="Y564" i="1"/>
  <c r="Z564" i="1"/>
  <c r="Z562" i="1"/>
  <c r="Y562" i="1"/>
  <c r="AA562" i="1"/>
  <c r="AA560" i="1"/>
  <c r="Y560" i="1"/>
  <c r="Z560" i="1"/>
  <c r="AA558" i="1"/>
  <c r="Z558" i="1"/>
  <c r="Y558" i="1"/>
  <c r="AA556" i="1"/>
  <c r="Y556" i="1"/>
  <c r="Z556" i="1"/>
  <c r="Z554" i="1"/>
  <c r="Y554" i="1"/>
  <c r="AA554" i="1"/>
  <c r="AA552" i="1"/>
  <c r="Y552" i="1"/>
  <c r="Z552" i="1"/>
  <c r="AA550" i="1"/>
  <c r="Z550" i="1"/>
  <c r="Y550" i="1"/>
  <c r="AA548" i="1"/>
  <c r="Y548" i="1"/>
  <c r="Z548" i="1"/>
  <c r="Z546" i="1"/>
  <c r="Y546" i="1"/>
  <c r="AA546" i="1"/>
  <c r="AA544" i="1"/>
  <c r="Y544" i="1"/>
  <c r="Z544" i="1"/>
  <c r="AA542" i="1"/>
  <c r="Z542" i="1"/>
  <c r="Y542" i="1"/>
  <c r="AA540" i="1"/>
  <c r="Y540" i="1"/>
  <c r="Z540" i="1"/>
  <c r="Z538" i="1"/>
  <c r="Y538" i="1"/>
  <c r="AA538" i="1"/>
  <c r="AA536" i="1"/>
  <c r="Y536" i="1"/>
  <c r="Z536" i="1"/>
  <c r="AA534" i="1"/>
  <c r="Z534" i="1"/>
  <c r="Y534" i="1"/>
  <c r="AA532" i="1"/>
  <c r="Y532" i="1"/>
  <c r="Z532" i="1"/>
  <c r="Z530" i="1"/>
  <c r="Y530" i="1"/>
  <c r="AA530" i="1"/>
  <c r="AA528" i="1"/>
  <c r="Y528" i="1"/>
  <c r="Z528" i="1"/>
  <c r="AA526" i="1"/>
  <c r="Z526" i="1"/>
  <c r="Y526" i="1"/>
  <c r="AA524" i="1"/>
  <c r="Y524" i="1"/>
  <c r="Z524" i="1"/>
  <c r="Z522" i="1"/>
  <c r="Y522" i="1"/>
  <c r="AA522" i="1"/>
  <c r="AA520" i="1"/>
  <c r="Y520" i="1"/>
  <c r="Z520" i="1"/>
  <c r="AA518" i="1"/>
  <c r="Z518" i="1"/>
  <c r="Y518" i="1"/>
  <c r="AA516" i="1"/>
  <c r="Y516" i="1"/>
  <c r="Z516" i="1"/>
  <c r="Z514" i="1"/>
  <c r="Y514" i="1"/>
  <c r="AA514" i="1"/>
  <c r="AA512" i="1"/>
  <c r="Y512" i="1"/>
  <c r="Z512" i="1"/>
  <c r="AA510" i="1"/>
  <c r="Z510" i="1"/>
  <c r="Y510" i="1"/>
  <c r="AA508" i="1"/>
  <c r="Y508" i="1"/>
  <c r="Z508" i="1"/>
  <c r="Z506" i="1"/>
  <c r="Y506" i="1"/>
  <c r="AA506" i="1"/>
  <c r="AA504" i="1"/>
  <c r="Y504" i="1"/>
  <c r="Z504" i="1"/>
  <c r="AA502" i="1"/>
  <c r="Z502" i="1"/>
  <c r="Y502" i="1"/>
  <c r="AA500" i="1"/>
  <c r="Y500" i="1"/>
  <c r="Z500" i="1"/>
  <c r="Z498" i="1"/>
  <c r="Y498" i="1"/>
  <c r="AA498" i="1"/>
  <c r="AA496" i="1"/>
  <c r="Y496" i="1"/>
  <c r="Z496" i="1"/>
  <c r="AA494" i="1"/>
  <c r="Z494" i="1"/>
  <c r="Y494" i="1"/>
  <c r="AA492" i="1"/>
  <c r="Y492" i="1"/>
  <c r="Z492" i="1"/>
  <c r="Z490" i="1"/>
  <c r="Y490" i="1"/>
  <c r="AA490" i="1"/>
  <c r="X490" i="1"/>
  <c r="AA488" i="1"/>
  <c r="Y488" i="1"/>
  <c r="Z488" i="1"/>
  <c r="X488" i="1"/>
  <c r="AA486" i="1"/>
  <c r="Z486" i="1"/>
  <c r="Y486" i="1"/>
  <c r="X486" i="1"/>
  <c r="AA484" i="1"/>
  <c r="Y484" i="1"/>
  <c r="Z484" i="1"/>
  <c r="X484" i="1"/>
  <c r="Z482" i="1"/>
  <c r="Y482" i="1"/>
  <c r="AA482" i="1"/>
  <c r="X482" i="1"/>
  <c r="AA480" i="1"/>
  <c r="Y480" i="1"/>
  <c r="Z480" i="1"/>
  <c r="X480" i="1"/>
  <c r="AA478" i="1"/>
  <c r="Z478" i="1"/>
  <c r="Y478" i="1"/>
  <c r="X478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AA468" i="1"/>
  <c r="Y468" i="1"/>
  <c r="Z468" i="1"/>
  <c r="X468" i="1"/>
  <c r="Z466" i="1"/>
  <c r="Y466" i="1"/>
  <c r="AA466" i="1"/>
  <c r="X466" i="1"/>
  <c r="AA464" i="1"/>
  <c r="Y464" i="1"/>
  <c r="Z464" i="1"/>
  <c r="X464" i="1"/>
  <c r="AA462" i="1"/>
  <c r="Z462" i="1"/>
  <c r="Y462" i="1"/>
  <c r="X462" i="1"/>
  <c r="AA460" i="1"/>
  <c r="Y460" i="1"/>
  <c r="Z460" i="1"/>
  <c r="X460" i="1"/>
  <c r="Z458" i="1"/>
  <c r="Y458" i="1"/>
  <c r="AA458" i="1"/>
  <c r="X458" i="1"/>
  <c r="AA456" i="1"/>
  <c r="Y456" i="1"/>
  <c r="Z456" i="1"/>
  <c r="X456" i="1"/>
  <c r="AA454" i="1"/>
  <c r="Z454" i="1"/>
  <c r="Y454" i="1"/>
  <c r="X454" i="1"/>
  <c r="AA452" i="1"/>
  <c r="Y452" i="1"/>
  <c r="Z452" i="1"/>
  <c r="X452" i="1"/>
  <c r="Z450" i="1"/>
  <c r="Y450" i="1"/>
  <c r="AA450" i="1"/>
  <c r="X450" i="1"/>
  <c r="AA448" i="1"/>
  <c r="Y448" i="1"/>
  <c r="Z448" i="1"/>
  <c r="X448" i="1"/>
  <c r="AA446" i="1"/>
  <c r="Z446" i="1"/>
  <c r="Y446" i="1"/>
  <c r="X446" i="1"/>
  <c r="AA444" i="1"/>
  <c r="Y444" i="1"/>
  <c r="Z444" i="1"/>
  <c r="X444" i="1"/>
  <c r="Z442" i="1"/>
  <c r="Y442" i="1"/>
  <c r="AA442" i="1"/>
  <c r="X442" i="1"/>
  <c r="AA440" i="1"/>
  <c r="Y440" i="1"/>
  <c r="Z440" i="1"/>
  <c r="X440" i="1"/>
  <c r="AA438" i="1"/>
  <c r="Z438" i="1"/>
  <c r="Y438" i="1"/>
  <c r="X438" i="1"/>
  <c r="AA436" i="1"/>
  <c r="Y436" i="1"/>
  <c r="Z436" i="1"/>
  <c r="X436" i="1"/>
  <c r="Z434" i="1"/>
  <c r="Y434" i="1"/>
  <c r="AA434" i="1"/>
  <c r="X434" i="1"/>
  <c r="AA432" i="1"/>
  <c r="Y432" i="1"/>
  <c r="Z432" i="1"/>
  <c r="X432" i="1"/>
  <c r="AA430" i="1"/>
  <c r="Z430" i="1"/>
  <c r="Y430" i="1"/>
  <c r="X430" i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X190" i="1"/>
  <c r="AA188" i="1"/>
  <c r="Y188" i="1"/>
  <c r="Z188" i="1"/>
  <c r="X188" i="1"/>
  <c r="X186" i="1"/>
  <c r="X184" i="1"/>
  <c r="Y184" i="1" s="1"/>
  <c r="X182" i="1"/>
  <c r="X180" i="1"/>
  <c r="Y180" i="1" s="1"/>
  <c r="X178" i="1"/>
  <c r="X176" i="1"/>
  <c r="Y176" i="1" s="1"/>
  <c r="X174" i="1"/>
  <c r="X172" i="1"/>
  <c r="Y172" i="1" s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2" i="1"/>
  <c r="X140" i="1"/>
  <c r="Y140" i="1" s="1"/>
  <c r="X138" i="1"/>
  <c r="X136" i="1"/>
  <c r="Y136" i="1" s="1"/>
  <c r="X134" i="1"/>
  <c r="X132" i="1"/>
  <c r="Y132" i="1" s="1"/>
  <c r="X130" i="1"/>
  <c r="AA128" i="1"/>
  <c r="Y128" i="1"/>
  <c r="Z128" i="1"/>
  <c r="X128" i="1"/>
  <c r="X126" i="1"/>
  <c r="X124" i="1"/>
  <c r="Y124" i="1" s="1"/>
  <c r="X122" i="1"/>
  <c r="X120" i="1"/>
  <c r="Y120" i="1" s="1"/>
  <c r="AA118" i="1"/>
  <c r="Z118" i="1"/>
  <c r="Y118" i="1"/>
  <c r="X118" i="1"/>
  <c r="X116" i="1"/>
  <c r="Y116" i="1" s="1"/>
  <c r="X114" i="1"/>
  <c r="X112" i="1"/>
  <c r="Y112" i="1" s="1"/>
  <c r="X110" i="1"/>
  <c r="X108" i="1"/>
  <c r="Y108" i="1" s="1"/>
  <c r="X106" i="1"/>
  <c r="X104" i="1"/>
  <c r="Y104" i="1" s="1"/>
  <c r="X102" i="1"/>
  <c r="X100" i="1"/>
  <c r="Y100" i="1" s="1"/>
  <c r="X98" i="1"/>
  <c r="X96" i="1"/>
  <c r="Y96" i="1" s="1"/>
  <c r="X94" i="1"/>
  <c r="X92" i="1"/>
  <c r="Y92" i="1" s="1"/>
  <c r="X90" i="1"/>
  <c r="Y90" i="1" s="1"/>
  <c r="X88" i="1"/>
  <c r="Y88" i="1" s="1"/>
  <c r="X86" i="1"/>
  <c r="Y86" i="1" s="1"/>
  <c r="X84" i="1"/>
  <c r="Y84" i="1" s="1"/>
  <c r="X82" i="1"/>
  <c r="Y82" i="1" s="1"/>
  <c r="X80" i="1"/>
  <c r="Y80" i="1" s="1"/>
  <c r="X78" i="1"/>
  <c r="X76" i="1"/>
  <c r="X74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4" i="1"/>
  <c r="Y54" i="1" s="1"/>
  <c r="X52" i="1"/>
  <c r="X50" i="1"/>
  <c r="X48" i="1"/>
  <c r="Y48" i="1" s="1"/>
  <c r="X46" i="1"/>
  <c r="Y46" i="1" s="1"/>
  <c r="X44" i="1"/>
  <c r="Y44" i="1" s="1"/>
  <c r="X42" i="1"/>
  <c r="X40" i="1"/>
  <c r="X38" i="1"/>
  <c r="Y38" i="1" s="1"/>
  <c r="X36" i="1"/>
  <c r="Y36" i="1" s="1"/>
  <c r="X34" i="1"/>
  <c r="Y34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4" i="1"/>
  <c r="X22" i="1"/>
  <c r="X20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X10" i="1"/>
  <c r="AA8" i="1"/>
  <c r="Z8" i="1"/>
  <c r="X8" i="1"/>
  <c r="Y8" i="1"/>
  <c r="X6" i="1"/>
  <c r="X4" i="1"/>
  <c r="Y4" i="1" s="1"/>
  <c r="Z4" i="1" s="1"/>
  <c r="AA4" i="1" s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X808" i="1"/>
  <c r="X806" i="1"/>
  <c r="X804" i="1"/>
  <c r="X802" i="1"/>
  <c r="X800" i="1"/>
  <c r="X798" i="1"/>
  <c r="X796" i="1"/>
  <c r="X794" i="1"/>
  <c r="X792" i="1"/>
  <c r="X790" i="1"/>
  <c r="X788" i="1"/>
  <c r="X786" i="1"/>
  <c r="X784" i="1"/>
  <c r="X782" i="1"/>
  <c r="X780" i="1"/>
  <c r="X778" i="1"/>
  <c r="X776" i="1"/>
  <c r="X774" i="1"/>
  <c r="X772" i="1"/>
  <c r="X770" i="1"/>
  <c r="X768" i="1"/>
  <c r="X766" i="1"/>
  <c r="X764" i="1"/>
  <c r="X762" i="1"/>
  <c r="X760" i="1"/>
  <c r="X758" i="1"/>
  <c r="X756" i="1"/>
  <c r="X754" i="1"/>
  <c r="X752" i="1"/>
  <c r="X750" i="1"/>
  <c r="X748" i="1"/>
  <c r="X746" i="1"/>
  <c r="X744" i="1"/>
  <c r="X742" i="1"/>
  <c r="X740" i="1"/>
  <c r="X738" i="1"/>
  <c r="X736" i="1"/>
  <c r="X734" i="1"/>
  <c r="X732" i="1"/>
  <c r="X730" i="1"/>
  <c r="X728" i="1"/>
  <c r="X726" i="1"/>
  <c r="X724" i="1"/>
  <c r="X722" i="1"/>
  <c r="X720" i="1"/>
  <c r="X718" i="1"/>
  <c r="X716" i="1"/>
  <c r="X714" i="1"/>
  <c r="X712" i="1"/>
  <c r="X710" i="1"/>
  <c r="X708" i="1"/>
  <c r="X706" i="1"/>
  <c r="X704" i="1"/>
  <c r="X702" i="1"/>
  <c r="X700" i="1"/>
  <c r="X698" i="1"/>
  <c r="X696" i="1"/>
  <c r="X694" i="1"/>
  <c r="X692" i="1"/>
  <c r="X690" i="1"/>
  <c r="X688" i="1"/>
  <c r="X686" i="1"/>
  <c r="X684" i="1"/>
  <c r="X682" i="1"/>
  <c r="X680" i="1"/>
  <c r="X678" i="1"/>
  <c r="X676" i="1"/>
  <c r="X674" i="1"/>
  <c r="X672" i="1"/>
  <c r="X670" i="1"/>
  <c r="X668" i="1"/>
  <c r="X666" i="1"/>
  <c r="X664" i="1"/>
  <c r="X662" i="1"/>
  <c r="X660" i="1"/>
  <c r="X658" i="1"/>
  <c r="X656" i="1"/>
  <c r="X654" i="1"/>
  <c r="X652" i="1"/>
  <c r="X650" i="1"/>
  <c r="X648" i="1"/>
  <c r="X646" i="1"/>
  <c r="X644" i="1"/>
  <c r="X642" i="1"/>
  <c r="X640" i="1"/>
  <c r="X638" i="1"/>
  <c r="X636" i="1"/>
  <c r="X634" i="1"/>
  <c r="X632" i="1"/>
  <c r="X630" i="1"/>
  <c r="X628" i="1"/>
  <c r="X626" i="1"/>
  <c r="X624" i="1"/>
  <c r="X622" i="1"/>
  <c r="X620" i="1"/>
  <c r="X618" i="1"/>
  <c r="X616" i="1"/>
  <c r="X614" i="1"/>
  <c r="X612" i="1"/>
  <c r="X610" i="1"/>
  <c r="X608" i="1"/>
  <c r="X606" i="1"/>
  <c r="X604" i="1"/>
  <c r="X602" i="1"/>
  <c r="X600" i="1"/>
  <c r="X598" i="1"/>
  <c r="X596" i="1"/>
  <c r="X594" i="1"/>
  <c r="X592" i="1"/>
  <c r="X590" i="1"/>
  <c r="X588" i="1"/>
  <c r="X586" i="1"/>
  <c r="X584" i="1"/>
  <c r="X582" i="1"/>
  <c r="X580" i="1"/>
  <c r="X578" i="1"/>
  <c r="X576" i="1"/>
  <c r="X574" i="1"/>
  <c r="X572" i="1"/>
  <c r="X570" i="1"/>
  <c r="X568" i="1"/>
  <c r="X566" i="1"/>
  <c r="X564" i="1"/>
  <c r="X562" i="1"/>
  <c r="X560" i="1"/>
  <c r="X558" i="1"/>
  <c r="X556" i="1"/>
  <c r="X554" i="1"/>
  <c r="X552" i="1"/>
  <c r="X550" i="1"/>
  <c r="X548" i="1"/>
  <c r="X546" i="1"/>
  <c r="X544" i="1"/>
  <c r="X542" i="1"/>
  <c r="X540" i="1"/>
  <c r="X538" i="1"/>
  <c r="X536" i="1"/>
  <c r="X534" i="1"/>
  <c r="X532" i="1"/>
  <c r="X530" i="1"/>
  <c r="X528" i="1"/>
  <c r="X526" i="1"/>
  <c r="X524" i="1"/>
  <c r="X522" i="1"/>
  <c r="X520" i="1"/>
  <c r="X518" i="1"/>
  <c r="X516" i="1"/>
  <c r="X514" i="1"/>
  <c r="X512" i="1"/>
  <c r="X510" i="1"/>
  <c r="X508" i="1"/>
  <c r="X506" i="1"/>
  <c r="X504" i="1"/>
  <c r="X502" i="1"/>
  <c r="X500" i="1"/>
  <c r="X498" i="1"/>
  <c r="X496" i="1"/>
  <c r="X494" i="1"/>
  <c r="X492" i="1"/>
  <c r="X489" i="1"/>
  <c r="X485" i="1"/>
  <c r="X481" i="1"/>
  <c r="X477" i="1"/>
  <c r="X473" i="1"/>
  <c r="X469" i="1"/>
  <c r="X465" i="1"/>
  <c r="X14" i="1"/>
  <c r="Y14" i="1"/>
  <c r="Z14" i="1"/>
  <c r="Z3" i="1" l="1"/>
  <c r="AA3" i="1" s="1"/>
  <c r="Z27" i="1"/>
  <c r="AA27" i="1" s="1"/>
  <c r="Z55" i="1"/>
  <c r="AA55" i="1" s="1"/>
  <c r="Y26" i="1"/>
  <c r="Z26" i="1" s="1"/>
  <c r="AA26" i="1" s="1"/>
  <c r="Y3" i="1"/>
  <c r="Y15" i="1"/>
  <c r="Z15" i="1" s="1"/>
  <c r="AA15" i="1" s="1"/>
  <c r="Y27" i="1"/>
  <c r="Y39" i="1"/>
  <c r="Z39" i="1" s="1"/>
  <c r="AA39" i="1" s="1"/>
  <c r="Z43" i="1"/>
  <c r="AA43" i="1" s="1"/>
  <c r="Z47" i="1"/>
  <c r="AA47" i="1" s="1"/>
  <c r="Y55" i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K217" i="1"/>
  <c r="AL217" i="1"/>
  <c r="AM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D217" i="1" l="1"/>
  <c r="AG217" i="1"/>
  <c r="AC217" i="1"/>
  <c r="AN217" i="1"/>
  <c r="AS217" i="1"/>
  <c r="AU217" i="1"/>
  <c r="AI217" i="1"/>
  <c r="AQ217" i="1"/>
  <c r="AT217" i="1" l="1"/>
  <c r="AV217" i="1" s="1"/>
  <c r="P397" i="1"/>
  <c r="N397" i="1"/>
  <c r="P396" i="1"/>
  <c r="N396" i="1"/>
  <c r="B362" i="1"/>
  <c r="C362" i="1" s="1"/>
  <c r="D362" i="1"/>
  <c r="AK362" i="1"/>
  <c r="AL362" i="1"/>
  <c r="AO362" i="1"/>
  <c r="AP362" i="1" s="1"/>
  <c r="AF396" i="1" l="1"/>
  <c r="AF397" i="1"/>
  <c r="AD362" i="1"/>
  <c r="AG362" i="1"/>
  <c r="AU362" i="1"/>
  <c r="AC362" i="1"/>
  <c r="AS362" i="1"/>
  <c r="AM362" i="1"/>
  <c r="AQ362" i="1"/>
  <c r="AN362" i="1"/>
  <c r="AI362" i="1"/>
  <c r="N322" i="1"/>
  <c r="AF322" i="1" s="1"/>
  <c r="N321" i="1"/>
  <c r="AF321" i="1" s="1"/>
  <c r="AE322" i="1" l="1"/>
  <c r="W322" i="1"/>
  <c r="AE397" i="1"/>
  <c r="W397" i="1"/>
  <c r="AE321" i="1"/>
  <c r="W321" i="1"/>
  <c r="AE396" i="1"/>
  <c r="W396" i="1"/>
  <c r="AT362" i="1"/>
  <c r="AV362" i="1" s="1"/>
  <c r="N223" i="1"/>
  <c r="AF223" i="1" s="1"/>
  <c r="B173" i="1"/>
  <c r="C173" i="1" s="1"/>
  <c r="AL173" i="1"/>
  <c r="AO173" i="1"/>
  <c r="AP173" i="1" s="1"/>
  <c r="AE223" i="1" l="1"/>
  <c r="W223" i="1"/>
  <c r="X396" i="1"/>
  <c r="Y396" i="1" s="1"/>
  <c r="Z396" i="1"/>
  <c r="AA396" i="1" s="1"/>
  <c r="X321" i="1"/>
  <c r="Y321" i="1"/>
  <c r="X397" i="1"/>
  <c r="Y397" i="1" s="1"/>
  <c r="Z397" i="1"/>
  <c r="AA397" i="1" s="1"/>
  <c r="X322" i="1"/>
  <c r="Y322" i="1"/>
  <c r="Z322" i="1" s="1"/>
  <c r="AA322" i="1" s="1"/>
  <c r="AN173" i="1"/>
  <c r="B97" i="1"/>
  <c r="C97" i="1" s="1"/>
  <c r="D97" i="1"/>
  <c r="AG97" i="1" s="1"/>
  <c r="AK97" i="1"/>
  <c r="AL97" i="1"/>
  <c r="AO97" i="1"/>
  <c r="AP97" i="1" s="1"/>
  <c r="B95" i="1"/>
  <c r="C95" i="1" s="1"/>
  <c r="D95" i="1"/>
  <c r="AG95" i="1" s="1"/>
  <c r="AK95" i="1"/>
  <c r="AL95" i="1"/>
  <c r="AO95" i="1"/>
  <c r="AP95" i="1" s="1"/>
  <c r="B91" i="1"/>
  <c r="C91" i="1" s="1"/>
  <c r="D91" i="1"/>
  <c r="AK91" i="1"/>
  <c r="AL91" i="1"/>
  <c r="AO91" i="1"/>
  <c r="AP91" i="1" s="1"/>
  <c r="B89" i="1"/>
  <c r="C89" i="1" s="1"/>
  <c r="D89" i="1"/>
  <c r="AK89" i="1"/>
  <c r="AL89" i="1"/>
  <c r="AO89" i="1"/>
  <c r="AP89" i="1" s="1"/>
  <c r="B85" i="1"/>
  <c r="C85" i="1" s="1"/>
  <c r="D85" i="1"/>
  <c r="AK85" i="1"/>
  <c r="AL85" i="1"/>
  <c r="AO85" i="1"/>
  <c r="AP85" i="1" s="1"/>
  <c r="B83" i="1"/>
  <c r="C83" i="1" s="1"/>
  <c r="D83" i="1"/>
  <c r="AK83" i="1"/>
  <c r="AL83" i="1"/>
  <c r="AO83" i="1"/>
  <c r="AP83" i="1" s="1"/>
  <c r="B81" i="1"/>
  <c r="C81" i="1" s="1"/>
  <c r="D81" i="1"/>
  <c r="AK81" i="1"/>
  <c r="AL81" i="1"/>
  <c r="AO81" i="1"/>
  <c r="AP81" i="1" s="1"/>
  <c r="B79" i="1"/>
  <c r="C79" i="1" s="1"/>
  <c r="D79" i="1"/>
  <c r="AK79" i="1"/>
  <c r="AL79" i="1"/>
  <c r="AO79" i="1"/>
  <c r="AP79" i="1" s="1"/>
  <c r="B72" i="1"/>
  <c r="C72" i="1" s="1"/>
  <c r="D72" i="1"/>
  <c r="AK72" i="1"/>
  <c r="AL72" i="1"/>
  <c r="AO72" i="1"/>
  <c r="AP72" i="1" s="1"/>
  <c r="B65" i="1"/>
  <c r="C65" i="1" s="1"/>
  <c r="D65" i="1"/>
  <c r="AK65" i="1"/>
  <c r="AL65" i="1"/>
  <c r="AO65" i="1"/>
  <c r="AP65" i="1" s="1"/>
  <c r="B58" i="1"/>
  <c r="C58" i="1" s="1"/>
  <c r="D58" i="1"/>
  <c r="AK58" i="1"/>
  <c r="AL58" i="1"/>
  <c r="AO58" i="1"/>
  <c r="AP58" i="1" s="1"/>
  <c r="B53" i="1"/>
  <c r="C53" i="1" s="1"/>
  <c r="D53" i="1"/>
  <c r="AG53" i="1" s="1"/>
  <c r="AK53" i="1"/>
  <c r="AL53" i="1"/>
  <c r="AO53" i="1"/>
  <c r="AP53" i="1" s="1"/>
  <c r="B45" i="1"/>
  <c r="C45" i="1" s="1"/>
  <c r="D45" i="1"/>
  <c r="AG45" i="1" s="1"/>
  <c r="AK45" i="1"/>
  <c r="AL45" i="1"/>
  <c r="AO45" i="1"/>
  <c r="AP45" i="1" s="1"/>
  <c r="B37" i="1"/>
  <c r="C37" i="1" s="1"/>
  <c r="D37" i="1"/>
  <c r="AG37" i="1" s="1"/>
  <c r="AK37" i="1"/>
  <c r="AL37" i="1"/>
  <c r="AO37" i="1"/>
  <c r="AP37" i="1" s="1"/>
  <c r="B35" i="1"/>
  <c r="C35" i="1" s="1"/>
  <c r="D35" i="1"/>
  <c r="AG35" i="1" s="1"/>
  <c r="AK35" i="1"/>
  <c r="AL35" i="1"/>
  <c r="AO35" i="1"/>
  <c r="AP35" i="1" s="1"/>
  <c r="B32" i="1"/>
  <c r="C32" i="1" s="1"/>
  <c r="D32" i="1"/>
  <c r="AG32" i="1" s="1"/>
  <c r="AK32" i="1"/>
  <c r="AL32" i="1"/>
  <c r="AO32" i="1"/>
  <c r="AP32" i="1" s="1"/>
  <c r="B30" i="1"/>
  <c r="C30" i="1" s="1"/>
  <c r="D30" i="1"/>
  <c r="AG30" i="1" s="1"/>
  <c r="AK30" i="1"/>
  <c r="AL30" i="1"/>
  <c r="AO30" i="1"/>
  <c r="AP30" i="1" s="1"/>
  <c r="B28" i="1"/>
  <c r="C28" i="1" s="1"/>
  <c r="D28" i="1"/>
  <c r="AK28" i="1"/>
  <c r="AL28" i="1"/>
  <c r="AO28" i="1"/>
  <c r="AP28" i="1" s="1"/>
  <c r="B25" i="1"/>
  <c r="C25" i="1" s="1"/>
  <c r="D25" i="1"/>
  <c r="AG25" i="1" s="1"/>
  <c r="AK25" i="1"/>
  <c r="AL25" i="1"/>
  <c r="AO25" i="1"/>
  <c r="AP25" i="1" s="1"/>
  <c r="B23" i="1"/>
  <c r="C23" i="1" s="1"/>
  <c r="D23" i="1"/>
  <c r="AG23" i="1" s="1"/>
  <c r="AK23" i="1"/>
  <c r="AL23" i="1"/>
  <c r="AO23" i="1"/>
  <c r="AP23" i="1" s="1"/>
  <c r="B21" i="1"/>
  <c r="C21" i="1" s="1"/>
  <c r="D21" i="1"/>
  <c r="AG21" i="1" s="1"/>
  <c r="AK21" i="1"/>
  <c r="AL21" i="1"/>
  <c r="AO21" i="1"/>
  <c r="AP21" i="1" s="1"/>
  <c r="B18" i="1"/>
  <c r="C18" i="1" s="1"/>
  <c r="D18" i="1"/>
  <c r="AG18" i="1" s="1"/>
  <c r="AK18" i="1"/>
  <c r="AL18" i="1"/>
  <c r="AO18" i="1"/>
  <c r="AP18" i="1" s="1"/>
  <c r="B16" i="1"/>
  <c r="C16" i="1" s="1"/>
  <c r="D16" i="1"/>
  <c r="AG16" i="1" s="1"/>
  <c r="AK16" i="1"/>
  <c r="AL16" i="1"/>
  <c r="AO16" i="1"/>
  <c r="AP16" i="1" s="1"/>
  <c r="B14" i="1"/>
  <c r="C14" i="1" s="1"/>
  <c r="D14" i="1"/>
  <c r="AG14" i="1" s="1"/>
  <c r="AK14" i="1"/>
  <c r="AL14" i="1"/>
  <c r="AO14" i="1"/>
  <c r="AP14" i="1" s="1"/>
  <c r="B8" i="1"/>
  <c r="C8" i="1" s="1"/>
  <c r="D8" i="1"/>
  <c r="AG8" i="1" s="1"/>
  <c r="AK8" i="1"/>
  <c r="AL8" i="1"/>
  <c r="AO8" i="1"/>
  <c r="AP8" i="1" s="1"/>
  <c r="B5" i="1"/>
  <c r="C5" i="1" s="1"/>
  <c r="D5" i="1"/>
  <c r="AG5" i="1" s="1"/>
  <c r="AK5" i="1"/>
  <c r="AL5" i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K118" i="1"/>
  <c r="AL118" i="1"/>
  <c r="AO118" i="1"/>
  <c r="AP118" i="1" s="1"/>
  <c r="X223" i="1" l="1"/>
  <c r="Y223" i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U28" i="1"/>
  <c r="AC28" i="1"/>
  <c r="AU65" i="1"/>
  <c r="AC65" i="1"/>
  <c r="AU79" i="1"/>
  <c r="AC79" i="1"/>
  <c r="AU83" i="1"/>
  <c r="AC83" i="1"/>
  <c r="AU89" i="1"/>
  <c r="AC89" i="1"/>
  <c r="AU118" i="1"/>
  <c r="AC118" i="1"/>
  <c r="AU58" i="1"/>
  <c r="AC58" i="1"/>
  <c r="AU72" i="1"/>
  <c r="AC72" i="1"/>
  <c r="AU81" i="1"/>
  <c r="AC81" i="1"/>
  <c r="AU85" i="1"/>
  <c r="AC85" i="1"/>
  <c r="AU91" i="1"/>
  <c r="AC91" i="1"/>
  <c r="AU14" i="1"/>
  <c r="AS8" i="1"/>
  <c r="AU8" i="1"/>
  <c r="AS16" i="1"/>
  <c r="AU16" i="1"/>
  <c r="AS21" i="1"/>
  <c r="AU21" i="1"/>
  <c r="AS25" i="1"/>
  <c r="AU25" i="1"/>
  <c r="AS30" i="1"/>
  <c r="AU30" i="1"/>
  <c r="AS35" i="1"/>
  <c r="AU35" i="1"/>
  <c r="AS45" i="1"/>
  <c r="AU45" i="1"/>
  <c r="AS97" i="1"/>
  <c r="AU97" i="1"/>
  <c r="AS5" i="1"/>
  <c r="AU5" i="1"/>
  <c r="AS18" i="1"/>
  <c r="AU18" i="1"/>
  <c r="AS23" i="1"/>
  <c r="AU23" i="1"/>
  <c r="AS32" i="1"/>
  <c r="AU32" i="1"/>
  <c r="AS37" i="1"/>
  <c r="AU37" i="1"/>
  <c r="AS53" i="1"/>
  <c r="AU53" i="1"/>
  <c r="AS95" i="1"/>
  <c r="AU95" i="1"/>
  <c r="AS65" i="1"/>
  <c r="AS118" i="1"/>
  <c r="AS14" i="1"/>
  <c r="AS28" i="1"/>
  <c r="AS79" i="1"/>
  <c r="AS83" i="1"/>
  <c r="AS89" i="1"/>
  <c r="AS58" i="1"/>
  <c r="AS72" i="1"/>
  <c r="AS81" i="1"/>
  <c r="AS85" i="1"/>
  <c r="AS91" i="1"/>
  <c r="AM118" i="1"/>
  <c r="AQ118" i="1"/>
  <c r="AO119" i="1"/>
  <c r="AP119" i="1" s="1"/>
  <c r="AM8" i="1"/>
  <c r="AQ8" i="1"/>
  <c r="AM16" i="1"/>
  <c r="AQ16" i="1"/>
  <c r="AM21" i="1"/>
  <c r="AQ21" i="1"/>
  <c r="AM25" i="1"/>
  <c r="AQ25" i="1"/>
  <c r="AM30" i="1"/>
  <c r="AQ30" i="1"/>
  <c r="AM35" i="1"/>
  <c r="AQ35" i="1"/>
  <c r="AM45" i="1"/>
  <c r="AQ45" i="1"/>
  <c r="AM58" i="1"/>
  <c r="AQ58" i="1"/>
  <c r="AM72" i="1"/>
  <c r="AQ72" i="1"/>
  <c r="AM81" i="1"/>
  <c r="AQ81" i="1"/>
  <c r="AM85" i="1"/>
  <c r="AQ85" i="1"/>
  <c r="AM91" i="1"/>
  <c r="AQ91" i="1"/>
  <c r="AM97" i="1"/>
  <c r="AQ97" i="1"/>
  <c r="AM5" i="1"/>
  <c r="AQ5" i="1"/>
  <c r="AM14" i="1"/>
  <c r="AQ14" i="1"/>
  <c r="AM18" i="1"/>
  <c r="AQ18" i="1"/>
  <c r="AM23" i="1"/>
  <c r="AQ23" i="1"/>
  <c r="AM28" i="1"/>
  <c r="AQ28" i="1"/>
  <c r="AM32" i="1"/>
  <c r="AQ32" i="1"/>
  <c r="AM37" i="1"/>
  <c r="AQ37" i="1"/>
  <c r="AM53" i="1"/>
  <c r="AQ53" i="1"/>
  <c r="AM65" i="1"/>
  <c r="AQ65" i="1"/>
  <c r="AM79" i="1"/>
  <c r="AQ79" i="1"/>
  <c r="AM83" i="1"/>
  <c r="AQ83" i="1"/>
  <c r="AM89" i="1"/>
  <c r="AQ89" i="1"/>
  <c r="AM95" i="1"/>
  <c r="AQ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K115" i="1"/>
  <c r="AL115" i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G107" i="1" s="1"/>
  <c r="AK107" i="1"/>
  <c r="AL107" i="1"/>
  <c r="AO107" i="1"/>
  <c r="AP107" i="1" s="1"/>
  <c r="AL106" i="1"/>
  <c r="B105" i="1"/>
  <c r="C105" i="1" s="1"/>
  <c r="D105" i="1"/>
  <c r="AG105" i="1" s="1"/>
  <c r="AK105" i="1"/>
  <c r="AL105" i="1"/>
  <c r="AO105" i="1"/>
  <c r="AP105" i="1" s="1"/>
  <c r="B103" i="1"/>
  <c r="C103" i="1" s="1"/>
  <c r="D103" i="1"/>
  <c r="AK103" i="1"/>
  <c r="AL103" i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G99" i="1" s="1"/>
  <c r="AK99" i="1"/>
  <c r="AL99" i="1"/>
  <c r="AO99" i="1"/>
  <c r="AP99" i="1" s="1"/>
  <c r="AV5" i="1" l="1"/>
  <c r="AD103" i="1"/>
  <c r="AG103" i="1"/>
  <c r="AD115" i="1"/>
  <c r="AG115" i="1"/>
  <c r="AC99" i="1"/>
  <c r="AD99" i="1"/>
  <c r="AC105" i="1"/>
  <c r="AD105" i="1"/>
  <c r="AC107" i="1"/>
  <c r="AD107" i="1"/>
  <c r="AU115" i="1"/>
  <c r="AC115" i="1"/>
  <c r="AU103" i="1"/>
  <c r="AC103" i="1"/>
  <c r="AS99" i="1"/>
  <c r="AU99" i="1"/>
  <c r="AS105" i="1"/>
  <c r="AU105" i="1"/>
  <c r="AS107" i="1"/>
  <c r="AU107" i="1"/>
  <c r="AS103" i="1"/>
  <c r="AS115" i="1"/>
  <c r="AM105" i="1"/>
  <c r="AQ105" i="1"/>
  <c r="AM115" i="1"/>
  <c r="AQ115" i="1"/>
  <c r="AM99" i="1"/>
  <c r="AQ99" i="1"/>
  <c r="AM103" i="1"/>
  <c r="AQ103" i="1"/>
  <c r="AM107" i="1"/>
  <c r="AQ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B900" i="1"/>
  <c r="C900" i="1" s="1"/>
  <c r="AL900" i="1"/>
  <c r="AO900" i="1"/>
  <c r="AP900" i="1" s="1"/>
  <c r="AT103" i="1" l="1"/>
  <c r="AV103" i="1" s="1"/>
  <c r="AT107" i="1"/>
  <c r="AV107" i="1" s="1"/>
  <c r="AT105" i="1"/>
  <c r="AV105" i="1" s="1"/>
  <c r="AT99" i="1"/>
  <c r="AV99" i="1" s="1"/>
  <c r="AT115" i="1"/>
  <c r="AV115" i="1" s="1"/>
  <c r="AN111" i="1"/>
  <c r="AM900" i="1"/>
  <c r="AQ900" i="1"/>
  <c r="AN110" i="1"/>
  <c r="AN109" i="1"/>
  <c r="AN112" i="1"/>
  <c r="AN108" i="1"/>
  <c r="AN900" i="1"/>
  <c r="B438" i="1" l="1"/>
  <c r="C438" i="1" s="1"/>
  <c r="D438" i="1"/>
  <c r="AK438" i="1"/>
  <c r="AL438" i="1"/>
  <c r="AO438" i="1"/>
  <c r="AP438" i="1" s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0" i="1"/>
  <c r="C440" i="1" s="1"/>
  <c r="B442" i="1"/>
  <c r="C442" i="1" s="1"/>
  <c r="B444" i="1"/>
  <c r="C444" i="1" s="1"/>
  <c r="B446" i="1"/>
  <c r="C446" i="1" s="1"/>
  <c r="B447" i="1"/>
  <c r="B449" i="1"/>
  <c r="C449" i="1" s="1"/>
  <c r="B450" i="1"/>
  <c r="C450" i="1" s="1"/>
  <c r="B452" i="1"/>
  <c r="C452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2" i="1"/>
  <c r="C462" i="1" s="1"/>
  <c r="B463" i="1"/>
  <c r="C463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6" i="1"/>
  <c r="C576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5" i="1"/>
  <c r="C605" i="1" s="1"/>
  <c r="B606" i="1"/>
  <c r="C606" i="1" s="1"/>
  <c r="B608" i="1"/>
  <c r="C608" i="1" s="1"/>
  <c r="B610" i="1"/>
  <c r="C610" i="1" s="1"/>
  <c r="B612" i="1"/>
  <c r="C612" i="1" s="1"/>
  <c r="B613" i="1"/>
  <c r="C613" i="1" s="1"/>
  <c r="B614" i="1"/>
  <c r="C614" i="1" s="1"/>
  <c r="B615" i="1"/>
  <c r="C615" i="1" s="1"/>
  <c r="B616" i="1"/>
  <c r="C616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7" i="1"/>
  <c r="C627" i="1" s="1"/>
  <c r="B629" i="1"/>
  <c r="C629" i="1" s="1"/>
  <c r="B631" i="1"/>
  <c r="C631" i="1" s="1"/>
  <c r="B633" i="1"/>
  <c r="C633" i="1" s="1"/>
  <c r="B634" i="1"/>
  <c r="C634" i="1" s="1"/>
  <c r="B636" i="1"/>
  <c r="C636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0" i="1"/>
  <c r="C650" i="1" s="1"/>
  <c r="B652" i="1"/>
  <c r="C652" i="1" s="1"/>
  <c r="B653" i="1"/>
  <c r="C653" i="1" s="1"/>
  <c r="B655" i="1"/>
  <c r="C655" i="1" s="1"/>
  <c r="B657" i="1"/>
  <c r="C657" i="1" s="1"/>
  <c r="B658" i="1"/>
  <c r="C658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4" i="1"/>
  <c r="C704" i="1" s="1"/>
  <c r="B705" i="1"/>
  <c r="C705" i="1" s="1"/>
  <c r="B707" i="1"/>
  <c r="C707" i="1" s="1"/>
  <c r="B709" i="1"/>
  <c r="C709" i="1" s="1"/>
  <c r="B711" i="1"/>
  <c r="C711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B744" i="1"/>
  <c r="C744" i="1" s="1"/>
  <c r="B745" i="1"/>
  <c r="C745" i="1" s="1"/>
  <c r="B747" i="1"/>
  <c r="C747" i="1" s="1"/>
  <c r="B748" i="1"/>
  <c r="C748" i="1" s="1"/>
  <c r="B749" i="1"/>
  <c r="C749" i="1" s="1"/>
  <c r="B750" i="1"/>
  <c r="C750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60" i="1"/>
  <c r="C760" i="1" s="1"/>
  <c r="B761" i="1"/>
  <c r="C761" i="1" s="1"/>
  <c r="B762" i="1"/>
  <c r="C762" i="1" s="1"/>
  <c r="B763" i="1"/>
  <c r="C763" i="1" s="1"/>
  <c r="B764" i="1"/>
  <c r="C764" i="1" s="1"/>
  <c r="B766" i="1"/>
  <c r="C766" i="1" s="1"/>
  <c r="B768" i="1"/>
  <c r="C768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5" i="1"/>
  <c r="C785" i="1" s="1"/>
  <c r="B786" i="1"/>
  <c r="C786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5" i="1"/>
  <c r="C795" i="1" s="1"/>
  <c r="B796" i="1"/>
  <c r="C796" i="1" s="1"/>
  <c r="B797" i="1"/>
  <c r="C797" i="1" s="1"/>
  <c r="B799" i="1"/>
  <c r="C799" i="1" s="1"/>
  <c r="B800" i="1"/>
  <c r="C800" i="1" s="1"/>
  <c r="B801" i="1"/>
  <c r="C801" i="1" s="1"/>
  <c r="B802" i="1"/>
  <c r="C802" i="1" s="1"/>
  <c r="B804" i="1"/>
  <c r="C804" i="1" s="1"/>
  <c r="B805" i="1"/>
  <c r="C805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4" i="1"/>
  <c r="C814" i="1" s="1"/>
  <c r="B815" i="1"/>
  <c r="C815" i="1" s="1"/>
  <c r="B817" i="1"/>
  <c r="C817" i="1" s="1"/>
  <c r="B819" i="1"/>
  <c r="C819" i="1" s="1"/>
  <c r="B820" i="1"/>
  <c r="C820" i="1" s="1"/>
  <c r="B822" i="1"/>
  <c r="C822" i="1" s="1"/>
  <c r="B823" i="1"/>
  <c r="C823" i="1" s="1"/>
  <c r="B825" i="1"/>
  <c r="C825" i="1" s="1"/>
  <c r="B826" i="1"/>
  <c r="C826" i="1" s="1"/>
  <c r="B827" i="1"/>
  <c r="C827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2" i="1"/>
  <c r="C892" i="1" s="1"/>
  <c r="B893" i="1"/>
  <c r="C893" i="1" s="1"/>
  <c r="B894" i="1"/>
  <c r="C894" i="1" s="1"/>
  <c r="B895" i="1"/>
  <c r="C895" i="1" s="1"/>
  <c r="B897" i="1"/>
  <c r="C897" i="1" s="1"/>
  <c r="B898" i="1"/>
  <c r="C898" i="1" s="1"/>
  <c r="B899" i="1"/>
  <c r="C899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C447" i="1"/>
  <c r="C743" i="1"/>
  <c r="D429" i="1"/>
  <c r="AG429" i="1" s="1"/>
  <c r="D431" i="1"/>
  <c r="AG431" i="1" s="1"/>
  <c r="D433" i="1"/>
  <c r="AG433" i="1" s="1"/>
  <c r="D435" i="1"/>
  <c r="AG435" i="1" s="1"/>
  <c r="D440" i="1"/>
  <c r="AG440" i="1" s="1"/>
  <c r="D442" i="1"/>
  <c r="AG442" i="1" s="1"/>
  <c r="D444" i="1"/>
  <c r="AG444" i="1" s="1"/>
  <c r="D447" i="1"/>
  <c r="AG447" i="1" s="1"/>
  <c r="D450" i="1"/>
  <c r="AG450" i="1" s="1"/>
  <c r="D455" i="1"/>
  <c r="AG455" i="1" s="1"/>
  <c r="D458" i="1"/>
  <c r="AG458" i="1" s="1"/>
  <c r="D460" i="1"/>
  <c r="AG460" i="1" s="1"/>
  <c r="D463" i="1"/>
  <c r="AG463" i="1" s="1"/>
  <c r="D472" i="1"/>
  <c r="AG472" i="1" s="1"/>
  <c r="D482" i="1"/>
  <c r="AG482" i="1" s="1"/>
  <c r="D484" i="1"/>
  <c r="AG484" i="1" s="1"/>
  <c r="D486" i="1"/>
  <c r="AG486" i="1" s="1"/>
  <c r="D489" i="1"/>
  <c r="AG489" i="1" s="1"/>
  <c r="D492" i="1"/>
  <c r="AG492" i="1" s="1"/>
  <c r="D494" i="1"/>
  <c r="D504" i="1"/>
  <c r="AG504" i="1" s="1"/>
  <c r="D509" i="1"/>
  <c r="AG509" i="1" s="1"/>
  <c r="D511" i="1"/>
  <c r="AG511" i="1" s="1"/>
  <c r="D518" i="1"/>
  <c r="AG518" i="1" s="1"/>
  <c r="D527" i="1"/>
  <c r="AG527" i="1" s="1"/>
  <c r="D538" i="1"/>
  <c r="AG538" i="1" s="1"/>
  <c r="D550" i="1"/>
  <c r="AG550" i="1" s="1"/>
  <c r="D562" i="1"/>
  <c r="AG562" i="1" s="1"/>
  <c r="D574" i="1"/>
  <c r="AG574" i="1" s="1"/>
  <c r="D576" i="1"/>
  <c r="AG576" i="1" s="1"/>
  <c r="D578" i="1"/>
  <c r="AG578" i="1" s="1"/>
  <c r="D580" i="1"/>
  <c r="AG580" i="1" s="1"/>
  <c r="D582" i="1"/>
  <c r="AG582" i="1" s="1"/>
  <c r="D584" i="1"/>
  <c r="AG584" i="1" s="1"/>
  <c r="D595" i="1"/>
  <c r="AG595" i="1" s="1"/>
  <c r="D603" i="1"/>
  <c r="AG603" i="1" s="1"/>
  <c r="D606" i="1"/>
  <c r="AG606" i="1" s="1"/>
  <c r="D608" i="1"/>
  <c r="D610" i="1"/>
  <c r="AG610" i="1" s="1"/>
  <c r="D616" i="1"/>
  <c r="D625" i="1"/>
  <c r="AG625" i="1" s="1"/>
  <c r="D627" i="1"/>
  <c r="AG627" i="1" s="1"/>
  <c r="D629" i="1"/>
  <c r="AG629" i="1" s="1"/>
  <c r="D631" i="1"/>
  <c r="AG631" i="1" s="1"/>
  <c r="D634" i="1"/>
  <c r="AG634" i="1" s="1"/>
  <c r="D636" i="1"/>
  <c r="D647" i="1"/>
  <c r="AG647" i="1" s="1"/>
  <c r="D650" i="1"/>
  <c r="AG650" i="1" s="1"/>
  <c r="D653" i="1"/>
  <c r="D655" i="1"/>
  <c r="AG655" i="1" s="1"/>
  <c r="D658" i="1"/>
  <c r="AG658" i="1" s="1"/>
  <c r="D666" i="1"/>
  <c r="AG666" i="1" s="1"/>
  <c r="D673" i="1"/>
  <c r="AG673" i="1" s="1"/>
  <c r="D683" i="1"/>
  <c r="D687" i="1"/>
  <c r="D702" i="1"/>
  <c r="AG702" i="1" s="1"/>
  <c r="D705" i="1"/>
  <c r="AG705" i="1" s="1"/>
  <c r="D707" i="1"/>
  <c r="D709" i="1"/>
  <c r="AG709" i="1" s="1"/>
  <c r="D711" i="1"/>
  <c r="D723" i="1"/>
  <c r="D735" i="1"/>
  <c r="D745" i="1"/>
  <c r="D750" i="1"/>
  <c r="AG750" i="1" s="1"/>
  <c r="D757" i="1"/>
  <c r="AG757" i="1" s="1"/>
  <c r="D764" i="1"/>
  <c r="D766" i="1"/>
  <c r="D768" i="1"/>
  <c r="AG768" i="1" s="1"/>
  <c r="D776" i="1"/>
  <c r="D783" i="1"/>
  <c r="AG783" i="1" s="1"/>
  <c r="D786" i="1"/>
  <c r="D792" i="1"/>
  <c r="D793" i="1"/>
  <c r="D797" i="1"/>
  <c r="D802" i="1"/>
  <c r="AG802" i="1" s="1"/>
  <c r="D805" i="1"/>
  <c r="D812" i="1"/>
  <c r="AG812" i="1" s="1"/>
  <c r="D815" i="1"/>
  <c r="D817" i="1"/>
  <c r="D820" i="1"/>
  <c r="AG820" i="1" s="1"/>
  <c r="D823" i="1"/>
  <c r="D827" i="1"/>
  <c r="D842" i="1"/>
  <c r="D859" i="1"/>
  <c r="D871" i="1"/>
  <c r="D882" i="1"/>
  <c r="D890" i="1"/>
  <c r="D895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AK429" i="1"/>
  <c r="AK431" i="1"/>
  <c r="AK433" i="1"/>
  <c r="AK435" i="1"/>
  <c r="AK440" i="1"/>
  <c r="AK442" i="1"/>
  <c r="AK444" i="1"/>
  <c r="AK447" i="1"/>
  <c r="AK450" i="1"/>
  <c r="AK455" i="1"/>
  <c r="AK458" i="1"/>
  <c r="AK460" i="1"/>
  <c r="AK463" i="1"/>
  <c r="AK472" i="1"/>
  <c r="AK482" i="1"/>
  <c r="AK484" i="1"/>
  <c r="AK486" i="1"/>
  <c r="AK489" i="1"/>
  <c r="AK492" i="1"/>
  <c r="AK494" i="1"/>
  <c r="AK504" i="1"/>
  <c r="AK509" i="1"/>
  <c r="AK511" i="1"/>
  <c r="AK518" i="1"/>
  <c r="AK527" i="1"/>
  <c r="AK538" i="1"/>
  <c r="AK550" i="1"/>
  <c r="AK562" i="1"/>
  <c r="AK574" i="1"/>
  <c r="AK576" i="1"/>
  <c r="AK578" i="1"/>
  <c r="AK580" i="1"/>
  <c r="AK582" i="1"/>
  <c r="AK584" i="1"/>
  <c r="AK595" i="1"/>
  <c r="AK603" i="1"/>
  <c r="AK606" i="1"/>
  <c r="AK608" i="1"/>
  <c r="AK610" i="1"/>
  <c r="AK616" i="1"/>
  <c r="AK625" i="1"/>
  <c r="AK627" i="1"/>
  <c r="AK629" i="1"/>
  <c r="AK631" i="1"/>
  <c r="AK634" i="1"/>
  <c r="AK636" i="1"/>
  <c r="AK647" i="1"/>
  <c r="AK650" i="1"/>
  <c r="AK653" i="1"/>
  <c r="AK655" i="1"/>
  <c r="AK658" i="1"/>
  <c r="AK666" i="1"/>
  <c r="AK673" i="1"/>
  <c r="AK683" i="1"/>
  <c r="AK687" i="1"/>
  <c r="AK702" i="1"/>
  <c r="AK705" i="1"/>
  <c r="AK707" i="1"/>
  <c r="AK709" i="1"/>
  <c r="AK711" i="1"/>
  <c r="AK723" i="1"/>
  <c r="AK735" i="1"/>
  <c r="AK745" i="1"/>
  <c r="AK750" i="1"/>
  <c r="AK757" i="1"/>
  <c r="AK764" i="1"/>
  <c r="AK766" i="1"/>
  <c r="AK768" i="1"/>
  <c r="AK776" i="1"/>
  <c r="AK783" i="1"/>
  <c r="AK786" i="1"/>
  <c r="AK792" i="1"/>
  <c r="AK793" i="1"/>
  <c r="AK797" i="1"/>
  <c r="AK802" i="1"/>
  <c r="AK805" i="1"/>
  <c r="AK812" i="1"/>
  <c r="AK815" i="1"/>
  <c r="AK817" i="1"/>
  <c r="AK820" i="1"/>
  <c r="AK823" i="1"/>
  <c r="AK827" i="1"/>
  <c r="AK842" i="1"/>
  <c r="AK859" i="1"/>
  <c r="AK871" i="1"/>
  <c r="AK882" i="1"/>
  <c r="AK890" i="1"/>
  <c r="AK895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L408" i="1"/>
  <c r="AQ408" i="1" s="1"/>
  <c r="AL409" i="1"/>
  <c r="AQ409" i="1" s="1"/>
  <c r="AL410" i="1"/>
  <c r="AQ410" i="1" s="1"/>
  <c r="AL411" i="1"/>
  <c r="AQ411" i="1" s="1"/>
  <c r="AL412" i="1"/>
  <c r="AQ412" i="1" s="1"/>
  <c r="AL413" i="1"/>
  <c r="AQ413" i="1" s="1"/>
  <c r="AL414" i="1"/>
  <c r="AQ414" i="1" s="1"/>
  <c r="AL415" i="1"/>
  <c r="AQ415" i="1" s="1"/>
  <c r="AL416" i="1"/>
  <c r="AL417" i="1"/>
  <c r="AQ417" i="1" s="1"/>
  <c r="AL418" i="1"/>
  <c r="AQ418" i="1" s="1"/>
  <c r="AL419" i="1"/>
  <c r="AQ419" i="1" s="1"/>
  <c r="AL420" i="1"/>
  <c r="AQ420" i="1" s="1"/>
  <c r="AL421" i="1"/>
  <c r="AQ421" i="1" s="1"/>
  <c r="AL422" i="1"/>
  <c r="AQ422" i="1" s="1"/>
  <c r="AL423" i="1"/>
  <c r="AL424" i="1"/>
  <c r="AL425" i="1"/>
  <c r="AQ425" i="1" s="1"/>
  <c r="AL426" i="1"/>
  <c r="AQ426" i="1" s="1"/>
  <c r="AL427" i="1"/>
  <c r="AL428" i="1"/>
  <c r="AL429" i="1"/>
  <c r="AQ429" i="1" s="1"/>
  <c r="AL430" i="1"/>
  <c r="AL431" i="1"/>
  <c r="AL432" i="1"/>
  <c r="AL433" i="1"/>
  <c r="AQ433" i="1" s="1"/>
  <c r="AL434" i="1"/>
  <c r="AQ434" i="1" s="1"/>
  <c r="AL435" i="1"/>
  <c r="AL436" i="1"/>
  <c r="AQ436" i="1" s="1"/>
  <c r="AL437" i="1"/>
  <c r="AQ437" i="1" s="1"/>
  <c r="AL439" i="1"/>
  <c r="AQ439" i="1" s="1"/>
  <c r="AL440" i="1"/>
  <c r="AQ440" i="1" s="1"/>
  <c r="AL441" i="1"/>
  <c r="AQ441" i="1" s="1"/>
  <c r="AL442" i="1"/>
  <c r="AL443" i="1"/>
  <c r="AQ443" i="1" s="1"/>
  <c r="AL444" i="1"/>
  <c r="AQ444" i="1" s="1"/>
  <c r="AL445" i="1"/>
  <c r="AQ445" i="1" s="1"/>
  <c r="AL446" i="1"/>
  <c r="AQ446" i="1" s="1"/>
  <c r="AL447" i="1"/>
  <c r="AL448" i="1"/>
  <c r="AQ448" i="1" s="1"/>
  <c r="AL449" i="1"/>
  <c r="AQ449" i="1" s="1"/>
  <c r="AL450" i="1"/>
  <c r="AQ450" i="1" s="1"/>
  <c r="AL451" i="1"/>
  <c r="AQ451" i="1" s="1"/>
  <c r="AL452" i="1"/>
  <c r="AQ452" i="1" s="1"/>
  <c r="AL453" i="1"/>
  <c r="AQ453" i="1" s="1"/>
  <c r="AL454" i="1"/>
  <c r="AQ454" i="1" s="1"/>
  <c r="AL455" i="1"/>
  <c r="AL456" i="1"/>
  <c r="AQ456" i="1" s="1"/>
  <c r="AL457" i="1"/>
  <c r="AQ457" i="1" s="1"/>
  <c r="AL458" i="1"/>
  <c r="AQ458" i="1" s="1"/>
  <c r="AL459" i="1"/>
  <c r="AQ459" i="1" s="1"/>
  <c r="AL460" i="1"/>
  <c r="AQ460" i="1" s="1"/>
  <c r="AL461" i="1"/>
  <c r="AQ461" i="1" s="1"/>
  <c r="AL462" i="1"/>
  <c r="AQ462" i="1" s="1"/>
  <c r="AL463" i="1"/>
  <c r="AL464" i="1"/>
  <c r="AQ464" i="1" s="1"/>
  <c r="AL465" i="1"/>
  <c r="AQ465" i="1" s="1"/>
  <c r="AL466" i="1"/>
  <c r="AQ466" i="1" s="1"/>
  <c r="AL467" i="1"/>
  <c r="AQ467" i="1" s="1"/>
  <c r="AL468" i="1"/>
  <c r="AQ468" i="1" s="1"/>
  <c r="AL469" i="1"/>
  <c r="AQ469" i="1" s="1"/>
  <c r="AL470" i="1"/>
  <c r="AQ470" i="1" s="1"/>
  <c r="AL471" i="1"/>
  <c r="AQ471" i="1" s="1"/>
  <c r="AL472" i="1"/>
  <c r="AQ472" i="1" s="1"/>
  <c r="AL473" i="1"/>
  <c r="AQ473" i="1" s="1"/>
  <c r="AL474" i="1"/>
  <c r="AQ474" i="1" s="1"/>
  <c r="AL475" i="1"/>
  <c r="AQ475" i="1" s="1"/>
  <c r="AL476" i="1"/>
  <c r="AQ476" i="1" s="1"/>
  <c r="AL477" i="1"/>
  <c r="AQ477" i="1" s="1"/>
  <c r="AL478" i="1"/>
  <c r="AQ478" i="1" s="1"/>
  <c r="AL479" i="1"/>
  <c r="AQ479" i="1" s="1"/>
  <c r="AL480" i="1"/>
  <c r="AQ480" i="1" s="1"/>
  <c r="AL481" i="1"/>
  <c r="AQ481" i="1" s="1"/>
  <c r="AL482" i="1"/>
  <c r="AQ482" i="1" s="1"/>
  <c r="AL483" i="1"/>
  <c r="AQ483" i="1" s="1"/>
  <c r="AL484" i="1"/>
  <c r="AQ484" i="1" s="1"/>
  <c r="AL485" i="1"/>
  <c r="AQ485" i="1" s="1"/>
  <c r="AL486" i="1"/>
  <c r="AQ486" i="1" s="1"/>
  <c r="AL487" i="1"/>
  <c r="AL488" i="1"/>
  <c r="AQ488" i="1" s="1"/>
  <c r="AL489" i="1"/>
  <c r="AL490" i="1"/>
  <c r="AQ490" i="1" s="1"/>
  <c r="AL491" i="1"/>
  <c r="AQ491" i="1" s="1"/>
  <c r="AL492" i="1"/>
  <c r="AQ492" i="1" s="1"/>
  <c r="AL493" i="1"/>
  <c r="AQ493" i="1" s="1"/>
  <c r="AL494" i="1"/>
  <c r="AQ494" i="1" s="1"/>
  <c r="AL495" i="1"/>
  <c r="AQ495" i="1" s="1"/>
  <c r="AL496" i="1"/>
  <c r="AQ496" i="1" s="1"/>
  <c r="AL497" i="1"/>
  <c r="AQ497" i="1" s="1"/>
  <c r="AL498" i="1"/>
  <c r="AQ498" i="1" s="1"/>
  <c r="AL499" i="1"/>
  <c r="AQ499" i="1" s="1"/>
  <c r="AL500" i="1"/>
  <c r="AQ500" i="1" s="1"/>
  <c r="AL501" i="1"/>
  <c r="AQ501" i="1" s="1"/>
  <c r="AL502" i="1"/>
  <c r="AQ502" i="1" s="1"/>
  <c r="AL503" i="1"/>
  <c r="AQ503" i="1" s="1"/>
  <c r="AL504" i="1"/>
  <c r="AQ504" i="1" s="1"/>
  <c r="AL505" i="1"/>
  <c r="AQ505" i="1" s="1"/>
  <c r="AL506" i="1"/>
  <c r="AQ506" i="1" s="1"/>
  <c r="AL507" i="1"/>
  <c r="AQ507" i="1" s="1"/>
  <c r="AL508" i="1"/>
  <c r="AQ508" i="1" s="1"/>
  <c r="AL509" i="1"/>
  <c r="AL510" i="1"/>
  <c r="AQ510" i="1" s="1"/>
  <c r="AL511" i="1"/>
  <c r="AL512" i="1"/>
  <c r="AL513" i="1"/>
  <c r="AQ513" i="1" s="1"/>
  <c r="AL514" i="1"/>
  <c r="AQ514" i="1" s="1"/>
  <c r="AL515" i="1"/>
  <c r="AQ515" i="1" s="1"/>
  <c r="AL516" i="1"/>
  <c r="AQ516" i="1" s="1"/>
  <c r="AL517" i="1"/>
  <c r="AQ517" i="1" s="1"/>
  <c r="AL518" i="1"/>
  <c r="AQ518" i="1" s="1"/>
  <c r="AL519" i="1"/>
  <c r="AQ519" i="1" s="1"/>
  <c r="AL520" i="1"/>
  <c r="AQ520" i="1" s="1"/>
  <c r="AL521" i="1"/>
  <c r="AQ521" i="1" s="1"/>
  <c r="AL522" i="1"/>
  <c r="AQ522" i="1" s="1"/>
  <c r="AL523" i="1"/>
  <c r="AQ523" i="1" s="1"/>
  <c r="AL524" i="1"/>
  <c r="AQ524" i="1" s="1"/>
  <c r="AL525" i="1"/>
  <c r="AQ525" i="1" s="1"/>
  <c r="AL526" i="1"/>
  <c r="AQ526" i="1" s="1"/>
  <c r="AL527" i="1"/>
  <c r="AL528" i="1"/>
  <c r="AL529" i="1"/>
  <c r="AQ529" i="1" s="1"/>
  <c r="AL530" i="1"/>
  <c r="AQ530" i="1" s="1"/>
  <c r="AL531" i="1"/>
  <c r="AQ531" i="1" s="1"/>
  <c r="AL532" i="1"/>
  <c r="AQ532" i="1" s="1"/>
  <c r="AL533" i="1"/>
  <c r="AQ533" i="1" s="1"/>
  <c r="AL534" i="1"/>
  <c r="AQ534" i="1" s="1"/>
  <c r="AL535" i="1"/>
  <c r="AQ535" i="1" s="1"/>
  <c r="AL536" i="1"/>
  <c r="AQ536" i="1" s="1"/>
  <c r="AL537" i="1"/>
  <c r="AQ537" i="1" s="1"/>
  <c r="AL538" i="1"/>
  <c r="AQ538" i="1" s="1"/>
  <c r="AL539" i="1"/>
  <c r="AQ539" i="1" s="1"/>
  <c r="AL540" i="1"/>
  <c r="AQ540" i="1" s="1"/>
  <c r="AL541" i="1"/>
  <c r="AQ541" i="1" s="1"/>
  <c r="AL542" i="1"/>
  <c r="AQ542" i="1" s="1"/>
  <c r="AL543" i="1"/>
  <c r="AQ543" i="1" s="1"/>
  <c r="AL544" i="1"/>
  <c r="AQ544" i="1" s="1"/>
  <c r="AL545" i="1"/>
  <c r="AQ545" i="1" s="1"/>
  <c r="AL546" i="1"/>
  <c r="AQ546" i="1" s="1"/>
  <c r="AL547" i="1"/>
  <c r="AQ547" i="1" s="1"/>
  <c r="AL548" i="1"/>
  <c r="AQ548" i="1" s="1"/>
  <c r="AL549" i="1"/>
  <c r="AQ549" i="1" s="1"/>
  <c r="AL550" i="1"/>
  <c r="AQ550" i="1" s="1"/>
  <c r="AL551" i="1"/>
  <c r="AQ551" i="1" s="1"/>
  <c r="AL552" i="1"/>
  <c r="AQ552" i="1" s="1"/>
  <c r="AL553" i="1"/>
  <c r="AQ553" i="1" s="1"/>
  <c r="AL554" i="1"/>
  <c r="AQ554" i="1" s="1"/>
  <c r="AL555" i="1"/>
  <c r="AQ555" i="1" s="1"/>
  <c r="AL556" i="1"/>
  <c r="AQ556" i="1" s="1"/>
  <c r="AL557" i="1"/>
  <c r="AQ557" i="1" s="1"/>
  <c r="AL558" i="1"/>
  <c r="AQ558" i="1" s="1"/>
  <c r="AL559" i="1"/>
  <c r="AQ559" i="1" s="1"/>
  <c r="AL560" i="1"/>
  <c r="AQ560" i="1" s="1"/>
  <c r="AL561" i="1"/>
  <c r="AQ561" i="1" s="1"/>
  <c r="AL562" i="1"/>
  <c r="AQ562" i="1" s="1"/>
  <c r="AL563" i="1"/>
  <c r="AQ563" i="1" s="1"/>
  <c r="AL564" i="1"/>
  <c r="AQ564" i="1" s="1"/>
  <c r="AL565" i="1"/>
  <c r="AQ565" i="1" s="1"/>
  <c r="AL566" i="1"/>
  <c r="AQ566" i="1" s="1"/>
  <c r="AL567" i="1"/>
  <c r="AQ567" i="1" s="1"/>
  <c r="AL568" i="1"/>
  <c r="AQ568" i="1" s="1"/>
  <c r="AL569" i="1"/>
  <c r="AQ569" i="1" s="1"/>
  <c r="AL570" i="1"/>
  <c r="AQ570" i="1" s="1"/>
  <c r="AL571" i="1"/>
  <c r="AQ571" i="1" s="1"/>
  <c r="AL572" i="1"/>
  <c r="AQ572" i="1" s="1"/>
  <c r="AL573" i="1"/>
  <c r="AQ573" i="1" s="1"/>
  <c r="AL574" i="1"/>
  <c r="AQ574" i="1" s="1"/>
  <c r="AL575" i="1"/>
  <c r="AQ575" i="1" s="1"/>
  <c r="AL576" i="1"/>
  <c r="AQ576" i="1" s="1"/>
  <c r="AL577" i="1"/>
  <c r="AQ577" i="1" s="1"/>
  <c r="AL578" i="1"/>
  <c r="AQ578" i="1" s="1"/>
  <c r="AL579" i="1"/>
  <c r="AQ579" i="1" s="1"/>
  <c r="AL580" i="1"/>
  <c r="AQ580" i="1" s="1"/>
  <c r="AL581" i="1"/>
  <c r="AQ581" i="1" s="1"/>
  <c r="AL582" i="1"/>
  <c r="AQ582" i="1" s="1"/>
  <c r="AL583" i="1"/>
  <c r="AQ583" i="1" s="1"/>
  <c r="AL584" i="1"/>
  <c r="AQ584" i="1" s="1"/>
  <c r="AL585" i="1"/>
  <c r="AQ585" i="1" s="1"/>
  <c r="AL586" i="1"/>
  <c r="AQ586" i="1" s="1"/>
  <c r="AL587" i="1"/>
  <c r="AQ587" i="1" s="1"/>
  <c r="AL588" i="1"/>
  <c r="AQ588" i="1" s="1"/>
  <c r="AL589" i="1"/>
  <c r="AQ589" i="1" s="1"/>
  <c r="AL590" i="1"/>
  <c r="AQ590" i="1" s="1"/>
  <c r="AL591" i="1"/>
  <c r="AQ591" i="1" s="1"/>
  <c r="AL592" i="1"/>
  <c r="AQ592" i="1" s="1"/>
  <c r="AL593" i="1"/>
  <c r="AQ593" i="1" s="1"/>
  <c r="AL594" i="1"/>
  <c r="AQ594" i="1" s="1"/>
  <c r="AL595" i="1"/>
  <c r="AL596" i="1"/>
  <c r="AL597" i="1"/>
  <c r="AQ597" i="1" s="1"/>
  <c r="AL598" i="1"/>
  <c r="AQ598" i="1" s="1"/>
  <c r="AL599" i="1"/>
  <c r="AQ599" i="1" s="1"/>
  <c r="AL600" i="1"/>
  <c r="AQ600" i="1" s="1"/>
  <c r="AL601" i="1"/>
  <c r="AQ601" i="1" s="1"/>
  <c r="AL602" i="1"/>
  <c r="AQ602" i="1" s="1"/>
  <c r="AL603" i="1"/>
  <c r="AL604" i="1"/>
  <c r="AL605" i="1"/>
  <c r="AQ605" i="1" s="1"/>
  <c r="AL606" i="1"/>
  <c r="AL607" i="1"/>
  <c r="AQ607" i="1" s="1"/>
  <c r="AL608" i="1"/>
  <c r="AL609" i="1"/>
  <c r="AQ609" i="1" s="1"/>
  <c r="AL610" i="1"/>
  <c r="AL611" i="1"/>
  <c r="AQ611" i="1" s="1"/>
  <c r="AL612" i="1"/>
  <c r="AQ612" i="1" s="1"/>
  <c r="AL613" i="1"/>
  <c r="AQ613" i="1" s="1"/>
  <c r="AL614" i="1"/>
  <c r="AQ614" i="1" s="1"/>
  <c r="AL615" i="1"/>
  <c r="AQ615" i="1" s="1"/>
  <c r="AL616" i="1"/>
  <c r="AL617" i="1"/>
  <c r="AQ617" i="1" s="1"/>
  <c r="AL618" i="1"/>
  <c r="AQ618" i="1" s="1"/>
  <c r="AL619" i="1"/>
  <c r="AQ619" i="1" s="1"/>
  <c r="AL620" i="1"/>
  <c r="AQ620" i="1" s="1"/>
  <c r="AL621" i="1"/>
  <c r="AQ621" i="1" s="1"/>
  <c r="AL622" i="1"/>
  <c r="AQ622" i="1" s="1"/>
  <c r="AL623" i="1"/>
  <c r="AQ623" i="1" s="1"/>
  <c r="AL624" i="1"/>
  <c r="AQ624" i="1" s="1"/>
  <c r="AL625" i="1"/>
  <c r="AL626" i="1"/>
  <c r="AL627" i="1"/>
  <c r="AL628" i="1"/>
  <c r="AL629" i="1"/>
  <c r="AL630" i="1"/>
  <c r="AL631" i="1"/>
  <c r="AL632" i="1"/>
  <c r="AQ632" i="1" s="1"/>
  <c r="AL633" i="1"/>
  <c r="AQ633" i="1" s="1"/>
  <c r="AL634" i="1"/>
  <c r="AQ634" i="1" s="1"/>
  <c r="AL635" i="1"/>
  <c r="AQ635" i="1" s="1"/>
  <c r="AL636" i="1"/>
  <c r="AQ636" i="1" s="1"/>
  <c r="AL637" i="1"/>
  <c r="AQ637" i="1" s="1"/>
  <c r="AL638" i="1"/>
  <c r="AQ638" i="1" s="1"/>
  <c r="AL639" i="1"/>
  <c r="AQ639" i="1" s="1"/>
  <c r="AL640" i="1"/>
  <c r="AQ640" i="1" s="1"/>
  <c r="AL641" i="1"/>
  <c r="AQ641" i="1" s="1"/>
  <c r="AL642" i="1"/>
  <c r="AQ642" i="1" s="1"/>
  <c r="AL643" i="1"/>
  <c r="AQ643" i="1" s="1"/>
  <c r="AL644" i="1"/>
  <c r="AQ644" i="1" s="1"/>
  <c r="AL645" i="1"/>
  <c r="AQ645" i="1" s="1"/>
  <c r="AL646" i="1"/>
  <c r="AQ646" i="1" s="1"/>
  <c r="AL647" i="1"/>
  <c r="AL648" i="1"/>
  <c r="AQ648" i="1" s="1"/>
  <c r="AL649" i="1"/>
  <c r="AQ649" i="1" s="1"/>
  <c r="AL650" i="1"/>
  <c r="AL651" i="1"/>
  <c r="AQ651" i="1" s="1"/>
  <c r="AL652" i="1"/>
  <c r="AQ652" i="1" s="1"/>
  <c r="AL653" i="1"/>
  <c r="AL654" i="1"/>
  <c r="AL655" i="1"/>
  <c r="AL656" i="1"/>
  <c r="AQ656" i="1" s="1"/>
  <c r="AL657" i="1"/>
  <c r="AQ657" i="1" s="1"/>
  <c r="AL658" i="1"/>
  <c r="AL659" i="1"/>
  <c r="AQ659" i="1" s="1"/>
  <c r="AL660" i="1"/>
  <c r="AQ660" i="1" s="1"/>
  <c r="AL661" i="1"/>
  <c r="AQ661" i="1" s="1"/>
  <c r="AL662" i="1"/>
  <c r="AQ662" i="1" s="1"/>
  <c r="AL663" i="1"/>
  <c r="AL664" i="1"/>
  <c r="AQ664" i="1" s="1"/>
  <c r="AL665" i="1"/>
  <c r="AQ665" i="1" s="1"/>
  <c r="AL666" i="1"/>
  <c r="AL667" i="1"/>
  <c r="AQ667" i="1" s="1"/>
  <c r="AL668" i="1"/>
  <c r="AQ668" i="1" s="1"/>
  <c r="AL669" i="1"/>
  <c r="AQ669" i="1" s="1"/>
  <c r="AL670" i="1"/>
  <c r="AQ670" i="1" s="1"/>
  <c r="AL671" i="1"/>
  <c r="AQ671" i="1" s="1"/>
  <c r="AL672" i="1"/>
  <c r="AQ672" i="1" s="1"/>
  <c r="AL673" i="1"/>
  <c r="AL674" i="1"/>
  <c r="AQ674" i="1" s="1"/>
  <c r="AL675" i="1"/>
  <c r="AQ675" i="1" s="1"/>
  <c r="AL676" i="1"/>
  <c r="AQ676" i="1" s="1"/>
  <c r="AL677" i="1"/>
  <c r="AL678" i="1"/>
  <c r="AQ678" i="1" s="1"/>
  <c r="AL679" i="1"/>
  <c r="AQ679" i="1" s="1"/>
  <c r="AL680" i="1"/>
  <c r="AQ680" i="1" s="1"/>
  <c r="AL681" i="1"/>
  <c r="AQ681" i="1" s="1"/>
  <c r="AL682" i="1"/>
  <c r="AQ682" i="1" s="1"/>
  <c r="AL683" i="1"/>
  <c r="AL684" i="1"/>
  <c r="AL685" i="1"/>
  <c r="AQ685" i="1" s="1"/>
  <c r="AL686" i="1"/>
  <c r="AQ686" i="1" s="1"/>
  <c r="AL687" i="1"/>
  <c r="AL688" i="1"/>
  <c r="AL689" i="1"/>
  <c r="AQ689" i="1" s="1"/>
  <c r="AL690" i="1"/>
  <c r="AQ690" i="1" s="1"/>
  <c r="AL691" i="1"/>
  <c r="AQ691" i="1" s="1"/>
  <c r="AL692" i="1"/>
  <c r="AQ692" i="1" s="1"/>
  <c r="AL693" i="1"/>
  <c r="AQ693" i="1" s="1"/>
  <c r="AL694" i="1"/>
  <c r="AQ694" i="1" s="1"/>
  <c r="AL695" i="1"/>
  <c r="AQ695" i="1" s="1"/>
  <c r="AL696" i="1"/>
  <c r="AQ696" i="1" s="1"/>
  <c r="AL697" i="1"/>
  <c r="AQ697" i="1" s="1"/>
  <c r="AL698" i="1"/>
  <c r="AQ698" i="1" s="1"/>
  <c r="AL699" i="1"/>
  <c r="AQ699" i="1" s="1"/>
  <c r="AL700" i="1"/>
  <c r="AQ700" i="1" s="1"/>
  <c r="AL701" i="1"/>
  <c r="AQ701" i="1" s="1"/>
  <c r="AL702" i="1"/>
  <c r="AL703" i="1"/>
  <c r="AQ703" i="1" s="1"/>
  <c r="AL704" i="1"/>
  <c r="AQ704" i="1" s="1"/>
  <c r="AL705" i="1"/>
  <c r="AL706" i="1"/>
  <c r="AL707" i="1"/>
  <c r="AL708" i="1"/>
  <c r="AL709" i="1"/>
  <c r="AL710" i="1"/>
  <c r="AQ710" i="1" s="1"/>
  <c r="AL711" i="1"/>
  <c r="AL712" i="1"/>
  <c r="AQ712" i="1" s="1"/>
  <c r="AL713" i="1"/>
  <c r="AQ713" i="1" s="1"/>
  <c r="AL714" i="1"/>
  <c r="AL715" i="1"/>
  <c r="AQ715" i="1" s="1"/>
  <c r="AL716" i="1"/>
  <c r="AQ716" i="1" s="1"/>
  <c r="AL717" i="1"/>
  <c r="AQ717" i="1" s="1"/>
  <c r="AL718" i="1"/>
  <c r="AQ718" i="1" s="1"/>
  <c r="AL719" i="1"/>
  <c r="AQ719" i="1" s="1"/>
  <c r="AL720" i="1"/>
  <c r="AQ720" i="1" s="1"/>
  <c r="AL721" i="1"/>
  <c r="AQ721" i="1" s="1"/>
  <c r="AL722" i="1"/>
  <c r="AQ722" i="1" s="1"/>
  <c r="AL723" i="1"/>
  <c r="AL724" i="1"/>
  <c r="AQ724" i="1" s="1"/>
  <c r="AL725" i="1"/>
  <c r="AQ725" i="1" s="1"/>
  <c r="AL726" i="1"/>
  <c r="AQ726" i="1" s="1"/>
  <c r="AL727" i="1"/>
  <c r="AQ727" i="1" s="1"/>
  <c r="AL728" i="1"/>
  <c r="AQ728" i="1" s="1"/>
  <c r="AL729" i="1"/>
  <c r="AQ729" i="1" s="1"/>
  <c r="AL730" i="1"/>
  <c r="AQ730" i="1" s="1"/>
  <c r="AL731" i="1"/>
  <c r="AQ731" i="1" s="1"/>
  <c r="AL732" i="1"/>
  <c r="AL733" i="1"/>
  <c r="AQ733" i="1" s="1"/>
  <c r="AL734" i="1"/>
  <c r="AQ734" i="1" s="1"/>
  <c r="AL735" i="1"/>
  <c r="AL736" i="1"/>
  <c r="AL737" i="1"/>
  <c r="AQ737" i="1" s="1"/>
  <c r="AL738" i="1"/>
  <c r="AQ738" i="1" s="1"/>
  <c r="AL739" i="1"/>
  <c r="AQ739" i="1" s="1"/>
  <c r="AL740" i="1"/>
  <c r="AQ740" i="1" s="1"/>
  <c r="AL741" i="1"/>
  <c r="AQ741" i="1" s="1"/>
  <c r="AL742" i="1"/>
  <c r="AQ742" i="1" s="1"/>
  <c r="AL743" i="1"/>
  <c r="AQ743" i="1" s="1"/>
  <c r="AL744" i="1"/>
  <c r="AQ744" i="1" s="1"/>
  <c r="AL745" i="1"/>
  <c r="AL746" i="1"/>
  <c r="AL747" i="1"/>
  <c r="AQ747" i="1" s="1"/>
  <c r="AL748" i="1"/>
  <c r="AQ748" i="1" s="1"/>
  <c r="AL749" i="1"/>
  <c r="AQ749" i="1" s="1"/>
  <c r="AL750" i="1"/>
  <c r="AL751" i="1"/>
  <c r="AQ751" i="1" s="1"/>
  <c r="AL752" i="1"/>
  <c r="AQ752" i="1" s="1"/>
  <c r="AL753" i="1"/>
  <c r="AQ753" i="1" s="1"/>
  <c r="AL754" i="1"/>
  <c r="AQ754" i="1" s="1"/>
  <c r="AL755" i="1"/>
  <c r="AQ755" i="1" s="1"/>
  <c r="AL756" i="1"/>
  <c r="AQ756" i="1" s="1"/>
  <c r="AL757" i="1"/>
  <c r="AL758" i="1"/>
  <c r="AL759" i="1"/>
  <c r="AQ759" i="1" s="1"/>
  <c r="AL760" i="1"/>
  <c r="AQ760" i="1" s="1"/>
  <c r="AL761" i="1"/>
  <c r="AQ761" i="1" s="1"/>
  <c r="AL762" i="1"/>
  <c r="AQ762" i="1" s="1"/>
  <c r="AL763" i="1"/>
  <c r="AQ763" i="1" s="1"/>
  <c r="AL764" i="1"/>
  <c r="AL765" i="1"/>
  <c r="AQ765" i="1" s="1"/>
  <c r="AL766" i="1"/>
  <c r="AQ766" i="1" s="1"/>
  <c r="AL767" i="1"/>
  <c r="AQ767" i="1" s="1"/>
  <c r="AL768" i="1"/>
  <c r="AL769" i="1"/>
  <c r="AQ769" i="1" s="1"/>
  <c r="AL770" i="1"/>
  <c r="AQ770" i="1" s="1"/>
  <c r="AL771" i="1"/>
  <c r="AQ771" i="1" s="1"/>
  <c r="AL772" i="1"/>
  <c r="AQ772" i="1" s="1"/>
  <c r="AL773" i="1"/>
  <c r="AQ773" i="1" s="1"/>
  <c r="AL774" i="1"/>
  <c r="AQ774" i="1" s="1"/>
  <c r="AL775" i="1"/>
  <c r="AQ775" i="1" s="1"/>
  <c r="AL776" i="1"/>
  <c r="AQ776" i="1" s="1"/>
  <c r="AL777" i="1"/>
  <c r="AQ777" i="1" s="1"/>
  <c r="AL778" i="1"/>
  <c r="AQ778" i="1" s="1"/>
  <c r="AL779" i="1"/>
  <c r="AQ779" i="1" s="1"/>
  <c r="AL780" i="1"/>
  <c r="AQ780" i="1" s="1"/>
  <c r="AL781" i="1"/>
  <c r="AQ781" i="1" s="1"/>
  <c r="AL782" i="1"/>
  <c r="AQ782" i="1" s="1"/>
  <c r="AL783" i="1"/>
  <c r="AL784" i="1"/>
  <c r="AL785" i="1"/>
  <c r="AQ785" i="1" s="1"/>
  <c r="AL786" i="1"/>
  <c r="AL787" i="1"/>
  <c r="AQ787" i="1" s="1"/>
  <c r="AL788" i="1"/>
  <c r="AQ788" i="1" s="1"/>
  <c r="AL789" i="1"/>
  <c r="AQ789" i="1" s="1"/>
  <c r="AL790" i="1"/>
  <c r="AQ790" i="1" s="1"/>
  <c r="AL791" i="1"/>
  <c r="AQ791" i="1" s="1"/>
  <c r="AL792" i="1"/>
  <c r="AL793" i="1"/>
  <c r="AL794" i="1"/>
  <c r="AL795" i="1"/>
  <c r="AQ795" i="1" s="1"/>
  <c r="AL796" i="1"/>
  <c r="AQ796" i="1" s="1"/>
  <c r="AL797" i="1"/>
  <c r="AL798" i="1"/>
  <c r="AL799" i="1"/>
  <c r="AQ799" i="1" s="1"/>
  <c r="AL800" i="1"/>
  <c r="AQ800" i="1" s="1"/>
  <c r="AL801" i="1"/>
  <c r="AQ801" i="1" s="1"/>
  <c r="AL802" i="1"/>
  <c r="AL803" i="1"/>
  <c r="AQ803" i="1" s="1"/>
  <c r="AL804" i="1"/>
  <c r="AQ804" i="1" s="1"/>
  <c r="AL805" i="1"/>
  <c r="AL806" i="1"/>
  <c r="AL807" i="1"/>
  <c r="AQ807" i="1" s="1"/>
  <c r="AL808" i="1"/>
  <c r="AQ808" i="1" s="1"/>
  <c r="AL809" i="1"/>
  <c r="AQ809" i="1" s="1"/>
  <c r="AL810" i="1"/>
  <c r="AQ810" i="1" s="1"/>
  <c r="AL811" i="1"/>
  <c r="AQ811" i="1" s="1"/>
  <c r="AL812" i="1"/>
  <c r="AL813" i="1"/>
  <c r="AQ813" i="1" s="1"/>
  <c r="AL814" i="1"/>
  <c r="AQ814" i="1" s="1"/>
  <c r="AL815" i="1"/>
  <c r="AL816" i="1"/>
  <c r="AL817" i="1"/>
  <c r="AQ817" i="1" s="1"/>
  <c r="AL818" i="1"/>
  <c r="AQ818" i="1" s="1"/>
  <c r="AL819" i="1"/>
  <c r="AQ819" i="1" s="1"/>
  <c r="AL820" i="1"/>
  <c r="AL821" i="1"/>
  <c r="AQ821" i="1" s="1"/>
  <c r="AL822" i="1"/>
  <c r="AQ822" i="1" s="1"/>
  <c r="AL823" i="1"/>
  <c r="AL824" i="1"/>
  <c r="AL825" i="1"/>
  <c r="AQ825" i="1" s="1"/>
  <c r="AL826" i="1"/>
  <c r="AQ826" i="1" s="1"/>
  <c r="AL827" i="1"/>
  <c r="AL828" i="1"/>
  <c r="AL829" i="1"/>
  <c r="AQ829" i="1" s="1"/>
  <c r="AL830" i="1"/>
  <c r="AQ830" i="1" s="1"/>
  <c r="AL831" i="1"/>
  <c r="AQ831" i="1" s="1"/>
  <c r="AL832" i="1"/>
  <c r="AQ832" i="1" s="1"/>
  <c r="AL833" i="1"/>
  <c r="AQ833" i="1" s="1"/>
  <c r="AL834" i="1"/>
  <c r="AQ834" i="1" s="1"/>
  <c r="AL835" i="1"/>
  <c r="AQ835" i="1" s="1"/>
  <c r="AL836" i="1"/>
  <c r="AQ836" i="1" s="1"/>
  <c r="AL837" i="1"/>
  <c r="AQ837" i="1" s="1"/>
  <c r="AL838" i="1"/>
  <c r="AQ838" i="1" s="1"/>
  <c r="AL839" i="1"/>
  <c r="AQ839" i="1" s="1"/>
  <c r="AL840" i="1"/>
  <c r="AQ840" i="1" s="1"/>
  <c r="AL841" i="1"/>
  <c r="AQ841" i="1" s="1"/>
  <c r="AL842" i="1"/>
  <c r="AL843" i="1"/>
  <c r="AQ843" i="1" s="1"/>
  <c r="AL844" i="1"/>
  <c r="AQ844" i="1" s="1"/>
  <c r="AL845" i="1"/>
  <c r="AQ845" i="1" s="1"/>
  <c r="AL846" i="1"/>
  <c r="AQ846" i="1" s="1"/>
  <c r="AL847" i="1"/>
  <c r="AQ847" i="1" s="1"/>
  <c r="AL848" i="1"/>
  <c r="AQ848" i="1" s="1"/>
  <c r="AL849" i="1"/>
  <c r="AQ849" i="1" s="1"/>
  <c r="AL850" i="1"/>
  <c r="AQ850" i="1" s="1"/>
  <c r="AL851" i="1"/>
  <c r="AQ851" i="1" s="1"/>
  <c r="AL852" i="1"/>
  <c r="AQ852" i="1" s="1"/>
  <c r="AL853" i="1"/>
  <c r="AQ853" i="1" s="1"/>
  <c r="AL854" i="1"/>
  <c r="AQ854" i="1" s="1"/>
  <c r="AL855" i="1"/>
  <c r="AQ855" i="1" s="1"/>
  <c r="AL856" i="1"/>
  <c r="AQ856" i="1" s="1"/>
  <c r="AL857" i="1"/>
  <c r="AQ857" i="1" s="1"/>
  <c r="AL858" i="1"/>
  <c r="AQ858" i="1" s="1"/>
  <c r="AL859" i="1"/>
  <c r="AL860" i="1"/>
  <c r="AL861" i="1"/>
  <c r="AQ861" i="1" s="1"/>
  <c r="AL862" i="1"/>
  <c r="AQ862" i="1" s="1"/>
  <c r="AL863" i="1"/>
  <c r="AQ863" i="1" s="1"/>
  <c r="AL864" i="1"/>
  <c r="AQ864" i="1" s="1"/>
  <c r="AL865" i="1"/>
  <c r="AQ865" i="1" s="1"/>
  <c r="AL866" i="1"/>
  <c r="AQ866" i="1" s="1"/>
  <c r="AL867" i="1"/>
  <c r="AQ867" i="1" s="1"/>
  <c r="AL868" i="1"/>
  <c r="AQ868" i="1" s="1"/>
  <c r="AL869" i="1"/>
  <c r="AQ869" i="1" s="1"/>
  <c r="AL870" i="1"/>
  <c r="AQ870" i="1" s="1"/>
  <c r="AL871" i="1"/>
  <c r="AQ871" i="1" s="1"/>
  <c r="AL872" i="1"/>
  <c r="AQ872" i="1" s="1"/>
  <c r="AL873" i="1"/>
  <c r="AQ873" i="1" s="1"/>
  <c r="AL874" i="1"/>
  <c r="AQ874" i="1" s="1"/>
  <c r="AL875" i="1"/>
  <c r="AQ875" i="1" s="1"/>
  <c r="AL876" i="1"/>
  <c r="AQ876" i="1" s="1"/>
  <c r="AL877" i="1"/>
  <c r="AQ877" i="1" s="1"/>
  <c r="AL878" i="1"/>
  <c r="AQ878" i="1" s="1"/>
  <c r="AL879" i="1"/>
  <c r="AQ879" i="1" s="1"/>
  <c r="AL880" i="1"/>
  <c r="AQ880" i="1" s="1"/>
  <c r="AL881" i="1"/>
  <c r="AQ881" i="1" s="1"/>
  <c r="AL882" i="1"/>
  <c r="AL883" i="1"/>
  <c r="AL884" i="1"/>
  <c r="AQ884" i="1" s="1"/>
  <c r="AL885" i="1"/>
  <c r="AQ885" i="1" s="1"/>
  <c r="AL886" i="1"/>
  <c r="AQ886" i="1" s="1"/>
  <c r="AL887" i="1"/>
  <c r="AQ887" i="1" s="1"/>
  <c r="AL888" i="1"/>
  <c r="AQ888" i="1" s="1"/>
  <c r="AL889" i="1"/>
  <c r="AQ889" i="1" s="1"/>
  <c r="AL890" i="1"/>
  <c r="AL891" i="1"/>
  <c r="AQ891" i="1" s="1"/>
  <c r="AL892" i="1"/>
  <c r="AQ892" i="1" s="1"/>
  <c r="AL893" i="1"/>
  <c r="AQ893" i="1" s="1"/>
  <c r="AL894" i="1"/>
  <c r="AQ894" i="1" s="1"/>
  <c r="AL895" i="1"/>
  <c r="AL896" i="1"/>
  <c r="AL897" i="1"/>
  <c r="AQ897" i="1" s="1"/>
  <c r="AL898" i="1"/>
  <c r="AQ898" i="1" s="1"/>
  <c r="AL899" i="1"/>
  <c r="AQ899" i="1" s="1"/>
  <c r="AL901" i="1"/>
  <c r="AQ901" i="1" s="1"/>
  <c r="AL902" i="1"/>
  <c r="AQ902" i="1" s="1"/>
  <c r="AL903" i="1"/>
  <c r="AQ903" i="1" s="1"/>
  <c r="AL904" i="1"/>
  <c r="AQ904" i="1" s="1"/>
  <c r="AL905" i="1"/>
  <c r="AQ905" i="1" s="1"/>
  <c r="AL906" i="1"/>
  <c r="AQ906" i="1" s="1"/>
  <c r="AL907" i="1"/>
  <c r="AQ907" i="1" s="1"/>
  <c r="AL908" i="1"/>
  <c r="AL909" i="1"/>
  <c r="AL910" i="1"/>
  <c r="AL911" i="1"/>
  <c r="AQ911" i="1" s="1"/>
  <c r="AL912" i="1"/>
  <c r="AL913" i="1"/>
  <c r="AL914" i="1"/>
  <c r="AL915" i="1"/>
  <c r="AQ915" i="1" s="1"/>
  <c r="AL916" i="1"/>
  <c r="AL917" i="1"/>
  <c r="AQ917" i="1" s="1"/>
  <c r="AL918" i="1"/>
  <c r="AL919" i="1"/>
  <c r="AQ919" i="1" s="1"/>
  <c r="AL920" i="1"/>
  <c r="AL921" i="1"/>
  <c r="AQ921" i="1" s="1"/>
  <c r="AL922" i="1"/>
  <c r="AL923" i="1"/>
  <c r="AQ923" i="1" s="1"/>
  <c r="AL924" i="1"/>
  <c r="AL925" i="1"/>
  <c r="AL926" i="1"/>
  <c r="AL927" i="1"/>
  <c r="AQ927" i="1" s="1"/>
  <c r="AL928" i="1"/>
  <c r="AL929" i="1"/>
  <c r="AL930" i="1"/>
  <c r="AL931" i="1"/>
  <c r="AQ931" i="1" s="1"/>
  <c r="AL932" i="1"/>
  <c r="AL933" i="1"/>
  <c r="AQ933" i="1" s="1"/>
  <c r="AL934" i="1"/>
  <c r="AL935" i="1"/>
  <c r="AQ935" i="1" s="1"/>
  <c r="AL936" i="1"/>
  <c r="AL937" i="1"/>
  <c r="AQ937" i="1" s="1"/>
  <c r="AL938" i="1"/>
  <c r="AM616" i="1"/>
  <c r="AO408" i="1"/>
  <c r="AP408" i="1" s="1"/>
  <c r="AO409" i="1"/>
  <c r="AP409" i="1" s="1"/>
  <c r="AO410" i="1"/>
  <c r="AO411" i="1"/>
  <c r="AP411" i="1" s="1"/>
  <c r="AO412" i="1"/>
  <c r="AP412" i="1" s="1"/>
  <c r="AO413" i="1"/>
  <c r="AP413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1" i="1"/>
  <c r="AP471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0" i="1"/>
  <c r="AP500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6" i="1"/>
  <c r="AP516" i="1" s="1"/>
  <c r="AO517" i="1"/>
  <c r="AP517" i="1" s="1"/>
  <c r="AO518" i="1"/>
  <c r="AP518" i="1" s="1"/>
  <c r="AO519" i="1"/>
  <c r="AP519" i="1" s="1"/>
  <c r="AO520" i="1"/>
  <c r="AP520" i="1" s="1"/>
  <c r="AO521" i="1"/>
  <c r="AP521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8" i="1"/>
  <c r="AP538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0" i="1"/>
  <c r="AP550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7" i="1"/>
  <c r="AP557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5" i="1"/>
  <c r="AP565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79" i="1"/>
  <c r="AP579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0" i="1"/>
  <c r="AP590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7" i="1"/>
  <c r="AP617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2" i="1"/>
  <c r="AP642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0" i="1"/>
  <c r="AP660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2" i="1"/>
  <c r="AP692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8" i="1"/>
  <c r="AP698" i="1" s="1"/>
  <c r="AO699" i="1"/>
  <c r="AP699" i="1" s="1"/>
  <c r="AO700" i="1"/>
  <c r="AP700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2" i="1"/>
  <c r="AP722" i="1" s="1"/>
  <c r="AO723" i="1"/>
  <c r="AP723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3" i="1"/>
  <c r="AP733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5" i="1"/>
  <c r="AP745" i="1" s="1"/>
  <c r="AO747" i="1"/>
  <c r="AP747" i="1" s="1"/>
  <c r="AO748" i="1"/>
  <c r="AP748" i="1" s="1"/>
  <c r="AO749" i="1"/>
  <c r="AP749" i="1" s="1"/>
  <c r="AO750" i="1"/>
  <c r="AP750" i="1" s="1"/>
  <c r="AO752" i="1"/>
  <c r="AP752" i="1" s="1"/>
  <c r="AO753" i="1"/>
  <c r="AP753" i="1" s="1"/>
  <c r="AO754" i="1"/>
  <c r="AP754" i="1" s="1"/>
  <c r="AO755" i="1"/>
  <c r="AP755" i="1" s="1"/>
  <c r="AO756" i="1"/>
  <c r="AP756" i="1" s="1"/>
  <c r="AO757" i="1"/>
  <c r="AP757" i="1" s="1"/>
  <c r="AO759" i="1"/>
  <c r="AP759" i="1" s="1"/>
  <c r="AO760" i="1"/>
  <c r="AP760" i="1" s="1"/>
  <c r="AO761" i="1"/>
  <c r="AP761" i="1" s="1"/>
  <c r="AO762" i="1"/>
  <c r="AP762" i="1" s="1"/>
  <c r="AO763" i="1"/>
  <c r="AP763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1" i="1"/>
  <c r="AP771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89" i="1"/>
  <c r="AP789" i="1" s="1"/>
  <c r="AO790" i="1"/>
  <c r="AP790" i="1" s="1"/>
  <c r="AO791" i="1"/>
  <c r="AP791" i="1" s="1"/>
  <c r="AO792" i="1"/>
  <c r="AP792" i="1" s="1"/>
  <c r="AO793" i="1"/>
  <c r="AP793" i="1" s="1"/>
  <c r="AO795" i="1"/>
  <c r="AP795" i="1" s="1"/>
  <c r="AO796" i="1"/>
  <c r="AP796" i="1" s="1"/>
  <c r="AO797" i="1"/>
  <c r="AP797" i="1" s="1"/>
  <c r="AO799" i="1"/>
  <c r="AP799" i="1" s="1"/>
  <c r="AO800" i="1"/>
  <c r="AP800" i="1" s="1"/>
  <c r="AO801" i="1"/>
  <c r="AP801" i="1" s="1"/>
  <c r="AO802" i="1"/>
  <c r="AP802" i="1" s="1"/>
  <c r="AO803" i="1"/>
  <c r="AP803" i="1" s="1"/>
  <c r="AO804" i="1"/>
  <c r="AP804" i="1" s="1"/>
  <c r="AO805" i="1"/>
  <c r="AP805" i="1" s="1"/>
  <c r="AO807" i="1"/>
  <c r="AP807" i="1" s="1"/>
  <c r="AO808" i="1"/>
  <c r="AP808" i="1" s="1"/>
  <c r="AO809" i="1"/>
  <c r="AP809" i="1" s="1"/>
  <c r="AO810" i="1"/>
  <c r="AP810" i="1" s="1"/>
  <c r="AO811" i="1"/>
  <c r="AP811" i="1" s="1"/>
  <c r="AO812" i="1"/>
  <c r="AP812" i="1" s="1"/>
  <c r="AO813" i="1"/>
  <c r="AP813" i="1" s="1"/>
  <c r="AO814" i="1"/>
  <c r="AP814" i="1" s="1"/>
  <c r="AO815" i="1"/>
  <c r="AP815" i="1" s="1"/>
  <c r="AO817" i="1"/>
  <c r="AP817" i="1" s="1"/>
  <c r="AO819" i="1"/>
  <c r="AP819" i="1" s="1"/>
  <c r="AO820" i="1"/>
  <c r="AP820" i="1" s="1"/>
  <c r="AO821" i="1"/>
  <c r="AP821" i="1" s="1"/>
  <c r="AO822" i="1"/>
  <c r="AP822" i="1" s="1"/>
  <c r="AO823" i="1"/>
  <c r="AP823" i="1" s="1"/>
  <c r="AO825" i="1"/>
  <c r="AP825" i="1" s="1"/>
  <c r="AO826" i="1"/>
  <c r="AP826" i="1" s="1"/>
  <c r="AO827" i="1"/>
  <c r="AP827" i="1" s="1"/>
  <c r="AO829" i="1"/>
  <c r="AP829" i="1" s="1"/>
  <c r="AO830" i="1"/>
  <c r="AP830" i="1" s="1"/>
  <c r="AO831" i="1"/>
  <c r="AP831" i="1" s="1"/>
  <c r="AO832" i="1"/>
  <c r="AP832" i="1" s="1"/>
  <c r="AO833" i="1"/>
  <c r="AP833" i="1" s="1"/>
  <c r="AO834" i="1"/>
  <c r="AP834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59" i="1"/>
  <c r="AP859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8" i="1"/>
  <c r="AP878" i="1" s="1"/>
  <c r="AO879" i="1"/>
  <c r="AP879" i="1" s="1"/>
  <c r="AO880" i="1"/>
  <c r="AP880" i="1" s="1"/>
  <c r="AO881" i="1"/>
  <c r="AP881" i="1" s="1"/>
  <c r="AO882" i="1"/>
  <c r="AP882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8" i="1"/>
  <c r="AP898" i="1" s="1"/>
  <c r="AO899" i="1"/>
  <c r="AP899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P410" i="1"/>
  <c r="AP680" i="1"/>
  <c r="AO422" i="1" l="1"/>
  <c r="AP422" i="1" s="1"/>
  <c r="AO420" i="1"/>
  <c r="AP420" i="1" s="1"/>
  <c r="AO418" i="1"/>
  <c r="AP418" i="1" s="1"/>
  <c r="AD937" i="1"/>
  <c r="AG937" i="1"/>
  <c r="AD935" i="1"/>
  <c r="AG935" i="1"/>
  <c r="AD933" i="1"/>
  <c r="AG933" i="1"/>
  <c r="AD931" i="1"/>
  <c r="AG931" i="1"/>
  <c r="AD929" i="1"/>
  <c r="AG929" i="1"/>
  <c r="AD927" i="1"/>
  <c r="AG927" i="1"/>
  <c r="AD925" i="1"/>
  <c r="AG925" i="1"/>
  <c r="AD923" i="1"/>
  <c r="AG923" i="1"/>
  <c r="AD921" i="1"/>
  <c r="AG921" i="1"/>
  <c r="AD919" i="1"/>
  <c r="AG919" i="1"/>
  <c r="AD917" i="1"/>
  <c r="AG917" i="1"/>
  <c r="AD915" i="1"/>
  <c r="AG915" i="1"/>
  <c r="AD913" i="1"/>
  <c r="AG913" i="1"/>
  <c r="AD911" i="1"/>
  <c r="AG911" i="1"/>
  <c r="AD909" i="1"/>
  <c r="AG909" i="1"/>
  <c r="AD907" i="1"/>
  <c r="AG907" i="1"/>
  <c r="AD890" i="1"/>
  <c r="AG890" i="1"/>
  <c r="AD871" i="1"/>
  <c r="AG871" i="1"/>
  <c r="AD842" i="1"/>
  <c r="AG842" i="1"/>
  <c r="AD823" i="1"/>
  <c r="AG823" i="1"/>
  <c r="AD817" i="1"/>
  <c r="AG817" i="1"/>
  <c r="AD793" i="1"/>
  <c r="AG793" i="1"/>
  <c r="AD786" i="1"/>
  <c r="AG786" i="1"/>
  <c r="AD776" i="1"/>
  <c r="AG776" i="1"/>
  <c r="AD766" i="1"/>
  <c r="AG766" i="1"/>
  <c r="AD745" i="1"/>
  <c r="AG745" i="1"/>
  <c r="AD723" i="1"/>
  <c r="AG723" i="1"/>
  <c r="AD687" i="1"/>
  <c r="AG687" i="1"/>
  <c r="AD653" i="1"/>
  <c r="AG653" i="1"/>
  <c r="AD438" i="1"/>
  <c r="AG438" i="1"/>
  <c r="AD938" i="1"/>
  <c r="AG938" i="1"/>
  <c r="AD936" i="1"/>
  <c r="AG936" i="1"/>
  <c r="AD934" i="1"/>
  <c r="AG934" i="1"/>
  <c r="AD932" i="1"/>
  <c r="AG932" i="1"/>
  <c r="AD930" i="1"/>
  <c r="AG930" i="1"/>
  <c r="AD928" i="1"/>
  <c r="AG928" i="1"/>
  <c r="AD926" i="1"/>
  <c r="AG926" i="1"/>
  <c r="AD924" i="1"/>
  <c r="AG924" i="1"/>
  <c r="AD922" i="1"/>
  <c r="AG922" i="1"/>
  <c r="AD920" i="1"/>
  <c r="AG920" i="1"/>
  <c r="AD918" i="1"/>
  <c r="AG918" i="1"/>
  <c r="AD916" i="1"/>
  <c r="AG916" i="1"/>
  <c r="AD914" i="1"/>
  <c r="AG914" i="1"/>
  <c r="AD912" i="1"/>
  <c r="AG912" i="1"/>
  <c r="AD910" i="1"/>
  <c r="AG910" i="1"/>
  <c r="AD908" i="1"/>
  <c r="AG908" i="1"/>
  <c r="AD895" i="1"/>
  <c r="AG895" i="1"/>
  <c r="AD882" i="1"/>
  <c r="AG882" i="1"/>
  <c r="AD859" i="1"/>
  <c r="AG859" i="1"/>
  <c r="AD827" i="1"/>
  <c r="AG827" i="1"/>
  <c r="AD815" i="1"/>
  <c r="AG815" i="1"/>
  <c r="AD805" i="1"/>
  <c r="AG805" i="1"/>
  <c r="AD797" i="1"/>
  <c r="AG797" i="1"/>
  <c r="AD792" i="1"/>
  <c r="AG792" i="1"/>
  <c r="AD764" i="1"/>
  <c r="AG764" i="1"/>
  <c r="AD735" i="1"/>
  <c r="AG735" i="1"/>
  <c r="AD711" i="1"/>
  <c r="AG711" i="1"/>
  <c r="AD707" i="1"/>
  <c r="AG707" i="1"/>
  <c r="AD683" i="1"/>
  <c r="AG683" i="1"/>
  <c r="AD636" i="1"/>
  <c r="AG636" i="1"/>
  <c r="AD616" i="1"/>
  <c r="AG616" i="1"/>
  <c r="AD608" i="1"/>
  <c r="AG608" i="1"/>
  <c r="AD494" i="1"/>
  <c r="AG494" i="1"/>
  <c r="AC812" i="1"/>
  <c r="AD812" i="1"/>
  <c r="AC802" i="1"/>
  <c r="AD802" i="1"/>
  <c r="AC757" i="1"/>
  <c r="AD757" i="1"/>
  <c r="AC709" i="1"/>
  <c r="AD709" i="1"/>
  <c r="AC705" i="1"/>
  <c r="AD705" i="1"/>
  <c r="AC673" i="1"/>
  <c r="AD673" i="1"/>
  <c r="AC658" i="1"/>
  <c r="AD658" i="1"/>
  <c r="AC647" i="1"/>
  <c r="AD647" i="1"/>
  <c r="AC634" i="1"/>
  <c r="AD634" i="1"/>
  <c r="AC629" i="1"/>
  <c r="AD629" i="1"/>
  <c r="AC625" i="1"/>
  <c r="AD625" i="1"/>
  <c r="AC610" i="1"/>
  <c r="AD610" i="1"/>
  <c r="AC606" i="1"/>
  <c r="AD606" i="1"/>
  <c r="AC595" i="1"/>
  <c r="AD595" i="1"/>
  <c r="AC582" i="1"/>
  <c r="AD582" i="1"/>
  <c r="AC578" i="1"/>
  <c r="AD578" i="1"/>
  <c r="AC574" i="1"/>
  <c r="AD574" i="1"/>
  <c r="AC550" i="1"/>
  <c r="AD550" i="1"/>
  <c r="AC527" i="1"/>
  <c r="AD527" i="1"/>
  <c r="AC511" i="1"/>
  <c r="AD511" i="1"/>
  <c r="AC504" i="1"/>
  <c r="AD504" i="1"/>
  <c r="AC492" i="1"/>
  <c r="AD492" i="1"/>
  <c r="AC486" i="1"/>
  <c r="AD486" i="1"/>
  <c r="AC482" i="1"/>
  <c r="AD482" i="1"/>
  <c r="AC463" i="1"/>
  <c r="AD463" i="1"/>
  <c r="AC458" i="1"/>
  <c r="AD458" i="1"/>
  <c r="AC450" i="1"/>
  <c r="AD450" i="1"/>
  <c r="AC444" i="1"/>
  <c r="AD444" i="1"/>
  <c r="AC440" i="1"/>
  <c r="AD440" i="1"/>
  <c r="AC433" i="1"/>
  <c r="AD433" i="1"/>
  <c r="AC429" i="1"/>
  <c r="AD429" i="1"/>
  <c r="AC820" i="1"/>
  <c r="AD820" i="1"/>
  <c r="AC783" i="1"/>
  <c r="AD783" i="1"/>
  <c r="AC768" i="1"/>
  <c r="AD768" i="1"/>
  <c r="AC750" i="1"/>
  <c r="AD750" i="1"/>
  <c r="AC702" i="1"/>
  <c r="AD702" i="1"/>
  <c r="AC666" i="1"/>
  <c r="AD666" i="1"/>
  <c r="AC655" i="1"/>
  <c r="AD655" i="1"/>
  <c r="AC650" i="1"/>
  <c r="AD650" i="1"/>
  <c r="AC631" i="1"/>
  <c r="AD631" i="1"/>
  <c r="AC627" i="1"/>
  <c r="AD627" i="1"/>
  <c r="AC603" i="1"/>
  <c r="AD603" i="1"/>
  <c r="AC584" i="1"/>
  <c r="AD584" i="1"/>
  <c r="AC580" i="1"/>
  <c r="AD580" i="1"/>
  <c r="AC576" i="1"/>
  <c r="AD576" i="1"/>
  <c r="AC562" i="1"/>
  <c r="AD562" i="1"/>
  <c r="AC538" i="1"/>
  <c r="AD538" i="1"/>
  <c r="AC518" i="1"/>
  <c r="AD518" i="1"/>
  <c r="AC509" i="1"/>
  <c r="AD509" i="1"/>
  <c r="AC489" i="1"/>
  <c r="AD489" i="1"/>
  <c r="AC484" i="1"/>
  <c r="AD484" i="1"/>
  <c r="AC472" i="1"/>
  <c r="AD472" i="1"/>
  <c r="AC460" i="1"/>
  <c r="AD460" i="1"/>
  <c r="AC455" i="1"/>
  <c r="AD455" i="1"/>
  <c r="AC447" i="1"/>
  <c r="AD447" i="1"/>
  <c r="AC442" i="1"/>
  <c r="AD442" i="1"/>
  <c r="AC435" i="1"/>
  <c r="AD435" i="1"/>
  <c r="AC431" i="1"/>
  <c r="AD431" i="1"/>
  <c r="AU937" i="1"/>
  <c r="AC937" i="1"/>
  <c r="AU935" i="1"/>
  <c r="AC935" i="1"/>
  <c r="AU933" i="1"/>
  <c r="AC933" i="1"/>
  <c r="AU931" i="1"/>
  <c r="AC931" i="1"/>
  <c r="AU929" i="1"/>
  <c r="AC929" i="1"/>
  <c r="AU927" i="1"/>
  <c r="AC927" i="1"/>
  <c r="AU925" i="1"/>
  <c r="AC925" i="1"/>
  <c r="AU923" i="1"/>
  <c r="AC923" i="1"/>
  <c r="AU921" i="1"/>
  <c r="AC921" i="1"/>
  <c r="AU919" i="1"/>
  <c r="AC919" i="1"/>
  <c r="AU917" i="1"/>
  <c r="AC917" i="1"/>
  <c r="AU915" i="1"/>
  <c r="AC915" i="1"/>
  <c r="AU913" i="1"/>
  <c r="AC913" i="1"/>
  <c r="AU911" i="1"/>
  <c r="AC911" i="1"/>
  <c r="AU909" i="1"/>
  <c r="AC909" i="1"/>
  <c r="AU907" i="1"/>
  <c r="AC907" i="1"/>
  <c r="AU890" i="1"/>
  <c r="AC890" i="1"/>
  <c r="AU871" i="1"/>
  <c r="AC871" i="1"/>
  <c r="AU842" i="1"/>
  <c r="AC842" i="1"/>
  <c r="AU823" i="1"/>
  <c r="AC823" i="1"/>
  <c r="AU817" i="1"/>
  <c r="AC817" i="1"/>
  <c r="AU793" i="1"/>
  <c r="AC793" i="1"/>
  <c r="AU786" i="1"/>
  <c r="AC786" i="1"/>
  <c r="AU776" i="1"/>
  <c r="AC776" i="1"/>
  <c r="AU766" i="1"/>
  <c r="AC766" i="1"/>
  <c r="AU745" i="1"/>
  <c r="AC745" i="1"/>
  <c r="AU723" i="1"/>
  <c r="AC723" i="1"/>
  <c r="AU687" i="1"/>
  <c r="AC687" i="1"/>
  <c r="AU653" i="1"/>
  <c r="AC653" i="1"/>
  <c r="AU438" i="1"/>
  <c r="AC438" i="1"/>
  <c r="AU938" i="1"/>
  <c r="AC938" i="1"/>
  <c r="AU936" i="1"/>
  <c r="AC936" i="1"/>
  <c r="AU934" i="1"/>
  <c r="AC934" i="1"/>
  <c r="AU932" i="1"/>
  <c r="AC932" i="1"/>
  <c r="AU930" i="1"/>
  <c r="AC930" i="1"/>
  <c r="AU928" i="1"/>
  <c r="AC928" i="1"/>
  <c r="AU926" i="1"/>
  <c r="AC926" i="1"/>
  <c r="AU924" i="1"/>
  <c r="AC924" i="1"/>
  <c r="AU922" i="1"/>
  <c r="AC922" i="1"/>
  <c r="AU920" i="1"/>
  <c r="AC920" i="1"/>
  <c r="AU918" i="1"/>
  <c r="AC918" i="1"/>
  <c r="AU916" i="1"/>
  <c r="AC916" i="1"/>
  <c r="AU914" i="1"/>
  <c r="AC914" i="1"/>
  <c r="AU912" i="1"/>
  <c r="AC912" i="1"/>
  <c r="AU910" i="1"/>
  <c r="AC910" i="1"/>
  <c r="AU908" i="1"/>
  <c r="AC908" i="1"/>
  <c r="AU895" i="1"/>
  <c r="AC895" i="1"/>
  <c r="AU882" i="1"/>
  <c r="AC882" i="1"/>
  <c r="AU859" i="1"/>
  <c r="AC859" i="1"/>
  <c r="AU827" i="1"/>
  <c r="AC827" i="1"/>
  <c r="AU815" i="1"/>
  <c r="AC815" i="1"/>
  <c r="AU805" i="1"/>
  <c r="AC805" i="1"/>
  <c r="AU797" i="1"/>
  <c r="AC797" i="1"/>
  <c r="AU792" i="1"/>
  <c r="AC792" i="1"/>
  <c r="AU764" i="1"/>
  <c r="AC764" i="1"/>
  <c r="AU735" i="1"/>
  <c r="AC735" i="1"/>
  <c r="AU711" i="1"/>
  <c r="AC711" i="1"/>
  <c r="AU707" i="1"/>
  <c r="AC707" i="1"/>
  <c r="AU683" i="1"/>
  <c r="AC683" i="1"/>
  <c r="AU636" i="1"/>
  <c r="AC636" i="1"/>
  <c r="AU616" i="1"/>
  <c r="AC616" i="1"/>
  <c r="AU608" i="1"/>
  <c r="AC608" i="1"/>
  <c r="AU494" i="1"/>
  <c r="AC494" i="1"/>
  <c r="AS812" i="1"/>
  <c r="AU812" i="1"/>
  <c r="AS802" i="1"/>
  <c r="AU802" i="1"/>
  <c r="AS757" i="1"/>
  <c r="AU757" i="1"/>
  <c r="AS709" i="1"/>
  <c r="AU709" i="1"/>
  <c r="AS705" i="1"/>
  <c r="AU705" i="1"/>
  <c r="AS673" i="1"/>
  <c r="AU673" i="1"/>
  <c r="AS658" i="1"/>
  <c r="AU658" i="1"/>
  <c r="AS647" i="1"/>
  <c r="AU647" i="1"/>
  <c r="AS634" i="1"/>
  <c r="AU634" i="1"/>
  <c r="AS629" i="1"/>
  <c r="AU629" i="1"/>
  <c r="AS625" i="1"/>
  <c r="AU625" i="1"/>
  <c r="AS610" i="1"/>
  <c r="AU610" i="1"/>
  <c r="AS606" i="1"/>
  <c r="AU606" i="1"/>
  <c r="AS595" i="1"/>
  <c r="AU595" i="1"/>
  <c r="AS582" i="1"/>
  <c r="AU582" i="1"/>
  <c r="AS578" i="1"/>
  <c r="AU578" i="1"/>
  <c r="AS574" i="1"/>
  <c r="AU574" i="1"/>
  <c r="AS550" i="1"/>
  <c r="AU550" i="1"/>
  <c r="AS527" i="1"/>
  <c r="AU527" i="1"/>
  <c r="AS511" i="1"/>
  <c r="AU511" i="1"/>
  <c r="AS504" i="1"/>
  <c r="AU504" i="1"/>
  <c r="AS492" i="1"/>
  <c r="AU492" i="1"/>
  <c r="AS486" i="1"/>
  <c r="AU486" i="1"/>
  <c r="AS482" i="1"/>
  <c r="AU482" i="1"/>
  <c r="AS463" i="1"/>
  <c r="AU463" i="1"/>
  <c r="AS458" i="1"/>
  <c r="AU458" i="1"/>
  <c r="AS450" i="1"/>
  <c r="AU450" i="1"/>
  <c r="AS444" i="1"/>
  <c r="AU444" i="1"/>
  <c r="AS440" i="1"/>
  <c r="AU440" i="1"/>
  <c r="AS433" i="1"/>
  <c r="AU433" i="1"/>
  <c r="AS429" i="1"/>
  <c r="AU429" i="1"/>
  <c r="AS820" i="1"/>
  <c r="AU820" i="1"/>
  <c r="AS783" i="1"/>
  <c r="AU783" i="1"/>
  <c r="AS768" i="1"/>
  <c r="AU768" i="1"/>
  <c r="AS750" i="1"/>
  <c r="AU750" i="1"/>
  <c r="AS702" i="1"/>
  <c r="AU702" i="1"/>
  <c r="AS666" i="1"/>
  <c r="AU666" i="1"/>
  <c r="AS655" i="1"/>
  <c r="AU655" i="1"/>
  <c r="AS650" i="1"/>
  <c r="AU650" i="1"/>
  <c r="AS631" i="1"/>
  <c r="AU631" i="1"/>
  <c r="AS627" i="1"/>
  <c r="AU627" i="1"/>
  <c r="AS603" i="1"/>
  <c r="AU603" i="1"/>
  <c r="AS584" i="1"/>
  <c r="AU584" i="1"/>
  <c r="AS580" i="1"/>
  <c r="AU580" i="1"/>
  <c r="AS576" i="1"/>
  <c r="AU576" i="1"/>
  <c r="AS562" i="1"/>
  <c r="AU562" i="1"/>
  <c r="AS538" i="1"/>
  <c r="AU538" i="1"/>
  <c r="AS518" i="1"/>
  <c r="AU518" i="1"/>
  <c r="AS509" i="1"/>
  <c r="AU509" i="1"/>
  <c r="AS489" i="1"/>
  <c r="AU489" i="1"/>
  <c r="AS484" i="1"/>
  <c r="AU484" i="1"/>
  <c r="AS472" i="1"/>
  <c r="AU472" i="1"/>
  <c r="AS460" i="1"/>
  <c r="AU460" i="1"/>
  <c r="AS455" i="1"/>
  <c r="AU455" i="1"/>
  <c r="AS447" i="1"/>
  <c r="AU447" i="1"/>
  <c r="AS442" i="1"/>
  <c r="AU442" i="1"/>
  <c r="AS435" i="1"/>
  <c r="AU435" i="1"/>
  <c r="AS431" i="1"/>
  <c r="AU431" i="1"/>
  <c r="AS938" i="1"/>
  <c r="AS936" i="1"/>
  <c r="AS934" i="1"/>
  <c r="AS932" i="1"/>
  <c r="AS930" i="1"/>
  <c r="AS928" i="1"/>
  <c r="AS926" i="1"/>
  <c r="AS924" i="1"/>
  <c r="AS922" i="1"/>
  <c r="AS920" i="1"/>
  <c r="AS918" i="1"/>
  <c r="AS916" i="1"/>
  <c r="AS914" i="1"/>
  <c r="AS912" i="1"/>
  <c r="AS910" i="1"/>
  <c r="AS908" i="1"/>
  <c r="AS895" i="1"/>
  <c r="AS882" i="1"/>
  <c r="AI859" i="1"/>
  <c r="AS859" i="1"/>
  <c r="AI827" i="1"/>
  <c r="AS827" i="1"/>
  <c r="AI815" i="1"/>
  <c r="AS815" i="1"/>
  <c r="AI805" i="1"/>
  <c r="AS805" i="1"/>
  <c r="AI797" i="1"/>
  <c r="AS797" i="1"/>
  <c r="AS792" i="1"/>
  <c r="AI764" i="1"/>
  <c r="AS764" i="1"/>
  <c r="AS735" i="1"/>
  <c r="AS711" i="1"/>
  <c r="AS707" i="1"/>
  <c r="AS683" i="1"/>
  <c r="AS636" i="1"/>
  <c r="AS616" i="1"/>
  <c r="AS608" i="1"/>
  <c r="AI494" i="1"/>
  <c r="AS494" i="1"/>
  <c r="AI937" i="1"/>
  <c r="AS937" i="1"/>
  <c r="AS935" i="1"/>
  <c r="AI933" i="1"/>
  <c r="AS933" i="1"/>
  <c r="AI931" i="1"/>
  <c r="AS931" i="1"/>
  <c r="AI929" i="1"/>
  <c r="AS929" i="1"/>
  <c r="AS927" i="1"/>
  <c r="AI925" i="1"/>
  <c r="AS925" i="1"/>
  <c r="AI923" i="1"/>
  <c r="AS923" i="1"/>
  <c r="AI921" i="1"/>
  <c r="AS921" i="1"/>
  <c r="AS919" i="1"/>
  <c r="AI917" i="1"/>
  <c r="AS917" i="1"/>
  <c r="AI915" i="1"/>
  <c r="AS915" i="1"/>
  <c r="AI913" i="1"/>
  <c r="AS913" i="1"/>
  <c r="AS911" i="1"/>
  <c r="AI909" i="1"/>
  <c r="AS909" i="1"/>
  <c r="AI907" i="1"/>
  <c r="AS907" i="1"/>
  <c r="AS890" i="1"/>
  <c r="AI871" i="1"/>
  <c r="AS871" i="1"/>
  <c r="AS842" i="1"/>
  <c r="AS823" i="1"/>
  <c r="AI817" i="1"/>
  <c r="AS817" i="1"/>
  <c r="AI793" i="1"/>
  <c r="AS793" i="1"/>
  <c r="AI786" i="1"/>
  <c r="AS786" i="1"/>
  <c r="AS776" i="1"/>
  <c r="AI766" i="1"/>
  <c r="AS766" i="1"/>
  <c r="AI745" i="1"/>
  <c r="AS745" i="1"/>
  <c r="AS723" i="1"/>
  <c r="AS687" i="1"/>
  <c r="AI653" i="1"/>
  <c r="AS653" i="1"/>
  <c r="AS438" i="1"/>
  <c r="AM929" i="1"/>
  <c r="AQ929" i="1"/>
  <c r="AN925" i="1"/>
  <c r="AQ925" i="1"/>
  <c r="AM913" i="1"/>
  <c r="AQ913" i="1"/>
  <c r="AN909" i="1"/>
  <c r="AQ909" i="1"/>
  <c r="AO896" i="1"/>
  <c r="AP896" i="1" s="1"/>
  <c r="AQ896" i="1"/>
  <c r="AN890" i="1"/>
  <c r="AQ890" i="1"/>
  <c r="AN882" i="1"/>
  <c r="AQ882" i="1"/>
  <c r="AO860" i="1"/>
  <c r="AP860" i="1" s="1"/>
  <c r="AQ860" i="1"/>
  <c r="AN842" i="1"/>
  <c r="AQ842" i="1"/>
  <c r="AO828" i="1"/>
  <c r="AP828" i="1" s="1"/>
  <c r="AQ828" i="1"/>
  <c r="AO824" i="1"/>
  <c r="AP824" i="1" s="1"/>
  <c r="AQ824" i="1"/>
  <c r="AN820" i="1"/>
  <c r="AQ820" i="1"/>
  <c r="AO816" i="1"/>
  <c r="AP816" i="1" s="1"/>
  <c r="AQ816" i="1"/>
  <c r="AN812" i="1"/>
  <c r="AQ812" i="1"/>
  <c r="AO806" i="1"/>
  <c r="AP806" i="1" s="1"/>
  <c r="AQ806" i="1"/>
  <c r="AN802" i="1"/>
  <c r="AQ802" i="1"/>
  <c r="AO798" i="1"/>
  <c r="AP798" i="1" s="1"/>
  <c r="AQ798" i="1"/>
  <c r="AO794" i="1"/>
  <c r="AP794" i="1" s="1"/>
  <c r="AQ794" i="1"/>
  <c r="AN792" i="1"/>
  <c r="AQ792" i="1"/>
  <c r="AN786" i="1"/>
  <c r="AQ786" i="1"/>
  <c r="AO784" i="1"/>
  <c r="AP784" i="1" s="1"/>
  <c r="AQ784" i="1"/>
  <c r="AM768" i="1"/>
  <c r="AQ768" i="1"/>
  <c r="AM764" i="1"/>
  <c r="AQ764" i="1"/>
  <c r="AO758" i="1"/>
  <c r="AP758" i="1" s="1"/>
  <c r="AQ758" i="1"/>
  <c r="AN750" i="1"/>
  <c r="AQ750" i="1"/>
  <c r="AO746" i="1"/>
  <c r="AP746" i="1" s="1"/>
  <c r="AQ746" i="1"/>
  <c r="AO736" i="1"/>
  <c r="AP736" i="1" s="1"/>
  <c r="AQ736" i="1"/>
  <c r="AM732" i="1"/>
  <c r="AQ732" i="1"/>
  <c r="AM714" i="1"/>
  <c r="AQ714" i="1"/>
  <c r="AO708" i="1"/>
  <c r="AP708" i="1" s="1"/>
  <c r="AQ708" i="1"/>
  <c r="AO706" i="1"/>
  <c r="AP706" i="1" s="1"/>
  <c r="AQ706" i="1"/>
  <c r="AN702" i="1"/>
  <c r="AQ702" i="1"/>
  <c r="AO688" i="1"/>
  <c r="AP688" i="1" s="1"/>
  <c r="AQ688" i="1"/>
  <c r="AO684" i="1"/>
  <c r="AP684" i="1" s="1"/>
  <c r="AQ684" i="1"/>
  <c r="AM666" i="1"/>
  <c r="AQ666" i="1"/>
  <c r="AN658" i="1"/>
  <c r="AQ658" i="1"/>
  <c r="AO654" i="1"/>
  <c r="AP654" i="1" s="1"/>
  <c r="AQ654" i="1"/>
  <c r="AN650" i="1"/>
  <c r="AQ650" i="1"/>
  <c r="AO630" i="1"/>
  <c r="AP630" i="1" s="1"/>
  <c r="AQ630" i="1"/>
  <c r="AO628" i="1"/>
  <c r="AP628" i="1" s="1"/>
  <c r="AQ628" i="1"/>
  <c r="AO626" i="1"/>
  <c r="AP626" i="1" s="1"/>
  <c r="AQ626" i="1"/>
  <c r="AN616" i="1"/>
  <c r="AQ616" i="1"/>
  <c r="AN610" i="1"/>
  <c r="AQ610" i="1"/>
  <c r="AN608" i="1"/>
  <c r="AQ608" i="1"/>
  <c r="AN606" i="1"/>
  <c r="AQ606" i="1"/>
  <c r="AO604" i="1"/>
  <c r="AP604" i="1" s="1"/>
  <c r="AQ604" i="1"/>
  <c r="AO596" i="1"/>
  <c r="AP596" i="1" s="1"/>
  <c r="AQ596" i="1"/>
  <c r="AO528" i="1"/>
  <c r="AP528" i="1" s="1"/>
  <c r="AQ528" i="1"/>
  <c r="AO512" i="1"/>
  <c r="AP512" i="1" s="1"/>
  <c r="AQ512" i="1"/>
  <c r="AN442" i="1"/>
  <c r="AQ442" i="1"/>
  <c r="AM435" i="1"/>
  <c r="AQ435" i="1"/>
  <c r="AM431" i="1"/>
  <c r="AQ431" i="1"/>
  <c r="AM427" i="1"/>
  <c r="AQ427" i="1"/>
  <c r="AM423" i="1"/>
  <c r="AQ423" i="1"/>
  <c r="AM438" i="1"/>
  <c r="AQ438" i="1"/>
  <c r="AN938" i="1"/>
  <c r="AQ938" i="1"/>
  <c r="AN936" i="1"/>
  <c r="AQ936" i="1"/>
  <c r="AN934" i="1"/>
  <c r="AQ934" i="1"/>
  <c r="AN932" i="1"/>
  <c r="AQ932" i="1"/>
  <c r="AN930" i="1"/>
  <c r="AQ930" i="1"/>
  <c r="AN928" i="1"/>
  <c r="AQ928" i="1"/>
  <c r="AN926" i="1"/>
  <c r="AQ926" i="1"/>
  <c r="AN924" i="1"/>
  <c r="AQ924" i="1"/>
  <c r="AN922" i="1"/>
  <c r="AQ922" i="1"/>
  <c r="AN920" i="1"/>
  <c r="AQ920" i="1"/>
  <c r="AN918" i="1"/>
  <c r="AQ918" i="1"/>
  <c r="AN916" i="1"/>
  <c r="AQ916" i="1"/>
  <c r="AN914" i="1"/>
  <c r="AQ914" i="1"/>
  <c r="AN912" i="1"/>
  <c r="AQ912" i="1"/>
  <c r="AN910" i="1"/>
  <c r="AQ910" i="1"/>
  <c r="AN908" i="1"/>
  <c r="AQ908" i="1"/>
  <c r="AN895" i="1"/>
  <c r="AQ895" i="1"/>
  <c r="AO883" i="1"/>
  <c r="AP883" i="1" s="1"/>
  <c r="AQ883" i="1"/>
  <c r="AM859" i="1"/>
  <c r="AQ859" i="1"/>
  <c r="AM827" i="1"/>
  <c r="AQ827" i="1"/>
  <c r="AM823" i="1"/>
  <c r="AQ823" i="1"/>
  <c r="AM815" i="1"/>
  <c r="AQ815" i="1"/>
  <c r="AM805" i="1"/>
  <c r="AQ805" i="1"/>
  <c r="AM797" i="1"/>
  <c r="AQ797" i="1"/>
  <c r="AN793" i="1"/>
  <c r="AQ793" i="1"/>
  <c r="AN783" i="1"/>
  <c r="AQ783" i="1"/>
  <c r="AN757" i="1"/>
  <c r="AQ757" i="1"/>
  <c r="AN745" i="1"/>
  <c r="AQ745" i="1"/>
  <c r="AN735" i="1"/>
  <c r="AQ735" i="1"/>
  <c r="AN723" i="1"/>
  <c r="AQ723" i="1"/>
  <c r="AN711" i="1"/>
  <c r="AQ711" i="1"/>
  <c r="AN709" i="1"/>
  <c r="AQ709" i="1"/>
  <c r="AN707" i="1"/>
  <c r="AQ707" i="1"/>
  <c r="AN705" i="1"/>
  <c r="AQ705" i="1"/>
  <c r="AN687" i="1"/>
  <c r="AQ687" i="1"/>
  <c r="AN683" i="1"/>
  <c r="AQ683" i="1"/>
  <c r="AM677" i="1"/>
  <c r="AQ677" i="1"/>
  <c r="AN673" i="1"/>
  <c r="AQ673" i="1"/>
  <c r="AN663" i="1"/>
  <c r="AQ663" i="1"/>
  <c r="AN655" i="1"/>
  <c r="AQ655" i="1"/>
  <c r="AM653" i="1"/>
  <c r="AQ653" i="1"/>
  <c r="AM647" i="1"/>
  <c r="AQ647" i="1"/>
  <c r="AN631" i="1"/>
  <c r="AQ631" i="1"/>
  <c r="AM629" i="1"/>
  <c r="AQ629" i="1"/>
  <c r="AM627" i="1"/>
  <c r="AQ627" i="1"/>
  <c r="AM625" i="1"/>
  <c r="AQ625" i="1"/>
  <c r="AM603" i="1"/>
  <c r="AQ603" i="1"/>
  <c r="AM595" i="1"/>
  <c r="AQ595" i="1"/>
  <c r="AN527" i="1"/>
  <c r="AQ527" i="1"/>
  <c r="AM511" i="1"/>
  <c r="AQ511" i="1"/>
  <c r="AN509" i="1"/>
  <c r="AQ509" i="1"/>
  <c r="AM489" i="1"/>
  <c r="AQ489" i="1"/>
  <c r="AO487" i="1"/>
  <c r="AP487" i="1" s="1"/>
  <c r="AQ487" i="1"/>
  <c r="AN463" i="1"/>
  <c r="AQ463" i="1"/>
  <c r="AM455" i="1"/>
  <c r="AQ455" i="1"/>
  <c r="AN447" i="1"/>
  <c r="AQ447" i="1"/>
  <c r="AO432" i="1"/>
  <c r="AP432" i="1" s="1"/>
  <c r="AQ432" i="1"/>
  <c r="AO430" i="1"/>
  <c r="AP430" i="1" s="1"/>
  <c r="AQ430" i="1"/>
  <c r="AO428" i="1"/>
  <c r="AP428" i="1" s="1"/>
  <c r="AQ428" i="1"/>
  <c r="AO424" i="1"/>
  <c r="AP424" i="1" s="1"/>
  <c r="AQ424" i="1"/>
  <c r="AM416" i="1"/>
  <c r="AQ416" i="1"/>
  <c r="AI673" i="1"/>
  <c r="AI574" i="1"/>
  <c r="AI550" i="1"/>
  <c r="AI486" i="1"/>
  <c r="AI429" i="1"/>
  <c r="AN431" i="1"/>
  <c r="AN489" i="1"/>
  <c r="AM631" i="1"/>
  <c r="AM527" i="1"/>
  <c r="AN603" i="1"/>
  <c r="AM463" i="1"/>
  <c r="AN817" i="1"/>
  <c r="AN511" i="1"/>
  <c r="AN455" i="1"/>
  <c r="AM817" i="1"/>
  <c r="AM509" i="1"/>
  <c r="AM447" i="1"/>
  <c r="AN871" i="1"/>
  <c r="AM871" i="1"/>
  <c r="AN827" i="1"/>
  <c r="AN805" i="1"/>
  <c r="AN627" i="1"/>
  <c r="AN416" i="1"/>
  <c r="AM655" i="1"/>
  <c r="AN764" i="1"/>
  <c r="AM442" i="1"/>
  <c r="AN423" i="1"/>
  <c r="AM786" i="1"/>
  <c r="AM658" i="1"/>
  <c r="AM650" i="1"/>
  <c r="AM608" i="1"/>
  <c r="AN929" i="1"/>
  <c r="AM909" i="1"/>
  <c r="AM702" i="1"/>
  <c r="AN859" i="1"/>
  <c r="AN823" i="1"/>
  <c r="AN815" i="1"/>
  <c r="AN797" i="1"/>
  <c r="AN653" i="1"/>
  <c r="AN629" i="1"/>
  <c r="AN625" i="1"/>
  <c r="AN595" i="1"/>
  <c r="AM937" i="1"/>
  <c r="AN937" i="1"/>
  <c r="AN933" i="1"/>
  <c r="AM933" i="1"/>
  <c r="AM921" i="1"/>
  <c r="AN921" i="1"/>
  <c r="AN917" i="1"/>
  <c r="AM917" i="1"/>
  <c r="AN913" i="1"/>
  <c r="AM925" i="1"/>
  <c r="AM599" i="1"/>
  <c r="AM597" i="1"/>
  <c r="AM591" i="1"/>
  <c r="AM587" i="1"/>
  <c r="AN904" i="1"/>
  <c r="AN902" i="1"/>
  <c r="AN897" i="1"/>
  <c r="AN905" i="1"/>
  <c r="AN896" i="1"/>
  <c r="AN906" i="1"/>
  <c r="AM905" i="1"/>
  <c r="AM901" i="1"/>
  <c r="AN899" i="1"/>
  <c r="AM896" i="1"/>
  <c r="AM935" i="1"/>
  <c r="AN935" i="1"/>
  <c r="AM931" i="1"/>
  <c r="AN931" i="1"/>
  <c r="AM927" i="1"/>
  <c r="AN927" i="1"/>
  <c r="AM923" i="1"/>
  <c r="AN923" i="1"/>
  <c r="AM919" i="1"/>
  <c r="AN919" i="1"/>
  <c r="AM915" i="1"/>
  <c r="AN915" i="1"/>
  <c r="AM911" i="1"/>
  <c r="AN911" i="1"/>
  <c r="AM907" i="1"/>
  <c r="AN907" i="1"/>
  <c r="AM903" i="1"/>
  <c r="AN903" i="1"/>
  <c r="AM898" i="1"/>
  <c r="AN898" i="1"/>
  <c r="AO818" i="1"/>
  <c r="AP818" i="1" s="1"/>
  <c r="AM819" i="1"/>
  <c r="AN818" i="1"/>
  <c r="AM801" i="1"/>
  <c r="AN894" i="1"/>
  <c r="AM893" i="1"/>
  <c r="AN892" i="1"/>
  <c r="AN893" i="1"/>
  <c r="AN888" i="1"/>
  <c r="AM886" i="1"/>
  <c r="AM887" i="1"/>
  <c r="AN884" i="1"/>
  <c r="AM883" i="1"/>
  <c r="AN883" i="1"/>
  <c r="AN881" i="1"/>
  <c r="AM879" i="1"/>
  <c r="AN877" i="1"/>
  <c r="AM875" i="1"/>
  <c r="AM873" i="1"/>
  <c r="AN880" i="1"/>
  <c r="AM878" i="1"/>
  <c r="AM876" i="1"/>
  <c r="AM874" i="1"/>
  <c r="AN879" i="1"/>
  <c r="AM881" i="1"/>
  <c r="AN872" i="1"/>
  <c r="AO872" i="1"/>
  <c r="AP872" i="1" s="1"/>
  <c r="AN876" i="1"/>
  <c r="AN870" i="1"/>
  <c r="AN868" i="1"/>
  <c r="AN867" i="1"/>
  <c r="AN866" i="1"/>
  <c r="AM865" i="1"/>
  <c r="AN864" i="1"/>
  <c r="AN863" i="1"/>
  <c r="AN862" i="1"/>
  <c r="AM861" i="1"/>
  <c r="AN860" i="1"/>
  <c r="AN858" i="1"/>
  <c r="AM857" i="1"/>
  <c r="AN856" i="1"/>
  <c r="AN854" i="1"/>
  <c r="AM853" i="1"/>
  <c r="AN852" i="1"/>
  <c r="AN850" i="1"/>
  <c r="AN851" i="1"/>
  <c r="AM849" i="1"/>
  <c r="AN848" i="1"/>
  <c r="AN846" i="1"/>
  <c r="AM845" i="1"/>
  <c r="AN844" i="1"/>
  <c r="AM841" i="1"/>
  <c r="AN840" i="1"/>
  <c r="AN838" i="1"/>
  <c r="AM836" i="1"/>
  <c r="AN834" i="1"/>
  <c r="AN832" i="1"/>
  <c r="AN830" i="1"/>
  <c r="AN836" i="1"/>
  <c r="AN831" i="1"/>
  <c r="AN828" i="1"/>
  <c r="AN826" i="1"/>
  <c r="AM825" i="1"/>
  <c r="AN824" i="1"/>
  <c r="AN822" i="1"/>
  <c r="AM821" i="1"/>
  <c r="AN819" i="1"/>
  <c r="AN816" i="1"/>
  <c r="AN814" i="1"/>
  <c r="AM813" i="1"/>
  <c r="AM811" i="1"/>
  <c r="AN810" i="1"/>
  <c r="AM809" i="1"/>
  <c r="AN808" i="1"/>
  <c r="AN806" i="1"/>
  <c r="AN804" i="1"/>
  <c r="AN803" i="1"/>
  <c r="AN801" i="1"/>
  <c r="AN800" i="1"/>
  <c r="AN798" i="1"/>
  <c r="AO724" i="1"/>
  <c r="AP724" i="1" s="1"/>
  <c r="AN768" i="1"/>
  <c r="AN666" i="1"/>
  <c r="AM792" i="1"/>
  <c r="AM750" i="1"/>
  <c r="AM718" i="1"/>
  <c r="AN714" i="1"/>
  <c r="AM776" i="1"/>
  <c r="AN776" i="1"/>
  <c r="AM766" i="1"/>
  <c r="AN766" i="1"/>
  <c r="AN748" i="1"/>
  <c r="AM748" i="1"/>
  <c r="AM710" i="1"/>
  <c r="AN710" i="1"/>
  <c r="AO710" i="1"/>
  <c r="AP710" i="1" s="1"/>
  <c r="AN636" i="1"/>
  <c r="AM636" i="1"/>
  <c r="AN634" i="1"/>
  <c r="AM634" i="1"/>
  <c r="AM795" i="1"/>
  <c r="AM774" i="1"/>
  <c r="AM770" i="1"/>
  <c r="AN765" i="1"/>
  <c r="AN755" i="1"/>
  <c r="AM744" i="1"/>
  <c r="AN732" i="1"/>
  <c r="AM726" i="1"/>
  <c r="AM716" i="1"/>
  <c r="AM708" i="1"/>
  <c r="AM610" i="1"/>
  <c r="AM606" i="1"/>
  <c r="AN773" i="1"/>
  <c r="AN771" i="1"/>
  <c r="AN751" i="1"/>
  <c r="AN743" i="1"/>
  <c r="AN717" i="1"/>
  <c r="AN713" i="1"/>
  <c r="AN679" i="1"/>
  <c r="AN665" i="1"/>
  <c r="AN778" i="1"/>
  <c r="AN758" i="1"/>
  <c r="AM756" i="1"/>
  <c r="AM754" i="1"/>
  <c r="AM752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796" i="1"/>
  <c r="AN788" i="1"/>
  <c r="AN785" i="1"/>
  <c r="AN779" i="1"/>
  <c r="AM772" i="1"/>
  <c r="AN753" i="1"/>
  <c r="AM734" i="1"/>
  <c r="AN728" i="1"/>
  <c r="AM724" i="1"/>
  <c r="AN688" i="1"/>
  <c r="AN791" i="1"/>
  <c r="AM790" i="1"/>
  <c r="AN789" i="1"/>
  <c r="AN787" i="1"/>
  <c r="AN784" i="1"/>
  <c r="AM782" i="1"/>
  <c r="AN781" i="1"/>
  <c r="AN780" i="1"/>
  <c r="AN777" i="1"/>
  <c r="AN775" i="1"/>
  <c r="AN774" i="1"/>
  <c r="AN770" i="1"/>
  <c r="AN769" i="1"/>
  <c r="AN767" i="1"/>
  <c r="AN763" i="1"/>
  <c r="AN762" i="1"/>
  <c r="AN761" i="1"/>
  <c r="AN759" i="1"/>
  <c r="AN756" i="1"/>
  <c r="AN754" i="1"/>
  <c r="AN752" i="1"/>
  <c r="AO751" i="1"/>
  <c r="AP751" i="1" s="1"/>
  <c r="AN749" i="1"/>
  <c r="AN747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2" i="1"/>
  <c r="AM910" i="1"/>
  <c r="AM908" i="1"/>
  <c r="AM904" i="1"/>
  <c r="AM902" i="1"/>
  <c r="AM899" i="1"/>
  <c r="AM897" i="1"/>
  <c r="AM895" i="1"/>
  <c r="AM892" i="1"/>
  <c r="AM890" i="1"/>
  <c r="AM882" i="1"/>
  <c r="AM880" i="1"/>
  <c r="AM872" i="1"/>
  <c r="AM870" i="1"/>
  <c r="AM868" i="1"/>
  <c r="AM866" i="1"/>
  <c r="AM858" i="1"/>
  <c r="AM854" i="1"/>
  <c r="AM852" i="1"/>
  <c r="AM850" i="1"/>
  <c r="AM848" i="1"/>
  <c r="AM844" i="1"/>
  <c r="AM842" i="1"/>
  <c r="AM840" i="1"/>
  <c r="AM838" i="1"/>
  <c r="AM834" i="1"/>
  <c r="AM830" i="1"/>
  <c r="AM828" i="1"/>
  <c r="AM826" i="1"/>
  <c r="AM824" i="1"/>
  <c r="AM822" i="1"/>
  <c r="AM820" i="1"/>
  <c r="AM818" i="1"/>
  <c r="AM816" i="1"/>
  <c r="AM814" i="1"/>
  <c r="AM812" i="1"/>
  <c r="AM808" i="1"/>
  <c r="AM806" i="1"/>
  <c r="AM802" i="1"/>
  <c r="AM800" i="1"/>
  <c r="AM798" i="1"/>
  <c r="AM796" i="1"/>
  <c r="AM793" i="1"/>
  <c r="AM789" i="1"/>
  <c r="AM787" i="1"/>
  <c r="AM785" i="1"/>
  <c r="AM783" i="1"/>
  <c r="AM779" i="1"/>
  <c r="AM777" i="1"/>
  <c r="AM773" i="1"/>
  <c r="AM771" i="1"/>
  <c r="AM767" i="1"/>
  <c r="AM765" i="1"/>
  <c r="AM763" i="1"/>
  <c r="AM761" i="1"/>
  <c r="AM759" i="1"/>
  <c r="AM757" i="1"/>
  <c r="AM755" i="1"/>
  <c r="AM753" i="1"/>
  <c r="AM751" i="1"/>
  <c r="AM749" i="1"/>
  <c r="AM747" i="1"/>
  <c r="AM745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7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20" i="1"/>
  <c r="AN516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I438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20" i="1"/>
  <c r="AM518" i="1"/>
  <c r="AN518" i="1"/>
  <c r="AM516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823" i="1"/>
  <c r="AI792" i="1"/>
  <c r="AI935" i="1"/>
  <c r="AI927" i="1"/>
  <c r="AI919" i="1"/>
  <c r="AI911" i="1"/>
  <c r="AI683" i="1"/>
  <c r="AI938" i="1"/>
  <c r="AI936" i="1"/>
  <c r="AI934" i="1"/>
  <c r="AI932" i="1"/>
  <c r="AI930" i="1"/>
  <c r="AI928" i="1"/>
  <c r="AI926" i="1"/>
  <c r="AI924" i="1"/>
  <c r="AI922" i="1"/>
  <c r="AI920" i="1"/>
  <c r="AI918" i="1"/>
  <c r="AI916" i="1"/>
  <c r="AI914" i="1"/>
  <c r="AI912" i="1"/>
  <c r="AI910" i="1"/>
  <c r="AI908" i="1"/>
  <c r="AI895" i="1"/>
  <c r="AI890" i="1"/>
  <c r="AI882" i="1"/>
  <c r="AM422" i="1"/>
  <c r="AN420" i="1"/>
  <c r="AM418" i="1"/>
  <c r="AI608" i="1"/>
  <c r="AM421" i="1"/>
  <c r="AM419" i="1"/>
  <c r="AI723" i="1"/>
  <c r="AI707" i="1"/>
  <c r="AI616" i="1"/>
  <c r="AI735" i="1"/>
  <c r="AI711" i="1"/>
  <c r="AI687" i="1"/>
  <c r="AI636" i="1"/>
  <c r="AI842" i="1"/>
  <c r="AI820" i="1"/>
  <c r="AI812" i="1"/>
  <c r="AI802" i="1"/>
  <c r="AI783" i="1"/>
  <c r="AI757" i="1"/>
  <c r="AI709" i="1"/>
  <c r="AI705" i="1"/>
  <c r="AI658" i="1"/>
  <c r="AI650" i="1"/>
  <c r="AI634" i="1"/>
  <c r="AI610" i="1"/>
  <c r="AI606" i="1"/>
  <c r="AI776" i="1"/>
  <c r="AI768" i="1"/>
  <c r="AI750" i="1"/>
  <c r="AI625" i="1"/>
  <c r="AI527" i="1"/>
  <c r="AI511" i="1"/>
  <c r="AI463" i="1"/>
  <c r="AI455" i="1"/>
  <c r="AI447" i="1"/>
  <c r="AI702" i="1"/>
  <c r="AI666" i="1"/>
  <c r="AI655" i="1"/>
  <c r="AI647" i="1"/>
  <c r="AI631" i="1"/>
  <c r="AI629" i="1"/>
  <c r="AI627" i="1"/>
  <c r="AI603" i="1"/>
  <c r="AI595" i="1"/>
  <c r="AI509" i="1"/>
  <c r="AI489" i="1"/>
  <c r="AI584" i="1"/>
  <c r="AI582" i="1"/>
  <c r="AI580" i="1"/>
  <c r="AI578" i="1"/>
  <c r="AI576" i="1"/>
  <c r="AI562" i="1"/>
  <c r="AI538" i="1"/>
  <c r="AI518" i="1"/>
  <c r="AI504" i="1"/>
  <c r="AI492" i="1"/>
  <c r="AI484" i="1"/>
  <c r="AI482" i="1"/>
  <c r="AI472" i="1"/>
  <c r="AI460" i="1"/>
  <c r="AI458" i="1"/>
  <c r="AI450" i="1"/>
  <c r="AI444" i="1"/>
  <c r="AI442" i="1"/>
  <c r="AI440" i="1"/>
  <c r="AI435" i="1"/>
  <c r="AI433" i="1"/>
  <c r="AI431" i="1"/>
  <c r="AM417" i="1"/>
  <c r="AO417" i="1"/>
  <c r="AP417" i="1" s="1"/>
  <c r="AN417" i="1"/>
  <c r="AT653" i="1" l="1"/>
  <c r="AV653" i="1" s="1"/>
  <c r="AT745" i="1"/>
  <c r="AV745" i="1" s="1"/>
  <c r="AT786" i="1"/>
  <c r="AV786" i="1" s="1"/>
  <c r="AT793" i="1"/>
  <c r="AV793" i="1" s="1"/>
  <c r="AT909" i="1"/>
  <c r="AV909" i="1" s="1"/>
  <c r="AT913" i="1"/>
  <c r="AV913" i="1" s="1"/>
  <c r="AT925" i="1"/>
  <c r="AV925" i="1" s="1"/>
  <c r="AT929" i="1"/>
  <c r="AV929" i="1" s="1"/>
  <c r="AT764" i="1"/>
  <c r="AV764" i="1" s="1"/>
  <c r="AT797" i="1"/>
  <c r="AV797" i="1" s="1"/>
  <c r="AT805" i="1"/>
  <c r="AV805" i="1" s="1"/>
  <c r="AT815" i="1"/>
  <c r="AV815" i="1" s="1"/>
  <c r="AT827" i="1"/>
  <c r="AV827" i="1" s="1"/>
  <c r="AT859" i="1"/>
  <c r="AV859" i="1" s="1"/>
  <c r="AT723" i="1"/>
  <c r="AV723" i="1" s="1"/>
  <c r="AT842" i="1"/>
  <c r="AV842" i="1" s="1"/>
  <c r="AT890" i="1"/>
  <c r="AV890" i="1" s="1"/>
  <c r="AT683" i="1"/>
  <c r="AV683" i="1" s="1"/>
  <c r="AT438" i="1"/>
  <c r="AV438" i="1" s="1"/>
  <c r="AT687" i="1"/>
  <c r="AV687" i="1" s="1"/>
  <c r="AT766" i="1"/>
  <c r="AV766" i="1" s="1"/>
  <c r="AT776" i="1"/>
  <c r="AV776" i="1" s="1"/>
  <c r="AT817" i="1"/>
  <c r="AV817" i="1" s="1"/>
  <c r="AT823" i="1"/>
  <c r="AV823" i="1" s="1"/>
  <c r="AT871" i="1"/>
  <c r="AV871" i="1" s="1"/>
  <c r="AT907" i="1"/>
  <c r="AV907" i="1" s="1"/>
  <c r="AT911" i="1"/>
  <c r="AV911" i="1" s="1"/>
  <c r="AT915" i="1"/>
  <c r="AV915" i="1" s="1"/>
  <c r="AT917" i="1"/>
  <c r="AV917" i="1" s="1"/>
  <c r="AT919" i="1"/>
  <c r="AV919" i="1" s="1"/>
  <c r="AT921" i="1"/>
  <c r="AV921" i="1" s="1"/>
  <c r="AT923" i="1"/>
  <c r="AV923" i="1" s="1"/>
  <c r="AT927" i="1"/>
  <c r="AV927" i="1" s="1"/>
  <c r="AT931" i="1"/>
  <c r="AV931" i="1" s="1"/>
  <c r="AT933" i="1"/>
  <c r="AV933" i="1" s="1"/>
  <c r="AT935" i="1"/>
  <c r="AV935" i="1" s="1"/>
  <c r="AT937" i="1"/>
  <c r="AV937" i="1" s="1"/>
  <c r="AT494" i="1"/>
  <c r="AV494" i="1" s="1"/>
  <c r="AT608" i="1"/>
  <c r="AV608" i="1" s="1"/>
  <c r="AT616" i="1"/>
  <c r="AV616" i="1" s="1"/>
  <c r="AT636" i="1"/>
  <c r="AV636" i="1" s="1"/>
  <c r="AT707" i="1"/>
  <c r="AV707" i="1" s="1"/>
  <c r="AT711" i="1"/>
  <c r="AV711" i="1" s="1"/>
  <c r="AT735" i="1"/>
  <c r="AV735" i="1" s="1"/>
  <c r="AT792" i="1"/>
  <c r="AV792" i="1" s="1"/>
  <c r="AT882" i="1"/>
  <c r="AV882" i="1" s="1"/>
  <c r="AT895" i="1"/>
  <c r="AV895" i="1" s="1"/>
  <c r="AT908" i="1"/>
  <c r="AV908" i="1" s="1"/>
  <c r="AT910" i="1"/>
  <c r="AV910" i="1" s="1"/>
  <c r="AT912" i="1"/>
  <c r="AV912" i="1" s="1"/>
  <c r="AT914" i="1"/>
  <c r="AV914" i="1" s="1"/>
  <c r="AT916" i="1"/>
  <c r="AV916" i="1" s="1"/>
  <c r="AT918" i="1"/>
  <c r="AV918" i="1" s="1"/>
  <c r="AT920" i="1"/>
  <c r="AV920" i="1" s="1"/>
  <c r="AT922" i="1"/>
  <c r="AV922" i="1" s="1"/>
  <c r="AT924" i="1"/>
  <c r="AV924" i="1" s="1"/>
  <c r="AT926" i="1"/>
  <c r="AV926" i="1" s="1"/>
  <c r="AT928" i="1"/>
  <c r="AV928" i="1" s="1"/>
  <c r="AT930" i="1"/>
  <c r="AV930" i="1" s="1"/>
  <c r="AT932" i="1"/>
  <c r="AV932" i="1" s="1"/>
  <c r="AT934" i="1"/>
  <c r="AV934" i="1" s="1"/>
  <c r="AT936" i="1"/>
  <c r="AV936" i="1" s="1"/>
  <c r="AT938" i="1"/>
  <c r="AV938" i="1" s="1"/>
  <c r="AT431" i="1"/>
  <c r="AV431" i="1" s="1"/>
  <c r="AT435" i="1"/>
  <c r="AV435" i="1" s="1"/>
  <c r="AT442" i="1"/>
  <c r="AV442" i="1" s="1"/>
  <c r="AT447" i="1"/>
  <c r="AV447" i="1" s="1"/>
  <c r="AT455" i="1"/>
  <c r="AV455" i="1" s="1"/>
  <c r="AT460" i="1"/>
  <c r="AV460" i="1" s="1"/>
  <c r="AT472" i="1"/>
  <c r="AV472" i="1" s="1"/>
  <c r="AT484" i="1"/>
  <c r="AV484" i="1" s="1"/>
  <c r="AT489" i="1"/>
  <c r="AV489" i="1" s="1"/>
  <c r="AT509" i="1"/>
  <c r="AV509" i="1" s="1"/>
  <c r="AT518" i="1"/>
  <c r="AV518" i="1" s="1"/>
  <c r="AT538" i="1"/>
  <c r="AV538" i="1" s="1"/>
  <c r="AT562" i="1"/>
  <c r="AV562" i="1" s="1"/>
  <c r="AT576" i="1"/>
  <c r="AV576" i="1" s="1"/>
  <c r="AT580" i="1"/>
  <c r="AV580" i="1" s="1"/>
  <c r="AT584" i="1"/>
  <c r="AV584" i="1" s="1"/>
  <c r="AT603" i="1"/>
  <c r="AV603" i="1" s="1"/>
  <c r="AT627" i="1"/>
  <c r="AV627" i="1" s="1"/>
  <c r="AT631" i="1"/>
  <c r="AV631" i="1" s="1"/>
  <c r="AT650" i="1"/>
  <c r="AV650" i="1" s="1"/>
  <c r="AT655" i="1"/>
  <c r="AV655" i="1" s="1"/>
  <c r="AT666" i="1"/>
  <c r="AV666" i="1" s="1"/>
  <c r="AT702" i="1"/>
  <c r="AV702" i="1" s="1"/>
  <c r="AT750" i="1"/>
  <c r="AV750" i="1" s="1"/>
  <c r="AT768" i="1"/>
  <c r="AV768" i="1" s="1"/>
  <c r="AT783" i="1"/>
  <c r="AV783" i="1" s="1"/>
  <c r="AT820" i="1"/>
  <c r="AV820" i="1" s="1"/>
  <c r="AT429" i="1"/>
  <c r="AV429" i="1" s="1"/>
  <c r="AT433" i="1"/>
  <c r="AV433" i="1" s="1"/>
  <c r="AT440" i="1"/>
  <c r="AV440" i="1" s="1"/>
  <c r="AT444" i="1"/>
  <c r="AV444" i="1" s="1"/>
  <c r="AT450" i="1"/>
  <c r="AV450" i="1" s="1"/>
  <c r="AT458" i="1"/>
  <c r="AV458" i="1" s="1"/>
  <c r="AT463" i="1"/>
  <c r="AV463" i="1" s="1"/>
  <c r="AT482" i="1"/>
  <c r="AV482" i="1" s="1"/>
  <c r="AT486" i="1"/>
  <c r="AV486" i="1" s="1"/>
  <c r="AT492" i="1"/>
  <c r="AV492" i="1" s="1"/>
  <c r="AT504" i="1"/>
  <c r="AV504" i="1" s="1"/>
  <c r="AT511" i="1"/>
  <c r="AV511" i="1" s="1"/>
  <c r="AT527" i="1"/>
  <c r="AV527" i="1" s="1"/>
  <c r="AT550" i="1"/>
  <c r="AV550" i="1" s="1"/>
  <c r="AT574" i="1"/>
  <c r="AV574" i="1" s="1"/>
  <c r="AT578" i="1"/>
  <c r="AV578" i="1" s="1"/>
  <c r="AT582" i="1"/>
  <c r="AV582" i="1" s="1"/>
  <c r="AT595" i="1"/>
  <c r="AV595" i="1" s="1"/>
  <c r="AT606" i="1"/>
  <c r="AV606" i="1" s="1"/>
  <c r="AT610" i="1"/>
  <c r="AV610" i="1" s="1"/>
  <c r="AT625" i="1"/>
  <c r="AV625" i="1" s="1"/>
  <c r="AT629" i="1"/>
  <c r="AV629" i="1" s="1"/>
  <c r="AT634" i="1"/>
  <c r="AV634" i="1" s="1"/>
  <c r="AT647" i="1"/>
  <c r="AV647" i="1" s="1"/>
  <c r="AT658" i="1"/>
  <c r="AV658" i="1" s="1"/>
  <c r="AT673" i="1"/>
  <c r="AV673" i="1" s="1"/>
  <c r="AT705" i="1"/>
  <c r="AV705" i="1" s="1"/>
  <c r="AT709" i="1"/>
  <c r="AV709" i="1" s="1"/>
  <c r="AT757" i="1"/>
  <c r="AV757" i="1" s="1"/>
  <c r="AT802" i="1"/>
  <c r="AV802" i="1" s="1"/>
  <c r="AT812" i="1"/>
  <c r="AV812" i="1" s="1"/>
  <c r="AM791" i="1"/>
  <c r="AN901" i="1"/>
  <c r="AM464" i="1"/>
  <c r="AN524" i="1"/>
  <c r="AN544" i="1"/>
  <c r="AM568" i="1"/>
  <c r="AN772" i="1"/>
  <c r="AN795" i="1"/>
  <c r="AN865" i="1"/>
  <c r="AM906" i="1"/>
  <c r="AN643" i="1"/>
  <c r="AN686" i="1"/>
  <c r="AM863" i="1"/>
  <c r="AM799" i="1"/>
  <c r="AN799" i="1"/>
  <c r="AM894" i="1"/>
  <c r="AM891" i="1"/>
  <c r="AN891" i="1"/>
  <c r="AM888" i="1"/>
  <c r="AM884" i="1"/>
  <c r="AN886" i="1"/>
  <c r="AN887" i="1"/>
  <c r="AM885" i="1"/>
  <c r="AN885" i="1"/>
  <c r="AM889" i="1"/>
  <c r="AN889" i="1"/>
  <c r="AN875" i="1"/>
  <c r="AN874" i="1"/>
  <c r="AN878" i="1"/>
  <c r="AM877" i="1"/>
  <c r="AN873" i="1"/>
  <c r="AM869" i="1"/>
  <c r="AN869" i="1"/>
  <c r="AM867" i="1"/>
  <c r="AM864" i="1"/>
  <c r="AM862" i="1"/>
  <c r="AN861" i="1"/>
  <c r="AM860" i="1"/>
  <c r="AN857" i="1"/>
  <c r="AM856" i="1"/>
  <c r="AM855" i="1"/>
  <c r="AN855" i="1"/>
  <c r="AN853" i="1"/>
  <c r="AN849" i="1"/>
  <c r="AM851" i="1"/>
  <c r="AM847" i="1"/>
  <c r="AN847" i="1"/>
  <c r="AM846" i="1"/>
  <c r="AN845" i="1"/>
  <c r="AM843" i="1"/>
  <c r="AN843" i="1"/>
  <c r="AN841" i="1"/>
  <c r="AM832" i="1"/>
  <c r="AM835" i="1"/>
  <c r="AN835" i="1"/>
  <c r="AM839" i="1"/>
  <c r="AN839" i="1"/>
  <c r="AN829" i="1"/>
  <c r="AM829" i="1"/>
  <c r="AM833" i="1"/>
  <c r="AN833" i="1"/>
  <c r="AM837" i="1"/>
  <c r="AN837" i="1"/>
  <c r="AM831" i="1"/>
  <c r="AN825" i="1"/>
  <c r="AN821" i="1"/>
  <c r="AN813" i="1"/>
  <c r="AN811" i="1"/>
  <c r="AM810" i="1"/>
  <c r="AN809" i="1"/>
  <c r="AM807" i="1"/>
  <c r="AN807" i="1"/>
  <c r="AM804" i="1"/>
  <c r="AM803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794" i="1"/>
  <c r="AN794" i="1"/>
  <c r="AM698" i="1"/>
  <c r="AM728" i="1"/>
  <c r="AM758" i="1"/>
  <c r="AM778" i="1"/>
  <c r="AN724" i="1"/>
  <c r="AN694" i="1"/>
  <c r="AM635" i="1"/>
  <c r="AN635" i="1"/>
  <c r="AM788" i="1"/>
  <c r="AN790" i="1"/>
  <c r="AM784" i="1"/>
  <c r="AN782" i="1"/>
  <c r="AM781" i="1"/>
  <c r="AM780" i="1"/>
  <c r="AM775" i="1"/>
  <c r="AM769" i="1"/>
  <c r="AM762" i="1"/>
  <c r="AM760" i="1"/>
  <c r="AN760" i="1"/>
  <c r="AM746" i="1"/>
  <c r="AN746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N617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9" i="1"/>
  <c r="AM519" i="1"/>
  <c r="AM517" i="1"/>
  <c r="AN517" i="1"/>
  <c r="AM515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B11" i="1" l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C327" i="1"/>
  <c r="C349" i="1"/>
  <c r="D128" i="1"/>
  <c r="AG128" i="1" s="1"/>
  <c r="D203" i="1"/>
  <c r="AG203" i="1" s="1"/>
  <c r="D228" i="1"/>
  <c r="D292" i="1"/>
  <c r="AG292" i="1" s="1"/>
  <c r="D338" i="1"/>
  <c r="AG338" i="1" s="1"/>
  <c r="AK128" i="1"/>
  <c r="AK203" i="1"/>
  <c r="AK228" i="1"/>
  <c r="AK292" i="1"/>
  <c r="AK338" i="1"/>
  <c r="AK404" i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L129" i="1"/>
  <c r="AL130" i="1"/>
  <c r="AL131" i="1"/>
  <c r="AL132" i="1"/>
  <c r="AL133" i="1"/>
  <c r="AL134" i="1"/>
  <c r="AL135" i="1"/>
  <c r="AQ135" i="1" s="1"/>
  <c r="AL136" i="1"/>
  <c r="AL137" i="1"/>
  <c r="AL138" i="1"/>
  <c r="AL139" i="1"/>
  <c r="AL140" i="1"/>
  <c r="AL141" i="1"/>
  <c r="AL142" i="1"/>
  <c r="AL143" i="1"/>
  <c r="AL144" i="1"/>
  <c r="AL145" i="1"/>
  <c r="AQ145" i="1" s="1"/>
  <c r="AL146" i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L190" i="1"/>
  <c r="AL191" i="1"/>
  <c r="AL192" i="1"/>
  <c r="AL193" i="1"/>
  <c r="AL194" i="1"/>
  <c r="AQ194" i="1" s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L229" i="1"/>
  <c r="AL230" i="1"/>
  <c r="AL231" i="1"/>
  <c r="AL232" i="1"/>
  <c r="AL233" i="1"/>
  <c r="AL234" i="1"/>
  <c r="AL235" i="1"/>
  <c r="AQ235" i="1" s="1"/>
  <c r="AL236" i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Q345" i="1" s="1"/>
  <c r="AL346" i="1"/>
  <c r="AL347" i="1"/>
  <c r="AL348" i="1"/>
  <c r="AL349" i="1"/>
  <c r="AL350" i="1"/>
  <c r="AL351" i="1"/>
  <c r="AQ351" i="1" s="1"/>
  <c r="AL352" i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L400" i="1"/>
  <c r="AQ400" i="1" s="1"/>
  <c r="AL401" i="1"/>
  <c r="AQ401" i="1" s="1"/>
  <c r="AL402" i="1"/>
  <c r="AQ402" i="1" s="1"/>
  <c r="AL403" i="1"/>
  <c r="AQ403" i="1" s="1"/>
  <c r="AL404" i="1"/>
  <c r="AL405" i="1"/>
  <c r="AL406" i="1"/>
  <c r="AQ406" i="1" s="1"/>
  <c r="AL407" i="1"/>
  <c r="AQ407" i="1" s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4" i="1"/>
  <c r="AP214" i="1" s="1"/>
  <c r="AO215" i="1"/>
  <c r="AP215" i="1" s="1"/>
  <c r="AO218" i="1"/>
  <c r="AP218" i="1" s="1"/>
  <c r="AO219" i="1"/>
  <c r="AP219" i="1" s="1"/>
  <c r="AO220" i="1"/>
  <c r="AP220" i="1" s="1"/>
  <c r="AO221" i="1"/>
  <c r="AP221" i="1" s="1"/>
  <c r="AO222" i="1"/>
  <c r="AP222" i="1" s="1"/>
  <c r="AO223" i="1"/>
  <c r="AP223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6" i="1"/>
  <c r="AP236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4" i="1"/>
  <c r="AP244" i="1" s="1"/>
  <c r="AO245" i="1"/>
  <c r="AP245" i="1" s="1"/>
  <c r="AO246" i="1"/>
  <c r="AP246" i="1" s="1"/>
  <c r="AO247" i="1"/>
  <c r="AP247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5" i="1"/>
  <c r="AP255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8" i="1"/>
  <c r="AP268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8" i="1"/>
  <c r="AP278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0" i="1"/>
  <c r="AP290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1" i="1"/>
  <c r="AP311" i="1" s="1"/>
  <c r="AO312" i="1"/>
  <c r="AP312" i="1" s="1"/>
  <c r="AO313" i="1"/>
  <c r="AP313" i="1" s="1"/>
  <c r="AO314" i="1"/>
  <c r="AP314" i="1" s="1"/>
  <c r="AO315" i="1"/>
  <c r="AP315" i="1" s="1"/>
  <c r="AO316" i="1"/>
  <c r="AP316" i="1" s="1"/>
  <c r="AO317" i="1"/>
  <c r="AP317" i="1" s="1"/>
  <c r="AO318" i="1"/>
  <c r="AP318" i="1" s="1"/>
  <c r="AO319" i="1"/>
  <c r="AP319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2" i="1"/>
  <c r="AP332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0" i="1"/>
  <c r="AP350" i="1" s="1"/>
  <c r="AO352" i="1"/>
  <c r="AP352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3" i="1"/>
  <c r="AP373" i="1" s="1"/>
  <c r="AO374" i="1"/>
  <c r="AP374" i="1" s="1"/>
  <c r="AO375" i="1"/>
  <c r="AP375" i="1" s="1"/>
  <c r="AO376" i="1"/>
  <c r="AP376" i="1" s="1"/>
  <c r="AO378" i="1"/>
  <c r="AP378" i="1" s="1"/>
  <c r="AO379" i="1"/>
  <c r="AP379" i="1" s="1"/>
  <c r="AO381" i="1"/>
  <c r="AP381" i="1" s="1"/>
  <c r="AO382" i="1"/>
  <c r="AP382" i="1" s="1"/>
  <c r="AO383" i="1"/>
  <c r="AP383" i="1" s="1"/>
  <c r="AO385" i="1"/>
  <c r="AP385" i="1" s="1"/>
  <c r="AO386" i="1"/>
  <c r="AP386" i="1" s="1"/>
  <c r="AO387" i="1"/>
  <c r="AP387" i="1" s="1"/>
  <c r="AO388" i="1"/>
  <c r="AP388" i="1" s="1"/>
  <c r="AO389" i="1"/>
  <c r="AP389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399" i="1"/>
  <c r="AP399" i="1" s="1"/>
  <c r="AO400" i="1"/>
  <c r="AP400" i="1" s="1"/>
  <c r="AO401" i="1"/>
  <c r="AP401" i="1" s="1"/>
  <c r="AO402" i="1"/>
  <c r="AP402" i="1" s="1"/>
  <c r="AO403" i="1"/>
  <c r="AP403" i="1" s="1"/>
  <c r="AO404" i="1"/>
  <c r="AP404" i="1" s="1"/>
  <c r="AO406" i="1"/>
  <c r="AP406" i="1" s="1"/>
  <c r="AO407" i="1"/>
  <c r="AP407" i="1" s="1"/>
  <c r="AD228" i="1" l="1"/>
  <c r="AG228" i="1"/>
  <c r="AC338" i="1"/>
  <c r="AD338" i="1"/>
  <c r="AC128" i="1"/>
  <c r="AD128" i="1"/>
  <c r="AC292" i="1"/>
  <c r="AD292" i="1"/>
  <c r="AC203" i="1"/>
  <c r="AD203" i="1"/>
  <c r="AU228" i="1"/>
  <c r="AC228" i="1"/>
  <c r="AS338" i="1"/>
  <c r="AU338" i="1"/>
  <c r="AS128" i="1"/>
  <c r="AU128" i="1"/>
  <c r="AS292" i="1"/>
  <c r="AU292" i="1"/>
  <c r="AS203" i="1"/>
  <c r="AU203" i="1"/>
  <c r="AS228" i="1"/>
  <c r="AO396" i="1"/>
  <c r="AP396" i="1" s="1"/>
  <c r="AO394" i="1"/>
  <c r="AP394" i="1" s="1"/>
  <c r="AO405" i="1"/>
  <c r="AP405" i="1" s="1"/>
  <c r="AQ405" i="1"/>
  <c r="AO377" i="1"/>
  <c r="AP377" i="1" s="1"/>
  <c r="AO371" i="1"/>
  <c r="AP371" i="1" s="1"/>
  <c r="AO358" i="1"/>
  <c r="AP358" i="1" s="1"/>
  <c r="AM338" i="1"/>
  <c r="AQ338" i="1"/>
  <c r="AO326" i="1"/>
  <c r="AP326" i="1" s="1"/>
  <c r="AO324" i="1"/>
  <c r="AP324" i="1" s="1"/>
  <c r="AO322" i="1"/>
  <c r="AP322" i="1" s="1"/>
  <c r="AM292" i="1"/>
  <c r="AQ292" i="1"/>
  <c r="AN228" i="1"/>
  <c r="AQ228" i="1"/>
  <c r="AM203" i="1"/>
  <c r="AQ203" i="1"/>
  <c r="AO170" i="1"/>
  <c r="AP170" i="1" s="1"/>
  <c r="AM128" i="1"/>
  <c r="AQ128" i="1"/>
  <c r="AO84" i="1"/>
  <c r="AP84" i="1" s="1"/>
  <c r="AO80" i="1"/>
  <c r="AP80" i="1" s="1"/>
  <c r="AO73" i="1"/>
  <c r="AP73" i="1" s="1"/>
  <c r="AM404" i="1"/>
  <c r="AQ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K46" i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K59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17" i="1"/>
  <c r="AP17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33" i="1" l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E1" i="9" l="1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B25" i="9" l="1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J51" i="4"/>
  <c r="H51" i="4"/>
  <c r="F51" i="4"/>
  <c r="D51" i="4"/>
  <c r="I51" i="4"/>
  <c r="G51" i="4"/>
  <c r="E51" i="4"/>
  <c r="C51" i="4"/>
  <c r="I19" i="9" l="1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19" i="9" l="1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1" l="1"/>
  <c r="J3" i="11" l="1"/>
  <c r="I3" i="11"/>
  <c r="E3" i="11"/>
  <c r="D3" i="11"/>
  <c r="C3" i="11"/>
  <c r="G3" i="11"/>
  <c r="H3" i="11"/>
  <c r="F3" i="11"/>
  <c r="K3" i="11" l="1"/>
  <c r="L3" i="11" s="1"/>
  <c r="M3" i="11" s="1"/>
  <c r="AK66" i="1" l="1"/>
  <c r="AK86" i="1" l="1"/>
  <c r="AK90" i="1" l="1"/>
  <c r="AK104" i="1" l="1"/>
  <c r="AK17" i="1" l="1"/>
  <c r="AK22" i="1" l="1"/>
  <c r="AK24" i="1"/>
  <c r="AK26" i="1" l="1"/>
  <c r="AK29" i="1" l="1"/>
  <c r="AK31" i="1" s="1"/>
  <c r="AK33" i="1" l="1"/>
  <c r="AK36" i="1" l="1"/>
  <c r="AK38" i="1" l="1"/>
  <c r="AK92" i="1" l="1"/>
  <c r="AK96" i="1" l="1"/>
  <c r="B3" i="12" l="1"/>
  <c r="B4" i="12"/>
  <c r="A3" i="1"/>
  <c r="AH3" i="1"/>
  <c r="AK3" i="1" l="1"/>
  <c r="AK98" i="1"/>
  <c r="C4" i="12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H4" i="1"/>
  <c r="AS3" i="1" l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3" i="11"/>
  <c r="A10" i="6"/>
  <c r="A5" i="12"/>
  <c r="A41" i="4"/>
  <c r="A13" i="6"/>
  <c r="A11" i="7"/>
  <c r="J4" i="12"/>
  <c r="J3" i="12"/>
  <c r="A3" i="12"/>
  <c r="A4" i="12"/>
  <c r="AG3" i="1"/>
  <c r="D4" i="1"/>
  <c r="A5" i="1"/>
  <c r="AT3" i="1" l="1"/>
  <c r="AS4" i="1"/>
  <c r="AK4" i="1"/>
  <c r="AJ5" i="1"/>
  <c r="AK6" i="1"/>
  <c r="I3" i="12"/>
  <c r="K3" i="12" s="1"/>
  <c r="L3" i="12" s="1"/>
  <c r="M3" i="12" s="1"/>
  <c r="I4" i="12"/>
  <c r="K4" i="12" s="1"/>
  <c r="AG4" i="1"/>
  <c r="AI4" i="1"/>
  <c r="A6" i="1"/>
  <c r="AH6" i="1"/>
  <c r="D6" i="1"/>
  <c r="A7" i="1"/>
  <c r="AH7" i="1"/>
  <c r="AV3" i="1" l="1"/>
  <c r="AU3" i="1"/>
  <c r="AT4" i="1"/>
  <c r="AS6" i="1"/>
  <c r="AI6" i="1"/>
  <c r="AK9" i="1"/>
  <c r="L4" i="12"/>
  <c r="M4" i="12" s="1"/>
  <c r="AG6" i="1"/>
  <c r="D7" i="1"/>
  <c r="A8" i="1"/>
  <c r="A9" i="1" s="1"/>
  <c r="AH9" i="1"/>
  <c r="AV4" i="1" l="1"/>
  <c r="AU4" i="1"/>
  <c r="AT6" i="1"/>
  <c r="AS7" i="1"/>
  <c r="AK7" i="1"/>
  <c r="AJ8" i="1"/>
  <c r="B33" i="5"/>
  <c r="AI7" i="1"/>
  <c r="A10" i="1"/>
  <c r="AG7" i="1"/>
  <c r="D9" i="1"/>
  <c r="AH10" i="1"/>
  <c r="AV6" i="1" l="1"/>
  <c r="AU6" i="1"/>
  <c r="AT7" i="1"/>
  <c r="AI9" i="1"/>
  <c r="J33" i="5"/>
  <c r="I33" i="5"/>
  <c r="B34" i="5"/>
  <c r="E33" i="5"/>
  <c r="G33" i="5"/>
  <c r="F33" i="5"/>
  <c r="C33" i="5"/>
  <c r="D33" i="5"/>
  <c r="H33" i="5"/>
  <c r="B35" i="5"/>
  <c r="B36" i="5"/>
  <c r="B37" i="5"/>
  <c r="B38" i="5"/>
  <c r="B39" i="5"/>
  <c r="D10" i="1"/>
  <c r="A11" i="1"/>
  <c r="AG9" i="1"/>
  <c r="D11" i="1"/>
  <c r="AH11" i="1"/>
  <c r="AV7" i="1" l="1"/>
  <c r="AU7" i="1"/>
  <c r="AK10" i="1"/>
  <c r="AJ11" i="1"/>
  <c r="K33" i="5"/>
  <c r="L33" i="5" s="1"/>
  <c r="M33" i="5" s="1"/>
  <c r="I39" i="5"/>
  <c r="J39" i="5"/>
  <c r="I38" i="5"/>
  <c r="J38" i="5"/>
  <c r="I37" i="5"/>
  <c r="J37" i="5"/>
  <c r="I36" i="5"/>
  <c r="J36" i="5"/>
  <c r="J35" i="5"/>
  <c r="I35" i="5"/>
  <c r="A33" i="5"/>
  <c r="J34" i="5"/>
  <c r="I34" i="5"/>
  <c r="B40" i="5"/>
  <c r="E39" i="5"/>
  <c r="F39" i="5"/>
  <c r="H39" i="5"/>
  <c r="C39" i="5"/>
  <c r="E38" i="5"/>
  <c r="F38" i="5"/>
  <c r="H38" i="5"/>
  <c r="G38" i="5"/>
  <c r="G37" i="5"/>
  <c r="F37" i="5"/>
  <c r="C37" i="5"/>
  <c r="E37" i="5"/>
  <c r="C36" i="5"/>
  <c r="E36" i="5"/>
  <c r="D36" i="5"/>
  <c r="H36" i="5"/>
  <c r="C35" i="5"/>
  <c r="E35" i="5"/>
  <c r="G35" i="5"/>
  <c r="D35" i="5"/>
  <c r="C34" i="5"/>
  <c r="E34" i="5"/>
  <c r="F34" i="5"/>
  <c r="H34" i="5"/>
  <c r="G34" i="5"/>
  <c r="D34" i="5"/>
  <c r="G39" i="5"/>
  <c r="D39" i="5"/>
  <c r="C38" i="5"/>
  <c r="D38" i="5"/>
  <c r="H37" i="5"/>
  <c r="D37" i="5"/>
  <c r="F36" i="5"/>
  <c r="G36" i="5"/>
  <c r="H35" i="5"/>
  <c r="F35" i="5"/>
  <c r="AG10" i="1"/>
  <c r="A12" i="1"/>
  <c r="A13" i="1"/>
  <c r="AH13" i="1"/>
  <c r="AG11" i="1"/>
  <c r="D12" i="1"/>
  <c r="AI10" i="1"/>
  <c r="AH12" i="1"/>
  <c r="AJ12" i="1" l="1"/>
  <c r="AK11" i="1"/>
  <c r="AK12" i="1" s="1"/>
  <c r="AK15" i="1"/>
  <c r="K35" i="5"/>
  <c r="L35" i="5" s="1"/>
  <c r="M35" i="5" s="1"/>
  <c r="A38" i="5"/>
  <c r="A34" i="5"/>
  <c r="A35" i="5"/>
  <c r="A36" i="5"/>
  <c r="A37" i="5"/>
  <c r="A39" i="5"/>
  <c r="J40" i="5"/>
  <c r="I40" i="5"/>
  <c r="K36" i="5"/>
  <c r="L36" i="5" s="1"/>
  <c r="M36" i="5" s="1"/>
  <c r="K37" i="5"/>
  <c r="L37" i="5" s="1"/>
  <c r="M37" i="5" s="1"/>
  <c r="K38" i="5"/>
  <c r="L38" i="5" s="1"/>
  <c r="M38" i="5" s="1"/>
  <c r="K39" i="5"/>
  <c r="L39" i="5" s="1"/>
  <c r="M39" i="5" s="1"/>
  <c r="K34" i="5"/>
  <c r="B41" i="5"/>
  <c r="F40" i="5"/>
  <c r="D40" i="5"/>
  <c r="G40" i="5"/>
  <c r="B30" i="4"/>
  <c r="E40" i="5"/>
  <c r="C40" i="5"/>
  <c r="H40" i="5"/>
  <c r="A14" i="1"/>
  <c r="AG12" i="1"/>
  <c r="AI11" i="1"/>
  <c r="D13" i="1"/>
  <c r="AK13" i="1" l="1"/>
  <c r="AJ14" i="1"/>
  <c r="AK73" i="1"/>
  <c r="A40" i="5"/>
  <c r="J41" i="5"/>
  <c r="L34" i="5"/>
  <c r="M34" i="5" s="1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15" i="1"/>
  <c r="AI12" i="1"/>
  <c r="AI13" i="1" s="1"/>
  <c r="AG13" i="1"/>
  <c r="AH15" i="1"/>
  <c r="D15" i="1"/>
  <c r="AS15" i="1" l="1"/>
  <c r="AI15" i="1"/>
  <c r="A41" i="5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G15" i="1"/>
  <c r="A16" i="1"/>
  <c r="A17" i="1"/>
  <c r="D17" i="1" s="1"/>
  <c r="AH17" i="1"/>
  <c r="A18" i="1"/>
  <c r="AT15" i="1" l="1"/>
  <c r="AJ16" i="1"/>
  <c r="AS17" i="1"/>
  <c r="AI17" i="1"/>
  <c r="AJ18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G17" i="1"/>
  <c r="AV15" i="1" l="1"/>
  <c r="AU15" i="1"/>
  <c r="AT17" i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V17" i="1" l="1"/>
  <c r="AU17" i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B4" i="6" l="1"/>
  <c r="G4" i="6" s="1"/>
  <c r="A35" i="4"/>
  <c r="K35" i="4"/>
  <c r="L35" i="4" s="1"/>
  <c r="M35" i="4" s="1"/>
  <c r="AK82" i="1" l="1"/>
  <c r="AK80" i="1"/>
  <c r="F4" i="6"/>
  <c r="D4" i="6"/>
  <c r="C4" i="6"/>
  <c r="A4" i="6" s="1"/>
  <c r="H4" i="6"/>
  <c r="E4" i="6"/>
  <c r="J4" i="6"/>
  <c r="D125" i="1" l="1"/>
  <c r="AG125" i="1" s="1"/>
  <c r="AC125" i="1" l="1"/>
  <c r="AD125" i="1"/>
  <c r="AS125" i="1"/>
  <c r="AU125" i="1"/>
  <c r="AK84" i="1"/>
  <c r="AK125" i="1"/>
  <c r="AI125" i="1"/>
  <c r="AT125" i="1" l="1"/>
  <c r="AV125" i="1" s="1"/>
  <c r="AK129" i="1" l="1"/>
  <c r="D135" i="1" l="1"/>
  <c r="AG135" i="1" s="1"/>
  <c r="AC135" i="1" l="1"/>
  <c r="AD135" i="1"/>
  <c r="AS135" i="1"/>
  <c r="AU135" i="1"/>
  <c r="AI135" i="1" l="1"/>
  <c r="AT135" i="1" s="1"/>
  <c r="AV135" i="1" s="1"/>
  <c r="D145" i="1" l="1"/>
  <c r="AG145" i="1" s="1"/>
  <c r="AC145" i="1" l="1"/>
  <c r="AD145" i="1"/>
  <c r="AS145" i="1"/>
  <c r="AU145" i="1"/>
  <c r="D150" i="1" l="1"/>
  <c r="AG150" i="1" s="1"/>
  <c r="AC150" i="1" l="1"/>
  <c r="AD150" i="1"/>
  <c r="AS150" i="1"/>
  <c r="AU150" i="1"/>
  <c r="AK150" i="1"/>
  <c r="AK151" i="1"/>
  <c r="AI150" i="1"/>
  <c r="AI145" i="1"/>
  <c r="AT145" i="1" s="1"/>
  <c r="AV145" i="1" s="1"/>
  <c r="AT150" i="1" l="1"/>
  <c r="AV150" i="1" s="1"/>
  <c r="AK116" i="1" l="1"/>
  <c r="AK100" i="1"/>
  <c r="AK106" i="1"/>
  <c r="AK108" i="1"/>
  <c r="AK126" i="1" l="1"/>
  <c r="AK119" i="1"/>
  <c r="D161" i="1"/>
  <c r="AG161" i="1" s="1"/>
  <c r="AC161" i="1" l="1"/>
  <c r="AD161" i="1"/>
  <c r="AS161" i="1"/>
  <c r="AU161" i="1"/>
  <c r="AK161" i="1"/>
  <c r="AI161" i="1"/>
  <c r="AT161" i="1" l="1"/>
  <c r="AV161" i="1" s="1"/>
  <c r="AK162" i="1"/>
  <c r="D169" i="1" l="1"/>
  <c r="AG169" i="1" s="1"/>
  <c r="AC169" i="1" l="1"/>
  <c r="AD169" i="1"/>
  <c r="AS169" i="1"/>
  <c r="AU169" i="1"/>
  <c r="AK136" i="1"/>
  <c r="AK170" i="1" l="1"/>
  <c r="AI169" i="1"/>
  <c r="AT169" i="1" s="1"/>
  <c r="AV169" i="1" s="1"/>
  <c r="D179" i="1" l="1"/>
  <c r="AG179" i="1" s="1"/>
  <c r="AC179" i="1" l="1"/>
  <c r="AD179" i="1"/>
  <c r="AS179" i="1"/>
  <c r="AU179" i="1"/>
  <c r="AK179" i="1"/>
  <c r="AK180" i="1"/>
  <c r="AI179" i="1"/>
  <c r="AT179" i="1" l="1"/>
  <c r="AV179" i="1" s="1"/>
  <c r="D188" i="1" l="1"/>
  <c r="AG188" i="1" s="1"/>
  <c r="AC188" i="1" l="1"/>
  <c r="AD188" i="1"/>
  <c r="AS188" i="1"/>
  <c r="AU188" i="1"/>
  <c r="AK188" i="1"/>
  <c r="AI188" i="1"/>
  <c r="AT188" i="1" l="1"/>
  <c r="AV188" i="1" s="1"/>
  <c r="AK189" i="1"/>
  <c r="D194" i="1"/>
  <c r="AG194" i="1" s="1"/>
  <c r="AC194" i="1" l="1"/>
  <c r="AD194" i="1"/>
  <c r="AS194" i="1"/>
  <c r="AU194" i="1"/>
  <c r="AK194" i="1" l="1"/>
  <c r="AK195" i="1"/>
  <c r="AI194" i="1" l="1"/>
  <c r="AT194" i="1" s="1"/>
  <c r="AV194" i="1" s="1"/>
  <c r="AK204" i="1" l="1"/>
  <c r="D213" i="1" l="1"/>
  <c r="AG213" i="1" s="1"/>
  <c r="AC213" i="1" l="1"/>
  <c r="AD213" i="1"/>
  <c r="AS213" i="1"/>
  <c r="AU213" i="1"/>
  <c r="AK213" i="1"/>
  <c r="AI213" i="1"/>
  <c r="D215" i="1"/>
  <c r="AG215" i="1" s="1"/>
  <c r="AC215" i="1" l="1"/>
  <c r="AD215" i="1"/>
  <c r="AT213" i="1"/>
  <c r="AV213" i="1" s="1"/>
  <c r="AS215" i="1"/>
  <c r="AU215" i="1"/>
  <c r="AK214" i="1"/>
  <c r="AK215" i="1" s="1"/>
  <c r="D218" i="1"/>
  <c r="AG218" i="1" s="1"/>
  <c r="AC218" i="1" l="1"/>
  <c r="AD218" i="1"/>
  <c r="AS218" i="1"/>
  <c r="AU218" i="1"/>
  <c r="AK216" i="1"/>
  <c r="AK218" i="1"/>
  <c r="AI215" i="1"/>
  <c r="AT215" i="1" s="1"/>
  <c r="AV215" i="1" s="1"/>
  <c r="D220" i="1"/>
  <c r="AG220" i="1" s="1"/>
  <c r="AC220" i="1" l="1"/>
  <c r="AD220" i="1"/>
  <c r="AS220" i="1"/>
  <c r="AU220" i="1"/>
  <c r="AK220" i="1"/>
  <c r="AI220" i="1"/>
  <c r="AI218" i="1"/>
  <c r="AT218" i="1" s="1"/>
  <c r="AV218" i="1" s="1"/>
  <c r="D222" i="1"/>
  <c r="AG222" i="1" s="1"/>
  <c r="AC222" i="1" l="1"/>
  <c r="AD222" i="1"/>
  <c r="AT220" i="1"/>
  <c r="AV220" i="1" s="1"/>
  <c r="AS222" i="1"/>
  <c r="AU222" i="1"/>
  <c r="AK221" i="1"/>
  <c r="AK222" i="1" s="1"/>
  <c r="AK223" i="1" s="1"/>
  <c r="D224" i="1" l="1"/>
  <c r="AG224" i="1" s="1"/>
  <c r="AI222" i="1"/>
  <c r="AT222" i="1" s="1"/>
  <c r="AV222" i="1" s="1"/>
  <c r="AC224" i="1" l="1"/>
  <c r="AD224" i="1"/>
  <c r="AS224" i="1"/>
  <c r="AU224" i="1"/>
  <c r="AK224" i="1"/>
  <c r="AK225" i="1" s="1"/>
  <c r="AI224" i="1"/>
  <c r="AT224" i="1" l="1"/>
  <c r="AV224" i="1" s="1"/>
  <c r="AK229" i="1" l="1"/>
  <c r="D235" i="1" l="1"/>
  <c r="AG235" i="1" s="1"/>
  <c r="AC235" i="1" l="1"/>
  <c r="AD235" i="1"/>
  <c r="AS235" i="1"/>
  <c r="AU235" i="1"/>
  <c r="AK219" i="1"/>
  <c r="AK235" i="1"/>
  <c r="AI235" i="1"/>
  <c r="AT235" i="1" l="1"/>
  <c r="AV235" i="1" s="1"/>
  <c r="AK236" i="1"/>
  <c r="AK243" i="1" l="1"/>
  <c r="D243" i="1"/>
  <c r="AG243" i="1" s="1"/>
  <c r="AC243" i="1" l="1"/>
  <c r="AD243" i="1"/>
  <c r="AS243" i="1"/>
  <c r="AU243" i="1"/>
  <c r="D246" i="1"/>
  <c r="AG246" i="1" s="1"/>
  <c r="AK246" i="1"/>
  <c r="AK244" i="1"/>
  <c r="AI243" i="1"/>
  <c r="AC246" i="1" l="1"/>
  <c r="AD246" i="1"/>
  <c r="AT243" i="1"/>
  <c r="AV243" i="1" s="1"/>
  <c r="AS246" i="1"/>
  <c r="AU246" i="1"/>
  <c r="AI246" i="1"/>
  <c r="AK247" i="1"/>
  <c r="AT246" i="1" l="1"/>
  <c r="AV246" i="1" s="1"/>
  <c r="D254" i="1"/>
  <c r="AG254" i="1" s="1"/>
  <c r="AC254" i="1" l="1"/>
  <c r="AD254" i="1"/>
  <c r="AS254" i="1"/>
  <c r="AU254" i="1"/>
  <c r="AK254" i="1"/>
  <c r="AI254" i="1"/>
  <c r="AT254" i="1" l="1"/>
  <c r="AV254" i="1" s="1"/>
  <c r="AK255" i="1" l="1"/>
  <c r="D267" i="1"/>
  <c r="AG267" i="1" s="1"/>
  <c r="AC267" i="1" l="1"/>
  <c r="AD267" i="1"/>
  <c r="AS267" i="1"/>
  <c r="AU267" i="1"/>
  <c r="AI267" i="1" l="1"/>
  <c r="AT267" i="1" s="1"/>
  <c r="AV267" i="1" s="1"/>
  <c r="D277" i="1"/>
  <c r="AG277" i="1" s="1"/>
  <c r="AC277" i="1" l="1"/>
  <c r="AD277" i="1"/>
  <c r="AS277" i="1"/>
  <c r="AU277" i="1"/>
  <c r="AK277" i="1"/>
  <c r="AK278" i="1" s="1"/>
  <c r="AI277" i="1" l="1"/>
  <c r="AT277" i="1" s="1"/>
  <c r="AV277" i="1" s="1"/>
  <c r="D289" i="1" l="1"/>
  <c r="AG289" i="1" s="1"/>
  <c r="AC289" i="1" l="1"/>
  <c r="AD289" i="1"/>
  <c r="AS289" i="1"/>
  <c r="AU289" i="1"/>
  <c r="AI289" i="1"/>
  <c r="AK289" i="1"/>
  <c r="AT289" i="1" l="1"/>
  <c r="AV289" i="1" s="1"/>
  <c r="AK293" i="1" l="1"/>
  <c r="D304" i="1" l="1"/>
  <c r="AG304" i="1" s="1"/>
  <c r="AC304" i="1" l="1"/>
  <c r="AD304" i="1"/>
  <c r="AS304" i="1"/>
  <c r="AU304" i="1"/>
  <c r="AK290" i="1"/>
  <c r="AK304" i="1"/>
  <c r="AI304" i="1"/>
  <c r="AT304" i="1" l="1"/>
  <c r="AV304" i="1" s="1"/>
  <c r="D310" i="1" l="1"/>
  <c r="AG310" i="1" s="1"/>
  <c r="AC310" i="1" l="1"/>
  <c r="AD310" i="1"/>
  <c r="AS310" i="1"/>
  <c r="AU310" i="1"/>
  <c r="AI310" i="1"/>
  <c r="D314" i="1"/>
  <c r="AG314" i="1" s="1"/>
  <c r="AC314" i="1" l="1"/>
  <c r="AD314" i="1"/>
  <c r="AT310" i="1"/>
  <c r="AV310" i="1" s="1"/>
  <c r="AS314" i="1"/>
  <c r="AU314" i="1"/>
  <c r="AK314" i="1"/>
  <c r="AI314" i="1"/>
  <c r="D316" i="1"/>
  <c r="AG316" i="1" s="1"/>
  <c r="AC316" i="1" l="1"/>
  <c r="AD316" i="1"/>
  <c r="AT314" i="1"/>
  <c r="AV314" i="1" s="1"/>
  <c r="AS316" i="1"/>
  <c r="AU316" i="1"/>
  <c r="AK315" i="1"/>
  <c r="AK316" i="1" s="1"/>
  <c r="D318" i="1"/>
  <c r="AG318" i="1" s="1"/>
  <c r="D320" i="1"/>
  <c r="AG320" i="1" s="1"/>
  <c r="D323" i="1"/>
  <c r="AG323" i="1" s="1"/>
  <c r="D331" i="1"/>
  <c r="AG331" i="1" s="1"/>
  <c r="AC331" i="1" l="1"/>
  <c r="AD331" i="1"/>
  <c r="AC318" i="1"/>
  <c r="AD318" i="1"/>
  <c r="AC323" i="1"/>
  <c r="AD323" i="1"/>
  <c r="AC320" i="1"/>
  <c r="AD320" i="1"/>
  <c r="AS331" i="1"/>
  <c r="AU331" i="1"/>
  <c r="AS318" i="1"/>
  <c r="AU318" i="1"/>
  <c r="AS323" i="1"/>
  <c r="AU323" i="1"/>
  <c r="AS320" i="1"/>
  <c r="AU320" i="1"/>
  <c r="AK339" i="1"/>
  <c r="AK323" i="1"/>
  <c r="AK324" i="1" s="1"/>
  <c r="AK317" i="1"/>
  <c r="AK318" i="1" s="1"/>
  <c r="AK319" i="1" s="1"/>
  <c r="AK320" i="1" s="1"/>
  <c r="AI323" i="1"/>
  <c r="AI318" i="1"/>
  <c r="AT323" i="1" l="1"/>
  <c r="AV323" i="1" s="1"/>
  <c r="AT318" i="1"/>
  <c r="AV318" i="1" s="1"/>
  <c r="AK305" i="1" l="1"/>
  <c r="AK345" i="1" l="1"/>
  <c r="D345" i="1"/>
  <c r="AG345" i="1" s="1"/>
  <c r="AC345" i="1" l="1"/>
  <c r="AD345" i="1"/>
  <c r="AS345" i="1"/>
  <c r="AU345" i="1"/>
  <c r="AI345" i="1"/>
  <c r="AT345" i="1" l="1"/>
  <c r="AV345" i="1" s="1"/>
  <c r="AK346" i="1"/>
  <c r="D351" i="1"/>
  <c r="AG351" i="1" s="1"/>
  <c r="AC351" i="1" l="1"/>
  <c r="AD351" i="1"/>
  <c r="AS351" i="1"/>
  <c r="AU351" i="1"/>
  <c r="AK321" i="1"/>
  <c r="AK351" i="1"/>
  <c r="AI351" i="1"/>
  <c r="AT351" i="1" l="1"/>
  <c r="AV351" i="1" s="1"/>
  <c r="AK352" i="1"/>
  <c r="D359" i="1" l="1"/>
  <c r="AG359" i="1" s="1"/>
  <c r="AC359" i="1" l="1"/>
  <c r="AD359" i="1"/>
  <c r="AS359" i="1"/>
  <c r="AU359" i="1"/>
  <c r="AK359" i="1"/>
  <c r="AK360" i="1" s="1"/>
  <c r="AI359" i="1"/>
  <c r="D372" i="1"/>
  <c r="AG372" i="1" s="1"/>
  <c r="D375" i="1"/>
  <c r="AG375" i="1" s="1"/>
  <c r="D379" i="1"/>
  <c r="AG379" i="1" s="1"/>
  <c r="D382" i="1"/>
  <c r="AG382" i="1" s="1"/>
  <c r="D388" i="1"/>
  <c r="AG388" i="1" s="1"/>
  <c r="D393" i="1"/>
  <c r="AG393" i="1" s="1"/>
  <c r="D395" i="1"/>
  <c r="AG395" i="1" s="1"/>
  <c r="AC375" i="1" l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S375" i="1"/>
  <c r="AU375" i="1"/>
  <c r="AS395" i="1"/>
  <c r="AU395" i="1"/>
  <c r="AS393" i="1"/>
  <c r="AU393" i="1"/>
  <c r="AS388" i="1"/>
  <c r="AU388" i="1"/>
  <c r="AS382" i="1"/>
  <c r="AU382" i="1"/>
  <c r="AS379" i="1"/>
  <c r="AU379" i="1"/>
  <c r="AS372" i="1"/>
  <c r="AU372" i="1"/>
  <c r="AK395" i="1"/>
  <c r="AK396" i="1"/>
  <c r="AI395" i="1"/>
  <c r="AK372" i="1"/>
  <c r="AK373" i="1" s="1"/>
  <c r="D398" i="1"/>
  <c r="AG398" i="1" s="1"/>
  <c r="AI372" i="1"/>
  <c r="AC398" i="1" l="1"/>
  <c r="AD398" i="1"/>
  <c r="AT372" i="1"/>
  <c r="AV372" i="1" s="1"/>
  <c r="AT395" i="1"/>
  <c r="AV395" i="1" s="1"/>
  <c r="AS398" i="1"/>
  <c r="AU398" i="1"/>
  <c r="AK332" i="1"/>
  <c r="AK398" i="1"/>
  <c r="AI379" i="1"/>
  <c r="AT379" i="1" s="1"/>
  <c r="AV379" i="1" s="1"/>
  <c r="AI398" i="1"/>
  <c r="D400" i="1"/>
  <c r="AG400" i="1" s="1"/>
  <c r="AC400" i="1" l="1"/>
  <c r="AD400" i="1"/>
  <c r="AT398" i="1"/>
  <c r="AV398" i="1" s="1"/>
  <c r="AS400" i="1"/>
  <c r="AU400" i="1"/>
  <c r="AK399" i="1"/>
  <c r="AK400" i="1" s="1"/>
  <c r="AI331" i="1" l="1"/>
  <c r="AT331" i="1" s="1"/>
  <c r="AV331" i="1" s="1"/>
  <c r="AK401" i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G403" i="1" s="1"/>
  <c r="AC403" i="1" l="1"/>
  <c r="AD403" i="1"/>
  <c r="AS403" i="1"/>
  <c r="AU403" i="1"/>
  <c r="AK403" i="1"/>
  <c r="AI403" i="1"/>
  <c r="AT403" i="1" l="1"/>
  <c r="AV403" i="1" s="1"/>
  <c r="AI393" i="1" l="1"/>
  <c r="AT393" i="1" s="1"/>
  <c r="AV393" i="1" s="1"/>
  <c r="D412" i="1" l="1"/>
  <c r="AG412" i="1" s="1"/>
  <c r="AC412" i="1" l="1"/>
  <c r="AD412" i="1"/>
  <c r="AS412" i="1"/>
  <c r="AU412" i="1"/>
  <c r="D417" i="1"/>
  <c r="AG417" i="1" s="1"/>
  <c r="D419" i="1"/>
  <c r="AG419" i="1" s="1"/>
  <c r="AC419" i="1" l="1"/>
  <c r="AD419" i="1"/>
  <c r="AC417" i="1"/>
  <c r="AD417" i="1"/>
  <c r="AS419" i="1"/>
  <c r="AU419" i="1"/>
  <c r="AS417" i="1"/>
  <c r="AU417" i="1"/>
  <c r="AK417" i="1"/>
  <c r="AK413" i="1"/>
  <c r="AK418" i="1"/>
  <c r="AK419" i="1" s="1"/>
  <c r="AI417" i="1"/>
  <c r="AT417" i="1" l="1"/>
  <c r="AV417" i="1" s="1"/>
  <c r="AI419" i="1"/>
  <c r="AT419" i="1" s="1"/>
  <c r="AV419" i="1" s="1"/>
  <c r="D421" i="1" l="1"/>
  <c r="AG421" i="1" s="1"/>
  <c r="AK420" i="1"/>
  <c r="AK421" i="1" s="1"/>
  <c r="AI412" i="1"/>
  <c r="AT412" i="1" s="1"/>
  <c r="AV412" i="1" s="1"/>
  <c r="AC421" i="1" l="1"/>
  <c r="AD421" i="1"/>
  <c r="AS421" i="1"/>
  <c r="AU421" i="1"/>
  <c r="AK363" i="1"/>
  <c r="AI421" i="1"/>
  <c r="AT421" i="1" l="1"/>
  <c r="AV421" i="1" s="1"/>
  <c r="AK422" i="1"/>
  <c r="I4" i="6" l="1"/>
  <c r="K4" i="6" s="1"/>
  <c r="L4" i="6" s="1"/>
  <c r="M4" i="6" s="1"/>
  <c r="I41" i="5"/>
  <c r="K41" i="5" s="1"/>
  <c r="L41" i="5" s="1"/>
  <c r="M41" i="5" s="1"/>
  <c r="D430" i="1" l="1"/>
  <c r="AG430" i="1" s="1"/>
  <c r="D432" i="1"/>
  <c r="AG432" i="1" s="1"/>
  <c r="AC432" i="1" l="1"/>
  <c r="AD432" i="1"/>
  <c r="AC430" i="1"/>
  <c r="AD430" i="1"/>
  <c r="AS432" i="1"/>
  <c r="AU432" i="1"/>
  <c r="AS430" i="1"/>
  <c r="AU430" i="1"/>
  <c r="AK432" i="1"/>
  <c r="AK430" i="1"/>
  <c r="AI430" i="1"/>
  <c r="AI432" i="1"/>
  <c r="AT430" i="1" l="1"/>
  <c r="AV430" i="1" s="1"/>
  <c r="AT432" i="1"/>
  <c r="AV432" i="1" s="1"/>
  <c r="D434" i="1"/>
  <c r="AG434" i="1" s="1"/>
  <c r="D437" i="1"/>
  <c r="AG437" i="1" s="1"/>
  <c r="AC437" i="1" l="1"/>
  <c r="AD437" i="1"/>
  <c r="AC434" i="1"/>
  <c r="AD434" i="1"/>
  <c r="AS437" i="1"/>
  <c r="AU437" i="1"/>
  <c r="AS434" i="1"/>
  <c r="AU434" i="1"/>
  <c r="AK376" i="1"/>
  <c r="AK436" i="1"/>
  <c r="AK434" i="1"/>
  <c r="AK437" i="1"/>
  <c r="AI434" i="1"/>
  <c r="D436" i="1"/>
  <c r="AG436" i="1" s="1"/>
  <c r="D439" i="1"/>
  <c r="AG439" i="1" s="1"/>
  <c r="AC439" i="1" l="1"/>
  <c r="AD439" i="1"/>
  <c r="AC436" i="1"/>
  <c r="AD436" i="1"/>
  <c r="AT434" i="1"/>
  <c r="AV434" i="1" s="1"/>
  <c r="AS439" i="1"/>
  <c r="AU439" i="1"/>
  <c r="AS436" i="1"/>
  <c r="AU436" i="1"/>
  <c r="AK439" i="1"/>
  <c r="AI439" i="1"/>
  <c r="AI436" i="1"/>
  <c r="AI437" i="1"/>
  <c r="AT437" i="1" s="1"/>
  <c r="AV437" i="1" s="1"/>
  <c r="D441" i="1"/>
  <c r="AG441" i="1" s="1"/>
  <c r="AC441" i="1" l="1"/>
  <c r="AD441" i="1"/>
  <c r="AT436" i="1"/>
  <c r="AV436" i="1" s="1"/>
  <c r="AT439" i="1"/>
  <c r="AV439" i="1" s="1"/>
  <c r="AS441" i="1"/>
  <c r="AU441" i="1"/>
  <c r="D443" i="1"/>
  <c r="AK443" i="1"/>
  <c r="AK441" i="1"/>
  <c r="AI441" i="1"/>
  <c r="D446" i="1"/>
  <c r="AG446" i="1" s="1"/>
  <c r="AD443" i="1" l="1"/>
  <c r="AG443" i="1"/>
  <c r="AC446" i="1"/>
  <c r="AD446" i="1"/>
  <c r="AU443" i="1"/>
  <c r="AC443" i="1"/>
  <c r="AT441" i="1"/>
  <c r="AV441" i="1" s="1"/>
  <c r="AS446" i="1"/>
  <c r="AU446" i="1"/>
  <c r="AI443" i="1"/>
  <c r="AS443" i="1"/>
  <c r="AK383" i="1"/>
  <c r="D445" i="1"/>
  <c r="AG445" i="1" s="1"/>
  <c r="AK445" i="1"/>
  <c r="AK446" i="1"/>
  <c r="AI446" i="1"/>
  <c r="D448" i="1"/>
  <c r="AG448" i="1" s="1"/>
  <c r="D449" i="1"/>
  <c r="AG449" i="1" s="1"/>
  <c r="AC445" i="1" l="1"/>
  <c r="AD445" i="1"/>
  <c r="AC449" i="1"/>
  <c r="AD449" i="1"/>
  <c r="AC448" i="1"/>
  <c r="AD448" i="1"/>
  <c r="AT446" i="1"/>
  <c r="AV446" i="1" s="1"/>
  <c r="AT443" i="1"/>
  <c r="AV443" i="1" s="1"/>
  <c r="AS449" i="1"/>
  <c r="AU449" i="1"/>
  <c r="AS448" i="1"/>
  <c r="AU448" i="1"/>
  <c r="AS445" i="1"/>
  <c r="AU445" i="1"/>
  <c r="AI445" i="1"/>
  <c r="AK448" i="1"/>
  <c r="AI448" i="1"/>
  <c r="AK449" i="1"/>
  <c r="AI449" i="1"/>
  <c r="D451" i="1"/>
  <c r="AG451" i="1" s="1"/>
  <c r="D452" i="1"/>
  <c r="AG452" i="1" s="1"/>
  <c r="AC451" i="1" l="1"/>
  <c r="AD451" i="1"/>
  <c r="AC452" i="1"/>
  <c r="AD452" i="1"/>
  <c r="AT445" i="1"/>
  <c r="AV445" i="1" s="1"/>
  <c r="AT448" i="1"/>
  <c r="AV448" i="1" s="1"/>
  <c r="AT449" i="1"/>
  <c r="AV449" i="1" s="1"/>
  <c r="AS451" i="1"/>
  <c r="AU451" i="1"/>
  <c r="AS452" i="1"/>
  <c r="AU452" i="1"/>
  <c r="AK451" i="1"/>
  <c r="AI451" i="1"/>
  <c r="AI452" i="1"/>
  <c r="AT452" i="1" l="1"/>
  <c r="AV452" i="1" s="1"/>
  <c r="AT451" i="1"/>
  <c r="AV451" i="1" s="1"/>
  <c r="AK452" i="1"/>
  <c r="D453" i="1"/>
  <c r="AG453" i="1" s="1"/>
  <c r="AC453" i="1" l="1"/>
  <c r="AD453" i="1"/>
  <c r="AS453" i="1"/>
  <c r="AU453" i="1"/>
  <c r="AK453" i="1"/>
  <c r="D454" i="1"/>
  <c r="AG454" i="1" s="1"/>
  <c r="AI453" i="1"/>
  <c r="AC454" i="1" l="1"/>
  <c r="AD454" i="1"/>
  <c r="AT453" i="1"/>
  <c r="AV453" i="1" s="1"/>
  <c r="AS454" i="1"/>
  <c r="AU454" i="1"/>
  <c r="AK394" i="1"/>
  <c r="AK454" i="1"/>
  <c r="AI454" i="1"/>
  <c r="D456" i="1"/>
  <c r="AG456" i="1" s="1"/>
  <c r="AC456" i="1" l="1"/>
  <c r="AD456" i="1"/>
  <c r="AT454" i="1"/>
  <c r="AV454" i="1" s="1"/>
  <c r="AS456" i="1"/>
  <c r="AU456" i="1"/>
  <c r="AK456" i="1"/>
  <c r="AI456" i="1"/>
  <c r="D457" i="1"/>
  <c r="AG457" i="1" s="1"/>
  <c r="AC457" i="1" l="1"/>
  <c r="AD457" i="1"/>
  <c r="AT456" i="1"/>
  <c r="AV456" i="1" s="1"/>
  <c r="AS457" i="1"/>
  <c r="AU457" i="1"/>
  <c r="AK457" i="1"/>
  <c r="AI457" i="1"/>
  <c r="AT457" i="1" l="1"/>
  <c r="AV457" i="1" s="1"/>
  <c r="AK459" i="1"/>
  <c r="D461" i="1"/>
  <c r="AG461" i="1" s="1"/>
  <c r="D459" i="1"/>
  <c r="AG459" i="1" s="1"/>
  <c r="AC459" i="1" l="1"/>
  <c r="AD459" i="1"/>
  <c r="AC461" i="1"/>
  <c r="AD461" i="1"/>
  <c r="AS459" i="1"/>
  <c r="AU459" i="1"/>
  <c r="AS461" i="1"/>
  <c r="AU461" i="1"/>
  <c r="AK461" i="1"/>
  <c r="AI459" i="1"/>
  <c r="AI461" i="1"/>
  <c r="AT461" i="1" l="1"/>
  <c r="AV461" i="1" s="1"/>
  <c r="AT459" i="1"/>
  <c r="AV459" i="1" s="1"/>
  <c r="AK462" i="1"/>
  <c r="D462" i="1"/>
  <c r="AG462" i="1" s="1"/>
  <c r="AC462" i="1" l="1"/>
  <c r="AD462" i="1"/>
  <c r="AS462" i="1"/>
  <c r="AU462" i="1"/>
  <c r="AI462" i="1"/>
  <c r="AT462" i="1" l="1"/>
  <c r="AV462" i="1" s="1"/>
  <c r="D464" i="1"/>
  <c r="AG464" i="1" s="1"/>
  <c r="D465" i="1"/>
  <c r="AG465" i="1" s="1"/>
  <c r="D466" i="1"/>
  <c r="AG466" i="1" s="1"/>
  <c r="AC464" i="1" l="1"/>
  <c r="AD464" i="1"/>
  <c r="AC466" i="1"/>
  <c r="AD466" i="1"/>
  <c r="AC465" i="1"/>
  <c r="AD465" i="1"/>
  <c r="AS465" i="1"/>
  <c r="AU465" i="1"/>
  <c r="AS466" i="1"/>
  <c r="AU466" i="1"/>
  <c r="AS464" i="1"/>
  <c r="AU464" i="1"/>
  <c r="AI464" i="1"/>
  <c r="AK464" i="1"/>
  <c r="AK465" i="1"/>
  <c r="AI465" i="1"/>
  <c r="AT464" i="1" l="1"/>
  <c r="AV464" i="1" s="1"/>
  <c r="AT465" i="1"/>
  <c r="AV465" i="1" s="1"/>
  <c r="AK466" i="1"/>
  <c r="AI466" i="1"/>
  <c r="AT466" i="1" s="1"/>
  <c r="AV466" i="1" s="1"/>
  <c r="D467" i="1"/>
  <c r="AG467" i="1" s="1"/>
  <c r="D468" i="1"/>
  <c r="AG468" i="1" s="1"/>
  <c r="AC468" i="1" l="1"/>
  <c r="AD468" i="1"/>
  <c r="AC467" i="1"/>
  <c r="AD467" i="1"/>
  <c r="AS468" i="1"/>
  <c r="AU468" i="1"/>
  <c r="AS467" i="1"/>
  <c r="AU467" i="1"/>
  <c r="AK467" i="1"/>
  <c r="D469" i="1"/>
  <c r="AG469" i="1" s="1"/>
  <c r="AI467" i="1"/>
  <c r="AI468" i="1" s="1"/>
  <c r="AC469" i="1" l="1"/>
  <c r="AD469" i="1"/>
  <c r="AT467" i="1"/>
  <c r="AV467" i="1" s="1"/>
  <c r="AT468" i="1"/>
  <c r="AV468" i="1" s="1"/>
  <c r="AS469" i="1"/>
  <c r="AU469" i="1"/>
  <c r="AK468" i="1"/>
  <c r="AK469" i="1" s="1"/>
  <c r="AI469" i="1"/>
  <c r="AT469" i="1" l="1"/>
  <c r="AV469" i="1" s="1"/>
  <c r="D470" i="1"/>
  <c r="AG470" i="1" s="1"/>
  <c r="AC470" i="1" l="1"/>
  <c r="AD470" i="1"/>
  <c r="AS470" i="1"/>
  <c r="AU470" i="1"/>
  <c r="AK470" i="1"/>
  <c r="AI470" i="1"/>
  <c r="D471" i="1"/>
  <c r="AG471" i="1" s="1"/>
  <c r="AC471" i="1" l="1"/>
  <c r="AD471" i="1"/>
  <c r="AT470" i="1"/>
  <c r="AV470" i="1" s="1"/>
  <c r="AS471" i="1"/>
  <c r="AU471" i="1"/>
  <c r="AK471" i="1"/>
  <c r="AI471" i="1"/>
  <c r="AT471" i="1" l="1"/>
  <c r="AV471" i="1" s="1"/>
  <c r="D473" i="1"/>
  <c r="AG473" i="1" s="1"/>
  <c r="AC473" i="1" l="1"/>
  <c r="AD473" i="1"/>
  <c r="AS473" i="1"/>
  <c r="AU473" i="1"/>
  <c r="AI473" i="1"/>
  <c r="AK473" i="1"/>
  <c r="D474" i="1"/>
  <c r="AG474" i="1" s="1"/>
  <c r="AC474" i="1" l="1"/>
  <c r="AD474" i="1"/>
  <c r="AT473" i="1"/>
  <c r="AV473" i="1" s="1"/>
  <c r="AS474" i="1"/>
  <c r="AU474" i="1"/>
  <c r="AK474" i="1"/>
  <c r="AI474" i="1"/>
  <c r="D475" i="1"/>
  <c r="AG475" i="1" s="1"/>
  <c r="AC475" i="1" l="1"/>
  <c r="AD475" i="1"/>
  <c r="AT474" i="1"/>
  <c r="AV474" i="1" s="1"/>
  <c r="AS475" i="1"/>
  <c r="AU475" i="1"/>
  <c r="AK475" i="1"/>
  <c r="AI475" i="1"/>
  <c r="D476" i="1"/>
  <c r="AG476" i="1" s="1"/>
  <c r="AC476" i="1" l="1"/>
  <c r="AD476" i="1"/>
  <c r="AT475" i="1"/>
  <c r="AV475" i="1" s="1"/>
  <c r="AS476" i="1"/>
  <c r="AU476" i="1"/>
  <c r="AK476" i="1"/>
  <c r="D477" i="1"/>
  <c r="AG477" i="1" s="1"/>
  <c r="AI476" i="1"/>
  <c r="AC477" i="1" l="1"/>
  <c r="AD477" i="1"/>
  <c r="AT476" i="1"/>
  <c r="AV476" i="1" s="1"/>
  <c r="AS477" i="1"/>
  <c r="AU477" i="1"/>
  <c r="AK477" i="1"/>
  <c r="AK478" i="1" s="1"/>
  <c r="D478" i="1"/>
  <c r="AG478" i="1" s="1"/>
  <c r="AI477" i="1"/>
  <c r="D479" i="1"/>
  <c r="AG479" i="1" s="1"/>
  <c r="AC479" i="1" l="1"/>
  <c r="AD479" i="1"/>
  <c r="AC478" i="1"/>
  <c r="AD478" i="1"/>
  <c r="AT477" i="1"/>
  <c r="AV477" i="1" s="1"/>
  <c r="AS479" i="1"/>
  <c r="AU479" i="1"/>
  <c r="AS478" i="1"/>
  <c r="AU478" i="1"/>
  <c r="AI478" i="1"/>
  <c r="AT478" i="1" l="1"/>
  <c r="AV478" i="1" s="1"/>
  <c r="AK479" i="1"/>
  <c r="AI479" i="1"/>
  <c r="AT479" i="1" s="1"/>
  <c r="AV479" i="1" s="1"/>
  <c r="D480" i="1"/>
  <c r="AG480" i="1" s="1"/>
  <c r="AC480" i="1" l="1"/>
  <c r="AD480" i="1"/>
  <c r="AS480" i="1"/>
  <c r="AU480" i="1"/>
  <c r="D481" i="1"/>
  <c r="AK480" i="1"/>
  <c r="AK481" i="1" s="1"/>
  <c r="AI480" i="1"/>
  <c r="AD481" i="1" l="1"/>
  <c r="AG481" i="1"/>
  <c r="AU481" i="1"/>
  <c r="AC481" i="1"/>
  <c r="AT480" i="1"/>
  <c r="AV480" i="1" s="1"/>
  <c r="AS481" i="1"/>
  <c r="AI481" i="1"/>
  <c r="D483" i="1"/>
  <c r="AG483" i="1" s="1"/>
  <c r="AC483" i="1" l="1"/>
  <c r="AD483" i="1"/>
  <c r="AT481" i="1"/>
  <c r="AV481" i="1" s="1"/>
  <c r="AS483" i="1"/>
  <c r="AU483" i="1"/>
  <c r="AK485" i="1"/>
  <c r="AK483" i="1"/>
  <c r="AI483" i="1"/>
  <c r="D485" i="1"/>
  <c r="AG485" i="1" s="1"/>
  <c r="D487" i="1"/>
  <c r="AG487" i="1" s="1"/>
  <c r="AC487" i="1" l="1"/>
  <c r="AD487" i="1"/>
  <c r="AC485" i="1"/>
  <c r="AD485" i="1"/>
  <c r="AT483" i="1"/>
  <c r="AV483" i="1" s="1"/>
  <c r="AS485" i="1"/>
  <c r="AU485" i="1"/>
  <c r="AS487" i="1"/>
  <c r="AU487" i="1"/>
  <c r="AK487" i="1"/>
  <c r="AI487" i="1"/>
  <c r="AI485" i="1"/>
  <c r="D488" i="1"/>
  <c r="AG488" i="1" s="1"/>
  <c r="AC488" i="1" l="1"/>
  <c r="AD488" i="1"/>
  <c r="AT487" i="1"/>
  <c r="AV487" i="1" s="1"/>
  <c r="AT485" i="1"/>
  <c r="AV485" i="1" s="1"/>
  <c r="AS488" i="1"/>
  <c r="AU488" i="1"/>
  <c r="AK488" i="1"/>
  <c r="AI488" i="1"/>
  <c r="D490" i="1"/>
  <c r="AG490" i="1" s="1"/>
  <c r="AC490" i="1" l="1"/>
  <c r="AD490" i="1"/>
  <c r="AT488" i="1"/>
  <c r="AV488" i="1" s="1"/>
  <c r="AS490" i="1"/>
  <c r="AU490" i="1"/>
  <c r="AK490" i="1"/>
  <c r="AI490" i="1"/>
  <c r="D491" i="1"/>
  <c r="AG491" i="1" s="1"/>
  <c r="AC491" i="1" l="1"/>
  <c r="AD491" i="1"/>
  <c r="AT490" i="1"/>
  <c r="AV490" i="1" s="1"/>
  <c r="AS491" i="1"/>
  <c r="AU491" i="1"/>
  <c r="AK491" i="1"/>
  <c r="AI491" i="1"/>
  <c r="D493" i="1"/>
  <c r="AG493" i="1" s="1"/>
  <c r="AC493" i="1" l="1"/>
  <c r="AD493" i="1"/>
  <c r="AT491" i="1"/>
  <c r="AV491" i="1" s="1"/>
  <c r="AS493" i="1"/>
  <c r="AU493" i="1"/>
  <c r="AK493" i="1"/>
  <c r="AI493" i="1"/>
  <c r="D495" i="1"/>
  <c r="AG495" i="1" s="1"/>
  <c r="D496" i="1"/>
  <c r="AG496" i="1" s="1"/>
  <c r="D497" i="1"/>
  <c r="AG497" i="1" s="1"/>
  <c r="AC497" i="1" l="1"/>
  <c r="AD497" i="1"/>
  <c r="AC496" i="1"/>
  <c r="AD496" i="1"/>
  <c r="AC495" i="1"/>
  <c r="AD495" i="1"/>
  <c r="AT493" i="1"/>
  <c r="AV493" i="1" s="1"/>
  <c r="AS497" i="1"/>
  <c r="AU497" i="1"/>
  <c r="AS496" i="1"/>
  <c r="AU496" i="1"/>
  <c r="AS495" i="1"/>
  <c r="AU495" i="1"/>
  <c r="AK495" i="1"/>
  <c r="AK496" i="1"/>
  <c r="AK497" i="1" s="1"/>
  <c r="AI495" i="1"/>
  <c r="AI496" i="1"/>
  <c r="AI497" i="1" s="1"/>
  <c r="D498" i="1"/>
  <c r="AG498" i="1" s="1"/>
  <c r="D499" i="1"/>
  <c r="AG499" i="1" s="1"/>
  <c r="D500" i="1"/>
  <c r="AG500" i="1" s="1"/>
  <c r="D501" i="1"/>
  <c r="AG501" i="1" s="1"/>
  <c r="AC500" i="1" l="1"/>
  <c r="AD500" i="1"/>
  <c r="AC501" i="1"/>
  <c r="AD501" i="1"/>
  <c r="AC499" i="1"/>
  <c r="AD499" i="1"/>
  <c r="AC498" i="1"/>
  <c r="AD498" i="1"/>
  <c r="AT495" i="1"/>
  <c r="AV495" i="1" s="1"/>
  <c r="AT496" i="1"/>
  <c r="AV496" i="1" s="1"/>
  <c r="AT497" i="1"/>
  <c r="AV497" i="1" s="1"/>
  <c r="AS501" i="1"/>
  <c r="AU501" i="1"/>
  <c r="AS499" i="1"/>
  <c r="AU499" i="1"/>
  <c r="AS498" i="1"/>
  <c r="AU498" i="1"/>
  <c r="AS500" i="1"/>
  <c r="AU500" i="1"/>
  <c r="AK498" i="1"/>
  <c r="AK499" i="1" s="1"/>
  <c r="AK500" i="1" s="1"/>
  <c r="AK501" i="1" s="1"/>
  <c r="AI498" i="1"/>
  <c r="AI499" i="1"/>
  <c r="AI500" i="1" s="1"/>
  <c r="AI501" i="1" s="1"/>
  <c r="D502" i="1"/>
  <c r="AG502" i="1" s="1"/>
  <c r="D503" i="1"/>
  <c r="AG503" i="1" s="1"/>
  <c r="AC503" i="1" l="1"/>
  <c r="AD503" i="1"/>
  <c r="AC502" i="1"/>
  <c r="AD502" i="1"/>
  <c r="AT500" i="1"/>
  <c r="AV500" i="1" s="1"/>
  <c r="AT498" i="1"/>
  <c r="AV498" i="1" s="1"/>
  <c r="AT499" i="1"/>
  <c r="AV499" i="1" s="1"/>
  <c r="AT501" i="1"/>
  <c r="AV501" i="1" s="1"/>
  <c r="AS502" i="1"/>
  <c r="AU502" i="1"/>
  <c r="AS503" i="1"/>
  <c r="AU503" i="1"/>
  <c r="AK502" i="1"/>
  <c r="AK503" i="1" s="1"/>
  <c r="AI502" i="1"/>
  <c r="AI503" i="1" s="1"/>
  <c r="D505" i="1"/>
  <c r="AG505" i="1" s="1"/>
  <c r="D506" i="1"/>
  <c r="AG506" i="1" s="1"/>
  <c r="AC506" i="1" l="1"/>
  <c r="AD506" i="1"/>
  <c r="AC505" i="1"/>
  <c r="AD505" i="1"/>
  <c r="AT503" i="1"/>
  <c r="AV503" i="1" s="1"/>
  <c r="AT502" i="1"/>
  <c r="AV502" i="1" s="1"/>
  <c r="AS506" i="1"/>
  <c r="AU506" i="1"/>
  <c r="AS505" i="1"/>
  <c r="AU505" i="1"/>
  <c r="AK505" i="1"/>
  <c r="AK506" i="1"/>
  <c r="AI505" i="1"/>
  <c r="AI506" i="1"/>
  <c r="D507" i="1"/>
  <c r="AG507" i="1" s="1"/>
  <c r="AC507" i="1" l="1"/>
  <c r="AD507" i="1"/>
  <c r="AT505" i="1"/>
  <c r="AV505" i="1" s="1"/>
  <c r="AT506" i="1"/>
  <c r="AV506" i="1" s="1"/>
  <c r="AS507" i="1"/>
  <c r="AU507" i="1"/>
  <c r="AK507" i="1"/>
  <c r="AI507" i="1"/>
  <c r="D508" i="1"/>
  <c r="AG508" i="1" s="1"/>
  <c r="AC508" i="1" l="1"/>
  <c r="AD508" i="1"/>
  <c r="AT507" i="1"/>
  <c r="AV507" i="1" s="1"/>
  <c r="AS508" i="1"/>
  <c r="AU508" i="1"/>
  <c r="AK508" i="1"/>
  <c r="AI508" i="1"/>
  <c r="D510" i="1"/>
  <c r="AG510" i="1" s="1"/>
  <c r="AC510" i="1" l="1"/>
  <c r="AD510" i="1"/>
  <c r="AT508" i="1"/>
  <c r="AV508" i="1" s="1"/>
  <c r="AS510" i="1"/>
  <c r="AU510" i="1"/>
  <c r="AK510" i="1"/>
  <c r="AI510" i="1"/>
  <c r="D512" i="1"/>
  <c r="AG512" i="1" s="1"/>
  <c r="AC512" i="1" l="1"/>
  <c r="AD512" i="1"/>
  <c r="AT510" i="1"/>
  <c r="AV510" i="1" s="1"/>
  <c r="AS512" i="1"/>
  <c r="AU512" i="1"/>
  <c r="AK512" i="1"/>
  <c r="AI512" i="1"/>
  <c r="D513" i="1"/>
  <c r="AG513" i="1" s="1"/>
  <c r="AC513" i="1" l="1"/>
  <c r="AD513" i="1"/>
  <c r="AT512" i="1"/>
  <c r="AV512" i="1" s="1"/>
  <c r="AS513" i="1"/>
  <c r="AU513" i="1"/>
  <c r="AK513" i="1"/>
  <c r="AI513" i="1"/>
  <c r="D514" i="1"/>
  <c r="AG514" i="1" s="1"/>
  <c r="D515" i="1"/>
  <c r="AG515" i="1" s="1"/>
  <c r="AC514" i="1" l="1"/>
  <c r="AD514" i="1"/>
  <c r="AC515" i="1"/>
  <c r="AD515" i="1"/>
  <c r="AT513" i="1"/>
  <c r="AV513" i="1" s="1"/>
  <c r="AS514" i="1"/>
  <c r="AU514" i="1"/>
  <c r="AS515" i="1"/>
  <c r="AU515" i="1"/>
  <c r="AK514" i="1"/>
  <c r="AK515" i="1" s="1"/>
  <c r="AI514" i="1"/>
  <c r="AI515" i="1" s="1"/>
  <c r="D516" i="1"/>
  <c r="AG516" i="1" s="1"/>
  <c r="D517" i="1"/>
  <c r="AG517" i="1" s="1"/>
  <c r="AC516" i="1" l="1"/>
  <c r="AD516" i="1"/>
  <c r="AC517" i="1"/>
  <c r="AD517" i="1"/>
  <c r="AT515" i="1"/>
  <c r="AV515" i="1" s="1"/>
  <c r="AT514" i="1"/>
  <c r="AV514" i="1" s="1"/>
  <c r="AS517" i="1"/>
  <c r="AU517" i="1"/>
  <c r="AS516" i="1"/>
  <c r="AU516" i="1"/>
  <c r="AK516" i="1"/>
  <c r="AK517" i="1" s="1"/>
  <c r="AI516" i="1"/>
  <c r="AI517" i="1" s="1"/>
  <c r="D519" i="1"/>
  <c r="AG519" i="1" s="1"/>
  <c r="AC519" i="1" l="1"/>
  <c r="AD519" i="1"/>
  <c r="AT516" i="1"/>
  <c r="AV516" i="1" s="1"/>
  <c r="AT517" i="1"/>
  <c r="AV517" i="1" s="1"/>
  <c r="AS519" i="1"/>
  <c r="AU519" i="1"/>
  <c r="AK519" i="1"/>
  <c r="AI519" i="1"/>
  <c r="D520" i="1"/>
  <c r="AG520" i="1" s="1"/>
  <c r="D521" i="1"/>
  <c r="AG521" i="1" s="1"/>
  <c r="AC520" i="1" l="1"/>
  <c r="AD520" i="1"/>
  <c r="AC521" i="1"/>
  <c r="AD521" i="1"/>
  <c r="AT519" i="1"/>
  <c r="AV519" i="1" s="1"/>
  <c r="AS521" i="1"/>
  <c r="AU521" i="1"/>
  <c r="AS520" i="1"/>
  <c r="AU520" i="1"/>
  <c r="AK520" i="1"/>
  <c r="AK521" i="1" s="1"/>
  <c r="AI520" i="1"/>
  <c r="D522" i="1"/>
  <c r="AG522" i="1" s="1"/>
  <c r="AC522" i="1" l="1"/>
  <c r="AD522" i="1"/>
  <c r="AT520" i="1"/>
  <c r="AV520" i="1" s="1"/>
  <c r="AS522" i="1"/>
  <c r="AU522" i="1"/>
  <c r="AK522" i="1"/>
  <c r="AI521" i="1"/>
  <c r="AI522" i="1" s="1"/>
  <c r="D523" i="1"/>
  <c r="AG523" i="1" s="1"/>
  <c r="AC523" i="1" l="1"/>
  <c r="AD523" i="1"/>
  <c r="AT521" i="1"/>
  <c r="AV521" i="1" s="1"/>
  <c r="AT522" i="1"/>
  <c r="AV522" i="1" s="1"/>
  <c r="AS523" i="1"/>
  <c r="AU523" i="1"/>
  <c r="AK523" i="1"/>
  <c r="AI523" i="1"/>
  <c r="D524" i="1"/>
  <c r="AG524" i="1" s="1"/>
  <c r="AC524" i="1" l="1"/>
  <c r="AD524" i="1"/>
  <c r="AT523" i="1"/>
  <c r="AV523" i="1" s="1"/>
  <c r="AS524" i="1"/>
  <c r="AU524" i="1"/>
  <c r="AK524" i="1"/>
  <c r="AI524" i="1"/>
  <c r="D525" i="1"/>
  <c r="AG525" i="1" s="1"/>
  <c r="D526" i="1"/>
  <c r="AG526" i="1" s="1"/>
  <c r="AC526" i="1" l="1"/>
  <c r="AD526" i="1"/>
  <c r="AC525" i="1"/>
  <c r="AD525" i="1"/>
  <c r="AT524" i="1"/>
  <c r="AV524" i="1" s="1"/>
  <c r="AS526" i="1"/>
  <c r="AU526" i="1"/>
  <c r="AS525" i="1"/>
  <c r="AU525" i="1"/>
  <c r="AK525" i="1"/>
  <c r="AK526" i="1" s="1"/>
  <c r="AI525" i="1"/>
  <c r="AI526" i="1" s="1"/>
  <c r="AT526" i="1" l="1"/>
  <c r="AV526" i="1" s="1"/>
  <c r="AT525" i="1"/>
  <c r="AV525" i="1" s="1"/>
  <c r="D528" i="1"/>
  <c r="AG528" i="1" s="1"/>
  <c r="AC528" i="1" l="1"/>
  <c r="AD528" i="1"/>
  <c r="AS528" i="1"/>
  <c r="AU528" i="1"/>
  <c r="AK528" i="1"/>
  <c r="AI528" i="1"/>
  <c r="D529" i="1"/>
  <c r="AG529" i="1" s="1"/>
  <c r="AC529" i="1" l="1"/>
  <c r="AD529" i="1"/>
  <c r="AT528" i="1"/>
  <c r="AV528" i="1" s="1"/>
  <c r="AS529" i="1"/>
  <c r="AU529" i="1"/>
  <c r="AK529" i="1"/>
  <c r="AI529" i="1"/>
  <c r="D530" i="1"/>
  <c r="AG530" i="1" s="1"/>
  <c r="D531" i="1"/>
  <c r="AG531" i="1" s="1"/>
  <c r="AC530" i="1" l="1"/>
  <c r="AD530" i="1"/>
  <c r="AC531" i="1"/>
  <c r="AD531" i="1"/>
  <c r="AT529" i="1"/>
  <c r="AV529" i="1" s="1"/>
  <c r="AS530" i="1"/>
  <c r="AU530" i="1"/>
  <c r="AS531" i="1"/>
  <c r="AU531" i="1"/>
  <c r="AK530" i="1"/>
  <c r="AK531" i="1" s="1"/>
  <c r="AI530" i="1"/>
  <c r="AI531" i="1"/>
  <c r="D532" i="1"/>
  <c r="AG532" i="1" s="1"/>
  <c r="AC532" i="1" l="1"/>
  <c r="AD532" i="1"/>
  <c r="AT531" i="1"/>
  <c r="AV531" i="1" s="1"/>
  <c r="AT530" i="1"/>
  <c r="AV530" i="1" s="1"/>
  <c r="AS532" i="1"/>
  <c r="AU532" i="1"/>
  <c r="AK532" i="1"/>
  <c r="AI532" i="1"/>
  <c r="D533" i="1"/>
  <c r="AG533" i="1" s="1"/>
  <c r="D534" i="1"/>
  <c r="AG534" i="1" s="1"/>
  <c r="AC534" i="1" l="1"/>
  <c r="AD534" i="1"/>
  <c r="AC533" i="1"/>
  <c r="AD533" i="1"/>
  <c r="AT532" i="1"/>
  <c r="AV532" i="1" s="1"/>
  <c r="AS534" i="1"/>
  <c r="AU534" i="1"/>
  <c r="AS533" i="1"/>
  <c r="AU533" i="1"/>
  <c r="AK533" i="1"/>
  <c r="AK534" i="1" s="1"/>
  <c r="AI533" i="1"/>
  <c r="AI534" i="1" s="1"/>
  <c r="D535" i="1"/>
  <c r="AG535" i="1" s="1"/>
  <c r="AC535" i="1" l="1"/>
  <c r="AD535" i="1"/>
  <c r="AT533" i="1"/>
  <c r="AV533" i="1" s="1"/>
  <c r="AT534" i="1"/>
  <c r="AV534" i="1" s="1"/>
  <c r="AS535" i="1"/>
  <c r="AU535" i="1"/>
  <c r="AK535" i="1"/>
  <c r="AI535" i="1"/>
  <c r="D536" i="1"/>
  <c r="AG536" i="1" s="1"/>
  <c r="D537" i="1"/>
  <c r="AG537" i="1" s="1"/>
  <c r="AC537" i="1" l="1"/>
  <c r="AD537" i="1"/>
  <c r="AC536" i="1"/>
  <c r="AD536" i="1"/>
  <c r="AT535" i="1"/>
  <c r="AV535" i="1" s="1"/>
  <c r="AS537" i="1"/>
  <c r="AU537" i="1"/>
  <c r="AS536" i="1"/>
  <c r="AU536" i="1"/>
  <c r="AK536" i="1"/>
  <c r="AK537" i="1" s="1"/>
  <c r="AI536" i="1"/>
  <c r="AI537" i="1" s="1"/>
  <c r="AT536" i="1" l="1"/>
  <c r="AV536" i="1" s="1"/>
  <c r="AT537" i="1"/>
  <c r="AV537" i="1" s="1"/>
  <c r="D539" i="1"/>
  <c r="AG539" i="1" s="1"/>
  <c r="AC539" i="1" l="1"/>
  <c r="AD539" i="1"/>
  <c r="AS539" i="1"/>
  <c r="AU539" i="1"/>
  <c r="AK539" i="1"/>
  <c r="AI539" i="1"/>
  <c r="D540" i="1"/>
  <c r="AG540" i="1" s="1"/>
  <c r="AC540" i="1" l="1"/>
  <c r="AD540" i="1"/>
  <c r="AT539" i="1"/>
  <c r="AV539" i="1" s="1"/>
  <c r="AS540" i="1"/>
  <c r="AU540" i="1"/>
  <c r="AK540" i="1"/>
  <c r="AI540" i="1"/>
  <c r="D541" i="1"/>
  <c r="AG541" i="1" s="1"/>
  <c r="D542" i="1"/>
  <c r="AG542" i="1" s="1"/>
  <c r="AC541" i="1" l="1"/>
  <c r="AD541" i="1"/>
  <c r="AC542" i="1"/>
  <c r="AD542" i="1"/>
  <c r="AT540" i="1"/>
  <c r="AV540" i="1" s="1"/>
  <c r="AS542" i="1"/>
  <c r="AU542" i="1"/>
  <c r="AS541" i="1"/>
  <c r="AU541" i="1"/>
  <c r="AK541" i="1"/>
  <c r="AK542" i="1" s="1"/>
  <c r="AI541" i="1"/>
  <c r="AI542" i="1" s="1"/>
  <c r="D543" i="1"/>
  <c r="AG543" i="1" s="1"/>
  <c r="AC543" i="1" l="1"/>
  <c r="AD543" i="1"/>
  <c r="AT541" i="1"/>
  <c r="AV541" i="1" s="1"/>
  <c r="AT542" i="1"/>
  <c r="AV542" i="1" s="1"/>
  <c r="AS543" i="1"/>
  <c r="AU543" i="1"/>
  <c r="AK543" i="1"/>
  <c r="AI543" i="1"/>
  <c r="D544" i="1"/>
  <c r="AG544" i="1" s="1"/>
  <c r="D545" i="1"/>
  <c r="AG545" i="1" s="1"/>
  <c r="D546" i="1"/>
  <c r="AG546" i="1" s="1"/>
  <c r="AC546" i="1" l="1"/>
  <c r="AD546" i="1"/>
  <c r="AC545" i="1"/>
  <c r="AD545" i="1"/>
  <c r="AC544" i="1"/>
  <c r="AD544" i="1"/>
  <c r="AT543" i="1"/>
  <c r="AV543" i="1" s="1"/>
  <c r="AS546" i="1"/>
  <c r="AU546" i="1"/>
  <c r="AS545" i="1"/>
  <c r="AU545" i="1"/>
  <c r="AS544" i="1"/>
  <c r="AU544" i="1"/>
  <c r="AK544" i="1"/>
  <c r="AK545" i="1" s="1"/>
  <c r="AK546" i="1" s="1"/>
  <c r="AI544" i="1"/>
  <c r="AI545" i="1" s="1"/>
  <c r="AI546" i="1" s="1"/>
  <c r="D547" i="1"/>
  <c r="AG547" i="1" s="1"/>
  <c r="AC547" i="1" l="1"/>
  <c r="AD547" i="1"/>
  <c r="AT544" i="1"/>
  <c r="AV544" i="1" s="1"/>
  <c r="AT545" i="1"/>
  <c r="AV545" i="1" s="1"/>
  <c r="AT546" i="1"/>
  <c r="AV546" i="1" s="1"/>
  <c r="AS547" i="1"/>
  <c r="AU547" i="1"/>
  <c r="AK547" i="1"/>
  <c r="AI547" i="1"/>
  <c r="D548" i="1"/>
  <c r="AG548" i="1" s="1"/>
  <c r="AC548" i="1" l="1"/>
  <c r="AD548" i="1"/>
  <c r="AT547" i="1"/>
  <c r="AV547" i="1" s="1"/>
  <c r="AS548" i="1"/>
  <c r="AU548" i="1"/>
  <c r="AK548" i="1"/>
  <c r="AI548" i="1"/>
  <c r="D549" i="1"/>
  <c r="AG549" i="1" s="1"/>
  <c r="AC549" i="1" l="1"/>
  <c r="AD549" i="1"/>
  <c r="AT548" i="1"/>
  <c r="AV548" i="1" s="1"/>
  <c r="AS549" i="1"/>
  <c r="AU549" i="1"/>
  <c r="AK549" i="1"/>
  <c r="AI549" i="1"/>
  <c r="AT549" i="1" l="1"/>
  <c r="AV549" i="1" s="1"/>
  <c r="D551" i="1"/>
  <c r="AG551" i="1" s="1"/>
  <c r="AC551" i="1" l="1"/>
  <c r="AD551" i="1"/>
  <c r="AS551" i="1"/>
  <c r="AU551" i="1"/>
  <c r="AK551" i="1"/>
  <c r="AI551" i="1"/>
  <c r="D552" i="1"/>
  <c r="AG552" i="1" s="1"/>
  <c r="D553" i="1"/>
  <c r="AG553" i="1" s="1"/>
  <c r="AC552" i="1" l="1"/>
  <c r="AD552" i="1"/>
  <c r="AC553" i="1"/>
  <c r="AD553" i="1"/>
  <c r="AT551" i="1"/>
  <c r="AV551" i="1" s="1"/>
  <c r="AS552" i="1"/>
  <c r="AU552" i="1"/>
  <c r="AS553" i="1"/>
  <c r="AU553" i="1"/>
  <c r="AK552" i="1"/>
  <c r="AK553" i="1" s="1"/>
  <c r="AI552" i="1"/>
  <c r="AI553" i="1" s="1"/>
  <c r="D554" i="1"/>
  <c r="AG554" i="1" s="1"/>
  <c r="AC554" i="1" l="1"/>
  <c r="AD554" i="1"/>
  <c r="AT553" i="1"/>
  <c r="AV553" i="1" s="1"/>
  <c r="AT552" i="1"/>
  <c r="AV552" i="1" s="1"/>
  <c r="AS554" i="1"/>
  <c r="AU554" i="1"/>
  <c r="AK554" i="1"/>
  <c r="AI554" i="1"/>
  <c r="D555" i="1"/>
  <c r="AG555" i="1" s="1"/>
  <c r="AC555" i="1" l="1"/>
  <c r="AD555" i="1"/>
  <c r="AT554" i="1"/>
  <c r="AV554" i="1" s="1"/>
  <c r="AS555" i="1"/>
  <c r="AU555" i="1"/>
  <c r="AK555" i="1"/>
  <c r="AI555" i="1"/>
  <c r="D556" i="1"/>
  <c r="AG556" i="1" s="1"/>
  <c r="AC556" i="1" l="1"/>
  <c r="AD556" i="1"/>
  <c r="AT555" i="1"/>
  <c r="AV555" i="1" s="1"/>
  <c r="AS556" i="1"/>
  <c r="AU556" i="1"/>
  <c r="AK556" i="1"/>
  <c r="AI556" i="1"/>
  <c r="D557" i="1"/>
  <c r="AG557" i="1" s="1"/>
  <c r="AC557" i="1" l="1"/>
  <c r="AD557" i="1"/>
  <c r="AT556" i="1"/>
  <c r="AV556" i="1" s="1"/>
  <c r="AS557" i="1"/>
  <c r="AU557" i="1"/>
  <c r="AK557" i="1"/>
  <c r="AI557" i="1"/>
  <c r="D558" i="1"/>
  <c r="AG558" i="1" s="1"/>
  <c r="D559" i="1"/>
  <c r="AG559" i="1" s="1"/>
  <c r="AC559" i="1" l="1"/>
  <c r="AD559" i="1"/>
  <c r="AC558" i="1"/>
  <c r="AD558" i="1"/>
  <c r="AT557" i="1"/>
  <c r="AV557" i="1" s="1"/>
  <c r="AS559" i="1"/>
  <c r="AU559" i="1"/>
  <c r="AS558" i="1"/>
  <c r="AU558" i="1"/>
  <c r="AK558" i="1"/>
  <c r="AK559" i="1" s="1"/>
  <c r="AI558" i="1"/>
  <c r="AI559" i="1" s="1"/>
  <c r="D560" i="1"/>
  <c r="AG560" i="1" s="1"/>
  <c r="AC560" i="1" l="1"/>
  <c r="AD560" i="1"/>
  <c r="AT558" i="1"/>
  <c r="AV558" i="1" s="1"/>
  <c r="AT559" i="1"/>
  <c r="AV559" i="1" s="1"/>
  <c r="AS560" i="1"/>
  <c r="AU560" i="1"/>
  <c r="AK560" i="1"/>
  <c r="AI560" i="1"/>
  <c r="D561" i="1"/>
  <c r="AG561" i="1" s="1"/>
  <c r="AC561" i="1" l="1"/>
  <c r="AD561" i="1"/>
  <c r="AT560" i="1"/>
  <c r="AV560" i="1" s="1"/>
  <c r="AS561" i="1"/>
  <c r="AU561" i="1"/>
  <c r="AK561" i="1"/>
  <c r="AI561" i="1"/>
  <c r="D563" i="1"/>
  <c r="AG563" i="1" s="1"/>
  <c r="D564" i="1"/>
  <c r="AG564" i="1" s="1"/>
  <c r="D565" i="1"/>
  <c r="AG565" i="1" s="1"/>
  <c r="D566" i="1"/>
  <c r="AG566" i="1" s="1"/>
  <c r="D567" i="1"/>
  <c r="AG567" i="1" s="1"/>
  <c r="D568" i="1"/>
  <c r="AG568" i="1" s="1"/>
  <c r="D569" i="1"/>
  <c r="AG569" i="1" s="1"/>
  <c r="D570" i="1"/>
  <c r="AG570" i="1" s="1"/>
  <c r="D571" i="1"/>
  <c r="AG571" i="1" s="1"/>
  <c r="D572" i="1"/>
  <c r="AG572" i="1" s="1"/>
  <c r="D573" i="1"/>
  <c r="AG573" i="1" s="1"/>
  <c r="D575" i="1"/>
  <c r="AG575" i="1" s="1"/>
  <c r="D577" i="1"/>
  <c r="AG577" i="1" s="1"/>
  <c r="D579" i="1"/>
  <c r="AG579" i="1" s="1"/>
  <c r="D581" i="1"/>
  <c r="AG581" i="1" s="1"/>
  <c r="D583" i="1"/>
  <c r="AG583" i="1" s="1"/>
  <c r="D585" i="1"/>
  <c r="AG585" i="1" s="1"/>
  <c r="D586" i="1"/>
  <c r="AG586" i="1" s="1"/>
  <c r="D587" i="1"/>
  <c r="AG587" i="1" s="1"/>
  <c r="D588" i="1"/>
  <c r="AG588" i="1" s="1"/>
  <c r="D589" i="1"/>
  <c r="AG589" i="1" s="1"/>
  <c r="D590" i="1"/>
  <c r="AG590" i="1" s="1"/>
  <c r="D591" i="1"/>
  <c r="AG591" i="1" s="1"/>
  <c r="D592" i="1"/>
  <c r="AG592" i="1" s="1"/>
  <c r="D593" i="1"/>
  <c r="AG593" i="1" s="1"/>
  <c r="D594" i="1"/>
  <c r="AG594" i="1" s="1"/>
  <c r="D596" i="1"/>
  <c r="AG596" i="1" s="1"/>
  <c r="D597" i="1"/>
  <c r="AG597" i="1" s="1"/>
  <c r="D598" i="1"/>
  <c r="AG598" i="1" s="1"/>
  <c r="D599" i="1"/>
  <c r="AG599" i="1" s="1"/>
  <c r="D600" i="1"/>
  <c r="AG600" i="1" s="1"/>
  <c r="D601" i="1"/>
  <c r="AG601" i="1" s="1"/>
  <c r="D602" i="1"/>
  <c r="AG602" i="1" s="1"/>
  <c r="D604" i="1"/>
  <c r="AG604" i="1" s="1"/>
  <c r="D605" i="1"/>
  <c r="AG605" i="1" s="1"/>
  <c r="D607" i="1"/>
  <c r="AG607" i="1" s="1"/>
  <c r="D609" i="1"/>
  <c r="AG609" i="1" s="1"/>
  <c r="D611" i="1"/>
  <c r="AG611" i="1" s="1"/>
  <c r="D612" i="1"/>
  <c r="AG612" i="1" s="1"/>
  <c r="D613" i="1"/>
  <c r="AG613" i="1" s="1"/>
  <c r="D614" i="1"/>
  <c r="AG614" i="1" s="1"/>
  <c r="D615" i="1"/>
  <c r="AG615" i="1" s="1"/>
  <c r="D617" i="1"/>
  <c r="AG617" i="1" s="1"/>
  <c r="D618" i="1"/>
  <c r="AG618" i="1" s="1"/>
  <c r="D619" i="1"/>
  <c r="AG619" i="1" s="1"/>
  <c r="D620" i="1"/>
  <c r="AG620" i="1" s="1"/>
  <c r="D621" i="1"/>
  <c r="AG621" i="1" s="1"/>
  <c r="D622" i="1"/>
  <c r="AG622" i="1" s="1"/>
  <c r="D623" i="1"/>
  <c r="AG623" i="1" s="1"/>
  <c r="D624" i="1"/>
  <c r="AG624" i="1" s="1"/>
  <c r="D626" i="1"/>
  <c r="AG626" i="1" s="1"/>
  <c r="D628" i="1"/>
  <c r="AG628" i="1" s="1"/>
  <c r="AC626" i="1" l="1"/>
  <c r="AD626" i="1"/>
  <c r="AC623" i="1"/>
  <c r="AD623" i="1"/>
  <c r="AC622" i="1"/>
  <c r="AD622" i="1"/>
  <c r="AC621" i="1"/>
  <c r="AD621" i="1"/>
  <c r="AC619" i="1"/>
  <c r="AD619" i="1"/>
  <c r="AC617" i="1"/>
  <c r="AD617" i="1"/>
  <c r="AC615" i="1"/>
  <c r="AD615" i="1"/>
  <c r="AC614" i="1"/>
  <c r="AD614" i="1"/>
  <c r="AC609" i="1"/>
  <c r="AD609" i="1"/>
  <c r="AC607" i="1"/>
  <c r="AD607" i="1"/>
  <c r="AC605" i="1"/>
  <c r="AD605" i="1"/>
  <c r="AC604" i="1"/>
  <c r="AD604" i="1"/>
  <c r="AC602" i="1"/>
  <c r="AD602" i="1"/>
  <c r="AC597" i="1"/>
  <c r="AD597" i="1"/>
  <c r="AC596" i="1"/>
  <c r="AD596" i="1"/>
  <c r="AC593" i="1"/>
  <c r="AD593" i="1"/>
  <c r="AC592" i="1"/>
  <c r="AD592" i="1"/>
  <c r="AC590" i="1"/>
  <c r="AD590" i="1"/>
  <c r="AC589" i="1"/>
  <c r="AD589" i="1"/>
  <c r="AC588" i="1"/>
  <c r="AD588" i="1"/>
  <c r="AC587" i="1"/>
  <c r="AD587" i="1"/>
  <c r="AC579" i="1"/>
  <c r="AD579" i="1"/>
  <c r="AC575" i="1"/>
  <c r="AD575" i="1"/>
  <c r="AC573" i="1"/>
  <c r="AD573" i="1"/>
  <c r="AC572" i="1"/>
  <c r="AD572" i="1"/>
  <c r="AC571" i="1"/>
  <c r="AD571" i="1"/>
  <c r="AC570" i="1"/>
  <c r="AD570" i="1"/>
  <c r="AC569" i="1"/>
  <c r="AD569" i="1"/>
  <c r="AC566" i="1"/>
  <c r="AD566" i="1"/>
  <c r="AC564" i="1"/>
  <c r="AD564" i="1"/>
  <c r="AC563" i="1"/>
  <c r="AD563" i="1"/>
  <c r="AC628" i="1"/>
  <c r="AD628" i="1"/>
  <c r="AC624" i="1"/>
  <c r="AD624" i="1"/>
  <c r="AC620" i="1"/>
  <c r="AD620" i="1"/>
  <c r="AC618" i="1"/>
  <c r="AD618" i="1"/>
  <c r="AC613" i="1"/>
  <c r="AD613" i="1"/>
  <c r="AC612" i="1"/>
  <c r="AD612" i="1"/>
  <c r="AC611" i="1"/>
  <c r="AD611" i="1"/>
  <c r="AC601" i="1"/>
  <c r="AD601" i="1"/>
  <c r="AC600" i="1"/>
  <c r="AD600" i="1"/>
  <c r="AC599" i="1"/>
  <c r="AD599" i="1"/>
  <c r="AC598" i="1"/>
  <c r="AD598" i="1"/>
  <c r="AC594" i="1"/>
  <c r="AD594" i="1"/>
  <c r="AC591" i="1"/>
  <c r="AD591" i="1"/>
  <c r="AC586" i="1"/>
  <c r="AD586" i="1"/>
  <c r="AC585" i="1"/>
  <c r="AD585" i="1"/>
  <c r="AC583" i="1"/>
  <c r="AD583" i="1"/>
  <c r="AC581" i="1"/>
  <c r="AD581" i="1"/>
  <c r="AC577" i="1"/>
  <c r="AD577" i="1"/>
  <c r="AC568" i="1"/>
  <c r="AD568" i="1"/>
  <c r="AC567" i="1"/>
  <c r="AD567" i="1"/>
  <c r="AC565" i="1"/>
  <c r="AD565" i="1"/>
  <c r="AT561" i="1"/>
  <c r="AV561" i="1" s="1"/>
  <c r="AS626" i="1"/>
  <c r="AU626" i="1"/>
  <c r="AS623" i="1"/>
  <c r="AU623" i="1"/>
  <c r="AS622" i="1"/>
  <c r="AU622" i="1"/>
  <c r="AS621" i="1"/>
  <c r="AU621" i="1"/>
  <c r="AS619" i="1"/>
  <c r="AU619" i="1"/>
  <c r="AS617" i="1"/>
  <c r="AU617" i="1"/>
  <c r="AS615" i="1"/>
  <c r="AU615" i="1"/>
  <c r="AS614" i="1"/>
  <c r="AU614" i="1"/>
  <c r="AS609" i="1"/>
  <c r="AU609" i="1"/>
  <c r="AS607" i="1"/>
  <c r="AU607" i="1"/>
  <c r="AS605" i="1"/>
  <c r="AU605" i="1"/>
  <c r="AS604" i="1"/>
  <c r="AU604" i="1"/>
  <c r="AS602" i="1"/>
  <c r="AU602" i="1"/>
  <c r="AS597" i="1"/>
  <c r="AU597" i="1"/>
  <c r="AS596" i="1"/>
  <c r="AU596" i="1"/>
  <c r="AS593" i="1"/>
  <c r="AU593" i="1"/>
  <c r="AS592" i="1"/>
  <c r="AU592" i="1"/>
  <c r="AS590" i="1"/>
  <c r="AU590" i="1"/>
  <c r="AS589" i="1"/>
  <c r="AU589" i="1"/>
  <c r="AS588" i="1"/>
  <c r="AU588" i="1"/>
  <c r="AS587" i="1"/>
  <c r="AU587" i="1"/>
  <c r="AS579" i="1"/>
  <c r="AU579" i="1"/>
  <c r="AS575" i="1"/>
  <c r="AU575" i="1"/>
  <c r="AS573" i="1"/>
  <c r="AU573" i="1"/>
  <c r="AS572" i="1"/>
  <c r="AU572" i="1"/>
  <c r="AS571" i="1"/>
  <c r="AU571" i="1"/>
  <c r="AS570" i="1"/>
  <c r="AU570" i="1"/>
  <c r="AS569" i="1"/>
  <c r="AU569" i="1"/>
  <c r="AS566" i="1"/>
  <c r="AU566" i="1"/>
  <c r="AS564" i="1"/>
  <c r="AU564" i="1"/>
  <c r="AS563" i="1"/>
  <c r="AU563" i="1"/>
  <c r="AS628" i="1"/>
  <c r="AU628" i="1"/>
  <c r="AS624" i="1"/>
  <c r="AU624" i="1"/>
  <c r="AS620" i="1"/>
  <c r="AU620" i="1"/>
  <c r="AS618" i="1"/>
  <c r="AU618" i="1"/>
  <c r="AS613" i="1"/>
  <c r="AU613" i="1"/>
  <c r="AS612" i="1"/>
  <c r="AU612" i="1"/>
  <c r="AS611" i="1"/>
  <c r="AU611" i="1"/>
  <c r="AS601" i="1"/>
  <c r="AU601" i="1"/>
  <c r="AS600" i="1"/>
  <c r="AU600" i="1"/>
  <c r="AS599" i="1"/>
  <c r="AU599" i="1"/>
  <c r="AS598" i="1"/>
  <c r="AU598" i="1"/>
  <c r="AS594" i="1"/>
  <c r="AU594" i="1"/>
  <c r="AS591" i="1"/>
  <c r="AU591" i="1"/>
  <c r="AS586" i="1"/>
  <c r="AU586" i="1"/>
  <c r="AS585" i="1"/>
  <c r="AU585" i="1"/>
  <c r="AS583" i="1"/>
  <c r="AU583" i="1"/>
  <c r="AS581" i="1"/>
  <c r="AU581" i="1"/>
  <c r="AS577" i="1"/>
  <c r="AU577" i="1"/>
  <c r="AS568" i="1"/>
  <c r="AU568" i="1"/>
  <c r="AS567" i="1"/>
  <c r="AU567" i="1"/>
  <c r="AS565" i="1"/>
  <c r="AU565" i="1"/>
  <c r="AK628" i="1"/>
  <c r="AK626" i="1"/>
  <c r="AK617" i="1"/>
  <c r="AK611" i="1"/>
  <c r="AK609" i="1"/>
  <c r="AK607" i="1"/>
  <c r="AK604" i="1"/>
  <c r="AK596" i="1"/>
  <c r="AK585" i="1"/>
  <c r="AK583" i="1"/>
  <c r="AK581" i="1"/>
  <c r="AK579" i="1"/>
  <c r="AK577" i="1"/>
  <c r="AK575" i="1"/>
  <c r="AK563" i="1"/>
  <c r="AI628" i="1"/>
  <c r="AI626" i="1"/>
  <c r="AK618" i="1"/>
  <c r="AK619" i="1" s="1"/>
  <c r="AK620" i="1" s="1"/>
  <c r="AK621" i="1" s="1"/>
  <c r="AK622" i="1" s="1"/>
  <c r="AK623" i="1" s="1"/>
  <c r="AK624" i="1" s="1"/>
  <c r="AI617" i="1"/>
  <c r="AK612" i="1"/>
  <c r="AK613" i="1" s="1"/>
  <c r="AK614" i="1" s="1"/>
  <c r="AK615" i="1" s="1"/>
  <c r="AI611" i="1"/>
  <c r="AI609" i="1"/>
  <c r="AI607" i="1"/>
  <c r="AK605" i="1"/>
  <c r="AI604" i="1"/>
  <c r="AK597" i="1"/>
  <c r="AK598" i="1" s="1"/>
  <c r="AK599" i="1" s="1"/>
  <c r="AK600" i="1" s="1"/>
  <c r="AK601" i="1" s="1"/>
  <c r="AK602" i="1" s="1"/>
  <c r="AI596" i="1"/>
  <c r="AK586" i="1"/>
  <c r="AK587" i="1" s="1"/>
  <c r="AK588" i="1" s="1"/>
  <c r="AK589" i="1" s="1"/>
  <c r="AK590" i="1" s="1"/>
  <c r="AK591" i="1" s="1"/>
  <c r="AK592" i="1" s="1"/>
  <c r="AK593" i="1" s="1"/>
  <c r="AK594" i="1" s="1"/>
  <c r="AI585" i="1"/>
  <c r="AI583" i="1"/>
  <c r="AI581" i="1"/>
  <c r="AI579" i="1"/>
  <c r="AI577" i="1"/>
  <c r="AI575" i="1"/>
  <c r="AK564" i="1"/>
  <c r="AK565" i="1" s="1"/>
  <c r="AK566" i="1" s="1"/>
  <c r="AK567" i="1" s="1"/>
  <c r="AK568" i="1" s="1"/>
  <c r="AK569" i="1" s="1"/>
  <c r="AK570" i="1" s="1"/>
  <c r="AK571" i="1" s="1"/>
  <c r="AK572" i="1" s="1"/>
  <c r="AK573" i="1" s="1"/>
  <c r="AI563" i="1"/>
  <c r="AI618" i="1"/>
  <c r="AI612" i="1"/>
  <c r="AI605" i="1"/>
  <c r="AI597" i="1"/>
  <c r="AI598" i="1" s="1"/>
  <c r="AI599" i="1" s="1"/>
  <c r="AI600" i="1" s="1"/>
  <c r="AI601" i="1" s="1"/>
  <c r="AI602" i="1" s="1"/>
  <c r="AI586" i="1"/>
  <c r="AI587" i="1" s="1"/>
  <c r="AI588" i="1" s="1"/>
  <c r="AI589" i="1" s="1"/>
  <c r="AI590" i="1" s="1"/>
  <c r="AI591" i="1" s="1"/>
  <c r="AI592" i="1" s="1"/>
  <c r="AI593" i="1" s="1"/>
  <c r="AI594" i="1" s="1"/>
  <c r="AI564" i="1"/>
  <c r="AI565" i="1"/>
  <c r="AI566" i="1" s="1"/>
  <c r="AI567" i="1" s="1"/>
  <c r="AI568" i="1" s="1"/>
  <c r="AI569" i="1" s="1"/>
  <c r="AI570" i="1" s="1"/>
  <c r="AI571" i="1" s="1"/>
  <c r="AI572" i="1" s="1"/>
  <c r="AI573" i="1" s="1"/>
  <c r="D630" i="1"/>
  <c r="AG630" i="1" s="1"/>
  <c r="AC630" i="1" l="1"/>
  <c r="AD630" i="1"/>
  <c r="AT565" i="1"/>
  <c r="AV565" i="1" s="1"/>
  <c r="AT567" i="1"/>
  <c r="AV567" i="1" s="1"/>
  <c r="AT568" i="1"/>
  <c r="AV568" i="1" s="1"/>
  <c r="AT577" i="1"/>
  <c r="AV577" i="1" s="1"/>
  <c r="AT581" i="1"/>
  <c r="AV581" i="1" s="1"/>
  <c r="AT583" i="1"/>
  <c r="AV583" i="1" s="1"/>
  <c r="AT585" i="1"/>
  <c r="AV585" i="1" s="1"/>
  <c r="AT586" i="1"/>
  <c r="AV586" i="1" s="1"/>
  <c r="AT591" i="1"/>
  <c r="AV591" i="1" s="1"/>
  <c r="AT594" i="1"/>
  <c r="AV594" i="1" s="1"/>
  <c r="AT598" i="1"/>
  <c r="AV598" i="1" s="1"/>
  <c r="AT599" i="1"/>
  <c r="AV599" i="1" s="1"/>
  <c r="AT600" i="1"/>
  <c r="AV600" i="1" s="1"/>
  <c r="AT601" i="1"/>
  <c r="AV601" i="1" s="1"/>
  <c r="AT611" i="1"/>
  <c r="AV611" i="1" s="1"/>
  <c r="AT612" i="1"/>
  <c r="AV612" i="1" s="1"/>
  <c r="AT618" i="1"/>
  <c r="AV618" i="1" s="1"/>
  <c r="AT628" i="1"/>
  <c r="AV628" i="1" s="1"/>
  <c r="AT563" i="1"/>
  <c r="AV563" i="1" s="1"/>
  <c r="AT564" i="1"/>
  <c r="AV564" i="1" s="1"/>
  <c r="AT566" i="1"/>
  <c r="AV566" i="1" s="1"/>
  <c r="AT569" i="1"/>
  <c r="AV569" i="1" s="1"/>
  <c r="AT570" i="1"/>
  <c r="AV570" i="1" s="1"/>
  <c r="AT571" i="1"/>
  <c r="AV571" i="1" s="1"/>
  <c r="AT572" i="1"/>
  <c r="AV572" i="1" s="1"/>
  <c r="AT573" i="1"/>
  <c r="AV573" i="1" s="1"/>
  <c r="AT575" i="1"/>
  <c r="AV575" i="1" s="1"/>
  <c r="AT579" i="1"/>
  <c r="AV579" i="1" s="1"/>
  <c r="AT587" i="1"/>
  <c r="AV587" i="1" s="1"/>
  <c r="AT588" i="1"/>
  <c r="AV588" i="1" s="1"/>
  <c r="AT589" i="1"/>
  <c r="AV589" i="1" s="1"/>
  <c r="AT590" i="1"/>
  <c r="AV590" i="1" s="1"/>
  <c r="AT592" i="1"/>
  <c r="AV592" i="1" s="1"/>
  <c r="AT593" i="1"/>
  <c r="AV593" i="1" s="1"/>
  <c r="AT596" i="1"/>
  <c r="AV596" i="1" s="1"/>
  <c r="AT597" i="1"/>
  <c r="AV597" i="1" s="1"/>
  <c r="AT602" i="1"/>
  <c r="AV602" i="1" s="1"/>
  <c r="AT604" i="1"/>
  <c r="AV604" i="1" s="1"/>
  <c r="AT605" i="1"/>
  <c r="AV605" i="1" s="1"/>
  <c r="AT607" i="1"/>
  <c r="AV607" i="1" s="1"/>
  <c r="AT609" i="1"/>
  <c r="AV609" i="1" s="1"/>
  <c r="AT617" i="1"/>
  <c r="AV617" i="1" s="1"/>
  <c r="AT626" i="1"/>
  <c r="AV626" i="1" s="1"/>
  <c r="AS630" i="1"/>
  <c r="AU630" i="1"/>
  <c r="AK630" i="1"/>
  <c r="AI630" i="1"/>
  <c r="AI613" i="1"/>
  <c r="AT613" i="1" s="1"/>
  <c r="AV613" i="1" s="1"/>
  <c r="AI619" i="1"/>
  <c r="AT619" i="1" s="1"/>
  <c r="AV619" i="1" s="1"/>
  <c r="D632" i="1"/>
  <c r="AG632" i="1" s="1"/>
  <c r="D633" i="1"/>
  <c r="AG633" i="1" s="1"/>
  <c r="AC633" i="1" l="1"/>
  <c r="AD633" i="1"/>
  <c r="AC632" i="1"/>
  <c r="AD632" i="1"/>
  <c r="AT630" i="1"/>
  <c r="AV630" i="1" s="1"/>
  <c r="AS632" i="1"/>
  <c r="AU632" i="1"/>
  <c r="AS633" i="1"/>
  <c r="AU633" i="1"/>
  <c r="AK632" i="1"/>
  <c r="AK633" i="1"/>
  <c r="AI632" i="1"/>
  <c r="AI633" i="1"/>
  <c r="AI620" i="1"/>
  <c r="AT620" i="1" s="1"/>
  <c r="AV620" i="1" s="1"/>
  <c r="AI614" i="1"/>
  <c r="AT614" i="1" s="1"/>
  <c r="AV614" i="1" s="1"/>
  <c r="D635" i="1"/>
  <c r="AG635" i="1" s="1"/>
  <c r="AC635" i="1" l="1"/>
  <c r="AD635" i="1"/>
  <c r="AT633" i="1"/>
  <c r="AV633" i="1" s="1"/>
  <c r="AT632" i="1"/>
  <c r="AV632" i="1" s="1"/>
  <c r="AS635" i="1"/>
  <c r="AU635" i="1"/>
  <c r="AK635" i="1"/>
  <c r="AI635" i="1"/>
  <c r="AI621" i="1"/>
  <c r="AT621" i="1" s="1"/>
  <c r="AV621" i="1" s="1"/>
  <c r="AI615" i="1"/>
  <c r="AT615" i="1" s="1"/>
  <c r="AV615" i="1" s="1"/>
  <c r="D637" i="1"/>
  <c r="AG637" i="1" s="1"/>
  <c r="AC637" i="1" l="1"/>
  <c r="AD637" i="1"/>
  <c r="AT635" i="1"/>
  <c r="AV635" i="1" s="1"/>
  <c r="AS637" i="1"/>
  <c r="AU637" i="1"/>
  <c r="AK637" i="1"/>
  <c r="AI637" i="1"/>
  <c r="AI622" i="1"/>
  <c r="AT622" i="1" s="1"/>
  <c r="AV622" i="1" s="1"/>
  <c r="D638" i="1"/>
  <c r="AG638" i="1" s="1"/>
  <c r="D639" i="1"/>
  <c r="AG639" i="1" s="1"/>
  <c r="D640" i="1"/>
  <c r="AG640" i="1" s="1"/>
  <c r="AC640" i="1" l="1"/>
  <c r="AD640" i="1"/>
  <c r="AC639" i="1"/>
  <c r="AD639" i="1"/>
  <c r="AC638" i="1"/>
  <c r="AD638" i="1"/>
  <c r="AT637" i="1"/>
  <c r="AV637" i="1" s="1"/>
  <c r="AS640" i="1"/>
  <c r="AU640" i="1"/>
  <c r="AS638" i="1"/>
  <c r="AU638" i="1"/>
  <c r="AS639" i="1"/>
  <c r="AU639" i="1"/>
  <c r="AK638" i="1"/>
  <c r="AK639" i="1" s="1"/>
  <c r="AK640" i="1" s="1"/>
  <c r="AI623" i="1"/>
  <c r="AT623" i="1" s="1"/>
  <c r="AV623" i="1" s="1"/>
  <c r="AI638" i="1"/>
  <c r="AI639" i="1" s="1"/>
  <c r="AI640" i="1" s="1"/>
  <c r="D641" i="1"/>
  <c r="AG641" i="1" s="1"/>
  <c r="D642" i="1"/>
  <c r="AG642" i="1" s="1"/>
  <c r="AC642" i="1" l="1"/>
  <c r="AD642" i="1"/>
  <c r="AC641" i="1"/>
  <c r="AD641" i="1"/>
  <c r="AT639" i="1"/>
  <c r="AV639" i="1" s="1"/>
  <c r="AT638" i="1"/>
  <c r="AV638" i="1" s="1"/>
  <c r="AT640" i="1"/>
  <c r="AV640" i="1" s="1"/>
  <c r="AS642" i="1"/>
  <c r="AU642" i="1"/>
  <c r="AS641" i="1"/>
  <c r="AU641" i="1"/>
  <c r="AK641" i="1"/>
  <c r="AK642" i="1" s="1"/>
  <c r="AI624" i="1"/>
  <c r="AT624" i="1" s="1"/>
  <c r="AV624" i="1" s="1"/>
  <c r="AI641" i="1"/>
  <c r="AI642" i="1" s="1"/>
  <c r="D643" i="1"/>
  <c r="AG643" i="1" s="1"/>
  <c r="AC643" i="1" l="1"/>
  <c r="AD643" i="1"/>
  <c r="AT641" i="1"/>
  <c r="AV641" i="1" s="1"/>
  <c r="AT642" i="1"/>
  <c r="AV642" i="1" s="1"/>
  <c r="AS643" i="1"/>
  <c r="AU643" i="1"/>
  <c r="AK643" i="1"/>
  <c r="AI643" i="1"/>
  <c r="D644" i="1"/>
  <c r="AG644" i="1" s="1"/>
  <c r="AC644" i="1" l="1"/>
  <c r="AD644" i="1"/>
  <c r="AT643" i="1"/>
  <c r="AV643" i="1" s="1"/>
  <c r="AS644" i="1"/>
  <c r="AU644" i="1"/>
  <c r="AK644" i="1"/>
  <c r="AI644" i="1"/>
  <c r="D645" i="1"/>
  <c r="AG645" i="1" s="1"/>
  <c r="AC645" i="1" l="1"/>
  <c r="AD645" i="1"/>
  <c r="AT644" i="1"/>
  <c r="AV644" i="1" s="1"/>
  <c r="AS645" i="1"/>
  <c r="AU645" i="1"/>
  <c r="AK645" i="1"/>
  <c r="AI645" i="1"/>
  <c r="D646" i="1"/>
  <c r="AG646" i="1" s="1"/>
  <c r="AC646" i="1" l="1"/>
  <c r="AD646" i="1"/>
  <c r="AT645" i="1"/>
  <c r="AV645" i="1" s="1"/>
  <c r="AS646" i="1"/>
  <c r="AU646" i="1"/>
  <c r="AK646" i="1"/>
  <c r="AI646" i="1"/>
  <c r="D648" i="1"/>
  <c r="AG648" i="1" s="1"/>
  <c r="D649" i="1"/>
  <c r="AG649" i="1" s="1"/>
  <c r="AC649" i="1" l="1"/>
  <c r="AD649" i="1"/>
  <c r="AC648" i="1"/>
  <c r="AD648" i="1"/>
  <c r="AT646" i="1"/>
  <c r="AV646" i="1" s="1"/>
  <c r="AS649" i="1"/>
  <c r="AU649" i="1"/>
  <c r="AS648" i="1"/>
  <c r="AU648" i="1"/>
  <c r="AK648" i="1"/>
  <c r="AK649" i="1"/>
  <c r="AI648" i="1"/>
  <c r="AI649" i="1"/>
  <c r="D651" i="1"/>
  <c r="AG651" i="1" s="1"/>
  <c r="D652" i="1"/>
  <c r="AG652" i="1" s="1"/>
  <c r="D654" i="1"/>
  <c r="AG654" i="1" s="1"/>
  <c r="D656" i="1"/>
  <c r="AG656" i="1" s="1"/>
  <c r="D657" i="1"/>
  <c r="AG657" i="1" s="1"/>
  <c r="D659" i="1"/>
  <c r="AG659" i="1" s="1"/>
  <c r="D660" i="1"/>
  <c r="AG660" i="1" s="1"/>
  <c r="D661" i="1"/>
  <c r="AG661" i="1" s="1"/>
  <c r="D662" i="1"/>
  <c r="AG662" i="1" s="1"/>
  <c r="D663" i="1"/>
  <c r="AG663" i="1" s="1"/>
  <c r="D664" i="1"/>
  <c r="AG664" i="1" s="1"/>
  <c r="D665" i="1"/>
  <c r="AG665" i="1" s="1"/>
  <c r="D667" i="1"/>
  <c r="AG667" i="1" s="1"/>
  <c r="D668" i="1"/>
  <c r="AG668" i="1" s="1"/>
  <c r="D669" i="1"/>
  <c r="AG669" i="1" s="1"/>
  <c r="D670" i="1"/>
  <c r="AG670" i="1" s="1"/>
  <c r="D671" i="1"/>
  <c r="AG671" i="1" s="1"/>
  <c r="D672" i="1"/>
  <c r="AG672" i="1" s="1"/>
  <c r="D674" i="1"/>
  <c r="AG674" i="1" s="1"/>
  <c r="D675" i="1"/>
  <c r="AG675" i="1" s="1"/>
  <c r="D676" i="1"/>
  <c r="AG676" i="1" s="1"/>
  <c r="D677" i="1"/>
  <c r="AG677" i="1" s="1"/>
  <c r="D678" i="1"/>
  <c r="AG678" i="1" s="1"/>
  <c r="D679" i="1"/>
  <c r="AG679" i="1" s="1"/>
  <c r="D680" i="1"/>
  <c r="AG680" i="1" s="1"/>
  <c r="D681" i="1"/>
  <c r="AG681" i="1" s="1"/>
  <c r="D682" i="1"/>
  <c r="AG682" i="1" s="1"/>
  <c r="D684" i="1"/>
  <c r="AG684" i="1" s="1"/>
  <c r="D685" i="1"/>
  <c r="AG685" i="1" s="1"/>
  <c r="D686" i="1"/>
  <c r="AG686" i="1" s="1"/>
  <c r="D688" i="1"/>
  <c r="AG688" i="1" s="1"/>
  <c r="D689" i="1"/>
  <c r="AG689" i="1" s="1"/>
  <c r="AC689" i="1" l="1"/>
  <c r="AD689" i="1"/>
  <c r="AC688" i="1"/>
  <c r="AD688" i="1"/>
  <c r="AC686" i="1"/>
  <c r="AD686" i="1"/>
  <c r="AC681" i="1"/>
  <c r="AD681" i="1"/>
  <c r="AC680" i="1"/>
  <c r="AD680" i="1"/>
  <c r="AC679" i="1"/>
  <c r="AD679" i="1"/>
  <c r="AC676" i="1"/>
  <c r="AD676" i="1"/>
  <c r="AC675" i="1"/>
  <c r="AD675" i="1"/>
  <c r="AC672" i="1"/>
  <c r="AD672" i="1"/>
  <c r="AC668" i="1"/>
  <c r="AD668" i="1"/>
  <c r="AC667" i="1"/>
  <c r="AD667" i="1"/>
  <c r="AC665" i="1"/>
  <c r="AD665" i="1"/>
  <c r="AC661" i="1"/>
  <c r="AD661" i="1"/>
  <c r="AC660" i="1"/>
  <c r="AD660" i="1"/>
  <c r="AC656" i="1"/>
  <c r="AD656" i="1"/>
  <c r="AC654" i="1"/>
  <c r="AD654" i="1"/>
  <c r="AC652" i="1"/>
  <c r="AD652" i="1"/>
  <c r="AC651" i="1"/>
  <c r="AD651" i="1"/>
  <c r="AC685" i="1"/>
  <c r="AD685" i="1"/>
  <c r="AC684" i="1"/>
  <c r="AD684" i="1"/>
  <c r="AC682" i="1"/>
  <c r="AD682" i="1"/>
  <c r="AC678" i="1"/>
  <c r="AD678" i="1"/>
  <c r="AC677" i="1"/>
  <c r="AD677" i="1"/>
  <c r="AC674" i="1"/>
  <c r="AD674" i="1"/>
  <c r="AC671" i="1"/>
  <c r="AD671" i="1"/>
  <c r="AC670" i="1"/>
  <c r="AD670" i="1"/>
  <c r="AC669" i="1"/>
  <c r="AD669" i="1"/>
  <c r="AC664" i="1"/>
  <c r="AD664" i="1"/>
  <c r="AC663" i="1"/>
  <c r="AD663" i="1"/>
  <c r="AC662" i="1"/>
  <c r="AD662" i="1"/>
  <c r="AC659" i="1"/>
  <c r="AD659" i="1"/>
  <c r="AC657" i="1"/>
  <c r="AD657" i="1"/>
  <c r="AT648" i="1"/>
  <c r="AV648" i="1" s="1"/>
  <c r="AT649" i="1"/>
  <c r="AV649" i="1" s="1"/>
  <c r="AS684" i="1"/>
  <c r="AU684" i="1"/>
  <c r="AS689" i="1"/>
  <c r="AU689" i="1"/>
  <c r="AS688" i="1"/>
  <c r="AU688" i="1"/>
  <c r="AS686" i="1"/>
  <c r="AU686" i="1"/>
  <c r="AS681" i="1"/>
  <c r="AU681" i="1"/>
  <c r="AS680" i="1"/>
  <c r="AU680" i="1"/>
  <c r="AS679" i="1"/>
  <c r="AU679" i="1"/>
  <c r="AS676" i="1"/>
  <c r="AU676" i="1"/>
  <c r="AS675" i="1"/>
  <c r="AU675" i="1"/>
  <c r="AS672" i="1"/>
  <c r="AU672" i="1"/>
  <c r="AS668" i="1"/>
  <c r="AU668" i="1"/>
  <c r="AS667" i="1"/>
  <c r="AU667" i="1"/>
  <c r="AS665" i="1"/>
  <c r="AU665" i="1"/>
  <c r="AS661" i="1"/>
  <c r="AU661" i="1"/>
  <c r="AS660" i="1"/>
  <c r="AU660" i="1"/>
  <c r="AS656" i="1"/>
  <c r="AU656" i="1"/>
  <c r="AS654" i="1"/>
  <c r="AU654" i="1"/>
  <c r="AS652" i="1"/>
  <c r="AU652" i="1"/>
  <c r="AS651" i="1"/>
  <c r="AU651" i="1"/>
  <c r="AS685" i="1"/>
  <c r="AU685" i="1"/>
  <c r="AS682" i="1"/>
  <c r="AU682" i="1"/>
  <c r="AS678" i="1"/>
  <c r="AU678" i="1"/>
  <c r="AS677" i="1"/>
  <c r="AU677" i="1"/>
  <c r="AS674" i="1"/>
  <c r="AU674" i="1"/>
  <c r="AS671" i="1"/>
  <c r="AU671" i="1"/>
  <c r="AS670" i="1"/>
  <c r="AU670" i="1"/>
  <c r="AS669" i="1"/>
  <c r="AU669" i="1"/>
  <c r="AS664" i="1"/>
  <c r="AU664" i="1"/>
  <c r="AS663" i="1"/>
  <c r="AU663" i="1"/>
  <c r="AS662" i="1"/>
  <c r="AU662" i="1"/>
  <c r="AS659" i="1"/>
  <c r="AU659" i="1"/>
  <c r="AS657" i="1"/>
  <c r="AU657" i="1"/>
  <c r="AK688" i="1"/>
  <c r="AK684" i="1"/>
  <c r="AK674" i="1"/>
  <c r="AK667" i="1"/>
  <c r="AK659" i="1"/>
  <c r="AK656" i="1"/>
  <c r="AK654" i="1"/>
  <c r="AK651" i="1"/>
  <c r="AK685" i="1"/>
  <c r="AK686" i="1" s="1"/>
  <c r="AI684" i="1"/>
  <c r="AK675" i="1"/>
  <c r="AK676" i="1" s="1"/>
  <c r="AK677" i="1" s="1"/>
  <c r="AK678" i="1" s="1"/>
  <c r="AK679" i="1" s="1"/>
  <c r="AK680" i="1" s="1"/>
  <c r="AK681" i="1" s="1"/>
  <c r="AK682" i="1" s="1"/>
  <c r="AI674" i="1"/>
  <c r="AK668" i="1"/>
  <c r="AK669" i="1" s="1"/>
  <c r="AK670" i="1" s="1"/>
  <c r="AK671" i="1" s="1"/>
  <c r="AK672" i="1" s="1"/>
  <c r="AI667" i="1"/>
  <c r="AK660" i="1"/>
  <c r="AK661" i="1" s="1"/>
  <c r="AK662" i="1" s="1"/>
  <c r="AK663" i="1" s="1"/>
  <c r="AK664" i="1" s="1"/>
  <c r="AK665" i="1" s="1"/>
  <c r="AI659" i="1"/>
  <c r="AK657" i="1"/>
  <c r="AI656" i="1"/>
  <c r="AI654" i="1"/>
  <c r="AK652" i="1"/>
  <c r="AI651" i="1"/>
  <c r="AI688" i="1"/>
  <c r="AK689" i="1"/>
  <c r="AI668" i="1"/>
  <c r="AI689" i="1"/>
  <c r="AI685" i="1"/>
  <c r="AI686" i="1" s="1"/>
  <c r="AI675" i="1"/>
  <c r="AI676" i="1" s="1"/>
  <c r="AI677" i="1" s="1"/>
  <c r="AI678" i="1" s="1"/>
  <c r="AI679" i="1" s="1"/>
  <c r="AI680" i="1" s="1"/>
  <c r="AI681" i="1" s="1"/>
  <c r="AI682" i="1" s="1"/>
  <c r="AI669" i="1"/>
  <c r="AI670" i="1" s="1"/>
  <c r="AI671" i="1" s="1"/>
  <c r="AI672" i="1" s="1"/>
  <c r="AI660" i="1"/>
  <c r="AI657" i="1"/>
  <c r="AI652" i="1"/>
  <c r="D690" i="1"/>
  <c r="AG690" i="1" s="1"/>
  <c r="AI661" i="1"/>
  <c r="AI662" i="1" s="1"/>
  <c r="AI663" i="1" s="1"/>
  <c r="AI664" i="1" s="1"/>
  <c r="AI665" i="1" s="1"/>
  <c r="AC690" i="1" l="1"/>
  <c r="AD690" i="1"/>
  <c r="AT657" i="1"/>
  <c r="AV657" i="1" s="1"/>
  <c r="AT659" i="1"/>
  <c r="AV659" i="1" s="1"/>
  <c r="AT662" i="1"/>
  <c r="AV662" i="1" s="1"/>
  <c r="AT663" i="1"/>
  <c r="AV663" i="1" s="1"/>
  <c r="AT664" i="1"/>
  <c r="AV664" i="1" s="1"/>
  <c r="AT669" i="1"/>
  <c r="AV669" i="1" s="1"/>
  <c r="AT670" i="1"/>
  <c r="AV670" i="1" s="1"/>
  <c r="AT671" i="1"/>
  <c r="AV671" i="1" s="1"/>
  <c r="AT674" i="1"/>
  <c r="AV674" i="1" s="1"/>
  <c r="AT677" i="1"/>
  <c r="AV677" i="1" s="1"/>
  <c r="AT678" i="1"/>
  <c r="AV678" i="1" s="1"/>
  <c r="AT682" i="1"/>
  <c r="AV682" i="1" s="1"/>
  <c r="AT685" i="1"/>
  <c r="AV685" i="1" s="1"/>
  <c r="AT651" i="1"/>
  <c r="AV651" i="1" s="1"/>
  <c r="AT652" i="1"/>
  <c r="AV652" i="1" s="1"/>
  <c r="AT654" i="1"/>
  <c r="AV654" i="1" s="1"/>
  <c r="AT656" i="1"/>
  <c r="AV656" i="1" s="1"/>
  <c r="AT660" i="1"/>
  <c r="AV660" i="1" s="1"/>
  <c r="AT661" i="1"/>
  <c r="AV661" i="1" s="1"/>
  <c r="AT665" i="1"/>
  <c r="AV665" i="1" s="1"/>
  <c r="AT667" i="1"/>
  <c r="AV667" i="1" s="1"/>
  <c r="AT668" i="1"/>
  <c r="AV668" i="1" s="1"/>
  <c r="AT672" i="1"/>
  <c r="AV672" i="1" s="1"/>
  <c r="AT675" i="1"/>
  <c r="AV675" i="1" s="1"/>
  <c r="AT676" i="1"/>
  <c r="AV676" i="1" s="1"/>
  <c r="AT679" i="1"/>
  <c r="AV679" i="1" s="1"/>
  <c r="AT680" i="1"/>
  <c r="AV680" i="1" s="1"/>
  <c r="AT681" i="1"/>
  <c r="AV681" i="1" s="1"/>
  <c r="AT686" i="1"/>
  <c r="AV686" i="1" s="1"/>
  <c r="AT688" i="1"/>
  <c r="AV688" i="1" s="1"/>
  <c r="AT689" i="1"/>
  <c r="AV689" i="1" s="1"/>
  <c r="AT684" i="1"/>
  <c r="AV684" i="1" s="1"/>
  <c r="AS690" i="1"/>
  <c r="AU690" i="1"/>
  <c r="AI690" i="1"/>
  <c r="D691" i="1"/>
  <c r="AG691" i="1" s="1"/>
  <c r="AC691" i="1" l="1"/>
  <c r="AD691" i="1"/>
  <c r="AT690" i="1"/>
  <c r="AV690" i="1" s="1"/>
  <c r="AS691" i="1"/>
  <c r="AU691" i="1"/>
  <c r="AK690" i="1"/>
  <c r="AI691" i="1"/>
  <c r="D692" i="1"/>
  <c r="AG692" i="1" s="1"/>
  <c r="AC692" i="1" l="1"/>
  <c r="AD692" i="1"/>
  <c r="AT691" i="1"/>
  <c r="AV691" i="1" s="1"/>
  <c r="AS692" i="1"/>
  <c r="AU692" i="1"/>
  <c r="AK691" i="1"/>
  <c r="AK692" i="1" s="1"/>
  <c r="D693" i="1"/>
  <c r="AG693" i="1" s="1"/>
  <c r="AI692" i="1"/>
  <c r="AC693" i="1" l="1"/>
  <c r="AD693" i="1"/>
  <c r="AT692" i="1"/>
  <c r="AV692" i="1" s="1"/>
  <c r="AS693" i="1"/>
  <c r="AU693" i="1"/>
  <c r="AK693" i="1"/>
  <c r="AI693" i="1"/>
  <c r="AT693" i="1" l="1"/>
  <c r="AV693" i="1" s="1"/>
  <c r="D694" i="1"/>
  <c r="AG694" i="1" s="1"/>
  <c r="D695" i="1"/>
  <c r="AG695" i="1" s="1"/>
  <c r="AC694" i="1" l="1"/>
  <c r="AD694" i="1"/>
  <c r="AC695" i="1"/>
  <c r="AD695" i="1"/>
  <c r="AS695" i="1"/>
  <c r="AU695" i="1"/>
  <c r="AS694" i="1"/>
  <c r="AU694" i="1"/>
  <c r="AI694" i="1"/>
  <c r="AK694" i="1"/>
  <c r="AK695" i="1" s="1"/>
  <c r="AI695" i="1"/>
  <c r="D696" i="1"/>
  <c r="AG696" i="1" s="1"/>
  <c r="AC696" i="1" l="1"/>
  <c r="AD696" i="1"/>
  <c r="AT694" i="1"/>
  <c r="AV694" i="1" s="1"/>
  <c r="AT695" i="1"/>
  <c r="AV695" i="1" s="1"/>
  <c r="AS696" i="1"/>
  <c r="AU696" i="1"/>
  <c r="AI696" i="1"/>
  <c r="AT696" i="1" l="1"/>
  <c r="AV696" i="1" s="1"/>
  <c r="AK696" i="1"/>
  <c r="AK697" i="1" s="1"/>
  <c r="D697" i="1"/>
  <c r="AG697" i="1" s="1"/>
  <c r="AC697" i="1" l="1"/>
  <c r="AD697" i="1"/>
  <c r="AS697" i="1"/>
  <c r="AU697" i="1"/>
  <c r="AK698" i="1"/>
  <c r="D698" i="1"/>
  <c r="AG698" i="1" s="1"/>
  <c r="AI697" i="1"/>
  <c r="AC698" i="1" l="1"/>
  <c r="AD698" i="1"/>
  <c r="AT697" i="1"/>
  <c r="AV697" i="1" s="1"/>
  <c r="AS698" i="1"/>
  <c r="AU698" i="1"/>
  <c r="AK699" i="1"/>
  <c r="D699" i="1"/>
  <c r="AG699" i="1" s="1"/>
  <c r="AI698" i="1"/>
  <c r="D700" i="1"/>
  <c r="AG700" i="1" s="1"/>
  <c r="AC700" i="1" l="1"/>
  <c r="AD700" i="1"/>
  <c r="AC699" i="1"/>
  <c r="AD699" i="1"/>
  <c r="AT698" i="1"/>
  <c r="AV698" i="1" s="1"/>
  <c r="AS699" i="1"/>
  <c r="AU699" i="1"/>
  <c r="AS700" i="1"/>
  <c r="AU700" i="1"/>
  <c r="AK700" i="1"/>
  <c r="AI699" i="1"/>
  <c r="AI700" i="1"/>
  <c r="AT700" i="1" l="1"/>
  <c r="AV700" i="1" s="1"/>
  <c r="AT699" i="1"/>
  <c r="AV699" i="1" s="1"/>
  <c r="AK701" i="1"/>
  <c r="D701" i="1"/>
  <c r="AG701" i="1" s="1"/>
  <c r="AC701" i="1" l="1"/>
  <c r="AD701" i="1"/>
  <c r="AS701" i="1"/>
  <c r="AU701" i="1"/>
  <c r="AI701" i="1"/>
  <c r="D703" i="1"/>
  <c r="AG703" i="1" s="1"/>
  <c r="AC703" i="1" l="1"/>
  <c r="AD703" i="1"/>
  <c r="AT701" i="1"/>
  <c r="AV701" i="1" s="1"/>
  <c r="AS703" i="1"/>
  <c r="AU703" i="1"/>
  <c r="AK704" i="1"/>
  <c r="AK703" i="1"/>
  <c r="AI703" i="1"/>
  <c r="D704" i="1"/>
  <c r="AG704" i="1" s="1"/>
  <c r="AC704" i="1" l="1"/>
  <c r="AD704" i="1"/>
  <c r="AT703" i="1"/>
  <c r="AV703" i="1" s="1"/>
  <c r="AS704" i="1"/>
  <c r="AU704" i="1"/>
  <c r="AI704" i="1"/>
  <c r="AT704" i="1" l="1"/>
  <c r="AV704" i="1" s="1"/>
  <c r="AK706" i="1"/>
  <c r="D706" i="1"/>
  <c r="AG706" i="1" s="1"/>
  <c r="AC706" i="1" l="1"/>
  <c r="AD706" i="1"/>
  <c r="AS706" i="1"/>
  <c r="AU706" i="1"/>
  <c r="AI706" i="1"/>
  <c r="D708" i="1"/>
  <c r="AG708" i="1" s="1"/>
  <c r="AC708" i="1" l="1"/>
  <c r="AD708" i="1"/>
  <c r="AT706" i="1"/>
  <c r="AV706" i="1" s="1"/>
  <c r="AS708" i="1"/>
  <c r="AU708" i="1"/>
  <c r="AK708" i="1"/>
  <c r="AI708" i="1"/>
  <c r="D710" i="1"/>
  <c r="AG710" i="1" s="1"/>
  <c r="AC710" i="1" l="1"/>
  <c r="AD710" i="1"/>
  <c r="AT708" i="1"/>
  <c r="AV708" i="1" s="1"/>
  <c r="AS710" i="1"/>
  <c r="AU710" i="1"/>
  <c r="AI710" i="1"/>
  <c r="AT710" i="1" l="1"/>
  <c r="AV710" i="1" s="1"/>
  <c r="AK712" i="1"/>
  <c r="AK710" i="1"/>
  <c r="D712" i="1"/>
  <c r="AG712" i="1" s="1"/>
  <c r="D713" i="1"/>
  <c r="AG713" i="1" s="1"/>
  <c r="AC712" i="1" l="1"/>
  <c r="AD712" i="1"/>
  <c r="AC713" i="1"/>
  <c r="AD713" i="1"/>
  <c r="AS713" i="1"/>
  <c r="AU713" i="1"/>
  <c r="AS712" i="1"/>
  <c r="AU712" i="1"/>
  <c r="AI712" i="1"/>
  <c r="AK713" i="1"/>
  <c r="D714" i="1"/>
  <c r="AG714" i="1" s="1"/>
  <c r="AI713" i="1"/>
  <c r="AC714" i="1" l="1"/>
  <c r="AD714" i="1"/>
  <c r="AT712" i="1"/>
  <c r="AV712" i="1" s="1"/>
  <c r="AT713" i="1"/>
  <c r="AV713" i="1" s="1"/>
  <c r="AS714" i="1"/>
  <c r="AU714" i="1"/>
  <c r="AK714" i="1"/>
  <c r="AI714" i="1"/>
  <c r="D715" i="1"/>
  <c r="AG715" i="1" s="1"/>
  <c r="AC715" i="1" l="1"/>
  <c r="AD715" i="1"/>
  <c r="AT714" i="1"/>
  <c r="AV714" i="1" s="1"/>
  <c r="AS715" i="1"/>
  <c r="AU715" i="1"/>
  <c r="AK715" i="1"/>
  <c r="AI715" i="1"/>
  <c r="AT715" i="1" l="1"/>
  <c r="AV715" i="1" s="1"/>
  <c r="D716" i="1"/>
  <c r="AK716" i="1"/>
  <c r="AD716" i="1" l="1"/>
  <c r="AG716" i="1"/>
  <c r="AU716" i="1"/>
  <c r="AC716" i="1"/>
  <c r="AS716" i="1"/>
  <c r="AI716" i="1"/>
  <c r="D717" i="1"/>
  <c r="AK717" i="1"/>
  <c r="AD717" i="1" l="1"/>
  <c r="AG717" i="1"/>
  <c r="AU717" i="1"/>
  <c r="AC717" i="1"/>
  <c r="AT716" i="1"/>
  <c r="AV716" i="1" s="1"/>
  <c r="AI717" i="1"/>
  <c r="AS717" i="1"/>
  <c r="D718" i="1"/>
  <c r="AK718" i="1"/>
  <c r="D719" i="1"/>
  <c r="AG719" i="1" s="1"/>
  <c r="AD718" i="1" l="1"/>
  <c r="AG718" i="1"/>
  <c r="AC719" i="1"/>
  <c r="AD719" i="1"/>
  <c r="AU718" i="1"/>
  <c r="AC718" i="1"/>
  <c r="AT717" i="1"/>
  <c r="AV717" i="1" s="1"/>
  <c r="AS719" i="1"/>
  <c r="AU719" i="1"/>
  <c r="AI718" i="1"/>
  <c r="AS718" i="1"/>
  <c r="AK719" i="1"/>
  <c r="AI719" i="1"/>
  <c r="D720" i="1"/>
  <c r="AG720" i="1" s="1"/>
  <c r="AC720" i="1" l="1"/>
  <c r="AD720" i="1"/>
  <c r="AT718" i="1"/>
  <c r="AV718" i="1" s="1"/>
  <c r="AT719" i="1"/>
  <c r="AV719" i="1" s="1"/>
  <c r="AS720" i="1"/>
  <c r="AU720" i="1"/>
  <c r="AK720" i="1"/>
  <c r="AI720" i="1"/>
  <c r="AT720" i="1" l="1"/>
  <c r="AV720" i="1" s="1"/>
  <c r="D721" i="1"/>
  <c r="AK721" i="1"/>
  <c r="AD721" i="1" l="1"/>
  <c r="AG721" i="1"/>
  <c r="AU721" i="1"/>
  <c r="AC721" i="1"/>
  <c r="AS721" i="1"/>
  <c r="AI721" i="1"/>
  <c r="D722" i="1"/>
  <c r="AK722" i="1"/>
  <c r="AD722" i="1" l="1"/>
  <c r="AG722" i="1"/>
  <c r="AU722" i="1"/>
  <c r="AC722" i="1"/>
  <c r="AT721" i="1"/>
  <c r="AV721" i="1" s="1"/>
  <c r="AI722" i="1"/>
  <c r="AS722" i="1"/>
  <c r="AT722" i="1" l="1"/>
  <c r="AV722" i="1" s="1"/>
  <c r="AK724" i="1"/>
  <c r="D725" i="1"/>
  <c r="AG725" i="1" s="1"/>
  <c r="D724" i="1"/>
  <c r="AG724" i="1" s="1"/>
  <c r="AC725" i="1" l="1"/>
  <c r="AD725" i="1"/>
  <c r="AC724" i="1"/>
  <c r="AD724" i="1"/>
  <c r="AS725" i="1"/>
  <c r="AU725" i="1"/>
  <c r="AS724" i="1"/>
  <c r="AU724" i="1"/>
  <c r="AI724" i="1"/>
  <c r="AK725" i="1"/>
  <c r="D726" i="1"/>
  <c r="AG726" i="1" s="1"/>
  <c r="AI725" i="1"/>
  <c r="AC726" i="1" l="1"/>
  <c r="AD726" i="1"/>
  <c r="AT724" i="1"/>
  <c r="AV724" i="1" s="1"/>
  <c r="AT725" i="1"/>
  <c r="AV725" i="1" s="1"/>
  <c r="AS726" i="1"/>
  <c r="AU726" i="1"/>
  <c r="AK726" i="1"/>
  <c r="AI726" i="1"/>
  <c r="D727" i="1"/>
  <c r="AG727" i="1" s="1"/>
  <c r="AC727" i="1" l="1"/>
  <c r="AD727" i="1"/>
  <c r="AT726" i="1"/>
  <c r="AV726" i="1" s="1"/>
  <c r="AS727" i="1"/>
  <c r="AU727" i="1"/>
  <c r="AK727" i="1"/>
  <c r="AI727" i="1"/>
  <c r="D728" i="1"/>
  <c r="AG728" i="1" s="1"/>
  <c r="AC728" i="1" l="1"/>
  <c r="AD728" i="1"/>
  <c r="AT727" i="1"/>
  <c r="AV727" i="1" s="1"/>
  <c r="AS728" i="1"/>
  <c r="AU728" i="1"/>
  <c r="AK728" i="1"/>
  <c r="AI728" i="1"/>
  <c r="D729" i="1"/>
  <c r="AG729" i="1" s="1"/>
  <c r="AC729" i="1" l="1"/>
  <c r="AD729" i="1"/>
  <c r="AT728" i="1"/>
  <c r="AV728" i="1" s="1"/>
  <c r="AS729" i="1"/>
  <c r="AU729" i="1"/>
  <c r="AK729" i="1"/>
  <c r="AI729" i="1"/>
  <c r="AT729" i="1" l="1"/>
  <c r="AV729" i="1" s="1"/>
  <c r="D730" i="1"/>
  <c r="AK730" i="1"/>
  <c r="D731" i="1"/>
  <c r="AG731" i="1" s="1"/>
  <c r="AD730" i="1" l="1"/>
  <c r="AG730" i="1"/>
  <c r="AC731" i="1"/>
  <c r="AD731" i="1"/>
  <c r="AU730" i="1"/>
  <c r="AC730" i="1"/>
  <c r="AS731" i="1"/>
  <c r="AU731" i="1"/>
  <c r="AS730" i="1"/>
  <c r="AI730" i="1"/>
  <c r="AK731" i="1"/>
  <c r="AI731" i="1"/>
  <c r="D732" i="1"/>
  <c r="AG732" i="1" s="1"/>
  <c r="AC732" i="1" l="1"/>
  <c r="AD732" i="1"/>
  <c r="AT730" i="1"/>
  <c r="AV730" i="1" s="1"/>
  <c r="AT731" i="1"/>
  <c r="AV731" i="1" s="1"/>
  <c r="AS732" i="1"/>
  <c r="AU732" i="1"/>
  <c r="AK732" i="1"/>
  <c r="AI732" i="1"/>
  <c r="D733" i="1"/>
  <c r="AG733" i="1" s="1"/>
  <c r="AC733" i="1" l="1"/>
  <c r="AD733" i="1"/>
  <c r="AT732" i="1"/>
  <c r="AV732" i="1" s="1"/>
  <c r="AS733" i="1"/>
  <c r="AU733" i="1"/>
  <c r="AK733" i="1"/>
  <c r="AI733" i="1"/>
  <c r="D734" i="1"/>
  <c r="AG734" i="1" s="1"/>
  <c r="AC734" i="1" l="1"/>
  <c r="AD734" i="1"/>
  <c r="AT733" i="1"/>
  <c r="AV733" i="1" s="1"/>
  <c r="AS734" i="1"/>
  <c r="AU734" i="1"/>
  <c r="AK734" i="1"/>
  <c r="AI734" i="1"/>
  <c r="AT734" i="1" l="1"/>
  <c r="AV734" i="1" s="1"/>
  <c r="D736" i="1" l="1"/>
  <c r="D737" i="1"/>
  <c r="AG737" i="1" s="1"/>
  <c r="AD736" i="1" l="1"/>
  <c r="AG736" i="1"/>
  <c r="AC737" i="1"/>
  <c r="AD737" i="1"/>
  <c r="AU736" i="1"/>
  <c r="AC736" i="1"/>
  <c r="AS737" i="1"/>
  <c r="AU737" i="1"/>
  <c r="AI736" i="1"/>
  <c r="AS736" i="1"/>
  <c r="AK736" i="1"/>
  <c r="AI737" i="1"/>
  <c r="D738" i="1"/>
  <c r="AG738" i="1" s="1"/>
  <c r="AC738" i="1" l="1"/>
  <c r="AD738" i="1"/>
  <c r="AT736" i="1"/>
  <c r="AV736" i="1" s="1"/>
  <c r="AT737" i="1"/>
  <c r="AV737" i="1" s="1"/>
  <c r="AS738" i="1"/>
  <c r="AU738" i="1"/>
  <c r="AK737" i="1"/>
  <c r="AK738" i="1" s="1"/>
  <c r="D739" i="1"/>
  <c r="AG739" i="1" s="1"/>
  <c r="AI738" i="1"/>
  <c r="AC739" i="1" l="1"/>
  <c r="AD739" i="1"/>
  <c r="AT738" i="1"/>
  <c r="AV738" i="1" s="1"/>
  <c r="AS739" i="1"/>
  <c r="AU739" i="1"/>
  <c r="AK739" i="1"/>
  <c r="AI739" i="1"/>
  <c r="D740" i="1"/>
  <c r="AG740" i="1" s="1"/>
  <c r="AC740" i="1" l="1"/>
  <c r="AD740" i="1"/>
  <c r="AT739" i="1"/>
  <c r="AV739" i="1" s="1"/>
  <c r="AS740" i="1"/>
  <c r="AU740" i="1"/>
  <c r="AK740" i="1"/>
  <c r="AI740" i="1"/>
  <c r="D741" i="1"/>
  <c r="AG741" i="1" s="1"/>
  <c r="AC741" i="1" l="1"/>
  <c r="AD741" i="1"/>
  <c r="AT740" i="1"/>
  <c r="AV740" i="1" s="1"/>
  <c r="AS741" i="1"/>
  <c r="AU741" i="1"/>
  <c r="AI741" i="1"/>
  <c r="D742" i="1"/>
  <c r="AG742" i="1" s="1"/>
  <c r="AC742" i="1" l="1"/>
  <c r="AD742" i="1"/>
  <c r="AT741" i="1"/>
  <c r="AV741" i="1" s="1"/>
  <c r="AS742" i="1"/>
  <c r="AU742" i="1"/>
  <c r="AK741" i="1"/>
  <c r="AK742" i="1" s="1"/>
  <c r="D743" i="1"/>
  <c r="AG743" i="1" s="1"/>
  <c r="AI742" i="1"/>
  <c r="AC743" i="1" l="1"/>
  <c r="AD743" i="1"/>
  <c r="AT742" i="1"/>
  <c r="AV742" i="1" s="1"/>
  <c r="AS743" i="1"/>
  <c r="AU743" i="1"/>
  <c r="AK743" i="1"/>
  <c r="AI743" i="1"/>
  <c r="AT743" i="1" l="1"/>
  <c r="AV743" i="1" s="1"/>
  <c r="D744" i="1"/>
  <c r="AK744" i="1"/>
  <c r="AD744" i="1" l="1"/>
  <c r="AG744" i="1"/>
  <c r="AU744" i="1"/>
  <c r="AC744" i="1"/>
  <c r="AI744" i="1"/>
  <c r="AS744" i="1"/>
  <c r="AT744" i="1" l="1"/>
  <c r="AV744" i="1" s="1"/>
  <c r="AK746" i="1"/>
  <c r="D746" i="1"/>
  <c r="AG746" i="1" s="1"/>
  <c r="AC746" i="1" l="1"/>
  <c r="AD746" i="1"/>
  <c r="AS746" i="1"/>
  <c r="AU746" i="1"/>
  <c r="AI746" i="1"/>
  <c r="AK747" i="1"/>
  <c r="D747" i="1"/>
  <c r="AG747" i="1" s="1"/>
  <c r="D748" i="1"/>
  <c r="AG748" i="1" s="1"/>
  <c r="AC747" i="1" l="1"/>
  <c r="AD747" i="1"/>
  <c r="AC748" i="1"/>
  <c r="AD748" i="1"/>
  <c r="AT746" i="1"/>
  <c r="AV746" i="1" s="1"/>
  <c r="AS747" i="1"/>
  <c r="AU747" i="1"/>
  <c r="AS748" i="1"/>
  <c r="AU748" i="1"/>
  <c r="AK748" i="1"/>
  <c r="D749" i="1"/>
  <c r="AG749" i="1" s="1"/>
  <c r="AI747" i="1"/>
  <c r="AC749" i="1" l="1"/>
  <c r="AD749" i="1"/>
  <c r="AT747" i="1"/>
  <c r="AV747" i="1" s="1"/>
  <c r="AS749" i="1"/>
  <c r="AU749" i="1"/>
  <c r="AK749" i="1"/>
  <c r="AI748" i="1"/>
  <c r="AT748" i="1" s="1"/>
  <c r="AV748" i="1" s="1"/>
  <c r="AI749" i="1"/>
  <c r="AT749" i="1" l="1"/>
  <c r="AV749" i="1" s="1"/>
  <c r="AK751" i="1"/>
  <c r="D752" i="1"/>
  <c r="AG752" i="1" s="1"/>
  <c r="D751" i="1"/>
  <c r="AG751" i="1" s="1"/>
  <c r="AC751" i="1" l="1"/>
  <c r="AD751" i="1"/>
  <c r="AC752" i="1"/>
  <c r="AD752" i="1"/>
  <c r="AS752" i="1"/>
  <c r="AU752" i="1"/>
  <c r="AS751" i="1"/>
  <c r="AU751" i="1"/>
  <c r="AI751" i="1"/>
  <c r="AI752" i="1"/>
  <c r="D753" i="1"/>
  <c r="AG753" i="1" s="1"/>
  <c r="AC753" i="1" l="1"/>
  <c r="AD753" i="1"/>
  <c r="AT751" i="1"/>
  <c r="AV751" i="1" s="1"/>
  <c r="AT752" i="1"/>
  <c r="AV752" i="1" s="1"/>
  <c r="AS753" i="1"/>
  <c r="AU753" i="1"/>
  <c r="AK752" i="1"/>
  <c r="AK753" i="1" s="1"/>
  <c r="D754" i="1"/>
  <c r="AG754" i="1" s="1"/>
  <c r="AI753" i="1"/>
  <c r="AC754" i="1" l="1"/>
  <c r="AD754" i="1"/>
  <c r="AT753" i="1"/>
  <c r="AV753" i="1" s="1"/>
  <c r="AS754" i="1"/>
  <c r="AU754" i="1"/>
  <c r="AK754" i="1"/>
  <c r="AI754" i="1"/>
  <c r="D755" i="1"/>
  <c r="AG755" i="1" s="1"/>
  <c r="AC755" i="1" l="1"/>
  <c r="AD755" i="1"/>
  <c r="AT754" i="1"/>
  <c r="AV754" i="1" s="1"/>
  <c r="AS755" i="1"/>
  <c r="AU755" i="1"/>
  <c r="AK755" i="1"/>
  <c r="AI755" i="1"/>
  <c r="AT755" i="1" l="1"/>
  <c r="AV755" i="1" s="1"/>
  <c r="D756" i="1"/>
  <c r="AK756" i="1"/>
  <c r="AD756" i="1" l="1"/>
  <c r="AG756" i="1"/>
  <c r="AU756" i="1"/>
  <c r="AC756" i="1"/>
  <c r="AI756" i="1"/>
  <c r="AS756" i="1"/>
  <c r="AT756" i="1" l="1"/>
  <c r="AV756" i="1" s="1"/>
  <c r="D758" i="1"/>
  <c r="AG758" i="1" s="1"/>
  <c r="AC758" i="1" l="1"/>
  <c r="AD758" i="1"/>
  <c r="AS758" i="1"/>
  <c r="AU758" i="1"/>
  <c r="AI758" i="1"/>
  <c r="AK758" i="1"/>
  <c r="AK759" i="1"/>
  <c r="D759" i="1"/>
  <c r="AG759" i="1" s="1"/>
  <c r="AC759" i="1" l="1"/>
  <c r="AD759" i="1"/>
  <c r="AT758" i="1"/>
  <c r="AV758" i="1" s="1"/>
  <c r="AS759" i="1"/>
  <c r="AU759" i="1"/>
  <c r="D760" i="1"/>
  <c r="AK760" i="1"/>
  <c r="B759" i="1"/>
  <c r="C759" i="1" s="1"/>
  <c r="AI759" i="1"/>
  <c r="AD760" i="1" l="1"/>
  <c r="AG760" i="1"/>
  <c r="AU760" i="1"/>
  <c r="AC760" i="1"/>
  <c r="AT759" i="1"/>
  <c r="AV759" i="1" s="1"/>
  <c r="AS760" i="1"/>
  <c r="AK761" i="1"/>
  <c r="AI760" i="1"/>
  <c r="D761" i="1"/>
  <c r="AG761" i="1" s="1"/>
  <c r="D762" i="1"/>
  <c r="AG762" i="1" s="1"/>
  <c r="AC761" i="1" l="1"/>
  <c r="AD761" i="1"/>
  <c r="AC762" i="1"/>
  <c r="AD762" i="1"/>
  <c r="AT760" i="1"/>
  <c r="AV760" i="1" s="1"/>
  <c r="AS761" i="1"/>
  <c r="AU761" i="1"/>
  <c r="AS762" i="1"/>
  <c r="AU762" i="1"/>
  <c r="AK762" i="1"/>
  <c r="D763" i="1"/>
  <c r="AG763" i="1" s="1"/>
  <c r="AI761" i="1"/>
  <c r="AC763" i="1" l="1"/>
  <c r="AD763" i="1"/>
  <c r="AT761" i="1"/>
  <c r="AV761" i="1" s="1"/>
  <c r="AS763" i="1"/>
  <c r="AU763" i="1"/>
  <c r="AK763" i="1"/>
  <c r="AI762" i="1"/>
  <c r="AT762" i="1" s="1"/>
  <c r="AV762" i="1" s="1"/>
  <c r="AI763" i="1"/>
  <c r="AT763" i="1" l="1"/>
  <c r="AV763" i="1" s="1"/>
  <c r="AK765" i="1" l="1"/>
  <c r="D765" i="1"/>
  <c r="AG765" i="1" s="1"/>
  <c r="AC765" i="1" l="1"/>
  <c r="AD765" i="1"/>
  <c r="AS765" i="1"/>
  <c r="AU765" i="1"/>
  <c r="AI765" i="1"/>
  <c r="AT765" i="1" l="1"/>
  <c r="AV765" i="1" s="1"/>
  <c r="D767" i="1"/>
  <c r="AK767" i="1"/>
  <c r="AD767" i="1" l="1"/>
  <c r="AG767" i="1"/>
  <c r="AU767" i="1"/>
  <c r="AC767" i="1"/>
  <c r="AS767" i="1"/>
  <c r="AI767" i="1"/>
  <c r="AT767" i="1" l="1"/>
  <c r="AV767" i="1" s="1"/>
  <c r="AK769" i="1"/>
  <c r="D770" i="1"/>
  <c r="AG770" i="1" s="1"/>
  <c r="D769" i="1"/>
  <c r="AG769" i="1" s="1"/>
  <c r="AC769" i="1" l="1"/>
  <c r="AD769" i="1"/>
  <c r="AC770" i="1"/>
  <c r="AD770" i="1"/>
  <c r="AS770" i="1"/>
  <c r="AU770" i="1"/>
  <c r="AS769" i="1"/>
  <c r="AU769" i="1"/>
  <c r="AI769" i="1"/>
  <c r="AI770" i="1"/>
  <c r="D771" i="1"/>
  <c r="AG771" i="1" s="1"/>
  <c r="AC771" i="1" l="1"/>
  <c r="AD771" i="1"/>
  <c r="AT769" i="1"/>
  <c r="AV769" i="1" s="1"/>
  <c r="AT770" i="1"/>
  <c r="AV770" i="1" s="1"/>
  <c r="AS771" i="1"/>
  <c r="AU771" i="1"/>
  <c r="AK770" i="1"/>
  <c r="AK771" i="1" s="1"/>
  <c r="D772" i="1"/>
  <c r="AG772" i="1" s="1"/>
  <c r="AI771" i="1"/>
  <c r="AC772" i="1" l="1"/>
  <c r="AD772" i="1"/>
  <c r="AT771" i="1"/>
  <c r="AV771" i="1" s="1"/>
  <c r="AS772" i="1"/>
  <c r="AU772" i="1"/>
  <c r="AK772" i="1"/>
  <c r="AI772" i="1"/>
  <c r="AT772" i="1" l="1"/>
  <c r="AV772" i="1" s="1"/>
  <c r="D773" i="1"/>
  <c r="AK773" i="1"/>
  <c r="AD773" i="1" l="1"/>
  <c r="AG773" i="1"/>
  <c r="AU773" i="1"/>
  <c r="AC773" i="1"/>
  <c r="AI773" i="1"/>
  <c r="AS773" i="1"/>
  <c r="D774" i="1"/>
  <c r="AK774" i="1"/>
  <c r="AD774" i="1" l="1"/>
  <c r="AG774" i="1"/>
  <c r="AU774" i="1"/>
  <c r="AC774" i="1"/>
  <c r="AT773" i="1"/>
  <c r="AV773" i="1" s="1"/>
  <c r="AI774" i="1"/>
  <c r="AS774" i="1"/>
  <c r="D775" i="1"/>
  <c r="AK775" i="1"/>
  <c r="AD775" i="1" l="1"/>
  <c r="AG775" i="1"/>
  <c r="AU775" i="1"/>
  <c r="AC775" i="1"/>
  <c r="AT774" i="1"/>
  <c r="AV774" i="1" s="1"/>
  <c r="AS775" i="1"/>
  <c r="AI775" i="1"/>
  <c r="AT775" i="1" l="1"/>
  <c r="AV775" i="1" s="1"/>
  <c r="AK777" i="1"/>
  <c r="D778" i="1"/>
  <c r="AG778" i="1" s="1"/>
  <c r="D777" i="1"/>
  <c r="AG777" i="1" s="1"/>
  <c r="AC778" i="1" l="1"/>
  <c r="AD778" i="1"/>
  <c r="AC777" i="1"/>
  <c r="AD777" i="1"/>
  <c r="AS778" i="1"/>
  <c r="AU778" i="1"/>
  <c r="AS777" i="1"/>
  <c r="AU777" i="1"/>
  <c r="AI777" i="1"/>
  <c r="AI778" i="1"/>
  <c r="D779" i="1"/>
  <c r="AG779" i="1" s="1"/>
  <c r="AC779" i="1" l="1"/>
  <c r="AD779" i="1"/>
  <c r="AT777" i="1"/>
  <c r="AV777" i="1" s="1"/>
  <c r="AT778" i="1"/>
  <c r="AV778" i="1" s="1"/>
  <c r="AS779" i="1"/>
  <c r="AU779" i="1"/>
  <c r="AK778" i="1"/>
  <c r="AK779" i="1" s="1"/>
  <c r="D780" i="1"/>
  <c r="AG780" i="1" s="1"/>
  <c r="AI779" i="1"/>
  <c r="AC780" i="1" l="1"/>
  <c r="AD780" i="1"/>
  <c r="AT779" i="1"/>
  <c r="AV779" i="1" s="1"/>
  <c r="AS780" i="1"/>
  <c r="AU780" i="1"/>
  <c r="AK780" i="1"/>
  <c r="AI780" i="1"/>
  <c r="D781" i="1"/>
  <c r="AG781" i="1" s="1"/>
  <c r="AC781" i="1" l="1"/>
  <c r="AD781" i="1"/>
  <c r="AT780" i="1"/>
  <c r="AV780" i="1" s="1"/>
  <c r="AS781" i="1"/>
  <c r="AU781" i="1"/>
  <c r="AK781" i="1"/>
  <c r="AI781" i="1"/>
  <c r="AT781" i="1" l="1"/>
  <c r="AV781" i="1" s="1"/>
  <c r="D782" i="1"/>
  <c r="AK782" i="1"/>
  <c r="AD782" i="1" l="1"/>
  <c r="AG782" i="1"/>
  <c r="AU782" i="1"/>
  <c r="AC782" i="1"/>
  <c r="AI782" i="1"/>
  <c r="AS782" i="1"/>
  <c r="AT782" i="1" l="1"/>
  <c r="AV782" i="1" s="1"/>
  <c r="D784" i="1"/>
  <c r="AD784" i="1" l="1"/>
  <c r="AG784" i="1"/>
  <c r="AU784" i="1"/>
  <c r="AC784" i="1"/>
  <c r="AI784" i="1"/>
  <c r="AS784" i="1"/>
  <c r="AK784" i="1"/>
  <c r="AK785" i="1"/>
  <c r="D785" i="1"/>
  <c r="AG785" i="1" s="1"/>
  <c r="AC785" i="1" l="1"/>
  <c r="AD785" i="1"/>
  <c r="AT784" i="1"/>
  <c r="AV784" i="1" s="1"/>
  <c r="AS785" i="1"/>
  <c r="AU785" i="1"/>
  <c r="D787" i="1"/>
  <c r="AG787" i="1" s="1"/>
  <c r="AI785" i="1"/>
  <c r="AC787" i="1" l="1"/>
  <c r="AD787" i="1"/>
  <c r="AT785" i="1"/>
  <c r="AV785" i="1" s="1"/>
  <c r="AS787" i="1"/>
  <c r="AU787" i="1"/>
  <c r="AK787" i="1"/>
  <c r="AI787" i="1"/>
  <c r="D788" i="1"/>
  <c r="AG788" i="1" s="1"/>
  <c r="AC788" i="1" l="1"/>
  <c r="AD788" i="1"/>
  <c r="AT787" i="1"/>
  <c r="AV787" i="1" s="1"/>
  <c r="AS788" i="1"/>
  <c r="AU788" i="1"/>
  <c r="AK788" i="1"/>
  <c r="AI788" i="1"/>
  <c r="D789" i="1"/>
  <c r="AG789" i="1" s="1"/>
  <c r="AC789" i="1" l="1"/>
  <c r="AD789" i="1"/>
  <c r="AT788" i="1"/>
  <c r="AV788" i="1" s="1"/>
  <c r="AS789" i="1"/>
  <c r="AU789" i="1"/>
  <c r="AK789" i="1"/>
  <c r="D790" i="1"/>
  <c r="AG790" i="1" s="1"/>
  <c r="AI789" i="1"/>
  <c r="AC790" i="1" l="1"/>
  <c r="AD790" i="1"/>
  <c r="AT789" i="1"/>
  <c r="AV789" i="1" s="1"/>
  <c r="AS790" i="1"/>
  <c r="AU790" i="1"/>
  <c r="AK790" i="1"/>
  <c r="AI790" i="1"/>
  <c r="D791" i="1"/>
  <c r="AG791" i="1" s="1"/>
  <c r="AC791" i="1" l="1"/>
  <c r="AD791" i="1"/>
  <c r="AT790" i="1"/>
  <c r="AV790" i="1" s="1"/>
  <c r="AS791" i="1"/>
  <c r="AU791" i="1"/>
  <c r="AK791" i="1"/>
  <c r="AI791" i="1"/>
  <c r="AT791" i="1" l="1"/>
  <c r="AV791" i="1" s="1"/>
  <c r="D794" i="1" l="1"/>
  <c r="AK794" i="1"/>
  <c r="AD794" i="1" l="1"/>
  <c r="AG794" i="1"/>
  <c r="AU794" i="1"/>
  <c r="AC794" i="1"/>
  <c r="AS794" i="1"/>
  <c r="AI794" i="1"/>
  <c r="D795" i="1"/>
  <c r="AK795" i="1"/>
  <c r="D796" i="1"/>
  <c r="AG796" i="1" s="1"/>
  <c r="AD795" i="1" l="1"/>
  <c r="AG795" i="1"/>
  <c r="AC796" i="1"/>
  <c r="AD796" i="1"/>
  <c r="AU795" i="1"/>
  <c r="AC795" i="1"/>
  <c r="AT794" i="1"/>
  <c r="AV794" i="1" s="1"/>
  <c r="AS796" i="1"/>
  <c r="AU796" i="1"/>
  <c r="AI795" i="1"/>
  <c r="AS795" i="1"/>
  <c r="AK796" i="1"/>
  <c r="AI796" i="1"/>
  <c r="AT795" i="1" l="1"/>
  <c r="AV795" i="1" s="1"/>
  <c r="AT796" i="1"/>
  <c r="AV796" i="1" s="1"/>
  <c r="D798" i="1" l="1"/>
  <c r="AK798" i="1"/>
  <c r="D799" i="1"/>
  <c r="AG799" i="1" s="1"/>
  <c r="AD798" i="1" l="1"/>
  <c r="AG798" i="1"/>
  <c r="AC799" i="1"/>
  <c r="AD799" i="1"/>
  <c r="AU798" i="1"/>
  <c r="AC798" i="1"/>
  <c r="AS799" i="1"/>
  <c r="AU799" i="1"/>
  <c r="AS798" i="1"/>
  <c r="AI798" i="1"/>
  <c r="AK799" i="1"/>
  <c r="AI799" i="1"/>
  <c r="D800" i="1"/>
  <c r="AG800" i="1" s="1"/>
  <c r="AC800" i="1" l="1"/>
  <c r="AD800" i="1"/>
  <c r="AT798" i="1"/>
  <c r="AV798" i="1" s="1"/>
  <c r="AT799" i="1"/>
  <c r="AV799" i="1" s="1"/>
  <c r="AS800" i="1"/>
  <c r="AU800" i="1"/>
  <c r="AK800" i="1"/>
  <c r="D801" i="1"/>
  <c r="AG801" i="1" s="1"/>
  <c r="AI800" i="1"/>
  <c r="AC801" i="1" l="1"/>
  <c r="AD801" i="1"/>
  <c r="AT800" i="1"/>
  <c r="AV800" i="1" s="1"/>
  <c r="AS801" i="1"/>
  <c r="AU801" i="1"/>
  <c r="AK801" i="1"/>
  <c r="AI801" i="1"/>
  <c r="AT801" i="1" l="1"/>
  <c r="AV801" i="1" s="1"/>
  <c r="D803" i="1"/>
  <c r="AG803" i="1" s="1"/>
  <c r="AC803" i="1" l="1"/>
  <c r="AD803" i="1"/>
  <c r="AS803" i="1"/>
  <c r="AU803" i="1"/>
  <c r="AK803" i="1"/>
  <c r="AI803" i="1"/>
  <c r="AT803" i="1" l="1"/>
  <c r="AV803" i="1" s="1"/>
  <c r="D804" i="1"/>
  <c r="AK804" i="1"/>
  <c r="AD804" i="1" l="1"/>
  <c r="AG804" i="1"/>
  <c r="AU804" i="1"/>
  <c r="AC804" i="1"/>
  <c r="AI804" i="1"/>
  <c r="AS804" i="1"/>
  <c r="AT804" i="1" l="1"/>
  <c r="AV804" i="1" s="1"/>
  <c r="D806" i="1"/>
  <c r="AK806" i="1"/>
  <c r="D807" i="1"/>
  <c r="AG807" i="1" s="1"/>
  <c r="AD806" i="1" l="1"/>
  <c r="AG806" i="1"/>
  <c r="AC807" i="1"/>
  <c r="AD807" i="1"/>
  <c r="AU806" i="1"/>
  <c r="AC806" i="1"/>
  <c r="AS807" i="1"/>
  <c r="AU807" i="1"/>
  <c r="AS806" i="1"/>
  <c r="AI806" i="1"/>
  <c r="AK807" i="1"/>
  <c r="AI807" i="1"/>
  <c r="D808" i="1"/>
  <c r="AG808" i="1" s="1"/>
  <c r="AC808" i="1" l="1"/>
  <c r="AD808" i="1"/>
  <c r="AT806" i="1"/>
  <c r="AV806" i="1" s="1"/>
  <c r="AT807" i="1"/>
  <c r="AV807" i="1" s="1"/>
  <c r="AS808" i="1"/>
  <c r="AU808" i="1"/>
  <c r="AK808" i="1"/>
  <c r="D809" i="1"/>
  <c r="AG809" i="1" s="1"/>
  <c r="AI808" i="1"/>
  <c r="AC809" i="1" l="1"/>
  <c r="AD809" i="1"/>
  <c r="AT808" i="1"/>
  <c r="AV808" i="1" s="1"/>
  <c r="AS809" i="1"/>
  <c r="AU809" i="1"/>
  <c r="AK809" i="1"/>
  <c r="AI809" i="1"/>
  <c r="D810" i="1"/>
  <c r="AG810" i="1" s="1"/>
  <c r="AC810" i="1" l="1"/>
  <c r="AD810" i="1"/>
  <c r="AT809" i="1"/>
  <c r="AV809" i="1" s="1"/>
  <c r="AS810" i="1"/>
  <c r="AU810" i="1"/>
  <c r="AK810" i="1"/>
  <c r="AI810" i="1"/>
  <c r="D811" i="1"/>
  <c r="AG811" i="1" s="1"/>
  <c r="AC811" i="1" l="1"/>
  <c r="AD811" i="1"/>
  <c r="AT810" i="1"/>
  <c r="AV810" i="1" s="1"/>
  <c r="AS811" i="1"/>
  <c r="AU811" i="1"/>
  <c r="AK811" i="1"/>
  <c r="AI811" i="1"/>
  <c r="AT811" i="1" l="1"/>
  <c r="AV811" i="1" s="1"/>
  <c r="D813" i="1"/>
  <c r="AG813" i="1" s="1"/>
  <c r="AC813" i="1" l="1"/>
  <c r="AD813" i="1"/>
  <c r="AS813" i="1"/>
  <c r="AU813" i="1"/>
  <c r="AK813" i="1"/>
  <c r="AI813" i="1"/>
  <c r="AT813" i="1" l="1"/>
  <c r="AV813" i="1" s="1"/>
  <c r="D814" i="1"/>
  <c r="AK814" i="1"/>
  <c r="AD814" i="1" l="1"/>
  <c r="AG814" i="1"/>
  <c r="AU814" i="1"/>
  <c r="AC814" i="1"/>
  <c r="AI814" i="1"/>
  <c r="AS814" i="1"/>
  <c r="AT814" i="1" l="1"/>
  <c r="AV814" i="1" s="1"/>
  <c r="D816" i="1"/>
  <c r="AK816" i="1"/>
  <c r="AD816" i="1" l="1"/>
  <c r="AG816" i="1"/>
  <c r="AU816" i="1"/>
  <c r="AC816" i="1"/>
  <c r="AS816" i="1"/>
  <c r="AI816" i="1"/>
  <c r="AT816" i="1" l="1"/>
  <c r="AV816" i="1" s="1"/>
  <c r="D818" i="1"/>
  <c r="AK818" i="1"/>
  <c r="D819" i="1"/>
  <c r="AG819" i="1" s="1"/>
  <c r="AD818" i="1" l="1"/>
  <c r="AG818" i="1"/>
  <c r="AC819" i="1"/>
  <c r="AD819" i="1"/>
  <c r="AU818" i="1"/>
  <c r="AC818" i="1"/>
  <c r="AS819" i="1"/>
  <c r="AU819" i="1"/>
  <c r="AS818" i="1"/>
  <c r="AI818" i="1"/>
  <c r="AK819" i="1"/>
  <c r="AI819" i="1"/>
  <c r="AT818" i="1" l="1"/>
  <c r="AV818" i="1" s="1"/>
  <c r="AT819" i="1"/>
  <c r="AV819" i="1" s="1"/>
  <c r="D821" i="1"/>
  <c r="AG821" i="1" s="1"/>
  <c r="AC821" i="1" l="1"/>
  <c r="AD821" i="1"/>
  <c r="AS821" i="1"/>
  <c r="AU821" i="1"/>
  <c r="AK821" i="1"/>
  <c r="AI821" i="1"/>
  <c r="AT821" i="1" l="1"/>
  <c r="AV821" i="1" s="1"/>
  <c r="D822" i="1"/>
  <c r="AK822" i="1"/>
  <c r="AD822" i="1" l="1"/>
  <c r="AG822" i="1"/>
  <c r="AU822" i="1"/>
  <c r="AC822" i="1"/>
  <c r="AI822" i="1"/>
  <c r="AS822" i="1"/>
  <c r="AT822" i="1" l="1"/>
  <c r="AV822" i="1" s="1"/>
  <c r="D824" i="1"/>
  <c r="AK824" i="1"/>
  <c r="D825" i="1"/>
  <c r="AG825" i="1" s="1"/>
  <c r="AD824" i="1" l="1"/>
  <c r="AG824" i="1"/>
  <c r="AC825" i="1"/>
  <c r="AD825" i="1"/>
  <c r="AU824" i="1"/>
  <c r="AC824" i="1"/>
  <c r="AS825" i="1"/>
  <c r="AU825" i="1"/>
  <c r="AS824" i="1"/>
  <c r="AI824" i="1"/>
  <c r="AK825" i="1"/>
  <c r="AI825" i="1"/>
  <c r="D826" i="1"/>
  <c r="AG826" i="1" s="1"/>
  <c r="AC826" i="1" l="1"/>
  <c r="AD826" i="1"/>
  <c r="AT824" i="1"/>
  <c r="AV824" i="1" s="1"/>
  <c r="AT825" i="1"/>
  <c r="AV825" i="1" s="1"/>
  <c r="AS826" i="1"/>
  <c r="AU826" i="1"/>
  <c r="AK826" i="1"/>
  <c r="AI826" i="1"/>
  <c r="AT826" i="1" l="1"/>
  <c r="AV826" i="1" s="1"/>
  <c r="D828" i="1" l="1"/>
  <c r="AK828" i="1"/>
  <c r="D829" i="1"/>
  <c r="AG829" i="1" s="1"/>
  <c r="AD828" i="1" l="1"/>
  <c r="AG828" i="1"/>
  <c r="AC829" i="1"/>
  <c r="AD829" i="1"/>
  <c r="AU828" i="1"/>
  <c r="AC828" i="1"/>
  <c r="AS829" i="1"/>
  <c r="AU829" i="1"/>
  <c r="AS828" i="1"/>
  <c r="AI828" i="1"/>
  <c r="AK829" i="1"/>
  <c r="AI829" i="1"/>
  <c r="D830" i="1"/>
  <c r="AG830" i="1" s="1"/>
  <c r="AC830" i="1" l="1"/>
  <c r="AD830" i="1"/>
  <c r="AT828" i="1"/>
  <c r="AV828" i="1" s="1"/>
  <c r="AT829" i="1"/>
  <c r="AV829" i="1" s="1"/>
  <c r="AS830" i="1"/>
  <c r="AU830" i="1"/>
  <c r="AK830" i="1"/>
  <c r="AI830" i="1"/>
  <c r="D831" i="1"/>
  <c r="AG831" i="1" s="1"/>
  <c r="AC831" i="1" l="1"/>
  <c r="AD831" i="1"/>
  <c r="AT830" i="1"/>
  <c r="AV830" i="1" s="1"/>
  <c r="AS831" i="1"/>
  <c r="AU831" i="1"/>
  <c r="AK831" i="1"/>
  <c r="AI831" i="1"/>
  <c r="D832" i="1"/>
  <c r="AG832" i="1" s="1"/>
  <c r="AC832" i="1" l="1"/>
  <c r="AD832" i="1"/>
  <c r="AT831" i="1"/>
  <c r="AV831" i="1" s="1"/>
  <c r="AS832" i="1"/>
  <c r="AU832" i="1"/>
  <c r="AK832" i="1"/>
  <c r="AI832" i="1"/>
  <c r="D833" i="1"/>
  <c r="AG833" i="1" s="1"/>
  <c r="AC833" i="1" l="1"/>
  <c r="AD833" i="1"/>
  <c r="AT832" i="1"/>
  <c r="AV832" i="1" s="1"/>
  <c r="AS833" i="1"/>
  <c r="AU833" i="1"/>
  <c r="AK833" i="1"/>
  <c r="AI833" i="1"/>
  <c r="D834" i="1"/>
  <c r="AG834" i="1" s="1"/>
  <c r="AC834" i="1" l="1"/>
  <c r="AD834" i="1"/>
  <c r="AT833" i="1"/>
  <c r="AV833" i="1" s="1"/>
  <c r="AS834" i="1"/>
  <c r="AU834" i="1"/>
  <c r="AK834" i="1"/>
  <c r="AI834" i="1"/>
  <c r="D835" i="1"/>
  <c r="AG835" i="1" s="1"/>
  <c r="AC835" i="1" l="1"/>
  <c r="AD835" i="1"/>
  <c r="AT834" i="1"/>
  <c r="AV834" i="1" s="1"/>
  <c r="AS835" i="1"/>
  <c r="AU835" i="1"/>
  <c r="AK835" i="1"/>
  <c r="D836" i="1"/>
  <c r="AG836" i="1" s="1"/>
  <c r="AI835" i="1"/>
  <c r="AC836" i="1" l="1"/>
  <c r="AD836" i="1"/>
  <c r="AT835" i="1"/>
  <c r="AV835" i="1" s="1"/>
  <c r="AS836" i="1"/>
  <c r="AU836" i="1"/>
  <c r="AK836" i="1"/>
  <c r="AI836" i="1"/>
  <c r="D837" i="1"/>
  <c r="AG837" i="1" s="1"/>
  <c r="AC837" i="1" l="1"/>
  <c r="AD837" i="1"/>
  <c r="AT836" i="1"/>
  <c r="AV836" i="1" s="1"/>
  <c r="AS837" i="1"/>
  <c r="AU837" i="1"/>
  <c r="AK837" i="1"/>
  <c r="AI837" i="1"/>
  <c r="D838" i="1"/>
  <c r="AG838" i="1" s="1"/>
  <c r="AC838" i="1" l="1"/>
  <c r="AD838" i="1"/>
  <c r="AT837" i="1"/>
  <c r="AV837" i="1" s="1"/>
  <c r="AS838" i="1"/>
  <c r="AU838" i="1"/>
  <c r="AK838" i="1"/>
  <c r="AI838" i="1"/>
  <c r="D839" i="1"/>
  <c r="AG839" i="1" s="1"/>
  <c r="AC839" i="1" l="1"/>
  <c r="AD839" i="1"/>
  <c r="AT838" i="1"/>
  <c r="AV838" i="1" s="1"/>
  <c r="AS839" i="1"/>
  <c r="AU839" i="1"/>
  <c r="AK839" i="1"/>
  <c r="AI839" i="1"/>
  <c r="D840" i="1"/>
  <c r="AG840" i="1" s="1"/>
  <c r="AC840" i="1" l="1"/>
  <c r="AD840" i="1"/>
  <c r="AT839" i="1"/>
  <c r="AV839" i="1" s="1"/>
  <c r="AS840" i="1"/>
  <c r="AU840" i="1"/>
  <c r="AK840" i="1"/>
  <c r="AI840" i="1"/>
  <c r="D841" i="1"/>
  <c r="AG841" i="1" s="1"/>
  <c r="AC841" i="1" l="1"/>
  <c r="AD841" i="1"/>
  <c r="AT840" i="1"/>
  <c r="AV840" i="1" s="1"/>
  <c r="AS841" i="1"/>
  <c r="AU841" i="1"/>
  <c r="AK841" i="1"/>
  <c r="AI841" i="1"/>
  <c r="AT841" i="1" l="1"/>
  <c r="AV841" i="1" s="1"/>
  <c r="D843" i="1"/>
  <c r="AG843" i="1" s="1"/>
  <c r="AC843" i="1" l="1"/>
  <c r="AD843" i="1"/>
  <c r="AS843" i="1"/>
  <c r="AU843" i="1"/>
  <c r="AK843" i="1"/>
  <c r="AI843" i="1"/>
  <c r="AT843" i="1" l="1"/>
  <c r="AV843" i="1" s="1"/>
  <c r="D844" i="1"/>
  <c r="AK844" i="1"/>
  <c r="D845" i="1"/>
  <c r="AG845" i="1" s="1"/>
  <c r="AD844" i="1" l="1"/>
  <c r="AG844" i="1"/>
  <c r="AC845" i="1"/>
  <c r="AD845" i="1"/>
  <c r="AU844" i="1"/>
  <c r="AC844" i="1"/>
  <c r="AS845" i="1"/>
  <c r="AU845" i="1"/>
  <c r="AS844" i="1"/>
  <c r="AI844" i="1"/>
  <c r="AK845" i="1"/>
  <c r="AI845" i="1"/>
  <c r="D846" i="1"/>
  <c r="AG846" i="1" s="1"/>
  <c r="AC846" i="1" l="1"/>
  <c r="AD846" i="1"/>
  <c r="AT844" i="1"/>
  <c r="AV844" i="1" s="1"/>
  <c r="AT845" i="1"/>
  <c r="AV845" i="1" s="1"/>
  <c r="AS846" i="1"/>
  <c r="AU846" i="1"/>
  <c r="AK846" i="1"/>
  <c r="AI846" i="1"/>
  <c r="D847" i="1"/>
  <c r="AG847" i="1" s="1"/>
  <c r="AC847" i="1" l="1"/>
  <c r="AD847" i="1"/>
  <c r="AT846" i="1"/>
  <c r="AV846" i="1" s="1"/>
  <c r="AS847" i="1"/>
  <c r="AU847" i="1"/>
  <c r="AK847" i="1"/>
  <c r="AI847" i="1"/>
  <c r="D848" i="1"/>
  <c r="AG848" i="1" s="1"/>
  <c r="AC848" i="1" l="1"/>
  <c r="AD848" i="1"/>
  <c r="AT847" i="1"/>
  <c r="AV847" i="1" s="1"/>
  <c r="AS848" i="1"/>
  <c r="AU848" i="1"/>
  <c r="AK848" i="1"/>
  <c r="D849" i="1"/>
  <c r="AG849" i="1" s="1"/>
  <c r="AI848" i="1"/>
  <c r="AC849" i="1" l="1"/>
  <c r="AD849" i="1"/>
  <c r="AT848" i="1"/>
  <c r="AV848" i="1" s="1"/>
  <c r="AS849" i="1"/>
  <c r="AU849" i="1"/>
  <c r="AK849" i="1"/>
  <c r="AI849" i="1"/>
  <c r="D850" i="1"/>
  <c r="AG850" i="1" s="1"/>
  <c r="AC850" i="1" l="1"/>
  <c r="AD850" i="1"/>
  <c r="AT849" i="1"/>
  <c r="AV849" i="1" s="1"/>
  <c r="AS850" i="1"/>
  <c r="AU850" i="1"/>
  <c r="AK850" i="1"/>
  <c r="AI850" i="1"/>
  <c r="D851" i="1"/>
  <c r="AG851" i="1" s="1"/>
  <c r="AC851" i="1" l="1"/>
  <c r="AD851" i="1"/>
  <c r="AT850" i="1"/>
  <c r="AV850" i="1" s="1"/>
  <c r="AS851" i="1"/>
  <c r="AU851" i="1"/>
  <c r="AK851" i="1"/>
  <c r="AI851" i="1"/>
  <c r="D852" i="1"/>
  <c r="AG852" i="1" s="1"/>
  <c r="AC852" i="1" l="1"/>
  <c r="AD852" i="1"/>
  <c r="AT851" i="1"/>
  <c r="AV851" i="1" s="1"/>
  <c r="AS852" i="1"/>
  <c r="AU852" i="1"/>
  <c r="AK852" i="1"/>
  <c r="AI852" i="1"/>
  <c r="D853" i="1"/>
  <c r="AG853" i="1" s="1"/>
  <c r="AC853" i="1" l="1"/>
  <c r="AD853" i="1"/>
  <c r="AT852" i="1"/>
  <c r="AV852" i="1" s="1"/>
  <c r="AS853" i="1"/>
  <c r="AU853" i="1"/>
  <c r="AK853" i="1"/>
  <c r="AI853" i="1"/>
  <c r="D854" i="1"/>
  <c r="AG854" i="1" s="1"/>
  <c r="AC854" i="1" l="1"/>
  <c r="AD854" i="1"/>
  <c r="AT853" i="1"/>
  <c r="AV853" i="1" s="1"/>
  <c r="AS854" i="1"/>
  <c r="AU854" i="1"/>
  <c r="AK854" i="1"/>
  <c r="D855" i="1"/>
  <c r="AG855" i="1" s="1"/>
  <c r="AI854" i="1"/>
  <c r="AC855" i="1" l="1"/>
  <c r="AD855" i="1"/>
  <c r="AT854" i="1"/>
  <c r="AV854" i="1" s="1"/>
  <c r="AS855" i="1"/>
  <c r="AU855" i="1"/>
  <c r="AK855" i="1"/>
  <c r="AI855" i="1"/>
  <c r="D856" i="1"/>
  <c r="AG856" i="1" s="1"/>
  <c r="AC856" i="1" l="1"/>
  <c r="AD856" i="1"/>
  <c r="AT855" i="1"/>
  <c r="AV855" i="1" s="1"/>
  <c r="AS856" i="1"/>
  <c r="AU856" i="1"/>
  <c r="AK856" i="1"/>
  <c r="AI856" i="1"/>
  <c r="D857" i="1"/>
  <c r="AG857" i="1" s="1"/>
  <c r="AC857" i="1" l="1"/>
  <c r="AD857" i="1"/>
  <c r="AT856" i="1"/>
  <c r="AV856" i="1" s="1"/>
  <c r="AS857" i="1"/>
  <c r="AU857" i="1"/>
  <c r="AK857" i="1"/>
  <c r="AI857" i="1"/>
  <c r="D858" i="1"/>
  <c r="AG858" i="1" s="1"/>
  <c r="AC858" i="1" l="1"/>
  <c r="AD858" i="1"/>
  <c r="AT857" i="1"/>
  <c r="AV857" i="1" s="1"/>
  <c r="AS858" i="1"/>
  <c r="AU858" i="1"/>
  <c r="AK858" i="1"/>
  <c r="AI858" i="1"/>
  <c r="AT858" i="1" l="1"/>
  <c r="AV858" i="1" s="1"/>
  <c r="D860" i="1" l="1"/>
  <c r="AK860" i="1"/>
  <c r="D861" i="1"/>
  <c r="AG861" i="1" s="1"/>
  <c r="AD860" i="1" l="1"/>
  <c r="AG860" i="1"/>
  <c r="AC861" i="1"/>
  <c r="AD861" i="1"/>
  <c r="AU860" i="1"/>
  <c r="AC860" i="1"/>
  <c r="AS861" i="1"/>
  <c r="AU861" i="1"/>
  <c r="AS860" i="1"/>
  <c r="AI860" i="1"/>
  <c r="AK861" i="1"/>
  <c r="AI861" i="1"/>
  <c r="AT860" i="1" l="1"/>
  <c r="AV860" i="1" s="1"/>
  <c r="AT861" i="1"/>
  <c r="AV861" i="1" s="1"/>
  <c r="D862" i="1"/>
  <c r="AK862" i="1"/>
  <c r="D863" i="1"/>
  <c r="AG863" i="1" s="1"/>
  <c r="AD862" i="1" l="1"/>
  <c r="AG862" i="1"/>
  <c r="AC863" i="1"/>
  <c r="AD863" i="1"/>
  <c r="AU862" i="1"/>
  <c r="AC862" i="1"/>
  <c r="AS863" i="1"/>
  <c r="AU863" i="1"/>
  <c r="AI862" i="1"/>
  <c r="AS862" i="1"/>
  <c r="AK863" i="1"/>
  <c r="AI863" i="1"/>
  <c r="D864" i="1"/>
  <c r="AG864" i="1" s="1"/>
  <c r="AC864" i="1" l="1"/>
  <c r="AD864" i="1"/>
  <c r="AT862" i="1"/>
  <c r="AV862" i="1" s="1"/>
  <c r="AT863" i="1"/>
  <c r="AV863" i="1" s="1"/>
  <c r="AS864" i="1"/>
  <c r="AU864" i="1"/>
  <c r="AK864" i="1"/>
  <c r="AI864" i="1"/>
  <c r="D865" i="1"/>
  <c r="AG865" i="1" s="1"/>
  <c r="AC865" i="1" l="1"/>
  <c r="AD865" i="1"/>
  <c r="AT864" i="1"/>
  <c r="AV864" i="1" s="1"/>
  <c r="AS865" i="1"/>
  <c r="AU865" i="1"/>
  <c r="AK865" i="1"/>
  <c r="AI865" i="1"/>
  <c r="D866" i="1"/>
  <c r="AG866" i="1" s="1"/>
  <c r="AC866" i="1" l="1"/>
  <c r="AD866" i="1"/>
  <c r="AT865" i="1"/>
  <c r="AV865" i="1" s="1"/>
  <c r="AS866" i="1"/>
  <c r="AU866" i="1"/>
  <c r="AK866" i="1"/>
  <c r="AI866" i="1"/>
  <c r="D867" i="1"/>
  <c r="AG867" i="1" s="1"/>
  <c r="AC867" i="1" l="1"/>
  <c r="AD867" i="1"/>
  <c r="AT866" i="1"/>
  <c r="AV866" i="1" s="1"/>
  <c r="AS867" i="1"/>
  <c r="AU867" i="1"/>
  <c r="AK867" i="1"/>
  <c r="AI867" i="1"/>
  <c r="D868" i="1"/>
  <c r="AG868" i="1" s="1"/>
  <c r="AC868" i="1" l="1"/>
  <c r="AD868" i="1"/>
  <c r="AT867" i="1"/>
  <c r="AV867" i="1" s="1"/>
  <c r="AS868" i="1"/>
  <c r="AU868" i="1"/>
  <c r="AK868" i="1"/>
  <c r="AI868" i="1"/>
  <c r="D869" i="1"/>
  <c r="AG869" i="1" s="1"/>
  <c r="AC869" i="1" l="1"/>
  <c r="AD869" i="1"/>
  <c r="AT868" i="1"/>
  <c r="AV868" i="1" s="1"/>
  <c r="AS869" i="1"/>
  <c r="AU869" i="1"/>
  <c r="AK869" i="1"/>
  <c r="AI869" i="1"/>
  <c r="D870" i="1"/>
  <c r="AG870" i="1" s="1"/>
  <c r="AC870" i="1" l="1"/>
  <c r="AD870" i="1"/>
  <c r="AT869" i="1"/>
  <c r="AV869" i="1" s="1"/>
  <c r="AS870" i="1"/>
  <c r="AU870" i="1"/>
  <c r="AK870" i="1"/>
  <c r="AI870" i="1"/>
  <c r="AT870" i="1" l="1"/>
  <c r="AV870" i="1" s="1"/>
  <c r="D872" i="1" l="1"/>
  <c r="AK872" i="1"/>
  <c r="D873" i="1"/>
  <c r="AG873" i="1" s="1"/>
  <c r="AD872" i="1" l="1"/>
  <c r="AG872" i="1"/>
  <c r="AC873" i="1"/>
  <c r="AD873" i="1"/>
  <c r="AU872" i="1"/>
  <c r="AC872" i="1"/>
  <c r="AS873" i="1"/>
  <c r="AU873" i="1"/>
  <c r="AS872" i="1"/>
  <c r="AI872" i="1"/>
  <c r="AK873" i="1"/>
  <c r="D874" i="1"/>
  <c r="AG874" i="1" s="1"/>
  <c r="AI873" i="1"/>
  <c r="AC874" i="1" l="1"/>
  <c r="AD874" i="1"/>
  <c r="AT872" i="1"/>
  <c r="AV872" i="1" s="1"/>
  <c r="AT873" i="1"/>
  <c r="AV873" i="1" s="1"/>
  <c r="AS874" i="1"/>
  <c r="AU874" i="1"/>
  <c r="AK874" i="1"/>
  <c r="D875" i="1"/>
  <c r="AG875" i="1" s="1"/>
  <c r="AI874" i="1"/>
  <c r="AC875" i="1" l="1"/>
  <c r="AD875" i="1"/>
  <c r="AT874" i="1"/>
  <c r="AV874" i="1" s="1"/>
  <c r="AS875" i="1"/>
  <c r="AU875" i="1"/>
  <c r="AK875" i="1"/>
  <c r="AI875" i="1"/>
  <c r="D876" i="1"/>
  <c r="AG876" i="1" s="1"/>
  <c r="AC876" i="1" l="1"/>
  <c r="AD876" i="1"/>
  <c r="AT875" i="1"/>
  <c r="AV875" i="1" s="1"/>
  <c r="AS876" i="1"/>
  <c r="AU876" i="1"/>
  <c r="AK876" i="1"/>
  <c r="D877" i="1"/>
  <c r="AG877" i="1" s="1"/>
  <c r="AI876" i="1"/>
  <c r="AC877" i="1" l="1"/>
  <c r="AD877" i="1"/>
  <c r="AT876" i="1"/>
  <c r="AV876" i="1" s="1"/>
  <c r="AS877" i="1"/>
  <c r="AU877" i="1"/>
  <c r="AK877" i="1"/>
  <c r="AI877" i="1"/>
  <c r="D878" i="1"/>
  <c r="AG878" i="1" s="1"/>
  <c r="AC878" i="1" l="1"/>
  <c r="AD878" i="1"/>
  <c r="AT877" i="1"/>
  <c r="AV877" i="1" s="1"/>
  <c r="AS878" i="1"/>
  <c r="AU878" i="1"/>
  <c r="AK878" i="1"/>
  <c r="D879" i="1"/>
  <c r="AG879" i="1" s="1"/>
  <c r="AI878" i="1"/>
  <c r="AC879" i="1" l="1"/>
  <c r="AD879" i="1"/>
  <c r="AT878" i="1"/>
  <c r="AV878" i="1" s="1"/>
  <c r="AS879" i="1"/>
  <c r="AU879" i="1"/>
  <c r="AK879" i="1"/>
  <c r="AI879" i="1"/>
  <c r="D880" i="1"/>
  <c r="AG880" i="1" s="1"/>
  <c r="AC880" i="1" l="1"/>
  <c r="AD880" i="1"/>
  <c r="AT879" i="1"/>
  <c r="AV879" i="1" s="1"/>
  <c r="AS880" i="1"/>
  <c r="AU880" i="1"/>
  <c r="AK880" i="1"/>
  <c r="D881" i="1"/>
  <c r="AG881" i="1" s="1"/>
  <c r="AI880" i="1"/>
  <c r="AC881" i="1" l="1"/>
  <c r="AD881" i="1"/>
  <c r="AT880" i="1"/>
  <c r="AV880" i="1" s="1"/>
  <c r="AS881" i="1"/>
  <c r="AU881" i="1"/>
  <c r="AK881" i="1"/>
  <c r="AI881" i="1"/>
  <c r="AT881" i="1" l="1"/>
  <c r="AV881" i="1" s="1"/>
  <c r="D883" i="1"/>
  <c r="AG883" i="1" s="1"/>
  <c r="AC883" i="1" l="1"/>
  <c r="AD883" i="1"/>
  <c r="AS883" i="1"/>
  <c r="AU883" i="1"/>
  <c r="AK883" i="1"/>
  <c r="AI883" i="1"/>
  <c r="AT883" i="1" l="1"/>
  <c r="AV883" i="1" s="1"/>
  <c r="D884" i="1"/>
  <c r="AK884" i="1"/>
  <c r="AD884" i="1" l="1"/>
  <c r="AG884" i="1"/>
  <c r="AU884" i="1"/>
  <c r="AC884" i="1"/>
  <c r="AS884" i="1"/>
  <c r="AI884" i="1"/>
  <c r="D885" i="1"/>
  <c r="AK885" i="1"/>
  <c r="D886" i="1"/>
  <c r="AG886" i="1" s="1"/>
  <c r="AD885" i="1" l="1"/>
  <c r="AG885" i="1"/>
  <c r="AC886" i="1"/>
  <c r="AD886" i="1"/>
  <c r="AU885" i="1"/>
  <c r="AC885" i="1"/>
  <c r="AT884" i="1"/>
  <c r="AV884" i="1" s="1"/>
  <c r="AS886" i="1"/>
  <c r="AU886" i="1"/>
  <c r="AS885" i="1"/>
  <c r="AI885" i="1"/>
  <c r="AK886" i="1"/>
  <c r="AI886" i="1"/>
  <c r="D887" i="1"/>
  <c r="AG887" i="1" s="1"/>
  <c r="AC887" i="1" l="1"/>
  <c r="AD887" i="1"/>
  <c r="AT885" i="1"/>
  <c r="AV885" i="1" s="1"/>
  <c r="AT886" i="1"/>
  <c r="AV886" i="1" s="1"/>
  <c r="AS887" i="1"/>
  <c r="AU887" i="1"/>
  <c r="AK887" i="1"/>
  <c r="AI887" i="1"/>
  <c r="D888" i="1"/>
  <c r="AG888" i="1" s="1"/>
  <c r="AC888" i="1" l="1"/>
  <c r="AD888" i="1"/>
  <c r="AT887" i="1"/>
  <c r="AV887" i="1" s="1"/>
  <c r="AS888" i="1"/>
  <c r="AU888" i="1"/>
  <c r="AK888" i="1"/>
  <c r="AI888" i="1"/>
  <c r="D889" i="1"/>
  <c r="AG889" i="1" s="1"/>
  <c r="AC889" i="1" l="1"/>
  <c r="AD889" i="1"/>
  <c r="AT888" i="1"/>
  <c r="AV888" i="1" s="1"/>
  <c r="AS889" i="1"/>
  <c r="AU889" i="1"/>
  <c r="AK889" i="1"/>
  <c r="AI889" i="1"/>
  <c r="AT889" i="1" l="1"/>
  <c r="AV889" i="1" s="1"/>
  <c r="D891" i="1"/>
  <c r="AG891" i="1" s="1"/>
  <c r="AC891" i="1" l="1"/>
  <c r="AD891" i="1"/>
  <c r="AS891" i="1"/>
  <c r="AU891" i="1"/>
  <c r="AK891" i="1"/>
  <c r="AI891" i="1"/>
  <c r="D892" i="1"/>
  <c r="AG892" i="1" s="1"/>
  <c r="AC892" i="1" l="1"/>
  <c r="AD892" i="1"/>
  <c r="AT891" i="1"/>
  <c r="AV891" i="1" s="1"/>
  <c r="AS892" i="1"/>
  <c r="AU892" i="1"/>
  <c r="AK892" i="1"/>
  <c r="D893" i="1"/>
  <c r="AG893" i="1" s="1"/>
  <c r="AI892" i="1"/>
  <c r="AC893" i="1" l="1"/>
  <c r="AD893" i="1"/>
  <c r="AT892" i="1"/>
  <c r="AV892" i="1" s="1"/>
  <c r="AS893" i="1"/>
  <c r="AU893" i="1"/>
  <c r="AK893" i="1"/>
  <c r="AI893" i="1"/>
  <c r="D894" i="1"/>
  <c r="AG894" i="1" s="1"/>
  <c r="AC894" i="1" l="1"/>
  <c r="AD894" i="1"/>
  <c r="AT893" i="1"/>
  <c r="AV893" i="1" s="1"/>
  <c r="AS894" i="1"/>
  <c r="AU894" i="1"/>
  <c r="AK894" i="1"/>
  <c r="AI894" i="1"/>
  <c r="AT894" i="1" l="1"/>
  <c r="AV894" i="1" s="1"/>
  <c r="D896" i="1" l="1"/>
  <c r="AK896" i="1"/>
  <c r="D897" i="1"/>
  <c r="AG897" i="1" s="1"/>
  <c r="AD896" i="1" l="1"/>
  <c r="AG896" i="1"/>
  <c r="AC897" i="1"/>
  <c r="AD897" i="1"/>
  <c r="AU896" i="1"/>
  <c r="AC896" i="1"/>
  <c r="AS897" i="1"/>
  <c r="AU897" i="1"/>
  <c r="AS896" i="1"/>
  <c r="AI896" i="1"/>
  <c r="AK897" i="1"/>
  <c r="AI897" i="1"/>
  <c r="D898" i="1"/>
  <c r="AG898" i="1" s="1"/>
  <c r="AC898" i="1" l="1"/>
  <c r="AD898" i="1"/>
  <c r="AT896" i="1"/>
  <c r="AV896" i="1" s="1"/>
  <c r="AT897" i="1"/>
  <c r="AV897" i="1" s="1"/>
  <c r="AS898" i="1"/>
  <c r="AU898" i="1"/>
  <c r="AK898" i="1"/>
  <c r="AI898" i="1"/>
  <c r="D899" i="1"/>
  <c r="AG899" i="1" s="1"/>
  <c r="D900" i="1"/>
  <c r="AG900" i="1" s="1"/>
  <c r="AC900" i="1" l="1"/>
  <c r="AD900" i="1"/>
  <c r="AC899" i="1"/>
  <c r="AD899" i="1"/>
  <c r="AT898" i="1"/>
  <c r="AV898" i="1" s="1"/>
  <c r="AS899" i="1"/>
  <c r="AU899" i="1"/>
  <c r="AS900" i="1"/>
  <c r="AU900" i="1"/>
  <c r="AK899" i="1"/>
  <c r="AI899" i="1"/>
  <c r="D901" i="1"/>
  <c r="AG901" i="1" s="1"/>
  <c r="AC901" i="1" l="1"/>
  <c r="AD901" i="1"/>
  <c r="AT899" i="1"/>
  <c r="AV899" i="1" s="1"/>
  <c r="AS901" i="1"/>
  <c r="AU901" i="1"/>
  <c r="AK900" i="1"/>
  <c r="AK901" i="1"/>
  <c r="AI900" i="1"/>
  <c r="AT900" i="1" s="1"/>
  <c r="AV900" i="1" s="1"/>
  <c r="AI901" i="1"/>
  <c r="AT901" i="1" l="1"/>
  <c r="AV901" i="1" s="1"/>
  <c r="D902" i="1"/>
  <c r="AK902" i="1"/>
  <c r="D903" i="1"/>
  <c r="AG903" i="1" s="1"/>
  <c r="AD902" i="1" l="1"/>
  <c r="AG902" i="1"/>
  <c r="AC903" i="1"/>
  <c r="AD903" i="1"/>
  <c r="AU902" i="1"/>
  <c r="AC902" i="1"/>
  <c r="AS903" i="1"/>
  <c r="AU903" i="1"/>
  <c r="AI902" i="1"/>
  <c r="AS902" i="1"/>
  <c r="AK903" i="1"/>
  <c r="AI903" i="1"/>
  <c r="D904" i="1"/>
  <c r="AG904" i="1" s="1"/>
  <c r="AC904" i="1" l="1"/>
  <c r="AD904" i="1"/>
  <c r="AT902" i="1"/>
  <c r="AV902" i="1" s="1"/>
  <c r="AT903" i="1"/>
  <c r="AV903" i="1" s="1"/>
  <c r="AS904" i="1"/>
  <c r="AU904" i="1"/>
  <c r="AK904" i="1"/>
  <c r="AI904" i="1"/>
  <c r="D905" i="1"/>
  <c r="AG905" i="1" s="1"/>
  <c r="AC905" i="1" l="1"/>
  <c r="AD905" i="1"/>
  <c r="AT904" i="1"/>
  <c r="AV904" i="1" s="1"/>
  <c r="AS905" i="1"/>
  <c r="AU905" i="1"/>
  <c r="AK905" i="1"/>
  <c r="AI905" i="1"/>
  <c r="D906" i="1"/>
  <c r="AG906" i="1" s="1"/>
  <c r="AD906" i="1" l="1"/>
  <c r="AC906" i="1"/>
  <c r="AT905" i="1"/>
  <c r="AV905" i="1" s="1"/>
  <c r="AS906" i="1"/>
  <c r="AU906" i="1"/>
  <c r="AK906" i="1"/>
  <c r="AJ10" i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AI906" i="1"/>
  <c r="AT906" i="1" l="1"/>
  <c r="AV906" i="1" s="1"/>
  <c r="B3" i="9" l="1"/>
  <c r="C3" i="9" l="1"/>
  <c r="I3" i="9"/>
  <c r="G3" i="9"/>
  <c r="E3" i="9"/>
  <c r="J3" i="9"/>
  <c r="F3" i="9"/>
  <c r="D3" i="9"/>
  <c r="H3" i="9"/>
  <c r="K3" i="9" l="1"/>
  <c r="A3" i="9"/>
  <c r="L3" i="9" l="1"/>
  <c r="M3" i="9" s="1"/>
  <c r="B3" i="7" l="1"/>
  <c r="E3" i="7" l="1"/>
  <c r="F3" i="7"/>
  <c r="H3" i="7"/>
  <c r="C3" i="7"/>
  <c r="G3" i="7"/>
  <c r="D3" i="7"/>
  <c r="A3" i="7" l="1"/>
  <c r="J3" i="7"/>
  <c r="B3" i="6"/>
  <c r="I3" i="7" l="1"/>
  <c r="K3" i="7" s="1"/>
  <c r="H3" i="6"/>
  <c r="D3" i="6"/>
  <c r="E3" i="6"/>
  <c r="C3" i="6"/>
  <c r="F3" i="6"/>
  <c r="G3" i="6"/>
  <c r="J3" i="6" l="1"/>
  <c r="A3" i="6"/>
  <c r="L3" i="7"/>
  <c r="M3" i="7" s="1"/>
  <c r="B4" i="7"/>
  <c r="I3" i="6" l="1"/>
  <c r="K3" i="6" s="1"/>
  <c r="C4" i="7"/>
  <c r="G4" i="7"/>
  <c r="E4" i="7"/>
  <c r="D4" i="7"/>
  <c r="F4" i="7"/>
  <c r="H4" i="7"/>
  <c r="J4" i="7" l="1"/>
  <c r="A4" i="7"/>
  <c r="L3" i="6"/>
  <c r="M3" i="6" s="1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B19" i="4"/>
  <c r="L4" i="9" l="1"/>
  <c r="M4" i="9" s="1"/>
  <c r="C19" i="4"/>
  <c r="I19" i="4"/>
  <c r="F19" i="4"/>
  <c r="E19" i="4"/>
  <c r="B20" i="4"/>
  <c r="J19" i="4"/>
  <c r="G19" i="4"/>
  <c r="D19" i="4"/>
  <c r="H19" i="4"/>
  <c r="B5" i="7"/>
  <c r="K19" i="4" l="1"/>
  <c r="A19" i="4"/>
  <c r="C5" i="7"/>
  <c r="G5" i="7"/>
  <c r="D5" i="7"/>
  <c r="H5" i="7"/>
  <c r="C20" i="4"/>
  <c r="I20" i="4"/>
  <c r="D20" i="4"/>
  <c r="F20" i="4"/>
  <c r="E5" i="7"/>
  <c r="F5" i="7"/>
  <c r="J20" i="4"/>
  <c r="G20" i="4"/>
  <c r="E20" i="4"/>
  <c r="H20" i="4"/>
  <c r="B21" i="4"/>
  <c r="J5" i="7" l="1"/>
  <c r="K20" i="4"/>
  <c r="A20" i="4"/>
  <c r="A5" i="7"/>
  <c r="I5" i="7"/>
  <c r="L19" i="4"/>
  <c r="M19" i="4" s="1"/>
  <c r="B22" i="4"/>
  <c r="J21" i="4"/>
  <c r="D21" i="4"/>
  <c r="E21" i="4"/>
  <c r="H21" i="4"/>
  <c r="C21" i="4"/>
  <c r="I21" i="4"/>
  <c r="G21" i="4"/>
  <c r="F21" i="4"/>
  <c r="K5" i="7" l="1"/>
  <c r="L5" i="7" s="1"/>
  <c r="M5" i="7" s="1"/>
  <c r="K21" i="4"/>
  <c r="A21" i="4"/>
  <c r="L20" i="4"/>
  <c r="M20" i="4" s="1"/>
  <c r="C22" i="4"/>
  <c r="I22" i="4"/>
  <c r="F22" i="4"/>
  <c r="D22" i="4"/>
  <c r="B23" i="4"/>
  <c r="J22" i="4"/>
  <c r="E22" i="4"/>
  <c r="G22" i="4"/>
  <c r="H22" i="4"/>
  <c r="K22" i="4" l="1"/>
  <c r="A22" i="4"/>
  <c r="L21" i="4"/>
  <c r="M21" i="4" s="1"/>
  <c r="B24" i="4"/>
  <c r="J23" i="4"/>
  <c r="H23" i="4"/>
  <c r="F23" i="4"/>
  <c r="G23" i="4"/>
  <c r="C23" i="4"/>
  <c r="I23" i="4"/>
  <c r="D23" i="4"/>
  <c r="E23" i="4"/>
  <c r="K23" i="4" l="1"/>
  <c r="A23" i="4"/>
  <c r="L22" i="4"/>
  <c r="M22" i="4" s="1"/>
  <c r="B25" i="4"/>
  <c r="C24" i="4"/>
  <c r="I24" i="4"/>
  <c r="D24" i="4"/>
  <c r="E24" i="4"/>
  <c r="J24" i="4"/>
  <c r="H24" i="4"/>
  <c r="G24" i="4"/>
  <c r="F24" i="4"/>
  <c r="B23" i="5"/>
  <c r="K24" i="4" l="1"/>
  <c r="A24" i="4"/>
  <c r="L23" i="4"/>
  <c r="M23" i="4" s="1"/>
  <c r="D23" i="5"/>
  <c r="E23" i="5"/>
  <c r="H23" i="5"/>
  <c r="J25" i="4"/>
  <c r="E25" i="4"/>
  <c r="D25" i="4"/>
  <c r="H25" i="4"/>
  <c r="C23" i="5"/>
  <c r="G23" i="5"/>
  <c r="F23" i="5"/>
  <c r="C25" i="4"/>
  <c r="I25" i="4"/>
  <c r="G25" i="4"/>
  <c r="F25" i="4"/>
  <c r="B24" i="5"/>
  <c r="B25" i="5"/>
  <c r="K25" i="4" l="1"/>
  <c r="A25" i="4"/>
  <c r="A23" i="5"/>
  <c r="J23" i="5"/>
  <c r="L24" i="4"/>
  <c r="M24" i="4" s="1"/>
  <c r="I23" i="5"/>
  <c r="G25" i="5"/>
  <c r="D25" i="5"/>
  <c r="F25" i="5"/>
  <c r="D24" i="5"/>
  <c r="F24" i="5"/>
  <c r="H24" i="5"/>
  <c r="C25" i="5"/>
  <c r="H25" i="5"/>
  <c r="E25" i="5"/>
  <c r="C24" i="5"/>
  <c r="E24" i="5"/>
  <c r="G24" i="5"/>
  <c r="B26" i="5"/>
  <c r="B26" i="4"/>
  <c r="K23" i="5" l="1"/>
  <c r="L23" i="5" s="1"/>
  <c r="M23" i="5" s="1"/>
  <c r="J24" i="5"/>
  <c r="J25" i="5"/>
  <c r="A24" i="5"/>
  <c r="A25" i="5"/>
  <c r="L25" i="4"/>
  <c r="M25" i="4" s="1"/>
  <c r="I26" i="4"/>
  <c r="H26" i="4"/>
  <c r="E26" i="4"/>
  <c r="F26" i="4"/>
  <c r="G26" i="5"/>
  <c r="H26" i="5"/>
  <c r="F26" i="5"/>
  <c r="C26" i="4"/>
  <c r="J26" i="4"/>
  <c r="D26" i="4"/>
  <c r="G26" i="4"/>
  <c r="C26" i="5"/>
  <c r="D26" i="5"/>
  <c r="E26" i="5"/>
  <c r="B27" i="5"/>
  <c r="A26" i="5" l="1"/>
  <c r="A26" i="4"/>
  <c r="J26" i="5"/>
  <c r="K26" i="4"/>
  <c r="I25" i="5"/>
  <c r="K25" i="5" s="1"/>
  <c r="I24" i="5"/>
  <c r="K24" i="5" s="1"/>
  <c r="I26" i="5"/>
  <c r="B28" i="5"/>
  <c r="D27" i="5"/>
  <c r="G27" i="5"/>
  <c r="H27" i="5"/>
  <c r="C27" i="5"/>
  <c r="F27" i="5"/>
  <c r="E27" i="5"/>
  <c r="K26" i="5" l="1"/>
  <c r="L26" i="5" s="1"/>
  <c r="M26" i="5" s="1"/>
  <c r="J27" i="5"/>
  <c r="A27" i="5"/>
  <c r="J28" i="5"/>
  <c r="L24" i="5"/>
  <c r="M24" i="5" s="1"/>
  <c r="L25" i="5"/>
  <c r="M25" i="5" s="1"/>
  <c r="L26" i="4"/>
  <c r="M26" i="4" s="1"/>
  <c r="B29" i="5"/>
  <c r="D28" i="5"/>
  <c r="E28" i="5"/>
  <c r="F28" i="5"/>
  <c r="C28" i="5"/>
  <c r="G28" i="5"/>
  <c r="H28" i="5"/>
  <c r="B27" i="4"/>
  <c r="A28" i="5" l="1"/>
  <c r="J29" i="5"/>
  <c r="I29" i="5"/>
  <c r="I27" i="5"/>
  <c r="K27" i="5" s="1"/>
  <c r="I28" i="5"/>
  <c r="K28" i="5" s="1"/>
  <c r="G27" i="4"/>
  <c r="D27" i="4"/>
  <c r="E27" i="4"/>
  <c r="H27" i="4"/>
  <c r="E29" i="5"/>
  <c r="H29" i="5"/>
  <c r="G29" i="5"/>
  <c r="F29" i="5"/>
  <c r="J27" i="4"/>
  <c r="C27" i="4"/>
  <c r="F27" i="4"/>
  <c r="I27" i="4"/>
  <c r="C29" i="5"/>
  <c r="D29" i="5"/>
  <c r="B28" i="4"/>
  <c r="K29" i="5" l="1"/>
  <c r="L29" i="5" s="1"/>
  <c r="M29" i="5" s="1"/>
  <c r="A29" i="5"/>
  <c r="K27" i="4"/>
  <c r="L27" i="4" s="1"/>
  <c r="M27" i="4" s="1"/>
  <c r="A27" i="4"/>
  <c r="L27" i="5"/>
  <c r="M27" i="5" s="1"/>
  <c r="L28" i="5"/>
  <c r="M28" i="5" s="1"/>
  <c r="H28" i="4"/>
  <c r="G28" i="4"/>
  <c r="F28" i="4"/>
  <c r="C28" i="4"/>
  <c r="E28" i="4"/>
  <c r="J28" i="4"/>
  <c r="I28" i="4"/>
  <c r="D28" i="4"/>
  <c r="B30" i="5"/>
  <c r="K28" i="4" l="1"/>
  <c r="L28" i="4" s="1"/>
  <c r="M28" i="4" s="1"/>
  <c r="A28" i="4"/>
  <c r="D30" i="5"/>
  <c r="G30" i="5"/>
  <c r="H30" i="5"/>
  <c r="E30" i="5"/>
  <c r="C30" i="5"/>
  <c r="F30" i="5"/>
  <c r="B31" i="5"/>
  <c r="A30" i="5" l="1"/>
  <c r="J30" i="5"/>
  <c r="I30" i="5"/>
  <c r="E31" i="5"/>
  <c r="D31" i="5"/>
  <c r="F31" i="5"/>
  <c r="G31" i="5"/>
  <c r="C31" i="5"/>
  <c r="H31" i="5"/>
  <c r="B32" i="5"/>
  <c r="K30" i="5" l="1"/>
  <c r="L30" i="5" s="1"/>
  <c r="M30" i="5" s="1"/>
  <c r="J31" i="5"/>
  <c r="A31" i="5"/>
  <c r="I31" i="5"/>
  <c r="F32" i="5"/>
  <c r="H32" i="5"/>
  <c r="D32" i="5"/>
  <c r="E32" i="5"/>
  <c r="C32" i="5"/>
  <c r="G32" i="5"/>
  <c r="B5" i="9"/>
  <c r="K31" i="5" l="1"/>
  <c r="L31" i="5" s="1"/>
  <c r="M31" i="5" s="1"/>
  <c r="A32" i="5"/>
  <c r="J32" i="5"/>
  <c r="I32" i="5"/>
  <c r="I5" i="9"/>
  <c r="G5" i="9"/>
  <c r="D5" i="9"/>
  <c r="C5" i="9"/>
  <c r="H5" i="9"/>
  <c r="F5" i="9"/>
  <c r="J5" i="9"/>
  <c r="E5" i="9"/>
  <c r="B29" i="4" l="1"/>
  <c r="I29" i="4" s="1"/>
  <c r="K32" i="5"/>
  <c r="L32" i="5" s="1"/>
  <c r="M32" i="5" s="1"/>
  <c r="A5" i="9"/>
  <c r="K5" i="9"/>
  <c r="C29" i="4" l="1"/>
  <c r="A29" i="4" s="1"/>
  <c r="F29" i="4"/>
  <c r="G29" i="4"/>
  <c r="D29" i="4"/>
  <c r="J29" i="4"/>
  <c r="K29" i="4" s="1"/>
  <c r="L29" i="4" s="1"/>
  <c r="M29" i="4" s="1"/>
  <c r="H29" i="4"/>
  <c r="E29" i="4"/>
  <c r="L5" i="9"/>
  <c r="M5" i="9" s="1"/>
  <c r="AQ173" i="1" l="1"/>
  <c r="AQ123" i="1"/>
  <c r="AQ124" i="1"/>
  <c r="AQ100" i="1"/>
  <c r="AQ111" i="1"/>
  <c r="AQ108" i="1"/>
  <c r="AQ109" i="1"/>
  <c r="AQ101" i="1"/>
  <c r="AQ391" i="1"/>
  <c r="AQ383" i="1"/>
  <c r="AQ367" i="1"/>
  <c r="AQ356" i="1"/>
  <c r="AQ348" i="1"/>
  <c r="AQ340" i="1"/>
  <c r="AQ330" i="1"/>
  <c r="AQ306" i="1"/>
  <c r="AQ296" i="1"/>
  <c r="AQ286" i="1"/>
  <c r="AQ278" i="1"/>
  <c r="AQ270" i="1"/>
  <c r="AQ262" i="1"/>
  <c r="AQ252" i="1"/>
  <c r="AQ242" i="1"/>
  <c r="AQ234" i="1"/>
  <c r="AQ211" i="1"/>
  <c r="AQ201" i="1"/>
  <c r="AQ193" i="1"/>
  <c r="AQ185" i="1"/>
  <c r="AQ175" i="1"/>
  <c r="AQ164" i="1"/>
  <c r="AQ156" i="1"/>
  <c r="AQ146" i="1"/>
  <c r="AQ138" i="1"/>
  <c r="AQ130" i="1"/>
  <c r="AQ120" i="1"/>
  <c r="AQ4" i="1"/>
  <c r="AQ392" i="1"/>
  <c r="AQ376" i="1"/>
  <c r="AQ366" i="1"/>
  <c r="AQ355" i="1"/>
  <c r="AQ343" i="1"/>
  <c r="AQ335" i="1"/>
  <c r="AQ325" i="1"/>
  <c r="AQ315" i="1"/>
  <c r="AQ307" i="1"/>
  <c r="AQ299" i="1"/>
  <c r="AQ291" i="1"/>
  <c r="AQ281" i="1"/>
  <c r="AQ271" i="1"/>
  <c r="AQ261" i="1"/>
  <c r="AQ253" i="1"/>
  <c r="AQ245" i="1"/>
  <c r="AQ233" i="1"/>
  <c r="AQ225" i="1"/>
  <c r="AQ214" i="1"/>
  <c r="AQ206" i="1"/>
  <c r="AQ198" i="1"/>
  <c r="AQ186" i="1"/>
  <c r="AQ174" i="1"/>
  <c r="AQ163" i="1"/>
  <c r="AQ153" i="1"/>
  <c r="AQ143" i="1"/>
  <c r="AQ133" i="1"/>
  <c r="AQ78" i="1"/>
  <c r="AQ11" i="1"/>
  <c r="AS11" i="1" s="1"/>
  <c r="AT11" i="1" s="1"/>
  <c r="AQ389" i="1"/>
  <c r="AQ381" i="1"/>
  <c r="AQ365" i="1"/>
  <c r="AQ354" i="1"/>
  <c r="AQ346" i="1"/>
  <c r="AQ336" i="1"/>
  <c r="AQ328" i="1"/>
  <c r="AQ302" i="1"/>
  <c r="AQ294" i="1"/>
  <c r="AQ284" i="1"/>
  <c r="AQ276" i="1"/>
  <c r="AQ268" i="1"/>
  <c r="AQ260" i="1"/>
  <c r="AQ250" i="1"/>
  <c r="AQ240" i="1"/>
  <c r="AQ232" i="1"/>
  <c r="AQ209" i="1"/>
  <c r="AQ199" i="1"/>
  <c r="AQ191" i="1"/>
  <c r="AQ183" i="1"/>
  <c r="AQ172" i="1"/>
  <c r="AQ162" i="1"/>
  <c r="AQ154" i="1"/>
  <c r="AQ144" i="1"/>
  <c r="AQ136" i="1"/>
  <c r="AQ126" i="1"/>
  <c r="AQ12" i="1"/>
  <c r="AS12" i="1" s="1"/>
  <c r="AT12" i="1" s="1"/>
  <c r="AQ390" i="1"/>
  <c r="AQ364" i="1"/>
  <c r="AQ341" i="1"/>
  <c r="AQ321" i="1"/>
  <c r="AQ305" i="1"/>
  <c r="AQ287" i="1"/>
  <c r="AQ269" i="1"/>
  <c r="AQ251" i="1"/>
  <c r="AQ231" i="1"/>
  <c r="AQ212" i="1"/>
  <c r="AQ196" i="1"/>
  <c r="AQ171" i="1"/>
  <c r="AQ151" i="1"/>
  <c r="AQ131" i="1"/>
  <c r="AQ98" i="1"/>
  <c r="AQ371" i="1"/>
  <c r="AQ326" i="1"/>
  <c r="AQ322" i="1"/>
  <c r="AQ84" i="1"/>
  <c r="AQ73" i="1"/>
  <c r="AQ380" i="1"/>
  <c r="AQ180" i="1"/>
  <c r="AQ129" i="1"/>
  <c r="AQ9" i="1"/>
  <c r="AS9" i="1" s="1"/>
  <c r="AT9" i="1" s="1"/>
  <c r="AQ3" i="1"/>
  <c r="AQ394" i="1"/>
  <c r="AQ368" i="1"/>
  <c r="AQ347" i="1"/>
  <c r="AQ327" i="1"/>
  <c r="AQ309" i="1"/>
  <c r="AQ293" i="1"/>
  <c r="AQ273" i="1"/>
  <c r="AQ255" i="1"/>
  <c r="AQ237" i="1"/>
  <c r="AQ219" i="1"/>
  <c r="AQ200" i="1"/>
  <c r="AQ178" i="1"/>
  <c r="AQ155" i="1"/>
  <c r="AQ137" i="1"/>
  <c r="AQ13" i="1"/>
  <c r="AS13" i="1" s="1"/>
  <c r="AT13" i="1" s="1"/>
  <c r="AQ94" i="1"/>
  <c r="AQ44" i="1"/>
  <c r="AQ96" i="1"/>
  <c r="AQ46" i="1"/>
  <c r="AQ48" i="1"/>
  <c r="AQ50" i="1"/>
  <c r="AQ51" i="1"/>
  <c r="AQ52" i="1"/>
  <c r="AQ57" i="1"/>
  <c r="AQ60" i="1"/>
  <c r="AQ62" i="1"/>
  <c r="AQ34" i="1"/>
  <c r="AQ87" i="1"/>
  <c r="AQ43" i="1"/>
  <c r="AQ33" i="1"/>
  <c r="AQ86" i="1"/>
  <c r="AQ64" i="1"/>
  <c r="AQ27" i="1"/>
  <c r="AQ102" i="1"/>
  <c r="AQ41" i="1"/>
  <c r="AQ26" i="1"/>
  <c r="AQ71" i="1"/>
  <c r="AQ29" i="1"/>
  <c r="AQ88" i="1"/>
  <c r="AQ31" i="1"/>
  <c r="AQ90" i="1"/>
  <c r="AQ63" i="1"/>
  <c r="AQ121" i="1"/>
  <c r="AQ122" i="1"/>
  <c r="AQ119" i="1"/>
  <c r="AQ110" i="1"/>
  <c r="AQ113" i="1"/>
  <c r="AQ106" i="1"/>
  <c r="AQ112" i="1"/>
  <c r="AQ399" i="1"/>
  <c r="AQ387" i="1"/>
  <c r="AQ373" i="1"/>
  <c r="AQ363" i="1"/>
  <c r="AQ352" i="1"/>
  <c r="AQ344" i="1"/>
  <c r="AQ334" i="1"/>
  <c r="AQ312" i="1"/>
  <c r="AQ300" i="1"/>
  <c r="AQ290" i="1"/>
  <c r="AQ282" i="1"/>
  <c r="AQ274" i="1"/>
  <c r="AQ266" i="1"/>
  <c r="AQ258" i="1"/>
  <c r="AQ248" i="1"/>
  <c r="AQ238" i="1"/>
  <c r="AQ230" i="1"/>
  <c r="AQ207" i="1"/>
  <c r="AQ197" i="1"/>
  <c r="AQ189" i="1"/>
  <c r="AQ181" i="1"/>
  <c r="AQ168" i="1"/>
  <c r="AQ160" i="1"/>
  <c r="AQ152" i="1"/>
  <c r="AQ142" i="1"/>
  <c r="AQ134" i="1"/>
  <c r="AQ77" i="1"/>
  <c r="AQ10" i="1"/>
  <c r="AS10" i="1" s="1"/>
  <c r="AT10" i="1" s="1"/>
  <c r="AQ396" i="1"/>
  <c r="AQ386" i="1"/>
  <c r="AQ370" i="1"/>
  <c r="AQ361" i="1"/>
  <c r="AQ349" i="1"/>
  <c r="AQ339" i="1"/>
  <c r="AQ329" i="1"/>
  <c r="AQ319" i="1"/>
  <c r="AQ311" i="1"/>
  <c r="AQ303" i="1"/>
  <c r="AQ295" i="1"/>
  <c r="AQ285" i="1"/>
  <c r="AQ275" i="1"/>
  <c r="AQ265" i="1"/>
  <c r="AQ257" i="1"/>
  <c r="AQ249" i="1"/>
  <c r="AQ239" i="1"/>
  <c r="AQ229" i="1"/>
  <c r="AQ221" i="1"/>
  <c r="AQ210" i="1"/>
  <c r="AQ202" i="1"/>
  <c r="AQ192" i="1"/>
  <c r="AQ182" i="1"/>
  <c r="AQ167" i="1"/>
  <c r="AQ157" i="1"/>
  <c r="AQ149" i="1"/>
  <c r="AQ139" i="1"/>
  <c r="AQ127" i="1"/>
  <c r="AQ74" i="1"/>
  <c r="AQ397" i="1"/>
  <c r="AQ385" i="1"/>
  <c r="AQ369" i="1"/>
  <c r="AQ360" i="1"/>
  <c r="AQ350" i="1"/>
  <c r="AQ342" i="1"/>
  <c r="AQ332" i="1"/>
  <c r="AQ308" i="1"/>
  <c r="AQ298" i="1"/>
  <c r="AQ288" i="1"/>
  <c r="AQ280" i="1"/>
  <c r="AQ272" i="1"/>
  <c r="AQ264" i="1"/>
  <c r="AQ256" i="1"/>
  <c r="AQ244" i="1"/>
  <c r="AQ236" i="1"/>
  <c r="AQ226" i="1"/>
  <c r="AQ205" i="1"/>
  <c r="AQ195" i="1"/>
  <c r="AQ187" i="1"/>
  <c r="AQ177" i="1"/>
  <c r="AQ166" i="1"/>
  <c r="AQ158" i="1"/>
  <c r="AQ148" i="1"/>
  <c r="AQ140" i="1"/>
  <c r="AQ132" i="1"/>
  <c r="AQ75" i="1"/>
  <c r="AQ117" i="1"/>
  <c r="AQ374" i="1"/>
  <c r="AQ353" i="1"/>
  <c r="AQ333" i="1"/>
  <c r="AQ313" i="1"/>
  <c r="AQ297" i="1"/>
  <c r="AQ279" i="1"/>
  <c r="AQ259" i="1"/>
  <c r="AQ241" i="1"/>
  <c r="AQ223" i="1"/>
  <c r="AQ204" i="1"/>
  <c r="AQ184" i="1"/>
  <c r="AQ159" i="1"/>
  <c r="AQ141" i="1"/>
  <c r="AQ76" i="1"/>
  <c r="AQ377" i="1"/>
  <c r="AQ358" i="1"/>
  <c r="AQ324" i="1"/>
  <c r="AQ170" i="1"/>
  <c r="AQ80" i="1"/>
  <c r="AQ384" i="1"/>
  <c r="AQ216" i="1"/>
  <c r="AQ176" i="1"/>
  <c r="AQ15" i="1"/>
  <c r="AQ6" i="1"/>
  <c r="AQ7" i="1"/>
  <c r="AQ378" i="1"/>
  <c r="AQ357" i="1"/>
  <c r="AQ337" i="1"/>
  <c r="AQ317" i="1"/>
  <c r="AQ301" i="1"/>
  <c r="AQ283" i="1"/>
  <c r="AQ263" i="1"/>
  <c r="AQ247" i="1"/>
  <c r="AQ227" i="1"/>
  <c r="AQ208" i="1"/>
  <c r="AQ190" i="1"/>
  <c r="AQ165" i="1"/>
  <c r="AQ147" i="1"/>
  <c r="AQ82" i="1"/>
  <c r="AQ114" i="1"/>
  <c r="AQ116" i="1"/>
  <c r="AQ93" i="1"/>
  <c r="AQ92" i="1"/>
  <c r="AQ47" i="1"/>
  <c r="AQ49" i="1"/>
  <c r="AQ55" i="1"/>
  <c r="AQ54" i="1"/>
  <c r="AQ56" i="1"/>
  <c r="AQ59" i="1"/>
  <c r="AQ61" i="1"/>
  <c r="AQ42" i="1"/>
  <c r="AQ20" i="1"/>
  <c r="AQ70" i="1"/>
  <c r="AQ39" i="1"/>
  <c r="AQ69" i="1"/>
  <c r="AQ40" i="1"/>
  <c r="AQ17" i="1"/>
  <c r="AQ68" i="1"/>
  <c r="AQ36" i="1"/>
  <c r="AQ104" i="1"/>
  <c r="AQ67" i="1"/>
  <c r="AQ22" i="1"/>
  <c r="AQ38" i="1"/>
  <c r="AQ24" i="1"/>
  <c r="AQ66" i="1"/>
  <c r="AV10" i="1" l="1"/>
  <c r="AV13" i="1"/>
  <c r="AV9" i="1"/>
  <c r="AV12" i="1"/>
  <c r="AV11" i="1"/>
  <c r="AU10" i="1"/>
  <c r="AU13" i="1"/>
  <c r="AU9" i="1"/>
  <c r="AU12" i="1"/>
  <c r="AU11" i="1"/>
  <c r="B551" i="1" l="1"/>
  <c r="C551" i="1" s="1"/>
  <c r="B684" i="1"/>
  <c r="C684" i="1" s="1"/>
  <c r="B706" i="1"/>
  <c r="C706" i="1" s="1"/>
  <c r="B703" i="1"/>
  <c r="C703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436" i="1"/>
  <c r="C436" i="1" s="1"/>
  <c r="B485" i="1"/>
  <c r="C485" i="1" s="1"/>
  <c r="B596" i="1"/>
  <c r="C596" i="1" s="1"/>
  <c r="B473" i="1"/>
  <c r="C473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96" i="1"/>
  <c r="C896" i="1" s="1"/>
  <c r="B891" i="1"/>
  <c r="C891" i="1" s="1"/>
  <c r="B883" i="1"/>
  <c r="C883" i="1" s="1"/>
  <c r="B872" i="1"/>
  <c r="C872" i="1" s="1"/>
  <c r="B860" i="1"/>
  <c r="C860" i="1" s="1"/>
  <c r="B843" i="1"/>
  <c r="C843" i="1" s="1"/>
  <c r="B828" i="1"/>
  <c r="C828" i="1" s="1"/>
  <c r="B824" i="1"/>
  <c r="C824" i="1" s="1"/>
  <c r="B821" i="1"/>
  <c r="C821" i="1" s="1"/>
  <c r="B818" i="1"/>
  <c r="C818" i="1" s="1"/>
  <c r="B816" i="1"/>
  <c r="C816" i="1" s="1"/>
  <c r="B813" i="1"/>
  <c r="C813" i="1" s="1"/>
  <c r="B806" i="1"/>
  <c r="C806" i="1" s="1"/>
  <c r="B803" i="1"/>
  <c r="C803" i="1" s="1"/>
  <c r="B798" i="1"/>
  <c r="C798" i="1" s="1"/>
  <c r="B794" i="1"/>
  <c r="C794" i="1" s="1"/>
  <c r="B787" i="1"/>
  <c r="C787" i="1" s="1"/>
  <c r="B784" i="1"/>
  <c r="C784" i="1" s="1"/>
  <c r="B777" i="1"/>
  <c r="C777" i="1" s="1"/>
  <c r="B769" i="1"/>
  <c r="C769" i="1" s="1"/>
  <c r="B767" i="1"/>
  <c r="C767" i="1" s="1"/>
  <c r="B765" i="1"/>
  <c r="C765" i="1" s="1"/>
  <c r="B758" i="1"/>
  <c r="C758" i="1" s="1"/>
  <c r="B751" i="1"/>
  <c r="C751" i="1" s="1"/>
  <c r="B746" i="1"/>
  <c r="C746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48" i="1"/>
  <c r="C648" i="1" s="1"/>
  <c r="B637" i="1"/>
  <c r="C637" i="1" s="1"/>
  <c r="B632" i="1"/>
  <c r="C632" i="1" s="1"/>
  <c r="B630" i="1"/>
  <c r="C630" i="1" s="1"/>
  <c r="B628" i="1"/>
  <c r="C628" i="1" s="1"/>
  <c r="B626" i="1"/>
  <c r="C626" i="1" s="1"/>
  <c r="B617" i="1"/>
  <c r="C617" i="1" s="1"/>
  <c r="B611" i="1"/>
  <c r="C611" i="1" s="1"/>
  <c r="B609" i="1"/>
  <c r="C609" i="1" s="1"/>
  <c r="B607" i="1"/>
  <c r="C607" i="1" s="1"/>
  <c r="B604" i="1"/>
  <c r="C604" i="1" s="1"/>
  <c r="B585" i="1"/>
  <c r="C585" i="1" s="1"/>
  <c r="B583" i="1"/>
  <c r="C583" i="1" s="1"/>
  <c r="B581" i="1"/>
  <c r="C581" i="1" s="1"/>
  <c r="B579" i="1"/>
  <c r="C579" i="1" s="1"/>
  <c r="B539" i="1"/>
  <c r="C539" i="1" s="1"/>
  <c r="B528" i="1"/>
  <c r="C528" i="1" s="1"/>
  <c r="B519" i="1"/>
  <c r="C519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8" i="1"/>
  <c r="C448" i="1" s="1"/>
  <c r="B445" i="1"/>
  <c r="C445" i="1" s="1"/>
  <c r="B443" i="1"/>
  <c r="C443" i="1"/>
  <c r="B441" i="1"/>
  <c r="C441" i="1"/>
  <c r="B439" i="1"/>
  <c r="C439" i="1"/>
  <c r="B434" i="1"/>
  <c r="C434" i="1"/>
  <c r="B432" i="1"/>
  <c r="C432" i="1"/>
  <c r="B430" i="1"/>
  <c r="C430" i="1"/>
  <c r="B417" i="1"/>
  <c r="C417" i="1"/>
  <c r="B405" i="1"/>
  <c r="C405" i="1"/>
  <c r="B395" i="1"/>
  <c r="C395" i="1"/>
  <c r="AK393" i="1"/>
  <c r="AK388" i="1"/>
  <c r="AK389" i="1"/>
  <c r="B384" i="1"/>
  <c r="C384" i="1" s="1"/>
  <c r="AK382" i="1"/>
  <c r="AK379" i="1"/>
  <c r="AK380" i="1"/>
  <c r="B377" i="1"/>
  <c r="C377" i="1" s="1"/>
  <c r="AK375" i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AK331" i="1"/>
  <c r="B326" i="1"/>
  <c r="C326" i="1" s="1"/>
  <c r="B322" i="1"/>
  <c r="C322" i="1" s="1"/>
  <c r="AI316" i="1"/>
  <c r="AT316" i="1" s="1"/>
  <c r="AV316" i="1" s="1"/>
  <c r="AI320" i="1"/>
  <c r="AT320" i="1" s="1"/>
  <c r="AV320" i="1" s="1"/>
  <c r="AK310" i="1"/>
  <c r="AK311" i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AK267" i="1"/>
  <c r="AK268" i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AK169" i="1"/>
  <c r="B166" i="1"/>
  <c r="C166" i="1" s="1"/>
  <c r="B164" i="1"/>
  <c r="C164" i="1" s="1"/>
  <c r="B161" i="1"/>
  <c r="C161" i="1" s="1"/>
  <c r="B150" i="1"/>
  <c r="C150" i="1" s="1"/>
  <c r="AK145" i="1"/>
  <c r="AK146" i="1"/>
  <c r="B140" i="1"/>
  <c r="C140" i="1" s="1"/>
  <c r="B137" i="1"/>
  <c r="C137" i="1" s="1"/>
  <c r="AK135" i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K54" i="1"/>
  <c r="AL19" i="1"/>
  <c r="AQ19" i="1" l="1"/>
  <c r="B4" i="3"/>
  <c r="A2" i="2"/>
  <c r="R2" i="2" l="1"/>
  <c r="A93" i="2"/>
  <c r="A89" i="2"/>
  <c r="A92" i="2"/>
  <c r="A74" i="2"/>
  <c r="A64" i="2"/>
  <c r="A48" i="2"/>
  <c r="A71" i="2"/>
  <c r="A61" i="2"/>
  <c r="A60" i="2"/>
  <c r="A62" i="2"/>
  <c r="A56" i="2"/>
  <c r="A81" i="2"/>
  <c r="A84" i="2"/>
  <c r="A88" i="2"/>
  <c r="A90" i="2"/>
  <c r="A79" i="2"/>
  <c r="A76" i="2"/>
  <c r="A67" i="2"/>
  <c r="A59" i="2"/>
  <c r="A44" i="2"/>
  <c r="A63" i="2"/>
  <c r="A41" i="2"/>
  <c r="A69" i="2"/>
  <c r="A85" i="2"/>
  <c r="A53" i="2"/>
  <c r="A87" i="2"/>
  <c r="A51" i="2"/>
  <c r="A91" i="2"/>
  <c r="A82" i="2"/>
  <c r="A49" i="2"/>
  <c r="A57" i="2"/>
  <c r="A45" i="2"/>
  <c r="A55" i="2"/>
  <c r="A75" i="2"/>
  <c r="A46" i="2"/>
  <c r="A70" i="2"/>
  <c r="A77" i="2"/>
  <c r="A80" i="2"/>
  <c r="A83" i="2"/>
  <c r="A86" i="2"/>
  <c r="A66" i="2"/>
  <c r="A68" i="2"/>
  <c r="A43" i="2"/>
  <c r="A65" i="2"/>
  <c r="A47" i="2"/>
  <c r="A50" i="2"/>
  <c r="A72" i="2"/>
  <c r="A73" i="2"/>
  <c r="A52" i="2"/>
  <c r="A54" i="2"/>
  <c r="A42" i="2"/>
  <c r="A78" i="2"/>
  <c r="A58" i="2"/>
  <c r="F2" i="2"/>
  <c r="J81" i="2"/>
  <c r="J48" i="2"/>
  <c r="J44" i="2"/>
  <c r="J91" i="2"/>
  <c r="J70" i="2"/>
  <c r="J65" i="2"/>
  <c r="J2" i="2"/>
  <c r="J88" i="2"/>
  <c r="J74" i="2"/>
  <c r="J67" i="2"/>
  <c r="J87" i="2"/>
  <c r="J75" i="2"/>
  <c r="J68" i="2"/>
  <c r="J54" i="2"/>
  <c r="J78" i="2"/>
  <c r="H2" i="2"/>
  <c r="J64" i="2"/>
  <c r="J59" i="2"/>
  <c r="J51" i="2"/>
  <c r="J46" i="2"/>
  <c r="J43" i="2"/>
  <c r="J89" i="2"/>
  <c r="J60" i="2"/>
  <c r="J79" i="2"/>
  <c r="J85" i="2"/>
  <c r="J45" i="2"/>
  <c r="J86" i="2"/>
  <c r="J73" i="2"/>
  <c r="I2" i="2"/>
  <c r="J92" i="2"/>
  <c r="J62" i="2"/>
  <c r="J76" i="2"/>
  <c r="J53" i="2"/>
  <c r="J55" i="2"/>
  <c r="J66" i="2"/>
  <c r="J58" i="2"/>
  <c r="J61" i="2"/>
  <c r="J90" i="2"/>
  <c r="J41" i="2"/>
  <c r="J49" i="2"/>
  <c r="J80" i="2"/>
  <c r="J50" i="2"/>
  <c r="J72" i="2"/>
  <c r="J93" i="2"/>
  <c r="J71" i="2"/>
  <c r="J56" i="2"/>
  <c r="J84" i="2"/>
  <c r="J63" i="2"/>
  <c r="J69" i="2"/>
  <c r="J82" i="2"/>
  <c r="J57" i="2"/>
  <c r="J77" i="2"/>
  <c r="J83" i="2"/>
  <c r="J47" i="2"/>
  <c r="J52" i="2"/>
  <c r="J42" i="2"/>
  <c r="K42" i="2" l="1"/>
  <c r="C42" i="2"/>
  <c r="L42" i="2"/>
  <c r="R42" i="2"/>
  <c r="H42" i="2"/>
  <c r="F42" i="2"/>
  <c r="N42" i="2"/>
  <c r="I42" i="2"/>
  <c r="G42" i="2"/>
  <c r="B42" i="2"/>
  <c r="K72" i="2"/>
  <c r="I72" i="2"/>
  <c r="C72" i="2"/>
  <c r="H72" i="2"/>
  <c r="L72" i="2"/>
  <c r="N72" i="2"/>
  <c r="F72" i="2"/>
  <c r="G72" i="2"/>
  <c r="R72" i="2"/>
  <c r="B72" i="2"/>
  <c r="K78" i="2"/>
  <c r="G78" i="2"/>
  <c r="R78" i="2"/>
  <c r="L78" i="2"/>
  <c r="F78" i="2"/>
  <c r="I78" i="2"/>
  <c r="H78" i="2"/>
  <c r="N78" i="2"/>
  <c r="C78" i="2"/>
  <c r="B78" i="2"/>
  <c r="B54" i="2"/>
  <c r="K54" i="2"/>
  <c r="C54" i="2"/>
  <c r="L54" i="2"/>
  <c r="R54" i="2"/>
  <c r="N54" i="2"/>
  <c r="I54" i="2"/>
  <c r="G54" i="2"/>
  <c r="H54" i="2"/>
  <c r="F54" i="2"/>
  <c r="K73" i="2"/>
  <c r="F73" i="2"/>
  <c r="I73" i="2"/>
  <c r="G73" i="2"/>
  <c r="C73" i="2"/>
  <c r="L73" i="2"/>
  <c r="H73" i="2"/>
  <c r="R73" i="2"/>
  <c r="N73" i="2"/>
  <c r="B73" i="2"/>
  <c r="B50" i="2"/>
  <c r="K50" i="2"/>
  <c r="G50" i="2"/>
  <c r="I50" i="2"/>
  <c r="N50" i="2"/>
  <c r="L50" i="2"/>
  <c r="H50" i="2"/>
  <c r="C50" i="2"/>
  <c r="R50" i="2"/>
  <c r="F50" i="2"/>
  <c r="K65" i="2"/>
  <c r="B65" i="2"/>
  <c r="F65" i="2"/>
  <c r="C65" i="2"/>
  <c r="I65" i="2"/>
  <c r="R65" i="2"/>
  <c r="G65" i="2"/>
  <c r="H65" i="2"/>
  <c r="N65" i="2"/>
  <c r="L65" i="2"/>
  <c r="K68" i="2"/>
  <c r="I68" i="2"/>
  <c r="R68" i="2"/>
  <c r="N68" i="2"/>
  <c r="L68" i="2"/>
  <c r="F68" i="2"/>
  <c r="H68" i="2"/>
  <c r="G68" i="2"/>
  <c r="C68" i="2"/>
  <c r="B68" i="2"/>
  <c r="K86" i="2"/>
  <c r="H86" i="2"/>
  <c r="L86" i="2"/>
  <c r="F86" i="2"/>
  <c r="I86" i="2"/>
  <c r="G86" i="2"/>
  <c r="C86" i="2"/>
  <c r="R86" i="2"/>
  <c r="N86" i="2"/>
  <c r="B86" i="2"/>
  <c r="K80" i="2"/>
  <c r="H80" i="2"/>
  <c r="G80" i="2"/>
  <c r="C80" i="2"/>
  <c r="N80" i="2"/>
  <c r="R80" i="2"/>
  <c r="I80" i="2"/>
  <c r="F80" i="2"/>
  <c r="L80" i="2"/>
  <c r="B80" i="2"/>
  <c r="K70" i="2"/>
  <c r="B70" i="2"/>
  <c r="F70" i="2"/>
  <c r="H70" i="2"/>
  <c r="G70" i="2"/>
  <c r="L70" i="2"/>
  <c r="I70" i="2"/>
  <c r="C70" i="2"/>
  <c r="N70" i="2"/>
  <c r="R70" i="2"/>
  <c r="K75" i="2"/>
  <c r="B75" i="2"/>
  <c r="G75" i="2"/>
  <c r="R75" i="2"/>
  <c r="H75" i="2"/>
  <c r="N75" i="2"/>
  <c r="C75" i="2"/>
  <c r="F75" i="2"/>
  <c r="I75" i="2"/>
  <c r="L75" i="2"/>
  <c r="K45" i="2"/>
  <c r="I45" i="2"/>
  <c r="L45" i="2"/>
  <c r="F45" i="2"/>
  <c r="H45" i="2"/>
  <c r="C45" i="2"/>
  <c r="N45" i="2"/>
  <c r="R45" i="2"/>
  <c r="G45" i="2"/>
  <c r="B45" i="2"/>
  <c r="K49" i="2"/>
  <c r="G49" i="2"/>
  <c r="N49" i="2"/>
  <c r="R49" i="2"/>
  <c r="L49" i="2"/>
  <c r="I49" i="2"/>
  <c r="H49" i="2"/>
  <c r="C49" i="2"/>
  <c r="F49" i="2"/>
  <c r="B49" i="2"/>
  <c r="K91" i="2"/>
  <c r="C91" i="2"/>
  <c r="H91" i="2"/>
  <c r="N91" i="2"/>
  <c r="G91" i="2"/>
  <c r="I91" i="2"/>
  <c r="R91" i="2"/>
  <c r="F91" i="2"/>
  <c r="L91" i="2"/>
  <c r="B91" i="2"/>
  <c r="K87" i="2"/>
  <c r="H87" i="2"/>
  <c r="L87" i="2"/>
  <c r="R87" i="2"/>
  <c r="C87" i="2"/>
  <c r="F87" i="2"/>
  <c r="N87" i="2"/>
  <c r="G87" i="2"/>
  <c r="I87" i="2"/>
  <c r="B87" i="2"/>
  <c r="K85" i="2"/>
  <c r="B85" i="2"/>
  <c r="L85" i="2"/>
  <c r="F85" i="2"/>
  <c r="G85" i="2"/>
  <c r="C85" i="2"/>
  <c r="R85" i="2"/>
  <c r="N85" i="2"/>
  <c r="I85" i="2"/>
  <c r="H85" i="2"/>
  <c r="K41" i="2"/>
  <c r="G41" i="2"/>
  <c r="C41" i="2"/>
  <c r="F41" i="2"/>
  <c r="R41" i="2"/>
  <c r="N41" i="2"/>
  <c r="L41" i="2"/>
  <c r="I41" i="2"/>
  <c r="H41" i="2"/>
  <c r="B41" i="2"/>
  <c r="B44" i="2"/>
  <c r="K44" i="2"/>
  <c r="R44" i="2"/>
  <c r="N44" i="2"/>
  <c r="I44" i="2"/>
  <c r="L44" i="2"/>
  <c r="H44" i="2"/>
  <c r="C44" i="2"/>
  <c r="G44" i="2"/>
  <c r="F44" i="2"/>
  <c r="K67" i="2"/>
  <c r="B67" i="2"/>
  <c r="R67" i="2"/>
  <c r="L67" i="2"/>
  <c r="G67" i="2"/>
  <c r="H67" i="2"/>
  <c r="I67" i="2"/>
  <c r="F67" i="2"/>
  <c r="C67" i="2"/>
  <c r="N67" i="2"/>
  <c r="K79" i="2"/>
  <c r="F79" i="2"/>
  <c r="R79" i="2"/>
  <c r="G79" i="2"/>
  <c r="C79" i="2"/>
  <c r="H79" i="2"/>
  <c r="I79" i="2"/>
  <c r="L79" i="2"/>
  <c r="N79" i="2"/>
  <c r="B79" i="2"/>
  <c r="K90" i="2"/>
  <c r="B90" i="2"/>
  <c r="H90" i="2"/>
  <c r="C90" i="2"/>
  <c r="G90" i="2"/>
  <c r="R90" i="2"/>
  <c r="I90" i="2"/>
  <c r="F90" i="2"/>
  <c r="L90" i="2"/>
  <c r="N90" i="2"/>
  <c r="K84" i="2"/>
  <c r="B84" i="2"/>
  <c r="G84" i="2"/>
  <c r="R84" i="2"/>
  <c r="C84" i="2"/>
  <c r="L84" i="2"/>
  <c r="F84" i="2"/>
  <c r="H84" i="2"/>
  <c r="I84" i="2"/>
  <c r="N84" i="2"/>
  <c r="B56" i="2"/>
  <c r="K56" i="2"/>
  <c r="N56" i="2"/>
  <c r="H56" i="2"/>
  <c r="C56" i="2"/>
  <c r="R56" i="2"/>
  <c r="F56" i="2"/>
  <c r="G56" i="2"/>
  <c r="I56" i="2"/>
  <c r="L56" i="2"/>
  <c r="K60" i="2"/>
  <c r="G60" i="2"/>
  <c r="F60" i="2"/>
  <c r="H60" i="2"/>
  <c r="L60" i="2"/>
  <c r="I60" i="2"/>
  <c r="R60" i="2"/>
  <c r="N60" i="2"/>
  <c r="C60" i="2"/>
  <c r="B60" i="2"/>
  <c r="K61" i="2"/>
  <c r="B61" i="2"/>
  <c r="N61" i="2"/>
  <c r="G61" i="2"/>
  <c r="F61" i="2"/>
  <c r="L61" i="2"/>
  <c r="C61" i="2"/>
  <c r="R61" i="2"/>
  <c r="I61" i="2"/>
  <c r="H61" i="2"/>
  <c r="K48" i="2"/>
  <c r="B48" i="2"/>
  <c r="F48" i="2"/>
  <c r="I48" i="2"/>
  <c r="L48" i="2"/>
  <c r="N48" i="2"/>
  <c r="C48" i="2"/>
  <c r="G48" i="2"/>
  <c r="H48" i="2"/>
  <c r="R48" i="2"/>
  <c r="B74" i="2"/>
  <c r="K74" i="2"/>
  <c r="I74" i="2"/>
  <c r="C74" i="2"/>
  <c r="R74" i="2"/>
  <c r="G74" i="2"/>
  <c r="N74" i="2"/>
  <c r="L74" i="2"/>
  <c r="F74" i="2"/>
  <c r="H74" i="2"/>
  <c r="K89" i="2"/>
  <c r="N89" i="2"/>
  <c r="R89" i="2"/>
  <c r="I89" i="2"/>
  <c r="C89" i="2"/>
  <c r="G89" i="2"/>
  <c r="H89" i="2"/>
  <c r="F89" i="2"/>
  <c r="L89" i="2"/>
  <c r="B89" i="2"/>
  <c r="K58" i="2"/>
  <c r="G58" i="2"/>
  <c r="I58" i="2"/>
  <c r="H58" i="2"/>
  <c r="R58" i="2"/>
  <c r="N58" i="2"/>
  <c r="L58" i="2"/>
  <c r="C58" i="2"/>
  <c r="F58" i="2"/>
  <c r="B58" i="2"/>
  <c r="K52" i="2"/>
  <c r="H52" i="2"/>
  <c r="L52" i="2"/>
  <c r="I52" i="2"/>
  <c r="C52" i="2"/>
  <c r="R52" i="2"/>
  <c r="N52" i="2"/>
  <c r="G52" i="2"/>
  <c r="F52" i="2"/>
  <c r="B52" i="2"/>
  <c r="K47" i="2"/>
  <c r="B47" i="2"/>
  <c r="G47" i="2"/>
  <c r="F47" i="2"/>
  <c r="H47" i="2"/>
  <c r="R47" i="2"/>
  <c r="L47" i="2"/>
  <c r="I47" i="2"/>
  <c r="N47" i="2"/>
  <c r="C47" i="2"/>
  <c r="K43" i="2"/>
  <c r="R43" i="2"/>
  <c r="N43" i="2"/>
  <c r="H43" i="2"/>
  <c r="C43" i="2"/>
  <c r="F43" i="2"/>
  <c r="I43" i="2"/>
  <c r="G43" i="2"/>
  <c r="L43" i="2"/>
  <c r="B43" i="2"/>
  <c r="K66" i="2"/>
  <c r="F66" i="2"/>
  <c r="R66" i="2"/>
  <c r="H66" i="2"/>
  <c r="C66" i="2"/>
  <c r="N66" i="2"/>
  <c r="I66" i="2"/>
  <c r="L66" i="2"/>
  <c r="G66" i="2"/>
  <c r="B66" i="2"/>
  <c r="K83" i="2"/>
  <c r="B83" i="2"/>
  <c r="G83" i="2"/>
  <c r="H83" i="2"/>
  <c r="F83" i="2"/>
  <c r="C83" i="2"/>
  <c r="I83" i="2"/>
  <c r="N83" i="2"/>
  <c r="L83" i="2"/>
  <c r="R83" i="2"/>
  <c r="K77" i="2"/>
  <c r="B77" i="2"/>
  <c r="G77" i="2"/>
  <c r="R77" i="2"/>
  <c r="H77" i="2"/>
  <c r="N77" i="2"/>
  <c r="F77" i="2"/>
  <c r="I77" i="2"/>
  <c r="L77" i="2"/>
  <c r="C77" i="2"/>
  <c r="B46" i="2"/>
  <c r="K46" i="2"/>
  <c r="N46" i="2"/>
  <c r="L46" i="2"/>
  <c r="H46" i="2"/>
  <c r="R46" i="2"/>
  <c r="F46" i="2"/>
  <c r="C46" i="2"/>
  <c r="I46" i="2"/>
  <c r="G46" i="2"/>
  <c r="K55" i="2"/>
  <c r="B55" i="2"/>
  <c r="L55" i="2"/>
  <c r="H55" i="2"/>
  <c r="F55" i="2"/>
  <c r="C55" i="2"/>
  <c r="G55" i="2"/>
  <c r="I55" i="2"/>
  <c r="R55" i="2"/>
  <c r="N55" i="2"/>
  <c r="K57" i="2"/>
  <c r="H57" i="2"/>
  <c r="C57" i="2"/>
  <c r="L57" i="2"/>
  <c r="F57" i="2"/>
  <c r="R57" i="2"/>
  <c r="G57" i="2"/>
  <c r="N57" i="2"/>
  <c r="I57" i="2"/>
  <c r="B57" i="2"/>
  <c r="K82" i="2"/>
  <c r="L82" i="2"/>
  <c r="H82" i="2"/>
  <c r="N82" i="2"/>
  <c r="R82" i="2"/>
  <c r="I82" i="2"/>
  <c r="C82" i="2"/>
  <c r="F82" i="2"/>
  <c r="G82" i="2"/>
  <c r="B82" i="2"/>
  <c r="K51" i="2"/>
  <c r="B51" i="2"/>
  <c r="I51" i="2"/>
  <c r="L51" i="2"/>
  <c r="G51" i="2"/>
  <c r="R51" i="2"/>
  <c r="H51" i="2"/>
  <c r="C51" i="2"/>
  <c r="F51" i="2"/>
  <c r="N51" i="2"/>
  <c r="B53" i="2"/>
  <c r="K53" i="2"/>
  <c r="F53" i="2"/>
  <c r="I53" i="2"/>
  <c r="L53" i="2"/>
  <c r="N53" i="2"/>
  <c r="G53" i="2"/>
  <c r="R53" i="2"/>
  <c r="C53" i="2"/>
  <c r="H53" i="2"/>
  <c r="K69" i="2"/>
  <c r="B69" i="2"/>
  <c r="L69" i="2"/>
  <c r="F69" i="2"/>
  <c r="N69" i="2"/>
  <c r="I69" i="2"/>
  <c r="R69" i="2"/>
  <c r="H69" i="2"/>
  <c r="G69" i="2"/>
  <c r="C69" i="2"/>
  <c r="K63" i="2"/>
  <c r="B63" i="2"/>
  <c r="F63" i="2"/>
  <c r="R63" i="2"/>
  <c r="C63" i="2"/>
  <c r="N63" i="2"/>
  <c r="L63" i="2"/>
  <c r="G63" i="2"/>
  <c r="H63" i="2"/>
  <c r="I63" i="2"/>
  <c r="K59" i="2"/>
  <c r="C59" i="2"/>
  <c r="I59" i="2"/>
  <c r="H59" i="2"/>
  <c r="F59" i="2"/>
  <c r="L59" i="2"/>
  <c r="N59" i="2"/>
  <c r="G59" i="2"/>
  <c r="R59" i="2"/>
  <c r="B59" i="2"/>
  <c r="K76" i="2"/>
  <c r="C76" i="2"/>
  <c r="N76" i="2"/>
  <c r="R76" i="2"/>
  <c r="F76" i="2"/>
  <c r="L76" i="2"/>
  <c r="H76" i="2"/>
  <c r="I76" i="2"/>
  <c r="G76" i="2"/>
  <c r="B76" i="2"/>
  <c r="K88" i="2"/>
  <c r="B88" i="2"/>
  <c r="F88" i="2"/>
  <c r="I88" i="2"/>
  <c r="H88" i="2"/>
  <c r="R88" i="2"/>
  <c r="C88" i="2"/>
  <c r="L88" i="2"/>
  <c r="G88" i="2"/>
  <c r="N88" i="2"/>
  <c r="K81" i="2"/>
  <c r="B81" i="2"/>
  <c r="C81" i="2"/>
  <c r="N81" i="2"/>
  <c r="L81" i="2"/>
  <c r="I81" i="2"/>
  <c r="H81" i="2"/>
  <c r="F81" i="2"/>
  <c r="G81" i="2"/>
  <c r="R81" i="2"/>
  <c r="K62" i="2"/>
  <c r="C62" i="2"/>
  <c r="L62" i="2"/>
  <c r="N62" i="2"/>
  <c r="I62" i="2"/>
  <c r="F62" i="2"/>
  <c r="R62" i="2"/>
  <c r="G62" i="2"/>
  <c r="H62" i="2"/>
  <c r="B62" i="2"/>
  <c r="K71" i="2"/>
  <c r="G71" i="2"/>
  <c r="N71" i="2"/>
  <c r="R71" i="2"/>
  <c r="C71" i="2"/>
  <c r="F71" i="2"/>
  <c r="H71" i="2"/>
  <c r="I71" i="2"/>
  <c r="L71" i="2"/>
  <c r="B71" i="2"/>
  <c r="K64" i="2"/>
  <c r="C64" i="2"/>
  <c r="G64" i="2"/>
  <c r="N64" i="2"/>
  <c r="H64" i="2"/>
  <c r="F64" i="2"/>
  <c r="R64" i="2"/>
  <c r="L64" i="2"/>
  <c r="I64" i="2"/>
  <c r="B64" i="2"/>
  <c r="K92" i="2"/>
  <c r="B92" i="2"/>
  <c r="N92" i="2"/>
  <c r="H92" i="2"/>
  <c r="F92" i="2"/>
  <c r="R92" i="2"/>
  <c r="C92" i="2"/>
  <c r="L92" i="2"/>
  <c r="G92" i="2"/>
  <c r="I92" i="2"/>
  <c r="B93" i="2"/>
  <c r="K93" i="2"/>
  <c r="C93" i="2"/>
  <c r="G93" i="2"/>
  <c r="I93" i="2"/>
  <c r="R93" i="2"/>
  <c r="N93" i="2"/>
  <c r="F93" i="2"/>
  <c r="L93" i="2"/>
  <c r="H93" i="2"/>
  <c r="B3" i="5"/>
  <c r="M92" i="2" l="1"/>
  <c r="O92" i="2" s="1"/>
  <c r="P92" i="2" s="1"/>
  <c r="Q92" i="2" s="1"/>
  <c r="M64" i="2"/>
  <c r="O64" i="2" s="1"/>
  <c r="P64" i="2" s="1"/>
  <c r="Q64" i="2" s="1"/>
  <c r="M88" i="2"/>
  <c r="O88" i="2" s="1"/>
  <c r="P88" i="2" s="1"/>
  <c r="Q88" i="2" s="1"/>
  <c r="M76" i="2"/>
  <c r="M59" i="2"/>
  <c r="M51" i="2"/>
  <c r="O51" i="2" s="1"/>
  <c r="P51" i="2" s="1"/>
  <c r="Q51" i="2" s="1"/>
  <c r="M82" i="2"/>
  <c r="O82" i="2" s="1"/>
  <c r="P82" i="2" s="1"/>
  <c r="Q82" i="2" s="1"/>
  <c r="M57" i="2"/>
  <c r="O57" i="2" s="1"/>
  <c r="P57" i="2" s="1"/>
  <c r="Q57" i="2" s="1"/>
  <c r="M66" i="2"/>
  <c r="O66" i="2" s="1"/>
  <c r="P66" i="2" s="1"/>
  <c r="Q66" i="2" s="1"/>
  <c r="M61" i="2"/>
  <c r="O61" i="2" s="1"/>
  <c r="M84" i="2"/>
  <c r="O84" i="2" s="1"/>
  <c r="P84" i="2" s="1"/>
  <c r="Q84" i="2" s="1"/>
  <c r="M79" i="2"/>
  <c r="O79" i="2" s="1"/>
  <c r="M67" i="2"/>
  <c r="O67" i="2" s="1"/>
  <c r="P67" i="2" s="1"/>
  <c r="Q67" i="2" s="1"/>
  <c r="M75" i="2"/>
  <c r="O75" i="2" s="1"/>
  <c r="P75" i="2" s="1"/>
  <c r="Q75" i="2" s="1"/>
  <c r="M70" i="2"/>
  <c r="O70" i="2" s="1"/>
  <c r="O76" i="2"/>
  <c r="P76" i="2" s="1"/>
  <c r="Q76" i="2" s="1"/>
  <c r="O59" i="2"/>
  <c r="P59" i="2" s="1"/>
  <c r="Q59" i="2" s="1"/>
  <c r="M65" i="2"/>
  <c r="O65" i="2" s="1"/>
  <c r="M73" i="2"/>
  <c r="O73" i="2" s="1"/>
  <c r="M78" i="2"/>
  <c r="O78" i="2" s="1"/>
  <c r="P78" i="2" s="1"/>
  <c r="Q78" i="2" s="1"/>
  <c r="M62" i="2"/>
  <c r="O62" i="2" s="1"/>
  <c r="P62" i="2" s="1"/>
  <c r="Q62" i="2" s="1"/>
  <c r="M63" i="2"/>
  <c r="O63" i="2" s="1"/>
  <c r="M93" i="2"/>
  <c r="O93" i="2" s="1"/>
  <c r="E92" i="2"/>
  <c r="D92" i="2"/>
  <c r="D64" i="2"/>
  <c r="E64" i="2"/>
  <c r="D71" i="2"/>
  <c r="E71" i="2"/>
  <c r="E62" i="2"/>
  <c r="D62" i="2"/>
  <c r="E81" i="2"/>
  <c r="D81" i="2"/>
  <c r="E88" i="2"/>
  <c r="D88" i="2"/>
  <c r="D76" i="2"/>
  <c r="E76" i="2"/>
  <c r="D59" i="2"/>
  <c r="E59" i="2"/>
  <c r="D63" i="2"/>
  <c r="E63" i="2"/>
  <c r="D69" i="2"/>
  <c r="E69" i="2"/>
  <c r="M53" i="2"/>
  <c r="O53" i="2" s="1"/>
  <c r="E51" i="2"/>
  <c r="D51" i="2"/>
  <c r="E82" i="2"/>
  <c r="D82" i="2"/>
  <c r="D57" i="2"/>
  <c r="E57" i="2"/>
  <c r="E55" i="2"/>
  <c r="D55" i="2"/>
  <c r="M46" i="2"/>
  <c r="O46" i="2" s="1"/>
  <c r="E77" i="2"/>
  <c r="D77" i="2"/>
  <c r="D83" i="2"/>
  <c r="E83" i="2"/>
  <c r="D66" i="2"/>
  <c r="E66" i="2"/>
  <c r="D43" i="2"/>
  <c r="E43" i="2"/>
  <c r="E47" i="2"/>
  <c r="D47" i="2"/>
  <c r="E52" i="2"/>
  <c r="D52" i="2"/>
  <c r="D58" i="2"/>
  <c r="E58" i="2"/>
  <c r="E89" i="2"/>
  <c r="D89" i="2"/>
  <c r="M74" i="2"/>
  <c r="O74" i="2" s="1"/>
  <c r="E48" i="2"/>
  <c r="D48" i="2"/>
  <c r="E61" i="2"/>
  <c r="D61" i="2"/>
  <c r="D60" i="2"/>
  <c r="E60" i="2"/>
  <c r="M56" i="2"/>
  <c r="O56" i="2" s="1"/>
  <c r="D84" i="2"/>
  <c r="E84" i="2"/>
  <c r="E90" i="2"/>
  <c r="D90" i="2"/>
  <c r="D79" i="2"/>
  <c r="E79" i="2"/>
  <c r="E67" i="2"/>
  <c r="D67" i="2"/>
  <c r="M44" i="2"/>
  <c r="O44" i="2" s="1"/>
  <c r="E41" i="2"/>
  <c r="D41" i="2"/>
  <c r="E85" i="2"/>
  <c r="D85" i="2"/>
  <c r="E87" i="2"/>
  <c r="D87" i="2"/>
  <c r="D91" i="2"/>
  <c r="E91" i="2"/>
  <c r="E49" i="2"/>
  <c r="D49" i="2"/>
  <c r="D45" i="2"/>
  <c r="E45" i="2"/>
  <c r="E75" i="2"/>
  <c r="D75" i="2"/>
  <c r="E70" i="2"/>
  <c r="D70" i="2"/>
  <c r="D80" i="2"/>
  <c r="E80" i="2"/>
  <c r="E86" i="2"/>
  <c r="D86" i="2"/>
  <c r="D68" i="2"/>
  <c r="E68" i="2"/>
  <c r="D65" i="2"/>
  <c r="E65" i="2"/>
  <c r="M50" i="2"/>
  <c r="O50" i="2" s="1"/>
  <c r="E73" i="2"/>
  <c r="D73" i="2"/>
  <c r="M54" i="2"/>
  <c r="O54" i="2" s="1"/>
  <c r="E78" i="2"/>
  <c r="D78" i="2"/>
  <c r="D72" i="2"/>
  <c r="E72" i="2"/>
  <c r="E42" i="2"/>
  <c r="D42" i="2"/>
  <c r="D93" i="2"/>
  <c r="E93" i="2"/>
  <c r="M71" i="2"/>
  <c r="O71" i="2" s="1"/>
  <c r="M81" i="2"/>
  <c r="O81" i="2" s="1"/>
  <c r="M69" i="2"/>
  <c r="O69" i="2" s="1"/>
  <c r="E53" i="2"/>
  <c r="D53" i="2"/>
  <c r="M55" i="2"/>
  <c r="O55" i="2" s="1"/>
  <c r="E46" i="2"/>
  <c r="D46" i="2"/>
  <c r="M77" i="2"/>
  <c r="O77" i="2" s="1"/>
  <c r="M83" i="2"/>
  <c r="O83" i="2" s="1"/>
  <c r="M43" i="2"/>
  <c r="O43" i="2" s="1"/>
  <c r="M47" i="2"/>
  <c r="O47" i="2" s="1"/>
  <c r="M52" i="2"/>
  <c r="O52" i="2" s="1"/>
  <c r="M58" i="2"/>
  <c r="O58" i="2" s="1"/>
  <c r="M89" i="2"/>
  <c r="O89" i="2" s="1"/>
  <c r="D74" i="2"/>
  <c r="E74" i="2"/>
  <c r="M48" i="2"/>
  <c r="O48" i="2" s="1"/>
  <c r="M60" i="2"/>
  <c r="O60" i="2" s="1"/>
  <c r="E56" i="2"/>
  <c r="D56" i="2"/>
  <c r="M90" i="2"/>
  <c r="O90" i="2" s="1"/>
  <c r="D44" i="2"/>
  <c r="E44" i="2"/>
  <c r="M41" i="2"/>
  <c r="O41" i="2" s="1"/>
  <c r="M85" i="2"/>
  <c r="O85" i="2" s="1"/>
  <c r="M87" i="2"/>
  <c r="O87" i="2" s="1"/>
  <c r="M91" i="2"/>
  <c r="O91" i="2" s="1"/>
  <c r="M49" i="2"/>
  <c r="O49" i="2" s="1"/>
  <c r="M45" i="2"/>
  <c r="O45" i="2" s="1"/>
  <c r="M80" i="2"/>
  <c r="O80" i="2" s="1"/>
  <c r="M86" i="2"/>
  <c r="O86" i="2" s="1"/>
  <c r="M68" i="2"/>
  <c r="O68" i="2" s="1"/>
  <c r="D50" i="2"/>
  <c r="E50" i="2"/>
  <c r="E54" i="2"/>
  <c r="D54" i="2"/>
  <c r="M72" i="2"/>
  <c r="O72" i="2" s="1"/>
  <c r="M42" i="2"/>
  <c r="O42" i="2" s="1"/>
  <c r="G3" i="5"/>
  <c r="F3" i="5"/>
  <c r="H3" i="5"/>
  <c r="D3" i="5"/>
  <c r="P65" i="2" l="1"/>
  <c r="Q65" i="2" s="1"/>
  <c r="P86" i="2"/>
  <c r="Q86" i="2" s="1"/>
  <c r="P70" i="2"/>
  <c r="Q70" i="2" s="1"/>
  <c r="P49" i="2"/>
  <c r="Q49" i="2" s="1"/>
  <c r="P87" i="2"/>
  <c r="Q87" i="2" s="1"/>
  <c r="P41" i="2"/>
  <c r="Q41" i="2" s="1"/>
  <c r="P90" i="2"/>
  <c r="Q90" i="2" s="1"/>
  <c r="P61" i="2"/>
  <c r="Q61" i="2" s="1"/>
  <c r="P89" i="2"/>
  <c r="Q89" i="2" s="1"/>
  <c r="P52" i="2"/>
  <c r="Q52" i="2" s="1"/>
  <c r="P43" i="2"/>
  <c r="Q43" i="2" s="1"/>
  <c r="P77" i="2"/>
  <c r="Q77" i="2" s="1"/>
  <c r="P69" i="2"/>
  <c r="Q69" i="2" s="1"/>
  <c r="P71" i="2"/>
  <c r="Q71" i="2" s="1"/>
  <c r="P50" i="2"/>
  <c r="Q50" i="2" s="1"/>
  <c r="P56" i="2"/>
  <c r="Q56" i="2" s="1"/>
  <c r="P46" i="2"/>
  <c r="Q46" i="2" s="1"/>
  <c r="P93" i="2"/>
  <c r="Q93" i="2" s="1"/>
  <c r="P72" i="2"/>
  <c r="Q72" i="2" s="1"/>
  <c r="P42" i="2"/>
  <c r="Q42" i="2" s="1"/>
  <c r="P73" i="2"/>
  <c r="Q73" i="2" s="1"/>
  <c r="P68" i="2"/>
  <c r="Q68" i="2" s="1"/>
  <c r="P80" i="2"/>
  <c r="Q80" i="2" s="1"/>
  <c r="P45" i="2"/>
  <c r="Q45" i="2" s="1"/>
  <c r="P91" i="2"/>
  <c r="Q91" i="2" s="1"/>
  <c r="P85" i="2"/>
  <c r="Q85" i="2" s="1"/>
  <c r="P79" i="2"/>
  <c r="Q79" i="2" s="1"/>
  <c r="P60" i="2"/>
  <c r="Q60" i="2" s="1"/>
  <c r="P48" i="2"/>
  <c r="Q48" i="2" s="1"/>
  <c r="P58" i="2"/>
  <c r="Q58" i="2" s="1"/>
  <c r="P47" i="2"/>
  <c r="Q47" i="2" s="1"/>
  <c r="P83" i="2"/>
  <c r="Q83" i="2" s="1"/>
  <c r="P55" i="2"/>
  <c r="Q55" i="2" s="1"/>
  <c r="P81" i="2"/>
  <c r="Q81" i="2" s="1"/>
  <c r="P54" i="2"/>
  <c r="Q54" i="2" s="1"/>
  <c r="P44" i="2"/>
  <c r="Q44" i="2" s="1"/>
  <c r="P74" i="2"/>
  <c r="Q74" i="2" s="1"/>
  <c r="P53" i="2"/>
  <c r="Q53" i="2" s="1"/>
  <c r="P63" i="2"/>
  <c r="Q63" i="2" s="1"/>
  <c r="AO19" i="1"/>
  <c r="AP19" i="1" l="1"/>
  <c r="AR19" i="1" l="1"/>
  <c r="A19" i="1"/>
  <c r="A20" i="1"/>
  <c r="AH19" i="1"/>
  <c r="A21" i="1"/>
  <c r="AH20" i="1"/>
  <c r="D20" i="1"/>
  <c r="D19" i="1"/>
  <c r="A22" i="1"/>
  <c r="D22" i="1"/>
  <c r="A23" i="1"/>
  <c r="AH22" i="1"/>
  <c r="A24" i="1"/>
  <c r="AH24" i="1"/>
  <c r="D24" i="1"/>
  <c r="A25" i="1"/>
  <c r="A26" i="1"/>
  <c r="D26" i="1"/>
  <c r="AH26" i="1"/>
  <c r="A27" i="1"/>
  <c r="AH27" i="1"/>
  <c r="D27" i="1"/>
  <c r="A28" i="1"/>
  <c r="A29" i="1"/>
  <c r="D29" i="1"/>
  <c r="AH29" i="1"/>
  <c r="A30" i="1"/>
  <c r="A31" i="1"/>
  <c r="AH31" i="1"/>
  <c r="D31" i="1"/>
  <c r="A32" i="1"/>
  <c r="A33" i="1"/>
  <c r="D33" i="1"/>
  <c r="AH33" i="1"/>
  <c r="A34" i="1"/>
  <c r="AH34" i="1"/>
  <c r="D34" i="1"/>
  <c r="A35" i="1"/>
  <c r="A36" i="1"/>
  <c r="D36" i="1"/>
  <c r="AH36" i="1"/>
  <c r="A37" i="1"/>
  <c r="A38" i="1"/>
  <c r="AH38" i="1"/>
  <c r="D38" i="1"/>
  <c r="A39" i="1"/>
  <c r="D39" i="1"/>
  <c r="AH39" i="1"/>
  <c r="A40" i="1"/>
  <c r="AH40" i="1"/>
  <c r="D40" i="1"/>
  <c r="A41" i="1"/>
  <c r="D41" i="1"/>
  <c r="AH41" i="1"/>
  <c r="A42" i="1"/>
  <c r="AH42" i="1"/>
  <c r="D42" i="1"/>
  <c r="A43" i="1"/>
  <c r="D43" i="1"/>
  <c r="AH43" i="1"/>
  <c r="A44" i="1"/>
  <c r="AH44" i="1"/>
  <c r="D44" i="1"/>
  <c r="A45" i="1"/>
  <c r="A46" i="1"/>
  <c r="D46" i="1"/>
  <c r="AH46" i="1"/>
  <c r="B2" i="2"/>
  <c r="A47" i="1"/>
  <c r="C3" i="5"/>
  <c r="AH47" i="1"/>
  <c r="D47" i="1"/>
  <c r="A48" i="1"/>
  <c r="D48" i="1"/>
  <c r="AH48" i="1"/>
  <c r="A49" i="1"/>
  <c r="D49" i="1"/>
  <c r="AH49" i="1"/>
  <c r="A50" i="1"/>
  <c r="D50" i="1"/>
  <c r="AH50" i="1"/>
  <c r="A51" i="1"/>
  <c r="D51" i="1"/>
  <c r="AH51" i="1"/>
  <c r="A52" i="1"/>
  <c r="D52" i="1"/>
  <c r="AH52" i="1"/>
  <c r="A53" i="1"/>
  <c r="A54" i="1"/>
  <c r="AH54" i="1"/>
  <c r="D54" i="1"/>
  <c r="A55" i="1"/>
  <c r="D55" i="1"/>
  <c r="AH55" i="1"/>
  <c r="A56" i="1"/>
  <c r="AH56" i="1"/>
  <c r="D56" i="1"/>
  <c r="A57" i="1"/>
  <c r="D57" i="1"/>
  <c r="AH57" i="1"/>
  <c r="A58" i="1"/>
  <c r="A59" i="1"/>
  <c r="D59" i="1"/>
  <c r="AH59" i="1"/>
  <c r="A60" i="1"/>
  <c r="AH60" i="1"/>
  <c r="D60" i="1"/>
  <c r="A61" i="1"/>
  <c r="AH61" i="1"/>
  <c r="D61" i="1"/>
  <c r="A62" i="1"/>
  <c r="AH62" i="1"/>
  <c r="D62" i="1"/>
  <c r="A63" i="1"/>
  <c r="D63" i="1"/>
  <c r="AH63" i="1"/>
  <c r="A64" i="1"/>
  <c r="AH64" i="1"/>
  <c r="D64" i="1"/>
  <c r="A65" i="1"/>
  <c r="A66" i="1"/>
  <c r="AH66" i="1"/>
  <c r="D66" i="1"/>
  <c r="A67" i="1"/>
  <c r="D67" i="1"/>
  <c r="AH67" i="1"/>
  <c r="A68" i="1"/>
  <c r="AH68" i="1"/>
  <c r="D68" i="1"/>
  <c r="A69" i="1"/>
  <c r="D69" i="1"/>
  <c r="AH69" i="1"/>
  <c r="A70" i="1"/>
  <c r="AH70" i="1"/>
  <c r="D70" i="1"/>
  <c r="A71" i="1"/>
  <c r="D71" i="1"/>
  <c r="AH71" i="1"/>
  <c r="A72" i="1"/>
  <c r="A73" i="1"/>
  <c r="D73" i="1"/>
  <c r="AH73" i="1"/>
  <c r="A74" i="1"/>
  <c r="D74" i="1"/>
  <c r="AH74" i="1"/>
  <c r="A75" i="1"/>
  <c r="D75" i="1"/>
  <c r="AH75" i="1"/>
  <c r="A76" i="1"/>
  <c r="D76" i="1"/>
  <c r="AH76" i="1"/>
  <c r="A77" i="1"/>
  <c r="D77" i="1"/>
  <c r="AH77" i="1"/>
  <c r="A78" i="1"/>
  <c r="AH78" i="1"/>
  <c r="D78" i="1"/>
  <c r="A79" i="1"/>
  <c r="A80" i="1"/>
  <c r="AH80" i="1"/>
  <c r="D80" i="1"/>
  <c r="A81" i="1"/>
  <c r="A82" i="1"/>
  <c r="AH82" i="1"/>
  <c r="D82" i="1"/>
  <c r="A83" i="1"/>
  <c r="A84" i="1"/>
  <c r="AH84" i="1"/>
  <c r="D84" i="1"/>
  <c r="A85" i="1"/>
  <c r="A86" i="1"/>
  <c r="AH86" i="1"/>
  <c r="D86" i="1"/>
  <c r="A87" i="1"/>
  <c r="D87" i="1"/>
  <c r="AH87" i="1"/>
  <c r="A88" i="1"/>
  <c r="AH88" i="1"/>
  <c r="D88" i="1"/>
  <c r="A89" i="1"/>
  <c r="A90" i="1"/>
  <c r="AH90" i="1"/>
  <c r="D90" i="1"/>
  <c r="A91" i="1"/>
  <c r="A92" i="1"/>
  <c r="AH92" i="1"/>
  <c r="D92" i="1"/>
  <c r="A93" i="1"/>
  <c r="D93" i="1"/>
  <c r="AH93" i="1"/>
  <c r="A94" i="1"/>
  <c r="AH94" i="1"/>
  <c r="D94" i="1"/>
  <c r="A95" i="1"/>
  <c r="A96" i="1"/>
  <c r="AH96" i="1"/>
  <c r="D96" i="1"/>
  <c r="A97" i="1"/>
  <c r="A98" i="1"/>
  <c r="D98" i="1"/>
  <c r="AH98" i="1"/>
  <c r="A99" i="1"/>
  <c r="A100" i="1"/>
  <c r="AH100" i="1"/>
  <c r="D100" i="1"/>
  <c r="A101" i="1"/>
  <c r="D101" i="1"/>
  <c r="AH101" i="1"/>
  <c r="A102" i="1"/>
  <c r="AH102" i="1"/>
  <c r="D102" i="1"/>
  <c r="A103" i="1"/>
  <c r="A104" i="1"/>
  <c r="AH104" i="1"/>
  <c r="D104" i="1"/>
  <c r="A105" i="1"/>
  <c r="A106" i="1"/>
  <c r="AH106" i="1"/>
  <c r="D106" i="1"/>
  <c r="A107" i="1"/>
  <c r="A108" i="1"/>
  <c r="AH108" i="1"/>
  <c r="D108" i="1"/>
  <c r="A109" i="1"/>
  <c r="D109" i="1"/>
  <c r="AH109" i="1"/>
  <c r="A110" i="1"/>
  <c r="D110" i="1"/>
  <c r="AH110" i="1"/>
  <c r="A111" i="1"/>
  <c r="D111" i="1"/>
  <c r="AH111" i="1"/>
  <c r="A112" i="1"/>
  <c r="D112" i="1"/>
  <c r="AH112" i="1"/>
  <c r="A113" i="1"/>
  <c r="D113" i="1"/>
  <c r="AH113" i="1"/>
  <c r="A114" i="1"/>
  <c r="D114" i="1"/>
  <c r="AH114" i="1"/>
  <c r="A115" i="1"/>
  <c r="A116" i="1"/>
  <c r="AH116" i="1"/>
  <c r="D116" i="1"/>
  <c r="A117" i="1"/>
  <c r="D117" i="1"/>
  <c r="AH117" i="1"/>
  <c r="A118" i="1"/>
  <c r="A119" i="1"/>
  <c r="D119" i="1"/>
  <c r="AH119" i="1"/>
  <c r="A120" i="1"/>
  <c r="AH120" i="1"/>
  <c r="D120" i="1"/>
  <c r="A121" i="1"/>
  <c r="D121" i="1"/>
  <c r="AH121" i="1"/>
  <c r="A122" i="1"/>
  <c r="D122" i="1"/>
  <c r="AH122" i="1"/>
  <c r="A123" i="1"/>
  <c r="D123" i="1"/>
  <c r="AH123" i="1"/>
  <c r="A124" i="1"/>
  <c r="D124" i="1"/>
  <c r="AH124" i="1"/>
  <c r="A125" i="1"/>
  <c r="A126" i="1"/>
  <c r="D126" i="1"/>
  <c r="AH126" i="1"/>
  <c r="A127" i="1"/>
  <c r="AH127" i="1"/>
  <c r="D127" i="1"/>
  <c r="A128" i="1"/>
  <c r="A129" i="1"/>
  <c r="AH129" i="1"/>
  <c r="D129" i="1"/>
  <c r="A130" i="1"/>
  <c r="AH130" i="1"/>
  <c r="D130" i="1"/>
  <c r="A131" i="1"/>
  <c r="AH131" i="1"/>
  <c r="D131" i="1"/>
  <c r="A132" i="1"/>
  <c r="AH132" i="1"/>
  <c r="D132" i="1"/>
  <c r="A133" i="1"/>
  <c r="AH133" i="1"/>
  <c r="D133" i="1"/>
  <c r="A134" i="1"/>
  <c r="D134" i="1"/>
  <c r="AH134" i="1"/>
  <c r="A135" i="1"/>
  <c r="A136" i="1"/>
  <c r="D136" i="1"/>
  <c r="AH136" i="1"/>
  <c r="A137" i="1"/>
  <c r="AH137" i="1"/>
  <c r="D137" i="1"/>
  <c r="A138" i="1"/>
  <c r="D138" i="1"/>
  <c r="AH138" i="1"/>
  <c r="A139" i="1"/>
  <c r="AH139" i="1"/>
  <c r="D139" i="1"/>
  <c r="A140" i="1"/>
  <c r="D140" i="1"/>
  <c r="AH140" i="1"/>
  <c r="A141" i="1"/>
  <c r="AH141" i="1"/>
  <c r="D141" i="1"/>
  <c r="A142" i="1"/>
  <c r="D142" i="1"/>
  <c r="AH142" i="1"/>
  <c r="A143" i="1"/>
  <c r="AH143" i="1"/>
  <c r="D143" i="1"/>
  <c r="A144" i="1"/>
  <c r="D144" i="1"/>
  <c r="AH144" i="1"/>
  <c r="A145" i="1"/>
  <c r="A146" i="1"/>
  <c r="D146" i="1"/>
  <c r="AH146" i="1"/>
  <c r="A147" i="1"/>
  <c r="D147" i="1"/>
  <c r="AH147" i="1"/>
  <c r="A148" i="1"/>
  <c r="D148" i="1"/>
  <c r="AH148" i="1"/>
  <c r="A149" i="1"/>
  <c r="AH149" i="1"/>
  <c r="D149" i="1"/>
  <c r="A150" i="1"/>
  <c r="A151" i="1"/>
  <c r="AH151" i="1"/>
  <c r="D151" i="1"/>
  <c r="A152" i="1"/>
  <c r="D152" i="1"/>
  <c r="AH152" i="1"/>
  <c r="A153" i="1"/>
  <c r="AH153" i="1"/>
  <c r="D153" i="1"/>
  <c r="A154" i="1"/>
  <c r="D154" i="1"/>
  <c r="AH154" i="1"/>
  <c r="A155" i="1"/>
  <c r="AH155" i="1"/>
  <c r="D155" i="1"/>
  <c r="A156" i="1"/>
  <c r="D156" i="1"/>
  <c r="AH156" i="1"/>
  <c r="A157" i="1"/>
  <c r="AH157" i="1"/>
  <c r="D157" i="1"/>
  <c r="A158" i="1"/>
  <c r="D158" i="1"/>
  <c r="AH158" i="1"/>
  <c r="A159" i="1"/>
  <c r="AH159" i="1"/>
  <c r="D159" i="1"/>
  <c r="A160" i="1"/>
  <c r="D160" i="1"/>
  <c r="AH160" i="1"/>
  <c r="A161" i="1"/>
  <c r="A162" i="1"/>
  <c r="D162" i="1"/>
  <c r="AH162" i="1"/>
  <c r="A163" i="1"/>
  <c r="AH163" i="1"/>
  <c r="D163" i="1"/>
  <c r="A164" i="1"/>
  <c r="D164" i="1"/>
  <c r="AH164" i="1"/>
  <c r="A165" i="1"/>
  <c r="AH165" i="1"/>
  <c r="D165" i="1"/>
  <c r="A166" i="1"/>
  <c r="D166" i="1"/>
  <c r="AH166" i="1"/>
  <c r="A167" i="1"/>
  <c r="AH167" i="1"/>
  <c r="D167" i="1"/>
  <c r="A168" i="1"/>
  <c r="D168" i="1"/>
  <c r="AH168" i="1"/>
  <c r="A169" i="1"/>
  <c r="A170" i="1"/>
  <c r="AH170" i="1"/>
  <c r="D170" i="1"/>
  <c r="A171" i="1"/>
  <c r="D171" i="1"/>
  <c r="AH171" i="1"/>
  <c r="A172" i="1"/>
  <c r="AH172" i="1"/>
  <c r="D172" i="1"/>
  <c r="A173" i="1"/>
  <c r="AH173" i="1"/>
  <c r="D173" i="1"/>
  <c r="A174" i="1"/>
  <c r="AH174" i="1"/>
  <c r="D174" i="1"/>
  <c r="A175" i="1"/>
  <c r="D175" i="1"/>
  <c r="AH175" i="1"/>
  <c r="A176" i="1"/>
  <c r="D176" i="1"/>
  <c r="AH176" i="1"/>
  <c r="A177" i="1"/>
  <c r="AH177" i="1"/>
  <c r="D177" i="1"/>
  <c r="A178" i="1"/>
  <c r="D178" i="1"/>
  <c r="AH178" i="1"/>
  <c r="A179" i="1"/>
  <c r="A180" i="1"/>
  <c r="D180" i="1"/>
  <c r="AH180" i="1"/>
  <c r="A181" i="1"/>
  <c r="AH181" i="1"/>
  <c r="D181" i="1"/>
  <c r="A182" i="1"/>
  <c r="AH182" i="1"/>
  <c r="D182" i="1"/>
  <c r="A183" i="1"/>
  <c r="AH183" i="1"/>
  <c r="D183" i="1"/>
  <c r="A184" i="1"/>
  <c r="D184" i="1"/>
  <c r="AH184" i="1"/>
  <c r="A185" i="1"/>
  <c r="AH185" i="1"/>
  <c r="D185" i="1"/>
  <c r="A186" i="1"/>
  <c r="D186" i="1"/>
  <c r="AH186" i="1"/>
  <c r="A187" i="1"/>
  <c r="AH187" i="1"/>
  <c r="D187" i="1"/>
  <c r="A188" i="1"/>
  <c r="A189" i="1"/>
  <c r="D189" i="1"/>
  <c r="AH189" i="1"/>
  <c r="A190" i="1"/>
  <c r="D190" i="1"/>
  <c r="AH190" i="1"/>
  <c r="A191" i="1"/>
  <c r="AH191" i="1"/>
  <c r="D191" i="1"/>
  <c r="A192" i="1"/>
  <c r="D192" i="1"/>
  <c r="AH192" i="1"/>
  <c r="A193" i="1"/>
  <c r="D193" i="1"/>
  <c r="AH193" i="1"/>
  <c r="A194" i="1"/>
  <c r="A195" i="1"/>
  <c r="AH195" i="1"/>
  <c r="D195" i="1"/>
  <c r="A196" i="1"/>
  <c r="D196" i="1"/>
  <c r="AH196" i="1"/>
  <c r="A197" i="1"/>
  <c r="AH197" i="1"/>
  <c r="D197" i="1"/>
  <c r="A198" i="1"/>
  <c r="AH198" i="1"/>
  <c r="D198" i="1"/>
  <c r="A199" i="1"/>
  <c r="D199" i="1"/>
  <c r="AH199" i="1"/>
  <c r="A200" i="1"/>
  <c r="D200" i="1"/>
  <c r="AH200" i="1"/>
  <c r="A201" i="1"/>
  <c r="AH201" i="1"/>
  <c r="D201" i="1"/>
  <c r="A202" i="1"/>
  <c r="D202" i="1"/>
  <c r="AH202" i="1"/>
  <c r="A203" i="1"/>
  <c r="A204" i="1"/>
  <c r="D204" i="1"/>
  <c r="AH204" i="1"/>
  <c r="A205" i="1"/>
  <c r="AH205" i="1"/>
  <c r="D205" i="1"/>
  <c r="A206" i="1"/>
  <c r="D206" i="1"/>
  <c r="AH206" i="1"/>
  <c r="A207" i="1"/>
  <c r="D207" i="1"/>
  <c r="AH207" i="1"/>
  <c r="A208" i="1"/>
  <c r="D208" i="1"/>
  <c r="AH208" i="1"/>
  <c r="A209" i="1"/>
  <c r="AH209" i="1"/>
  <c r="D209" i="1"/>
  <c r="A210" i="1"/>
  <c r="D210" i="1"/>
  <c r="AH210" i="1"/>
  <c r="A211" i="1"/>
  <c r="D211" i="1"/>
  <c r="AH211" i="1"/>
  <c r="A212" i="1"/>
  <c r="D212" i="1"/>
  <c r="AH212" i="1"/>
  <c r="A213" i="1"/>
  <c r="A214" i="1"/>
  <c r="D214" i="1"/>
  <c r="AH214" i="1"/>
  <c r="A215" i="1"/>
  <c r="A216" i="1"/>
  <c r="D216" i="1"/>
  <c r="AH216" i="1"/>
  <c r="A217" i="1"/>
  <c r="A218" i="1"/>
  <c r="A219" i="1"/>
  <c r="AH219" i="1"/>
  <c r="D219" i="1"/>
  <c r="A220" i="1"/>
  <c r="A221" i="1"/>
  <c r="D221" i="1"/>
  <c r="AH221" i="1"/>
  <c r="A222" i="1"/>
  <c r="A223" i="1"/>
  <c r="AH223" i="1"/>
  <c r="D223" i="1"/>
  <c r="A224" i="1"/>
  <c r="A225" i="1"/>
  <c r="AH225" i="1"/>
  <c r="D225" i="1"/>
  <c r="A226" i="1"/>
  <c r="AH226" i="1"/>
  <c r="D226" i="1"/>
  <c r="A227" i="1"/>
  <c r="AH227" i="1"/>
  <c r="D227" i="1"/>
  <c r="A228" i="1"/>
  <c r="A229" i="1"/>
  <c r="AH229" i="1"/>
  <c r="D229" i="1"/>
  <c r="A230" i="1"/>
  <c r="AH230" i="1"/>
  <c r="D230" i="1"/>
  <c r="A231" i="1"/>
  <c r="AH231" i="1"/>
  <c r="D231" i="1"/>
  <c r="A232" i="1"/>
  <c r="D232" i="1"/>
  <c r="AH232" i="1"/>
  <c r="A233" i="1"/>
  <c r="AH233" i="1"/>
  <c r="D233" i="1"/>
  <c r="A234" i="1"/>
  <c r="AH234" i="1"/>
  <c r="D234" i="1"/>
  <c r="A235" i="1"/>
  <c r="A236" i="1"/>
  <c r="D236" i="1"/>
  <c r="AH236" i="1"/>
  <c r="A237" i="1"/>
  <c r="AH237" i="1"/>
  <c r="D237" i="1"/>
  <c r="A238" i="1"/>
  <c r="AH238" i="1"/>
  <c r="D238" i="1"/>
  <c r="A239" i="1"/>
  <c r="D239" i="1"/>
  <c r="AH239" i="1"/>
  <c r="A240" i="1"/>
  <c r="D240" i="1"/>
  <c r="AH240" i="1"/>
  <c r="A241" i="1"/>
  <c r="AH241" i="1"/>
  <c r="D241" i="1"/>
  <c r="A242" i="1"/>
  <c r="D242" i="1"/>
  <c r="AH242" i="1"/>
  <c r="A243" i="1"/>
  <c r="A244" i="1"/>
  <c r="AH244" i="1"/>
  <c r="D244" i="1"/>
  <c r="A245" i="1"/>
  <c r="AH245" i="1"/>
  <c r="D245" i="1"/>
  <c r="A246" i="1"/>
  <c r="A247" i="1"/>
  <c r="AH247" i="1"/>
  <c r="D247" i="1"/>
  <c r="A248" i="1"/>
  <c r="D248" i="1"/>
  <c r="AH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AH255" i="1"/>
  <c r="D255" i="1"/>
  <c r="A256" i="1"/>
  <c r="D256" i="1"/>
  <c r="AH256" i="1"/>
  <c r="A257" i="1"/>
  <c r="D257" i="1"/>
  <c r="AH257" i="1"/>
  <c r="A258" i="1"/>
  <c r="D258" i="1"/>
  <c r="AH258" i="1"/>
  <c r="A259" i="1"/>
  <c r="D259" i="1"/>
  <c r="AH259" i="1"/>
  <c r="A260" i="1"/>
  <c r="AH260" i="1"/>
  <c r="D260" i="1"/>
  <c r="A261" i="1"/>
  <c r="AH261" i="1"/>
  <c r="D261" i="1"/>
  <c r="A262" i="1"/>
  <c r="D262" i="1"/>
  <c r="AH262" i="1"/>
  <c r="A263" i="1"/>
  <c r="AH263" i="1"/>
  <c r="D263" i="1"/>
  <c r="A264" i="1"/>
  <c r="D264" i="1"/>
  <c r="AH264" i="1"/>
  <c r="A265" i="1"/>
  <c r="D265" i="1"/>
  <c r="AH265" i="1"/>
  <c r="A266" i="1"/>
  <c r="D266" i="1"/>
  <c r="AH266" i="1"/>
  <c r="A267" i="1"/>
  <c r="A268" i="1"/>
  <c r="D268" i="1"/>
  <c r="AH268" i="1"/>
  <c r="A269" i="1"/>
  <c r="AH269" i="1"/>
  <c r="D269" i="1"/>
  <c r="A270" i="1"/>
  <c r="D270" i="1"/>
  <c r="AH270" i="1"/>
  <c r="A271" i="1"/>
  <c r="D271" i="1"/>
  <c r="AH271" i="1"/>
  <c r="A272" i="1"/>
  <c r="D272" i="1"/>
  <c r="AH272" i="1"/>
  <c r="A273" i="1"/>
  <c r="AH273" i="1"/>
  <c r="D273" i="1"/>
  <c r="A274" i="1"/>
  <c r="AH274" i="1"/>
  <c r="D274" i="1"/>
  <c r="A275" i="1"/>
  <c r="D275" i="1"/>
  <c r="AH275" i="1"/>
  <c r="A276" i="1"/>
  <c r="D276" i="1"/>
  <c r="AH276" i="1"/>
  <c r="A277" i="1"/>
  <c r="A278" i="1"/>
  <c r="D278" i="1"/>
  <c r="AH278" i="1"/>
  <c r="A279" i="1"/>
  <c r="AH279" i="1"/>
  <c r="D279" i="1"/>
  <c r="A280" i="1"/>
  <c r="AH280" i="1"/>
  <c r="D280" i="1"/>
  <c r="A281" i="1"/>
  <c r="AH281" i="1"/>
  <c r="D281" i="1"/>
  <c r="A282" i="1"/>
  <c r="D282" i="1"/>
  <c r="AH282" i="1"/>
  <c r="A283" i="1"/>
  <c r="AH283" i="1"/>
  <c r="D283" i="1"/>
  <c r="A284" i="1"/>
  <c r="D284" i="1"/>
  <c r="AH284" i="1"/>
  <c r="A285" i="1"/>
  <c r="D285" i="1"/>
  <c r="AH285" i="1"/>
  <c r="A286" i="1"/>
  <c r="D286" i="1"/>
  <c r="AH286" i="1"/>
  <c r="A287" i="1"/>
  <c r="D287" i="1"/>
  <c r="AH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AH293" i="1"/>
  <c r="D293" i="1"/>
  <c r="A294" i="1"/>
  <c r="AH294" i="1"/>
  <c r="D294" i="1"/>
  <c r="A295" i="1"/>
  <c r="AH295" i="1"/>
  <c r="D295" i="1"/>
  <c r="A296" i="1"/>
  <c r="D296" i="1"/>
  <c r="AH296" i="1"/>
  <c r="A297" i="1"/>
  <c r="AH297" i="1"/>
  <c r="D297" i="1"/>
  <c r="A298" i="1"/>
  <c r="D298" i="1"/>
  <c r="AH298" i="1"/>
  <c r="A299" i="1"/>
  <c r="D299" i="1"/>
  <c r="AH299" i="1"/>
  <c r="A300" i="1"/>
  <c r="AH300" i="1"/>
  <c r="D300" i="1"/>
  <c r="A301" i="1"/>
  <c r="AH301" i="1"/>
  <c r="D301" i="1"/>
  <c r="A302" i="1"/>
  <c r="AH302" i="1"/>
  <c r="D302" i="1"/>
  <c r="A303" i="1"/>
  <c r="D303" i="1"/>
  <c r="AH303" i="1"/>
  <c r="A304" i="1"/>
  <c r="A305" i="1"/>
  <c r="AH305" i="1"/>
  <c r="D305" i="1"/>
  <c r="A306" i="1"/>
  <c r="D306" i="1"/>
  <c r="AH306" i="1"/>
  <c r="A307" i="1"/>
  <c r="D307" i="1"/>
  <c r="AH307" i="1"/>
  <c r="A308" i="1"/>
  <c r="D308" i="1"/>
  <c r="AH308" i="1"/>
  <c r="A309" i="1"/>
  <c r="AH309" i="1"/>
  <c r="D309" i="1"/>
  <c r="A310" i="1"/>
  <c r="A311" i="1"/>
  <c r="D311" i="1"/>
  <c r="AH311" i="1"/>
  <c r="A312" i="1"/>
  <c r="D312" i="1"/>
  <c r="AH312" i="1"/>
  <c r="A313" i="1"/>
  <c r="AH313" i="1"/>
  <c r="D313" i="1"/>
  <c r="A314" i="1"/>
  <c r="A315" i="1"/>
  <c r="D315" i="1"/>
  <c r="AH315" i="1"/>
  <c r="A316" i="1"/>
  <c r="A317" i="1"/>
  <c r="AH317" i="1"/>
  <c r="D317" i="1"/>
  <c r="A318" i="1"/>
  <c r="A319" i="1"/>
  <c r="AH319" i="1"/>
  <c r="D319" i="1"/>
  <c r="A320" i="1"/>
  <c r="A321" i="1"/>
  <c r="AH321" i="1"/>
  <c r="D321" i="1"/>
  <c r="A322" i="1"/>
  <c r="D322" i="1"/>
  <c r="AH322" i="1"/>
  <c r="A323" i="1"/>
  <c r="A324" i="1"/>
  <c r="D324" i="1"/>
  <c r="AH324" i="1"/>
  <c r="A325" i="1"/>
  <c r="D325" i="1"/>
  <c r="AH325" i="1"/>
  <c r="A326" i="1"/>
  <c r="D326" i="1"/>
  <c r="AH326" i="1"/>
  <c r="A327" i="1"/>
  <c r="AH327" i="1"/>
  <c r="D327" i="1"/>
  <c r="A328" i="1"/>
  <c r="AH328" i="1"/>
  <c r="D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D334" i="1"/>
  <c r="AH334" i="1"/>
  <c r="A335" i="1"/>
  <c r="AH335" i="1"/>
  <c r="D335" i="1"/>
  <c r="A336" i="1"/>
  <c r="AH336" i="1"/>
  <c r="D336" i="1"/>
  <c r="A337" i="1"/>
  <c r="AH337" i="1"/>
  <c r="D337" i="1"/>
  <c r="A338" i="1"/>
  <c r="A339" i="1"/>
  <c r="AH339" i="1"/>
  <c r="D339" i="1"/>
  <c r="A340" i="1"/>
  <c r="D340" i="1"/>
  <c r="AH340" i="1"/>
  <c r="A341" i="1"/>
  <c r="AH341" i="1"/>
  <c r="D341" i="1"/>
  <c r="A342" i="1"/>
  <c r="AH342" i="1"/>
  <c r="D342" i="1"/>
  <c r="A343" i="1"/>
  <c r="D343" i="1"/>
  <c r="AH343" i="1"/>
  <c r="A344" i="1"/>
  <c r="D344" i="1"/>
  <c r="AH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D350" i="1"/>
  <c r="AH350" i="1"/>
  <c r="A351" i="1"/>
  <c r="A352" i="1"/>
  <c r="D352" i="1"/>
  <c r="AH352" i="1"/>
  <c r="A353" i="1"/>
  <c r="AH353" i="1"/>
  <c r="D353" i="1"/>
  <c r="A354" i="1"/>
  <c r="AH354" i="1"/>
  <c r="D354" i="1"/>
  <c r="A355" i="1"/>
  <c r="AH355" i="1"/>
  <c r="D355" i="1"/>
  <c r="A356" i="1"/>
  <c r="D356" i="1"/>
  <c r="AH356" i="1"/>
  <c r="A357" i="1"/>
  <c r="AH357" i="1"/>
  <c r="D357" i="1"/>
  <c r="A358" i="1"/>
  <c r="D358" i="1"/>
  <c r="AH358" i="1"/>
  <c r="A359" i="1"/>
  <c r="A360" i="1"/>
  <c r="D360" i="1"/>
  <c r="AH360" i="1"/>
  <c r="A361" i="1"/>
  <c r="AH361" i="1"/>
  <c r="D361" i="1"/>
  <c r="A362" i="1"/>
  <c r="A363" i="1"/>
  <c r="AH363" i="1"/>
  <c r="D363" i="1"/>
  <c r="A364" i="1"/>
  <c r="AH364" i="1"/>
  <c r="D364" i="1"/>
  <c r="A365" i="1"/>
  <c r="D365" i="1"/>
  <c r="AH365" i="1"/>
  <c r="A366" i="1"/>
  <c r="D366" i="1"/>
  <c r="AH366" i="1"/>
  <c r="A367" i="1"/>
  <c r="AH367" i="1"/>
  <c r="D367" i="1"/>
  <c r="A368" i="1"/>
  <c r="D368" i="1"/>
  <c r="AH368" i="1"/>
  <c r="A369" i="1"/>
  <c r="AH369" i="1"/>
  <c r="D369" i="1"/>
  <c r="A370" i="1"/>
  <c r="D370" i="1"/>
  <c r="AH370" i="1"/>
  <c r="A371" i="1"/>
  <c r="AH371" i="1"/>
  <c r="D371" i="1"/>
  <c r="A372" i="1"/>
  <c r="A373" i="1"/>
  <c r="AH373" i="1"/>
  <c r="D373" i="1"/>
  <c r="A374" i="1"/>
  <c r="AH374" i="1"/>
  <c r="D374" i="1"/>
  <c r="A375" i="1"/>
  <c r="A376" i="1"/>
  <c r="D376" i="1"/>
  <c r="AH376" i="1"/>
  <c r="A377" i="1"/>
  <c r="AH377" i="1"/>
  <c r="D377" i="1"/>
  <c r="A378" i="1"/>
  <c r="AH378" i="1"/>
  <c r="D378" i="1"/>
  <c r="A379" i="1"/>
  <c r="A380" i="1"/>
  <c r="D380" i="1"/>
  <c r="AH380" i="1"/>
  <c r="A381" i="1"/>
  <c r="AH381" i="1"/>
  <c r="D381" i="1"/>
  <c r="A382" i="1"/>
  <c r="A383" i="1"/>
  <c r="AH383" i="1"/>
  <c r="D383" i="1"/>
  <c r="A384" i="1"/>
  <c r="D384" i="1"/>
  <c r="AH384" i="1"/>
  <c r="A385" i="1"/>
  <c r="AH385" i="1"/>
  <c r="D385" i="1"/>
  <c r="A386" i="1"/>
  <c r="D386" i="1"/>
  <c r="AH386" i="1"/>
  <c r="A387" i="1"/>
  <c r="AH387" i="1"/>
  <c r="D387" i="1"/>
  <c r="A388" i="1"/>
  <c r="A389" i="1"/>
  <c r="AH389" i="1"/>
  <c r="D389" i="1"/>
  <c r="A390" i="1"/>
  <c r="D390" i="1"/>
  <c r="AH390" i="1"/>
  <c r="A391" i="1"/>
  <c r="AH391" i="1"/>
  <c r="D391" i="1"/>
  <c r="A392" i="1"/>
  <c r="D392" i="1"/>
  <c r="AH392" i="1"/>
  <c r="A393" i="1"/>
  <c r="A394" i="1"/>
  <c r="D394" i="1"/>
  <c r="AH394" i="1"/>
  <c r="A395" i="1"/>
  <c r="A396" i="1"/>
  <c r="D396" i="1"/>
  <c r="AH396" i="1"/>
  <c r="A397" i="1"/>
  <c r="AH397" i="1"/>
  <c r="D397" i="1"/>
  <c r="A398" i="1"/>
  <c r="A399" i="1"/>
  <c r="AH399" i="1"/>
  <c r="D399" i="1"/>
  <c r="A400" i="1"/>
  <c r="A401" i="1"/>
  <c r="AH401" i="1"/>
  <c r="D401" i="1"/>
  <c r="A402" i="1"/>
  <c r="D402" i="1"/>
  <c r="AH402" i="1"/>
  <c r="A403" i="1"/>
  <c r="A404" i="1"/>
  <c r="AH404" i="1"/>
  <c r="D404" i="1"/>
  <c r="A405" i="1"/>
  <c r="AH405" i="1"/>
  <c r="D405" i="1"/>
  <c r="A406" i="1"/>
  <c r="D406" i="1"/>
  <c r="AH406" i="1"/>
  <c r="A407" i="1"/>
  <c r="AH407" i="1"/>
  <c r="D407" i="1"/>
  <c r="A408" i="1"/>
  <c r="D408" i="1"/>
  <c r="AH408" i="1"/>
  <c r="A409" i="1"/>
  <c r="AH409" i="1"/>
  <c r="D409" i="1"/>
  <c r="A410" i="1"/>
  <c r="D410" i="1"/>
  <c r="AH410" i="1"/>
  <c r="A411" i="1"/>
  <c r="AH411" i="1"/>
  <c r="D411" i="1"/>
  <c r="A412" i="1"/>
  <c r="A413" i="1"/>
  <c r="AH413" i="1"/>
  <c r="D413" i="1"/>
  <c r="A414" i="1"/>
  <c r="D414" i="1"/>
  <c r="AH414" i="1"/>
  <c r="A415" i="1"/>
  <c r="AH415" i="1"/>
  <c r="D415" i="1"/>
  <c r="A416" i="1"/>
  <c r="AH416" i="1"/>
  <c r="D416" i="1"/>
  <c r="A417" i="1"/>
  <c r="A418" i="1"/>
  <c r="D418" i="1"/>
  <c r="AH418" i="1"/>
  <c r="A419" i="1"/>
  <c r="A420" i="1"/>
  <c r="D420" i="1"/>
  <c r="AH420" i="1"/>
  <c r="A421" i="1"/>
  <c r="A422" i="1"/>
  <c r="D422" i="1"/>
  <c r="AH422" i="1"/>
  <c r="A423" i="1"/>
  <c r="AH423" i="1"/>
  <c r="D423" i="1"/>
  <c r="A424" i="1"/>
  <c r="D424" i="1"/>
  <c r="AH424" i="1"/>
  <c r="A425" i="1"/>
  <c r="AH425" i="1"/>
  <c r="D425" i="1"/>
  <c r="A426" i="1"/>
  <c r="D426" i="1"/>
  <c r="AH426" i="1"/>
  <c r="A427" i="1"/>
  <c r="D427" i="1"/>
  <c r="AH427" i="1"/>
  <c r="A428" i="1"/>
  <c r="D428" i="1"/>
  <c r="AH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J938" i="1" l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S428" i="1"/>
  <c r="AJ428" i="1"/>
  <c r="AS427" i="1"/>
  <c r="AJ427" i="1"/>
  <c r="AS426" i="1"/>
  <c r="AJ426" i="1"/>
  <c r="AS425" i="1"/>
  <c r="AJ425" i="1"/>
  <c r="AS424" i="1"/>
  <c r="AJ424" i="1"/>
  <c r="AS423" i="1"/>
  <c r="AK423" i="1"/>
  <c r="AK424" i="1" s="1"/>
  <c r="AK425" i="1" s="1"/>
  <c r="AK426" i="1" s="1"/>
  <c r="AK427" i="1" s="1"/>
  <c r="AK428" i="1" s="1"/>
  <c r="AJ423" i="1"/>
  <c r="AI422" i="1"/>
  <c r="AS422" i="1"/>
  <c r="AJ422" i="1"/>
  <c r="AJ421" i="1"/>
  <c r="AI420" i="1"/>
  <c r="AS420" i="1"/>
  <c r="AJ420" i="1"/>
  <c r="AJ419" i="1"/>
  <c r="AI418" i="1"/>
  <c r="AS418" i="1"/>
  <c r="AJ418" i="1"/>
  <c r="AJ417" i="1"/>
  <c r="AS416" i="1"/>
  <c r="AJ416" i="1"/>
  <c r="AS415" i="1"/>
  <c r="AJ415" i="1"/>
  <c r="AK414" i="1"/>
  <c r="AK415" i="1" s="1"/>
  <c r="AK416" i="1" s="1"/>
  <c r="AS414" i="1"/>
  <c r="AJ414" i="1"/>
  <c r="AI413" i="1"/>
  <c r="AS413" i="1"/>
  <c r="AJ413" i="1"/>
  <c r="AJ412" i="1"/>
  <c r="AS411" i="1"/>
  <c r="AJ411" i="1"/>
  <c r="AS410" i="1"/>
  <c r="AJ410" i="1"/>
  <c r="AS409" i="1"/>
  <c r="AJ409" i="1"/>
  <c r="AS408" i="1"/>
  <c r="AJ408" i="1"/>
  <c r="AS407" i="1"/>
  <c r="AJ407" i="1"/>
  <c r="AS406" i="1"/>
  <c r="AJ406" i="1"/>
  <c r="AS405" i="1"/>
  <c r="AK405" i="1"/>
  <c r="AK406" i="1" s="1"/>
  <c r="AK407" i="1" s="1"/>
  <c r="AK408" i="1" s="1"/>
  <c r="AK409" i="1" s="1"/>
  <c r="AK410" i="1" s="1"/>
  <c r="AK411" i="1" s="1"/>
  <c r="AK412" i="1" s="1"/>
  <c r="AJ405" i="1"/>
  <c r="AS404" i="1"/>
  <c r="AI404" i="1"/>
  <c r="AJ404" i="1"/>
  <c r="AJ403" i="1"/>
  <c r="AK402" i="1"/>
  <c r="AS402" i="1"/>
  <c r="AJ402" i="1"/>
  <c r="AI401" i="1"/>
  <c r="AS401" i="1"/>
  <c r="AJ401" i="1"/>
  <c r="AJ400" i="1"/>
  <c r="AI399" i="1"/>
  <c r="AS399" i="1"/>
  <c r="AJ399" i="1"/>
  <c r="AJ398" i="1"/>
  <c r="AS397" i="1"/>
  <c r="AK397" i="1"/>
  <c r="AJ397" i="1"/>
  <c r="AS396" i="1"/>
  <c r="AI396" i="1"/>
  <c r="AJ396" i="1"/>
  <c r="AJ395" i="1"/>
  <c r="AI394" i="1"/>
  <c r="AS394" i="1"/>
  <c r="AJ394" i="1"/>
  <c r="AJ393" i="1"/>
  <c r="AS392" i="1"/>
  <c r="AJ392" i="1"/>
  <c r="AS391" i="1"/>
  <c r="AJ391" i="1"/>
  <c r="AK390" i="1"/>
  <c r="AK391" i="1" s="1"/>
  <c r="AK392" i="1" s="1"/>
  <c r="AS390" i="1"/>
  <c r="AJ390" i="1"/>
  <c r="AI389" i="1"/>
  <c r="AS389" i="1"/>
  <c r="AJ389" i="1"/>
  <c r="AJ388" i="1"/>
  <c r="AS387" i="1"/>
  <c r="AJ387" i="1"/>
  <c r="AS386" i="1"/>
  <c r="AJ386" i="1"/>
  <c r="AS385" i="1"/>
  <c r="AJ385" i="1"/>
  <c r="AK384" i="1"/>
  <c r="AK385" i="1" s="1"/>
  <c r="AK386" i="1" s="1"/>
  <c r="AK387" i="1" s="1"/>
  <c r="AS384" i="1"/>
  <c r="AJ384" i="1"/>
  <c r="AS383" i="1"/>
  <c r="AI383" i="1"/>
  <c r="AJ383" i="1"/>
  <c r="AJ382" i="1"/>
  <c r="AS381" i="1"/>
  <c r="AK381" i="1"/>
  <c r="AJ381" i="1"/>
  <c r="AS380" i="1"/>
  <c r="AI380" i="1"/>
  <c r="AJ380" i="1"/>
  <c r="AJ379" i="1"/>
  <c r="AS378" i="1"/>
  <c r="AJ378" i="1"/>
  <c r="AS377" i="1"/>
  <c r="AK377" i="1"/>
  <c r="AK378" i="1" s="1"/>
  <c r="AJ377" i="1"/>
  <c r="AI376" i="1"/>
  <c r="AS376" i="1"/>
  <c r="AJ376" i="1"/>
  <c r="AJ375" i="1"/>
  <c r="AS374" i="1"/>
  <c r="AK374" i="1"/>
  <c r="AJ374" i="1"/>
  <c r="AI373" i="1"/>
  <c r="AS373" i="1"/>
  <c r="AJ373" i="1"/>
  <c r="AJ372" i="1"/>
  <c r="AS371" i="1"/>
  <c r="AJ371" i="1"/>
  <c r="AS370" i="1"/>
  <c r="AJ370" i="1"/>
  <c r="AS369" i="1"/>
  <c r="AJ369" i="1"/>
  <c r="AS368" i="1"/>
  <c r="AJ368" i="1"/>
  <c r="AS367" i="1"/>
  <c r="AJ367" i="1"/>
  <c r="AS366" i="1"/>
  <c r="AJ366" i="1"/>
  <c r="AS365" i="1"/>
  <c r="AJ365" i="1"/>
  <c r="AS364" i="1"/>
  <c r="AK364" i="1"/>
  <c r="AK365" i="1" s="1"/>
  <c r="AK366" i="1" s="1"/>
  <c r="AK367" i="1" s="1"/>
  <c r="AK368" i="1" s="1"/>
  <c r="AK369" i="1" s="1"/>
  <c r="AK370" i="1" s="1"/>
  <c r="AK371" i="1" s="1"/>
  <c r="AJ364" i="1"/>
  <c r="AS363" i="1"/>
  <c r="AI363" i="1"/>
  <c r="AJ363" i="1"/>
  <c r="AJ362" i="1"/>
  <c r="AS361" i="1"/>
  <c r="AK361" i="1"/>
  <c r="AJ361" i="1"/>
  <c r="AS360" i="1"/>
  <c r="AI360" i="1"/>
  <c r="AJ360" i="1"/>
  <c r="AJ359" i="1"/>
  <c r="AS358" i="1"/>
  <c r="AJ358" i="1"/>
  <c r="AS357" i="1"/>
  <c r="AJ357" i="1"/>
  <c r="AS356" i="1"/>
  <c r="AJ356" i="1"/>
  <c r="AS355" i="1"/>
  <c r="AJ355" i="1"/>
  <c r="AS354" i="1"/>
  <c r="AJ354" i="1"/>
  <c r="AS353" i="1"/>
  <c r="AK353" i="1"/>
  <c r="AK354" i="1" s="1"/>
  <c r="AK355" i="1" s="1"/>
  <c r="AK356" i="1" s="1"/>
  <c r="AK357" i="1" s="1"/>
  <c r="AK358" i="1" s="1"/>
  <c r="AJ353" i="1"/>
  <c r="AI352" i="1"/>
  <c r="AS352" i="1"/>
  <c r="AJ352" i="1"/>
  <c r="AJ351" i="1"/>
  <c r="AS350" i="1"/>
  <c r="AJ350" i="1"/>
  <c r="AS349" i="1"/>
  <c r="AJ349" i="1"/>
  <c r="AS348" i="1"/>
  <c r="AJ348" i="1"/>
  <c r="AS347" i="1"/>
  <c r="AK347" i="1"/>
  <c r="AK348" i="1" s="1"/>
  <c r="AK349" i="1" s="1"/>
  <c r="AK350" i="1" s="1"/>
  <c r="AJ347" i="1"/>
  <c r="AS346" i="1"/>
  <c r="AI346" i="1"/>
  <c r="AJ346" i="1"/>
  <c r="AJ345" i="1"/>
  <c r="AS344" i="1"/>
  <c r="AJ344" i="1"/>
  <c r="AS343" i="1"/>
  <c r="AJ343" i="1"/>
  <c r="AS342" i="1"/>
  <c r="AJ342" i="1"/>
  <c r="AS341" i="1"/>
  <c r="AJ341" i="1"/>
  <c r="AK340" i="1"/>
  <c r="AK341" i="1" s="1"/>
  <c r="AK342" i="1" s="1"/>
  <c r="AK343" i="1" s="1"/>
  <c r="AK344" i="1" s="1"/>
  <c r="AS340" i="1"/>
  <c r="AJ340" i="1"/>
  <c r="AS339" i="1"/>
  <c r="AI339" i="1"/>
  <c r="AJ339" i="1"/>
  <c r="AJ338" i="1"/>
  <c r="AS337" i="1"/>
  <c r="AJ337" i="1"/>
  <c r="AS336" i="1"/>
  <c r="AJ336" i="1"/>
  <c r="AS335" i="1"/>
  <c r="AJ335" i="1"/>
  <c r="AS334" i="1"/>
  <c r="AJ334" i="1"/>
  <c r="AS333" i="1"/>
  <c r="AK333" i="1"/>
  <c r="AK334" i="1" s="1"/>
  <c r="AK335" i="1" s="1"/>
  <c r="AK336" i="1" s="1"/>
  <c r="AK337" i="1" s="1"/>
  <c r="AJ333" i="1"/>
  <c r="AS332" i="1"/>
  <c r="AI332" i="1"/>
  <c r="AJ332" i="1"/>
  <c r="AJ331" i="1"/>
  <c r="AS330" i="1"/>
  <c r="AJ330" i="1"/>
  <c r="AS329" i="1"/>
  <c r="AJ329" i="1"/>
  <c r="AS328" i="1"/>
  <c r="AJ328" i="1"/>
  <c r="AS327" i="1"/>
  <c r="AJ327" i="1"/>
  <c r="AS326" i="1"/>
  <c r="AJ326" i="1"/>
  <c r="AK325" i="1"/>
  <c r="AK326" i="1" s="1"/>
  <c r="AK327" i="1" s="1"/>
  <c r="AK328" i="1" s="1"/>
  <c r="AK329" i="1" s="1"/>
  <c r="AK330" i="1" s="1"/>
  <c r="AS325" i="1"/>
  <c r="AJ325" i="1"/>
  <c r="AI324" i="1"/>
  <c r="AS324" i="1"/>
  <c r="AJ324" i="1"/>
  <c r="AJ323" i="1"/>
  <c r="AK322" i="1"/>
  <c r="AS322" i="1"/>
  <c r="AJ322" i="1"/>
  <c r="AS321" i="1"/>
  <c r="AI321" i="1"/>
  <c r="AJ321" i="1"/>
  <c r="AJ320" i="1"/>
  <c r="AS319" i="1"/>
  <c r="AI319" i="1"/>
  <c r="AJ319" i="1"/>
  <c r="AJ318" i="1"/>
  <c r="AS317" i="1"/>
  <c r="AI317" i="1"/>
  <c r="AJ317" i="1"/>
  <c r="AJ316" i="1"/>
  <c r="AI315" i="1"/>
  <c r="AS315" i="1"/>
  <c r="AJ315" i="1"/>
  <c r="AJ314" i="1"/>
  <c r="AS313" i="1"/>
  <c r="AJ313" i="1"/>
  <c r="AK312" i="1"/>
  <c r="AK313" i="1" s="1"/>
  <c r="AS312" i="1"/>
  <c r="AJ312" i="1"/>
  <c r="AI311" i="1"/>
  <c r="AS311" i="1"/>
  <c r="AJ311" i="1"/>
  <c r="AJ310" i="1"/>
  <c r="AS309" i="1"/>
  <c r="AJ309" i="1"/>
  <c r="AS308" i="1"/>
  <c r="AJ308" i="1"/>
  <c r="AS307" i="1"/>
  <c r="AJ307" i="1"/>
  <c r="AK306" i="1"/>
  <c r="AK307" i="1" s="1"/>
  <c r="AK308" i="1" s="1"/>
  <c r="AK309" i="1" s="1"/>
  <c r="AS306" i="1"/>
  <c r="AJ306" i="1"/>
  <c r="AI305" i="1"/>
  <c r="AS305" i="1"/>
  <c r="AJ305" i="1"/>
  <c r="AJ304" i="1"/>
  <c r="AS303" i="1"/>
  <c r="AJ303" i="1"/>
  <c r="AS302" i="1"/>
  <c r="AJ302" i="1"/>
  <c r="AS301" i="1"/>
  <c r="AJ301" i="1"/>
  <c r="AS300" i="1"/>
  <c r="AJ300" i="1"/>
  <c r="AS299" i="1"/>
  <c r="AJ299" i="1"/>
  <c r="AS298" i="1"/>
  <c r="AJ298" i="1"/>
  <c r="AS297" i="1"/>
  <c r="AJ297" i="1"/>
  <c r="AS296" i="1"/>
  <c r="AJ296" i="1"/>
  <c r="AS295" i="1"/>
  <c r="AJ295" i="1"/>
  <c r="AS294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S293" i="1"/>
  <c r="AJ293" i="1"/>
  <c r="AJ292" i="1"/>
  <c r="AS291" i="1"/>
  <c r="AK291" i="1"/>
  <c r="AJ291" i="1"/>
  <c r="AS290" i="1"/>
  <c r="AI290" i="1"/>
  <c r="AJ290" i="1"/>
  <c r="AJ289" i="1"/>
  <c r="AS288" i="1"/>
  <c r="AJ288" i="1"/>
  <c r="AS287" i="1"/>
  <c r="AJ287" i="1"/>
  <c r="AS286" i="1"/>
  <c r="AJ286" i="1"/>
  <c r="AS285" i="1"/>
  <c r="AJ285" i="1"/>
  <c r="AS284" i="1"/>
  <c r="AJ284" i="1"/>
  <c r="AS283" i="1"/>
  <c r="AJ283" i="1"/>
  <c r="AS282" i="1"/>
  <c r="AJ282" i="1"/>
  <c r="AS281" i="1"/>
  <c r="AJ281" i="1"/>
  <c r="AS280" i="1"/>
  <c r="AJ280" i="1"/>
  <c r="AS279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S278" i="1"/>
  <c r="AJ278" i="1"/>
  <c r="AJ277" i="1"/>
  <c r="AS276" i="1"/>
  <c r="AJ276" i="1"/>
  <c r="AS275" i="1"/>
  <c r="AJ275" i="1"/>
  <c r="AS274" i="1"/>
  <c r="AJ274" i="1"/>
  <c r="AS273" i="1"/>
  <c r="AJ273" i="1"/>
  <c r="AS272" i="1"/>
  <c r="AJ272" i="1"/>
  <c r="AS271" i="1"/>
  <c r="AJ271" i="1"/>
  <c r="AS270" i="1"/>
  <c r="AJ270" i="1"/>
  <c r="AS269" i="1"/>
  <c r="AK269" i="1"/>
  <c r="AK270" i="1" s="1"/>
  <c r="AK271" i="1" s="1"/>
  <c r="AK272" i="1" s="1"/>
  <c r="AK273" i="1" s="1"/>
  <c r="AK274" i="1" s="1"/>
  <c r="AK275" i="1" s="1"/>
  <c r="AK276" i="1" s="1"/>
  <c r="AJ269" i="1"/>
  <c r="AS268" i="1"/>
  <c r="AI268" i="1"/>
  <c r="AJ268" i="1"/>
  <c r="AJ267" i="1"/>
  <c r="AS266" i="1"/>
  <c r="AJ266" i="1"/>
  <c r="AS265" i="1"/>
  <c r="AJ265" i="1"/>
  <c r="AS264" i="1"/>
  <c r="AJ264" i="1"/>
  <c r="AS263" i="1"/>
  <c r="AJ263" i="1"/>
  <c r="AS262" i="1"/>
  <c r="AJ262" i="1"/>
  <c r="AS261" i="1"/>
  <c r="AJ261" i="1"/>
  <c r="AS260" i="1"/>
  <c r="AJ260" i="1"/>
  <c r="AS259" i="1"/>
  <c r="AJ259" i="1"/>
  <c r="AS258" i="1"/>
  <c r="AJ258" i="1"/>
  <c r="AS257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S256" i="1"/>
  <c r="AJ256" i="1"/>
  <c r="AI255" i="1"/>
  <c r="AS255" i="1"/>
  <c r="AJ255" i="1"/>
  <c r="AJ254" i="1"/>
  <c r="AS253" i="1"/>
  <c r="AJ253" i="1"/>
  <c r="AS252" i="1"/>
  <c r="AJ252" i="1"/>
  <c r="AS251" i="1"/>
  <c r="AJ251" i="1"/>
  <c r="AS250" i="1"/>
  <c r="AJ250" i="1"/>
  <c r="AS249" i="1"/>
  <c r="AJ249" i="1"/>
  <c r="AK248" i="1"/>
  <c r="AK249" i="1" s="1"/>
  <c r="AK250" i="1" s="1"/>
  <c r="AK251" i="1" s="1"/>
  <c r="AK252" i="1" s="1"/>
  <c r="AK253" i="1" s="1"/>
  <c r="AS248" i="1"/>
  <c r="AJ248" i="1"/>
  <c r="AS247" i="1"/>
  <c r="AI247" i="1"/>
  <c r="AJ247" i="1"/>
  <c r="AJ246" i="1"/>
  <c r="AS245" i="1"/>
  <c r="AK245" i="1"/>
  <c r="AJ245" i="1"/>
  <c r="AI244" i="1"/>
  <c r="AS244" i="1"/>
  <c r="AJ244" i="1"/>
  <c r="AJ243" i="1"/>
  <c r="AS242" i="1"/>
  <c r="AJ242" i="1"/>
  <c r="AS241" i="1"/>
  <c r="AJ241" i="1"/>
  <c r="AS240" i="1"/>
  <c r="AJ240" i="1"/>
  <c r="AS239" i="1"/>
  <c r="AJ239" i="1"/>
  <c r="AS238" i="1"/>
  <c r="AJ238" i="1"/>
  <c r="AS237" i="1"/>
  <c r="AK237" i="1"/>
  <c r="AK238" i="1" s="1"/>
  <c r="AK239" i="1" s="1"/>
  <c r="AK240" i="1" s="1"/>
  <c r="AK241" i="1" s="1"/>
  <c r="AK242" i="1" s="1"/>
  <c r="AJ237" i="1"/>
  <c r="AS236" i="1"/>
  <c r="AI236" i="1"/>
  <c r="AJ236" i="1"/>
  <c r="AJ235" i="1"/>
  <c r="AS234" i="1"/>
  <c r="AJ234" i="1"/>
  <c r="AS233" i="1"/>
  <c r="AJ233" i="1"/>
  <c r="AS232" i="1"/>
  <c r="AJ232" i="1"/>
  <c r="AS231" i="1"/>
  <c r="AJ231" i="1"/>
  <c r="AS230" i="1"/>
  <c r="AK230" i="1"/>
  <c r="AK231" i="1" s="1"/>
  <c r="AK232" i="1" s="1"/>
  <c r="AK233" i="1" s="1"/>
  <c r="AK234" i="1" s="1"/>
  <c r="AJ230" i="1"/>
  <c r="AI229" i="1"/>
  <c r="AS229" i="1"/>
  <c r="AJ229" i="1"/>
  <c r="AJ228" i="1"/>
  <c r="AS227" i="1"/>
  <c r="AJ227" i="1"/>
  <c r="AS226" i="1"/>
  <c r="AK226" i="1"/>
  <c r="AK227" i="1" s="1"/>
  <c r="AJ226" i="1"/>
  <c r="AS225" i="1"/>
  <c r="AI225" i="1"/>
  <c r="AJ225" i="1"/>
  <c r="AJ224" i="1"/>
  <c r="AI223" i="1"/>
  <c r="AS223" i="1"/>
  <c r="AJ223" i="1"/>
  <c r="AJ222" i="1"/>
  <c r="AS221" i="1"/>
  <c r="AI221" i="1"/>
  <c r="AJ221" i="1"/>
  <c r="AJ220" i="1"/>
  <c r="AI219" i="1"/>
  <c r="AS219" i="1"/>
  <c r="AJ219" i="1"/>
  <c r="AJ218" i="1"/>
  <c r="AJ217" i="1"/>
  <c r="AI216" i="1"/>
  <c r="AS216" i="1"/>
  <c r="AJ216" i="1"/>
  <c r="AJ215" i="1"/>
  <c r="AS214" i="1"/>
  <c r="AI214" i="1"/>
  <c r="AJ214" i="1"/>
  <c r="AJ213" i="1"/>
  <c r="AS212" i="1"/>
  <c r="AJ212" i="1"/>
  <c r="AS211" i="1"/>
  <c r="AJ211" i="1"/>
  <c r="AS210" i="1"/>
  <c r="AJ210" i="1"/>
  <c r="AS209" i="1"/>
  <c r="AJ209" i="1"/>
  <c r="AS208" i="1"/>
  <c r="AJ208" i="1"/>
  <c r="AS207" i="1"/>
  <c r="AJ207" i="1"/>
  <c r="AS206" i="1"/>
  <c r="AJ206" i="1"/>
  <c r="AS205" i="1"/>
  <c r="AK205" i="1"/>
  <c r="AK206" i="1" s="1"/>
  <c r="AK207" i="1" s="1"/>
  <c r="AK208" i="1" s="1"/>
  <c r="AK209" i="1" s="1"/>
  <c r="AK210" i="1" s="1"/>
  <c r="AK211" i="1" s="1"/>
  <c r="AK212" i="1" s="1"/>
  <c r="AJ205" i="1"/>
  <c r="AS204" i="1"/>
  <c r="AI204" i="1"/>
  <c r="AJ204" i="1"/>
  <c r="AJ203" i="1"/>
  <c r="AK202" i="1"/>
  <c r="AS202" i="1"/>
  <c r="AJ202" i="1"/>
  <c r="AS201" i="1"/>
  <c r="AJ201" i="1"/>
  <c r="AS200" i="1"/>
  <c r="AJ200" i="1"/>
  <c r="AS199" i="1"/>
  <c r="AJ199" i="1"/>
  <c r="AS198" i="1"/>
  <c r="AJ198" i="1"/>
  <c r="AS197" i="1"/>
  <c r="AJ197" i="1"/>
  <c r="AK196" i="1"/>
  <c r="AK197" i="1" s="1"/>
  <c r="AK198" i="1" s="1"/>
  <c r="AK199" i="1" s="1"/>
  <c r="AK200" i="1" s="1"/>
  <c r="AK201" i="1" s="1"/>
  <c r="AS196" i="1"/>
  <c r="AJ196" i="1"/>
  <c r="AI195" i="1"/>
  <c r="AS195" i="1"/>
  <c r="AJ195" i="1"/>
  <c r="AJ194" i="1"/>
  <c r="AS193" i="1"/>
  <c r="AJ193" i="1"/>
  <c r="AS192" i="1"/>
  <c r="AJ192" i="1"/>
  <c r="AS191" i="1"/>
  <c r="AJ191" i="1"/>
  <c r="AK190" i="1"/>
  <c r="AK191" i="1" s="1"/>
  <c r="AK192" i="1" s="1"/>
  <c r="AK193" i="1" s="1"/>
  <c r="AS190" i="1"/>
  <c r="AJ190" i="1"/>
  <c r="AI189" i="1"/>
  <c r="AS189" i="1"/>
  <c r="AJ189" i="1"/>
  <c r="AJ188" i="1"/>
  <c r="AS187" i="1"/>
  <c r="AJ187" i="1"/>
  <c r="AS186" i="1"/>
  <c r="AJ186" i="1"/>
  <c r="AS185" i="1"/>
  <c r="AJ185" i="1"/>
  <c r="AS184" i="1"/>
  <c r="AJ184" i="1"/>
  <c r="AS183" i="1"/>
  <c r="AJ183" i="1"/>
  <c r="AS182" i="1"/>
  <c r="AJ182" i="1"/>
  <c r="AS181" i="1"/>
  <c r="AK181" i="1"/>
  <c r="AK182" i="1" s="1"/>
  <c r="AK183" i="1" s="1"/>
  <c r="AK184" i="1" s="1"/>
  <c r="AK185" i="1" s="1"/>
  <c r="AK186" i="1" s="1"/>
  <c r="AK187" i="1" s="1"/>
  <c r="AJ181" i="1"/>
  <c r="AI180" i="1"/>
  <c r="AS180" i="1"/>
  <c r="AJ180" i="1"/>
  <c r="AJ179" i="1"/>
  <c r="AS178" i="1"/>
  <c r="AJ178" i="1"/>
  <c r="AS177" i="1"/>
  <c r="AJ177" i="1"/>
  <c r="AS176" i="1"/>
  <c r="AJ176" i="1"/>
  <c r="AS175" i="1"/>
  <c r="AJ175" i="1"/>
  <c r="AS174" i="1"/>
  <c r="AJ174" i="1"/>
  <c r="AS173" i="1"/>
  <c r="AJ173" i="1"/>
  <c r="AS172" i="1"/>
  <c r="AJ172" i="1"/>
  <c r="AK171" i="1"/>
  <c r="AK172" i="1" s="1"/>
  <c r="AK173" i="1" s="1"/>
  <c r="AS171" i="1"/>
  <c r="AJ171" i="1"/>
  <c r="AS170" i="1"/>
  <c r="AI170" i="1"/>
  <c r="AJ170" i="1"/>
  <c r="AJ169" i="1"/>
  <c r="AS168" i="1"/>
  <c r="AJ168" i="1"/>
  <c r="AS167" i="1"/>
  <c r="AJ167" i="1"/>
  <c r="AS166" i="1"/>
  <c r="AJ166" i="1"/>
  <c r="AS165" i="1"/>
  <c r="AJ165" i="1"/>
  <c r="AS164" i="1"/>
  <c r="AJ164" i="1"/>
  <c r="AS163" i="1"/>
  <c r="AK163" i="1"/>
  <c r="AK164" i="1" s="1"/>
  <c r="AK165" i="1" s="1"/>
  <c r="AK166" i="1" s="1"/>
  <c r="AK167" i="1" s="1"/>
  <c r="AK168" i="1" s="1"/>
  <c r="AJ163" i="1"/>
  <c r="AI162" i="1"/>
  <c r="AS162" i="1"/>
  <c r="AJ162" i="1"/>
  <c r="AJ161" i="1"/>
  <c r="AS160" i="1"/>
  <c r="AJ160" i="1"/>
  <c r="AS159" i="1"/>
  <c r="AJ159" i="1"/>
  <c r="AS158" i="1"/>
  <c r="AJ158" i="1"/>
  <c r="AS157" i="1"/>
  <c r="AJ157" i="1"/>
  <c r="AS156" i="1"/>
  <c r="AJ156" i="1"/>
  <c r="AS155" i="1"/>
  <c r="AJ155" i="1"/>
  <c r="AS154" i="1"/>
  <c r="AJ154" i="1"/>
  <c r="AS153" i="1"/>
  <c r="AJ153" i="1"/>
  <c r="AK152" i="1"/>
  <c r="AK153" i="1" s="1"/>
  <c r="AK154" i="1" s="1"/>
  <c r="AK155" i="1" s="1"/>
  <c r="AK156" i="1" s="1"/>
  <c r="AK157" i="1" s="1"/>
  <c r="AK158" i="1" s="1"/>
  <c r="AK159" i="1" s="1"/>
  <c r="AK160" i="1" s="1"/>
  <c r="AS152" i="1"/>
  <c r="AJ152" i="1"/>
  <c r="AI151" i="1"/>
  <c r="AS151" i="1"/>
  <c r="AJ151" i="1"/>
  <c r="AJ150" i="1"/>
  <c r="AS149" i="1"/>
  <c r="AJ149" i="1"/>
  <c r="AS148" i="1"/>
  <c r="AJ148" i="1"/>
  <c r="AK147" i="1"/>
  <c r="AK148" i="1" s="1"/>
  <c r="AK149" i="1" s="1"/>
  <c r="AS147" i="1"/>
  <c r="AJ147" i="1"/>
  <c r="AI146" i="1"/>
  <c r="AS146" i="1"/>
  <c r="AJ146" i="1"/>
  <c r="AJ145" i="1"/>
  <c r="AS144" i="1"/>
  <c r="AJ144" i="1"/>
  <c r="AS143" i="1"/>
  <c r="AJ143" i="1"/>
  <c r="AS142" i="1"/>
  <c r="AJ142" i="1"/>
  <c r="AS141" i="1"/>
  <c r="AJ141" i="1"/>
  <c r="AS140" i="1"/>
  <c r="AJ140" i="1"/>
  <c r="AS139" i="1"/>
  <c r="AJ139" i="1"/>
  <c r="AS138" i="1"/>
  <c r="AJ138" i="1"/>
  <c r="AS137" i="1"/>
  <c r="AK137" i="1"/>
  <c r="AK138" i="1" s="1"/>
  <c r="AK139" i="1" s="1"/>
  <c r="AK140" i="1" s="1"/>
  <c r="AK141" i="1" s="1"/>
  <c r="AK142" i="1" s="1"/>
  <c r="AK143" i="1" s="1"/>
  <c r="AK144" i="1" s="1"/>
  <c r="AJ137" i="1"/>
  <c r="AI136" i="1"/>
  <c r="AS136" i="1"/>
  <c r="AJ136" i="1"/>
  <c r="AJ135" i="1"/>
  <c r="AS134" i="1"/>
  <c r="AJ134" i="1"/>
  <c r="AS133" i="1"/>
  <c r="AJ133" i="1"/>
  <c r="AS132" i="1"/>
  <c r="AJ132" i="1"/>
  <c r="AS131" i="1"/>
  <c r="AJ131" i="1"/>
  <c r="AS130" i="1"/>
  <c r="AK130" i="1"/>
  <c r="AK131" i="1" s="1"/>
  <c r="AK132" i="1" s="1"/>
  <c r="AK133" i="1" s="1"/>
  <c r="AK134" i="1" s="1"/>
  <c r="AJ130" i="1"/>
  <c r="AS129" i="1"/>
  <c r="AI129" i="1"/>
  <c r="AJ129" i="1"/>
  <c r="AJ128" i="1"/>
  <c r="AS127" i="1"/>
  <c r="AK127" i="1"/>
  <c r="AJ127" i="1"/>
  <c r="AS126" i="1"/>
  <c r="AI126" i="1"/>
  <c r="AJ126" i="1"/>
  <c r="AJ125" i="1"/>
  <c r="AS124" i="1"/>
  <c r="AJ124" i="1"/>
  <c r="AS123" i="1"/>
  <c r="AJ123" i="1"/>
  <c r="AS122" i="1"/>
  <c r="AJ122" i="1"/>
  <c r="AS121" i="1"/>
  <c r="AJ121" i="1"/>
  <c r="AS120" i="1"/>
  <c r="AK120" i="1"/>
  <c r="AK121" i="1" s="1"/>
  <c r="AK122" i="1" s="1"/>
  <c r="AK123" i="1" s="1"/>
  <c r="AK124" i="1" s="1"/>
  <c r="AJ120" i="1"/>
  <c r="AS119" i="1"/>
  <c r="AI119" i="1"/>
  <c r="AJ119" i="1"/>
  <c r="AJ118" i="1"/>
  <c r="AK117" i="1"/>
  <c r="AS117" i="1"/>
  <c r="AJ117" i="1"/>
  <c r="AI116" i="1"/>
  <c r="AS116" i="1"/>
  <c r="AJ116" i="1"/>
  <c r="AJ115" i="1"/>
  <c r="AS114" i="1"/>
  <c r="AJ114" i="1"/>
  <c r="AS113" i="1"/>
  <c r="AJ113" i="1"/>
  <c r="AS112" i="1"/>
  <c r="AJ112" i="1"/>
  <c r="AS111" i="1"/>
  <c r="AJ111" i="1"/>
  <c r="AS110" i="1"/>
  <c r="AJ110" i="1"/>
  <c r="AK109" i="1"/>
  <c r="AK110" i="1" s="1"/>
  <c r="AK111" i="1" s="1"/>
  <c r="AK112" i="1" s="1"/>
  <c r="AK113" i="1" s="1"/>
  <c r="AK114" i="1" s="1"/>
  <c r="AS109" i="1"/>
  <c r="AJ109" i="1"/>
  <c r="AI108" i="1"/>
  <c r="AS108" i="1"/>
  <c r="AJ108" i="1"/>
  <c r="AJ107" i="1"/>
  <c r="AS106" i="1"/>
  <c r="AI106" i="1"/>
  <c r="AJ106" i="1"/>
  <c r="AJ105" i="1"/>
  <c r="AS104" i="1"/>
  <c r="AI104" i="1"/>
  <c r="AJ104" i="1"/>
  <c r="AJ103" i="1"/>
  <c r="AS102" i="1"/>
  <c r="AJ102" i="1"/>
  <c r="AK101" i="1"/>
  <c r="AK102" i="1" s="1"/>
  <c r="AS101" i="1"/>
  <c r="AJ101" i="1"/>
  <c r="AS100" i="1"/>
  <c r="AI100" i="1"/>
  <c r="AJ100" i="1"/>
  <c r="AJ99" i="1"/>
  <c r="AI98" i="1"/>
  <c r="AS98" i="1"/>
  <c r="AJ98" i="1"/>
  <c r="AJ97" i="1"/>
  <c r="AI96" i="1"/>
  <c r="AS96" i="1"/>
  <c r="AJ96" i="1"/>
  <c r="AJ95" i="1"/>
  <c r="AS94" i="1"/>
  <c r="AJ94" i="1"/>
  <c r="AK93" i="1"/>
  <c r="AK94" i="1" s="1"/>
  <c r="AS93" i="1"/>
  <c r="AJ93" i="1"/>
  <c r="AS92" i="1"/>
  <c r="AI92" i="1"/>
  <c r="AJ92" i="1"/>
  <c r="AJ91" i="1"/>
  <c r="AI90" i="1"/>
  <c r="AS90" i="1"/>
  <c r="AJ90" i="1"/>
  <c r="AJ89" i="1"/>
  <c r="AS88" i="1"/>
  <c r="AJ88" i="1"/>
  <c r="AK87" i="1"/>
  <c r="AK88" i="1" s="1"/>
  <c r="AS87" i="1"/>
  <c r="AJ87" i="1"/>
  <c r="AS86" i="1"/>
  <c r="AI86" i="1"/>
  <c r="AJ86" i="1"/>
  <c r="AJ85" i="1"/>
  <c r="AS84" i="1"/>
  <c r="AI84" i="1"/>
  <c r="AJ84" i="1"/>
  <c r="AJ83" i="1"/>
  <c r="AI82" i="1"/>
  <c r="AS82" i="1"/>
  <c r="AJ82" i="1"/>
  <c r="AJ81" i="1"/>
  <c r="AS80" i="1"/>
  <c r="AI80" i="1"/>
  <c r="AJ80" i="1"/>
  <c r="AJ79" i="1"/>
  <c r="AS78" i="1"/>
  <c r="AJ78" i="1"/>
  <c r="AS77" i="1"/>
  <c r="AJ77" i="1"/>
  <c r="AS76" i="1"/>
  <c r="AJ76" i="1"/>
  <c r="AS75" i="1"/>
  <c r="AJ75" i="1"/>
  <c r="AK74" i="1"/>
  <c r="AK75" i="1" s="1"/>
  <c r="AK76" i="1" s="1"/>
  <c r="AK77" i="1" s="1"/>
  <c r="AK78" i="1" s="1"/>
  <c r="AS74" i="1"/>
  <c r="AJ74" i="1"/>
  <c r="AS73" i="1"/>
  <c r="AI73" i="1"/>
  <c r="AJ73" i="1"/>
  <c r="AJ72" i="1"/>
  <c r="AS71" i="1"/>
  <c r="AJ71" i="1"/>
  <c r="AS70" i="1"/>
  <c r="AJ70" i="1"/>
  <c r="AS69" i="1"/>
  <c r="AJ69" i="1"/>
  <c r="AS68" i="1"/>
  <c r="AJ68" i="1"/>
  <c r="AK67" i="1"/>
  <c r="AK68" i="1" s="1"/>
  <c r="AK69" i="1" s="1"/>
  <c r="AK70" i="1" s="1"/>
  <c r="AK71" i="1" s="1"/>
  <c r="AS67" i="1"/>
  <c r="AJ67" i="1"/>
  <c r="AS66" i="1"/>
  <c r="AI66" i="1"/>
  <c r="AJ66" i="1"/>
  <c r="AJ65" i="1"/>
  <c r="AS64" i="1"/>
  <c r="AJ64" i="1"/>
  <c r="AS63" i="1"/>
  <c r="AJ63" i="1"/>
  <c r="AS62" i="1"/>
  <c r="AJ62" i="1"/>
  <c r="AS61" i="1"/>
  <c r="AJ61" i="1"/>
  <c r="AS60" i="1"/>
  <c r="AK60" i="1"/>
  <c r="AK61" i="1" s="1"/>
  <c r="AK62" i="1" s="1"/>
  <c r="AK63" i="1" s="1"/>
  <c r="AK64" i="1" s="1"/>
  <c r="AJ60" i="1"/>
  <c r="AS59" i="1"/>
  <c r="AI59" i="1"/>
  <c r="AJ59" i="1"/>
  <c r="AJ58" i="1"/>
  <c r="AS57" i="1"/>
  <c r="AJ57" i="1"/>
  <c r="AS56" i="1"/>
  <c r="AJ56" i="1"/>
  <c r="AK55" i="1"/>
  <c r="AK56" i="1" s="1"/>
  <c r="AK57" i="1" s="1"/>
  <c r="AS55" i="1"/>
  <c r="AJ55" i="1"/>
  <c r="AI54" i="1"/>
  <c r="AS54" i="1"/>
  <c r="AJ54" i="1"/>
  <c r="AJ53" i="1"/>
  <c r="AS52" i="1"/>
  <c r="AJ52" i="1"/>
  <c r="AS51" i="1"/>
  <c r="AJ51" i="1"/>
  <c r="AS50" i="1"/>
  <c r="AJ50" i="1"/>
  <c r="AS49" i="1"/>
  <c r="AJ49" i="1"/>
  <c r="AS48" i="1"/>
  <c r="AJ48" i="1"/>
  <c r="AS47" i="1"/>
  <c r="AK47" i="1"/>
  <c r="AK48" i="1" s="1"/>
  <c r="AK49" i="1" s="1"/>
  <c r="AK50" i="1" s="1"/>
  <c r="AK51" i="1" s="1"/>
  <c r="AK52" i="1" s="1"/>
  <c r="A3" i="5"/>
  <c r="AJ47" i="1"/>
  <c r="E2" i="2"/>
  <c r="D2" i="2"/>
  <c r="L2" i="2"/>
  <c r="K2" i="2"/>
  <c r="AS46" i="1"/>
  <c r="AI46" i="1"/>
  <c r="AJ46" i="1"/>
  <c r="AJ45" i="1"/>
  <c r="AS44" i="1"/>
  <c r="AJ44" i="1"/>
  <c r="AS43" i="1"/>
  <c r="AJ43" i="1"/>
  <c r="AS42" i="1"/>
  <c r="AJ42" i="1"/>
  <c r="AS41" i="1"/>
  <c r="AJ41" i="1"/>
  <c r="AS40" i="1"/>
  <c r="AJ40" i="1"/>
  <c r="AK39" i="1"/>
  <c r="AK40" i="1" s="1"/>
  <c r="AK41" i="1" s="1"/>
  <c r="AK42" i="1" s="1"/>
  <c r="AK43" i="1" s="1"/>
  <c r="AK44" i="1" s="1"/>
  <c r="AS39" i="1"/>
  <c r="AJ39" i="1"/>
  <c r="AS38" i="1"/>
  <c r="AI38" i="1"/>
  <c r="AJ38" i="1"/>
  <c r="AJ37" i="1"/>
  <c r="AS36" i="1"/>
  <c r="AI36" i="1"/>
  <c r="AJ36" i="1"/>
  <c r="AJ35" i="1"/>
  <c r="AS34" i="1"/>
  <c r="AK34" i="1"/>
  <c r="AJ34" i="1"/>
  <c r="AS33" i="1"/>
  <c r="AI33" i="1"/>
  <c r="AJ33" i="1"/>
  <c r="AJ32" i="1"/>
  <c r="AS31" i="1"/>
  <c r="AI31" i="1"/>
  <c r="AJ31" i="1"/>
  <c r="AJ30" i="1"/>
  <c r="AS29" i="1"/>
  <c r="AI29" i="1"/>
  <c r="AJ29" i="1"/>
  <c r="AJ28" i="1"/>
  <c r="AS27" i="1"/>
  <c r="AK27" i="1"/>
  <c r="AJ27" i="1"/>
  <c r="AS26" i="1"/>
  <c r="AI26" i="1"/>
  <c r="AJ26" i="1"/>
  <c r="AJ25" i="1"/>
  <c r="AS24" i="1"/>
  <c r="AI24" i="1"/>
  <c r="AJ24" i="1"/>
  <c r="AJ23" i="1"/>
  <c r="AS22" i="1"/>
  <c r="AI22" i="1"/>
  <c r="AJ22" i="1"/>
  <c r="AI19" i="1"/>
  <c r="AJ6" i="1"/>
  <c r="B6" i="1" s="1"/>
  <c r="C6" i="1" s="1"/>
  <c r="AJ9" i="1"/>
  <c r="B9" i="1" s="1"/>
  <c r="C9" i="1" s="1"/>
  <c r="AJ3" i="1"/>
  <c r="B3" i="1" s="1"/>
  <c r="C3" i="1" s="1"/>
  <c r="AJ17" i="1"/>
  <c r="B17" i="1" s="1"/>
  <c r="C17" i="1" s="1"/>
  <c r="AJ15" i="1"/>
  <c r="B15" i="1" s="1"/>
  <c r="C15" i="1" s="1"/>
  <c r="AS20" i="1"/>
  <c r="AJ21" i="1"/>
  <c r="AJ20" i="1"/>
  <c r="AJ19" i="1"/>
  <c r="B1" i="3"/>
  <c r="B2" i="3" s="1"/>
  <c r="AT422" i="1"/>
  <c r="AT420" i="1"/>
  <c r="AT413" i="1"/>
  <c r="AT401" i="1"/>
  <c r="AT396" i="1"/>
  <c r="AT290" i="1"/>
  <c r="AT380" i="1"/>
  <c r="AT394" i="1"/>
  <c r="AK174" i="1"/>
  <c r="AK175" i="1" s="1"/>
  <c r="AK176" i="1" s="1"/>
  <c r="AK177" i="1" s="1"/>
  <c r="AK178" i="1" s="1"/>
  <c r="AT319" i="1"/>
  <c r="AT339" i="1"/>
  <c r="AT363" i="1"/>
  <c r="AT376" i="1"/>
  <c r="AS19" i="1"/>
  <c r="AG428" i="1"/>
  <c r="AC427" i="1"/>
  <c r="AD427" i="1"/>
  <c r="AD426" i="1"/>
  <c r="AG425" i="1"/>
  <c r="AD424" i="1"/>
  <c r="AG424" i="1"/>
  <c r="AG423" i="1"/>
  <c r="AI423" i="1"/>
  <c r="AD422" i="1"/>
  <c r="AD420" i="1"/>
  <c r="AC420" i="1"/>
  <c r="AC418" i="1"/>
  <c r="AG416" i="1"/>
  <c r="AG415" i="1"/>
  <c r="AC415" i="1"/>
  <c r="AD414" i="1"/>
  <c r="AC414" i="1"/>
  <c r="AG413" i="1"/>
  <c r="AD411" i="1"/>
  <c r="AD410" i="1"/>
  <c r="AG410" i="1"/>
  <c r="AC409" i="1"/>
  <c r="AC408" i="1"/>
  <c r="AG408" i="1"/>
  <c r="AG407" i="1"/>
  <c r="AD406" i="1"/>
  <c r="AG406" i="1"/>
  <c r="AG405" i="1"/>
  <c r="AD405" i="1"/>
  <c r="AG404" i="1"/>
  <c r="AI402" i="1"/>
  <c r="AC402" i="1"/>
  <c r="AG401" i="1"/>
  <c r="AC399" i="1"/>
  <c r="AG399" i="1"/>
  <c r="AC397" i="1"/>
  <c r="AI397" i="1"/>
  <c r="AD396" i="1"/>
  <c r="AG396" i="1"/>
  <c r="AG394" i="1"/>
  <c r="AC392" i="1"/>
  <c r="AD391" i="1"/>
  <c r="AC391" i="1"/>
  <c r="AC390" i="1"/>
  <c r="AD390" i="1"/>
  <c r="AD389" i="1"/>
  <c r="AG387" i="1"/>
  <c r="AC386" i="1"/>
  <c r="AD386" i="1"/>
  <c r="AG385" i="1"/>
  <c r="AI384" i="1"/>
  <c r="AD384" i="1"/>
  <c r="AD383" i="1"/>
  <c r="AG383" i="1"/>
  <c r="AI381" i="1"/>
  <c r="AG381" i="1"/>
  <c r="AC380" i="1"/>
  <c r="AG380" i="1"/>
  <c r="AD378" i="1"/>
  <c r="AG378" i="1"/>
  <c r="AD377" i="1"/>
  <c r="AI377" i="1"/>
  <c r="AG376" i="1"/>
  <c r="AG374" i="1"/>
  <c r="AC374" i="1"/>
  <c r="AD373" i="1"/>
  <c r="AG371" i="1"/>
  <c r="AC370" i="1"/>
  <c r="AD370" i="1"/>
  <c r="AD369" i="1"/>
  <c r="AD368" i="1"/>
  <c r="AG368" i="1"/>
  <c r="AC367" i="1"/>
  <c r="AG366" i="1"/>
  <c r="AC366" i="1"/>
  <c r="AD365" i="1"/>
  <c r="AD364" i="1"/>
  <c r="AI364" i="1"/>
  <c r="AD363" i="1"/>
  <c r="AG363" i="1"/>
  <c r="AI361" i="1"/>
  <c r="AD361" i="1"/>
  <c r="AC360" i="1"/>
  <c r="AG360" i="1"/>
  <c r="AG358" i="1"/>
  <c r="AC358" i="1"/>
  <c r="AG357" i="1"/>
  <c r="AC356" i="1"/>
  <c r="AD356" i="1"/>
  <c r="AD355" i="1"/>
  <c r="AD354" i="1"/>
  <c r="AG354" i="1"/>
  <c r="AI353" i="1"/>
  <c r="AD353" i="1"/>
  <c r="AG352" i="1"/>
  <c r="AD350" i="1"/>
  <c r="AD349" i="1"/>
  <c r="AC349" i="1"/>
  <c r="AD348" i="1"/>
  <c r="AG347" i="1"/>
  <c r="AI347" i="1"/>
  <c r="AG346" i="1"/>
  <c r="AC346" i="1"/>
  <c r="AG344" i="1"/>
  <c r="AC344" i="1"/>
  <c r="AD343" i="1"/>
  <c r="AG342" i="1"/>
  <c r="AD342" i="1"/>
  <c r="AC341" i="1"/>
  <c r="AD340" i="1"/>
  <c r="AI340" i="1"/>
  <c r="AG339" i="1"/>
  <c r="AC339" i="1"/>
  <c r="AD337" i="1"/>
  <c r="AC337" i="1"/>
  <c r="AD336" i="1"/>
  <c r="AD335" i="1"/>
  <c r="AC335" i="1"/>
  <c r="AC334" i="1"/>
  <c r="AD333" i="1"/>
  <c r="AI333" i="1"/>
  <c r="AD332" i="1"/>
  <c r="AC332" i="1"/>
  <c r="AG330" i="1"/>
  <c r="AC330" i="1"/>
  <c r="AD329" i="1"/>
  <c r="AD328" i="1"/>
  <c r="AG328" i="1"/>
  <c r="AC327" i="1"/>
  <c r="AG326" i="1"/>
  <c r="AC326" i="1"/>
  <c r="AG325" i="1"/>
  <c r="AC325" i="1"/>
  <c r="AD324" i="1"/>
  <c r="AC322" i="1"/>
  <c r="AI322" i="1"/>
  <c r="AC321" i="1"/>
  <c r="AC319" i="1"/>
  <c r="AD319" i="1"/>
  <c r="AC317" i="1"/>
  <c r="AC315" i="1"/>
  <c r="AG315" i="1"/>
  <c r="AC313" i="1"/>
  <c r="AD313" i="1"/>
  <c r="AI312" i="1"/>
  <c r="AG312" i="1"/>
  <c r="AG311" i="1"/>
  <c r="AD309" i="1"/>
  <c r="AC308" i="1"/>
  <c r="AG308" i="1"/>
  <c r="AC307" i="1"/>
  <c r="AG306" i="1"/>
  <c r="AI306" i="1"/>
  <c r="AD305" i="1"/>
  <c r="AC305" i="1"/>
  <c r="AG303" i="1"/>
  <c r="AC303" i="1"/>
  <c r="AD302" i="1"/>
  <c r="AG301" i="1"/>
  <c r="AC301" i="1"/>
  <c r="AG300" i="1"/>
  <c r="AG299" i="1"/>
  <c r="AC299" i="1"/>
  <c r="AD298" i="1"/>
  <c r="AD297" i="1"/>
  <c r="AG297" i="1"/>
  <c r="AG296" i="1"/>
  <c r="AG295" i="1"/>
  <c r="AC295" i="1"/>
  <c r="AC294" i="1"/>
  <c r="AI294" i="1"/>
  <c r="AD293" i="1"/>
  <c r="AC291" i="1"/>
  <c r="AI291" i="1"/>
  <c r="AC290" i="1"/>
  <c r="AD288" i="1"/>
  <c r="AD287" i="1"/>
  <c r="AG287" i="1"/>
  <c r="AG286" i="1"/>
  <c r="AG285" i="1"/>
  <c r="AC285" i="1"/>
  <c r="AD284" i="1"/>
  <c r="AD283" i="1"/>
  <c r="AG283" i="1"/>
  <c r="AG282" i="1"/>
  <c r="AC281" i="1"/>
  <c r="AD281" i="1"/>
  <c r="AD280" i="1"/>
  <c r="AI279" i="1"/>
  <c r="AD279" i="1"/>
  <c r="AG278" i="1"/>
  <c r="AD278" i="1"/>
  <c r="AC276" i="1"/>
  <c r="AD276" i="1"/>
  <c r="AC275" i="1"/>
  <c r="AC274" i="1"/>
  <c r="AD274" i="1"/>
  <c r="AD273" i="1"/>
  <c r="AG272" i="1"/>
  <c r="AC272" i="1"/>
  <c r="AC271" i="1"/>
  <c r="AC270" i="1"/>
  <c r="AG270" i="1"/>
  <c r="AG269" i="1"/>
  <c r="AD269" i="1"/>
  <c r="AD268" i="1"/>
  <c r="AC266" i="1"/>
  <c r="AC265" i="1"/>
  <c r="AG265" i="1"/>
  <c r="AD264" i="1"/>
  <c r="AD263" i="1"/>
  <c r="AC263" i="1"/>
  <c r="AG262" i="1"/>
  <c r="AD261" i="1"/>
  <c r="AC261" i="1"/>
  <c r="AG260" i="1"/>
  <c r="AG259" i="1"/>
  <c r="AD259" i="1"/>
  <c r="AD258" i="1"/>
  <c r="AD257" i="1"/>
  <c r="AG257" i="1"/>
  <c r="AC256" i="1"/>
  <c r="AG256" i="1"/>
  <c r="AD255" i="1"/>
  <c r="AC253" i="1"/>
  <c r="AD252" i="1"/>
  <c r="AG252" i="1"/>
  <c r="AD251" i="1"/>
  <c r="AG250" i="1"/>
  <c r="AC250" i="1"/>
  <c r="AC249" i="1"/>
  <c r="AC248" i="1"/>
  <c r="AG248" i="1"/>
  <c r="AG247" i="1"/>
  <c r="AC247" i="1"/>
  <c r="AD245" i="1"/>
  <c r="AC245" i="1"/>
  <c r="AC244" i="1"/>
  <c r="AG244" i="1"/>
  <c r="AC242" i="1"/>
  <c r="AD242" i="1"/>
  <c r="AD241" i="1"/>
  <c r="AC240" i="1"/>
  <c r="AD240" i="1"/>
  <c r="AC239" i="1"/>
  <c r="AC238" i="1"/>
  <c r="AD238" i="1"/>
  <c r="AG237" i="1"/>
  <c r="AC237" i="1"/>
  <c r="AG236" i="1"/>
  <c r="AC234" i="1"/>
  <c r="AD233" i="1"/>
  <c r="AG233" i="1"/>
  <c r="AG232" i="1"/>
  <c r="AD231" i="1"/>
  <c r="AC231" i="1"/>
  <c r="AG230" i="1"/>
  <c r="AC230" i="1"/>
  <c r="AG229" i="1"/>
  <c r="AD227" i="1"/>
  <c r="AD226" i="1"/>
  <c r="AI226" i="1"/>
  <c r="AD225" i="1"/>
  <c r="AG225" i="1"/>
  <c r="AG223" i="1"/>
  <c r="AD221" i="1"/>
  <c r="AG221" i="1"/>
  <c r="AD219" i="1"/>
  <c r="AG216" i="1"/>
  <c r="AC214" i="1"/>
  <c r="AG214" i="1"/>
  <c r="AD212" i="1"/>
  <c r="AG212" i="1"/>
  <c r="AD211" i="1"/>
  <c r="AG210" i="1"/>
  <c r="AC210" i="1"/>
  <c r="AC209" i="1"/>
  <c r="AD208" i="1"/>
  <c r="AG208" i="1"/>
  <c r="AD207" i="1"/>
  <c r="AG206" i="1"/>
  <c r="AC206" i="1"/>
  <c r="AC205" i="1"/>
  <c r="AG205" i="1"/>
  <c r="AC204" i="1"/>
  <c r="AD202" i="1"/>
  <c r="AG202" i="1"/>
  <c r="AD201" i="1"/>
  <c r="AG200" i="1"/>
  <c r="AC200" i="1"/>
  <c r="AC199" i="1"/>
  <c r="AC198" i="1"/>
  <c r="AD198" i="1"/>
  <c r="AG197" i="1"/>
  <c r="AG196" i="1"/>
  <c r="AC196" i="1"/>
  <c r="AG195" i="1"/>
  <c r="AC195" i="1"/>
  <c r="AG193" i="1"/>
  <c r="AD193" i="1"/>
  <c r="AD192" i="1"/>
  <c r="AC191" i="1"/>
  <c r="AG191" i="1"/>
  <c r="AC190" i="1"/>
  <c r="AD190" i="1"/>
  <c r="AG189" i="1"/>
  <c r="AD187" i="1"/>
  <c r="AC186" i="1"/>
  <c r="AG186" i="1"/>
  <c r="AD185" i="1"/>
  <c r="AG184" i="1"/>
  <c r="AD184" i="1"/>
  <c r="AD183" i="1"/>
  <c r="AC182" i="1"/>
  <c r="AG182" i="1"/>
  <c r="AD181" i="1"/>
  <c r="AI181" i="1"/>
  <c r="AD180" i="1"/>
  <c r="AG178" i="1"/>
  <c r="AC177" i="1"/>
  <c r="AD177" i="1"/>
  <c r="AC176" i="1"/>
  <c r="AG175" i="1"/>
  <c r="AC175" i="1"/>
  <c r="AD174" i="1"/>
  <c r="AG173" i="1"/>
  <c r="AC173" i="1"/>
  <c r="AG172" i="1"/>
  <c r="AI171" i="1"/>
  <c r="AD171" i="1"/>
  <c r="AC170" i="1"/>
  <c r="AG170" i="1"/>
  <c r="AC168" i="1"/>
  <c r="AD168" i="1"/>
  <c r="AC167" i="1"/>
  <c r="AG166" i="1"/>
  <c r="AD166" i="1"/>
  <c r="AD165" i="1"/>
  <c r="AC164" i="1"/>
  <c r="AD164" i="1"/>
  <c r="AI163" i="1"/>
  <c r="AC163" i="1"/>
  <c r="AD162" i="1"/>
  <c r="AD160" i="1"/>
  <c r="AG159" i="1"/>
  <c r="AD159" i="1"/>
  <c r="AG158" i="1"/>
  <c r="AD157" i="1"/>
  <c r="AG157" i="1"/>
  <c r="AC156" i="1"/>
  <c r="AG155" i="1"/>
  <c r="AC155" i="1"/>
  <c r="AG154" i="1"/>
  <c r="AD153" i="1"/>
  <c r="AG153" i="1"/>
  <c r="AC152" i="1"/>
  <c r="AD152" i="1"/>
  <c r="AD151" i="1"/>
  <c r="AD149" i="1"/>
  <c r="AG148" i="1"/>
  <c r="AD148" i="1"/>
  <c r="AG147" i="1"/>
  <c r="AI147" i="1"/>
  <c r="AC146" i="1"/>
  <c r="AC144" i="1"/>
  <c r="AG143" i="1"/>
  <c r="AC143" i="1"/>
  <c r="AG142" i="1"/>
  <c r="AC141" i="1"/>
  <c r="AG141" i="1"/>
  <c r="AC140" i="1"/>
  <c r="AG139" i="1"/>
  <c r="AC139" i="1"/>
  <c r="AG138" i="1"/>
  <c r="AD137" i="1"/>
  <c r="AG137" i="1"/>
  <c r="AD136" i="1"/>
  <c r="AG136" i="1"/>
  <c r="AC134" i="1"/>
  <c r="AD134" i="1"/>
  <c r="AD133" i="1"/>
  <c r="AG132" i="1"/>
  <c r="AD132" i="1"/>
  <c r="AC131" i="1"/>
  <c r="AG130" i="1"/>
  <c r="AD130" i="1"/>
  <c r="AD129" i="1"/>
  <c r="AC129" i="1"/>
  <c r="AD127" i="1"/>
  <c r="AG127" i="1"/>
  <c r="AD126" i="1"/>
  <c r="AG126" i="1"/>
  <c r="AD124" i="1"/>
  <c r="AC124" i="1"/>
  <c r="AD123" i="1"/>
  <c r="AG122" i="1"/>
  <c r="AC122" i="1"/>
  <c r="AD121" i="1"/>
  <c r="AI120" i="1"/>
  <c r="AG120" i="1"/>
  <c r="AG119" i="1"/>
  <c r="AD119" i="1"/>
  <c r="AI117" i="1"/>
  <c r="AC117" i="1"/>
  <c r="AG116" i="1"/>
  <c r="AC116" i="1"/>
  <c r="AG114" i="1"/>
  <c r="AD114" i="1"/>
  <c r="AC113" i="1"/>
  <c r="AC112" i="1"/>
  <c r="AD112" i="1"/>
  <c r="AC111" i="1"/>
  <c r="AG110" i="1"/>
  <c r="AD110" i="1"/>
  <c r="AD109" i="1"/>
  <c r="AG109" i="1"/>
  <c r="AG108" i="1"/>
  <c r="AD106" i="1"/>
  <c r="AC106" i="1"/>
  <c r="AC104" i="1"/>
  <c r="AC102" i="1"/>
  <c r="AD101" i="1"/>
  <c r="AI101" i="1"/>
  <c r="AC100" i="1"/>
  <c r="AG100" i="1"/>
  <c r="AG98" i="1"/>
  <c r="AG96" i="1"/>
  <c r="AD96" i="1"/>
  <c r="AD94" i="1"/>
  <c r="AC94" i="1"/>
  <c r="AG93" i="1"/>
  <c r="AD93" i="1"/>
  <c r="AD92" i="1"/>
  <c r="AG90" i="1"/>
  <c r="AC90" i="1"/>
  <c r="AG88" i="1"/>
  <c r="AD88" i="1"/>
  <c r="AC87" i="1"/>
  <c r="AI87" i="1"/>
  <c r="AG86" i="1"/>
  <c r="AG84" i="1"/>
  <c r="AD84" i="1"/>
  <c r="AG82" i="1"/>
  <c r="AD80" i="1"/>
  <c r="AG80" i="1"/>
  <c r="AC78" i="1"/>
  <c r="AD78" i="1"/>
  <c r="AD77" i="1"/>
  <c r="AG76" i="1"/>
  <c r="AC76" i="1"/>
  <c r="AD75" i="1"/>
  <c r="AG74" i="1"/>
  <c r="AC74" i="1"/>
  <c r="AG73" i="1"/>
  <c r="AD73" i="1"/>
  <c r="AG71" i="1"/>
  <c r="AC71" i="1"/>
  <c r="AG70" i="1"/>
  <c r="AC69" i="1"/>
  <c r="AG69" i="1"/>
  <c r="AC68" i="1"/>
  <c r="AD67" i="1"/>
  <c r="AI67" i="1"/>
  <c r="AG66" i="1"/>
  <c r="AD66" i="1"/>
  <c r="AG64" i="1"/>
  <c r="AD64" i="1"/>
  <c r="AD63" i="1"/>
  <c r="AD62" i="1"/>
  <c r="AC62" i="1"/>
  <c r="AC61" i="1"/>
  <c r="AC60" i="1"/>
  <c r="AD60" i="1"/>
  <c r="AC59" i="1"/>
  <c r="AD59" i="1"/>
  <c r="AC57" i="1"/>
  <c r="AD57" i="1"/>
  <c r="AD56" i="1"/>
  <c r="AD55" i="1"/>
  <c r="AC55" i="1"/>
  <c r="AG54" i="1"/>
  <c r="AD54" i="1"/>
  <c r="AD52" i="1"/>
  <c r="AC52" i="1"/>
  <c r="AC51" i="1"/>
  <c r="AG50" i="1"/>
  <c r="AD50" i="1"/>
  <c r="AC49" i="1"/>
  <c r="AD48" i="1"/>
  <c r="AC48" i="1"/>
  <c r="AD47" i="1"/>
  <c r="AI47" i="1"/>
  <c r="N2" i="2"/>
  <c r="AG46" i="1"/>
  <c r="AC46" i="1"/>
  <c r="AD44" i="1"/>
  <c r="AC44" i="1"/>
  <c r="AG43" i="1"/>
  <c r="AG42" i="1"/>
  <c r="AC42" i="1"/>
  <c r="AG41" i="1"/>
  <c r="AG40" i="1"/>
  <c r="AC40" i="1"/>
  <c r="AC39" i="1"/>
  <c r="AG39" i="1"/>
  <c r="AG38" i="1"/>
  <c r="AC36" i="1"/>
  <c r="AC34" i="1"/>
  <c r="AI34" i="1"/>
  <c r="AG33" i="1"/>
  <c r="AG31" i="1"/>
  <c r="AC31" i="1"/>
  <c r="AG29" i="1"/>
  <c r="AD29" i="1"/>
  <c r="AD27" i="1"/>
  <c r="AI27" i="1"/>
  <c r="AD26" i="1"/>
  <c r="AG26" i="1"/>
  <c r="AD24" i="1"/>
  <c r="AG24" i="1"/>
  <c r="AC22" i="1"/>
  <c r="AD11" i="1"/>
  <c r="AC9" i="1"/>
  <c r="AD7" i="1"/>
  <c r="AD19" i="1"/>
  <c r="AC6" i="1"/>
  <c r="AC13" i="1"/>
  <c r="AD9" i="1"/>
  <c r="AD12" i="1"/>
  <c r="AC17" i="1"/>
  <c r="AC10" i="1"/>
  <c r="AC12" i="1"/>
  <c r="AC11" i="1"/>
  <c r="AG20" i="1"/>
  <c r="AI20" i="1"/>
  <c r="AI88" i="1"/>
  <c r="AI172" i="1"/>
  <c r="AI348" i="1"/>
  <c r="AI182" i="1"/>
  <c r="AI354" i="1"/>
  <c r="AI385" i="1"/>
  <c r="AI102" i="1"/>
  <c r="AI227" i="1"/>
  <c r="AI280" i="1"/>
  <c r="AI334" i="1"/>
  <c r="AD41" i="1"/>
  <c r="AD36" i="1"/>
  <c r="AG34" i="1"/>
  <c r="AD34" i="1"/>
  <c r="AD33" i="1"/>
  <c r="AD31" i="1"/>
  <c r="AC26" i="1"/>
  <c r="AC24" i="1"/>
  <c r="AG19" i="1"/>
  <c r="AC4" i="1"/>
  <c r="AC3" i="1"/>
  <c r="AD3" i="1"/>
  <c r="AC15" i="1"/>
  <c r="AC7" i="1"/>
  <c r="AD17" i="1"/>
  <c r="AC20" i="1"/>
  <c r="AC428" i="1"/>
  <c r="AD428" i="1"/>
  <c r="AG427" i="1"/>
  <c r="AC426" i="1"/>
  <c r="AG426" i="1"/>
  <c r="AC425" i="1"/>
  <c r="AD425" i="1"/>
  <c r="AC424" i="1"/>
  <c r="AD423" i="1"/>
  <c r="AC423" i="1"/>
  <c r="AG422" i="1"/>
  <c r="AC422" i="1"/>
  <c r="AG420" i="1"/>
  <c r="AG418" i="1"/>
  <c r="AD418" i="1"/>
  <c r="AC416" i="1"/>
  <c r="AD416" i="1"/>
  <c r="AD415" i="1"/>
  <c r="AG414" i="1"/>
  <c r="AI414" i="1"/>
  <c r="AC413" i="1"/>
  <c r="AD413" i="1"/>
  <c r="AG411" i="1"/>
  <c r="AC411" i="1"/>
  <c r="AC410" i="1"/>
  <c r="AG409" i="1"/>
  <c r="AD409" i="1"/>
  <c r="AD408" i="1"/>
  <c r="AC407" i="1"/>
  <c r="AD407" i="1"/>
  <c r="AC406" i="1"/>
  <c r="AC405" i="1"/>
  <c r="AI405" i="1"/>
  <c r="AD404" i="1"/>
  <c r="AC404" i="1"/>
  <c r="AD402" i="1"/>
  <c r="AG402" i="1"/>
  <c r="AD401" i="1"/>
  <c r="AC401" i="1"/>
  <c r="AD399" i="1"/>
  <c r="AD397" i="1"/>
  <c r="AG397" i="1"/>
  <c r="AC396" i="1"/>
  <c r="AC394" i="1"/>
  <c r="AD394" i="1"/>
  <c r="AG392" i="1"/>
  <c r="AD392" i="1"/>
  <c r="AG391" i="1"/>
  <c r="AG390" i="1"/>
  <c r="AI390" i="1"/>
  <c r="AC389" i="1"/>
  <c r="AG389" i="1"/>
  <c r="AC387" i="1"/>
  <c r="AD387" i="1"/>
  <c r="AG386" i="1"/>
  <c r="AC385" i="1"/>
  <c r="AD385" i="1"/>
  <c r="AG384" i="1"/>
  <c r="AC384" i="1"/>
  <c r="AC383" i="1"/>
  <c r="AD381" i="1"/>
  <c r="AC381" i="1"/>
  <c r="AD380" i="1"/>
  <c r="AC378" i="1"/>
  <c r="AG377" i="1"/>
  <c r="AC377" i="1"/>
  <c r="AC376" i="1"/>
  <c r="AD376" i="1"/>
  <c r="AD374" i="1"/>
  <c r="AI374" i="1"/>
  <c r="AC373" i="1"/>
  <c r="AG373" i="1"/>
  <c r="AC371" i="1"/>
  <c r="AD371" i="1"/>
  <c r="AG370" i="1"/>
  <c r="AG369" i="1"/>
  <c r="AC369" i="1"/>
  <c r="AC368" i="1"/>
  <c r="AD367" i="1"/>
  <c r="AG367" i="1"/>
  <c r="AD366" i="1"/>
  <c r="AG365" i="1"/>
  <c r="AC365" i="1"/>
  <c r="AC364" i="1"/>
  <c r="AG364" i="1"/>
  <c r="AC363" i="1"/>
  <c r="AC361" i="1"/>
  <c r="AG361" i="1"/>
  <c r="AD360" i="1"/>
  <c r="AD358" i="1"/>
  <c r="AD357" i="1"/>
  <c r="AC357" i="1"/>
  <c r="AG356" i="1"/>
  <c r="AG355" i="1"/>
  <c r="AC355" i="1"/>
  <c r="AC354" i="1"/>
  <c r="AC353" i="1"/>
  <c r="AG353" i="1"/>
  <c r="AC352" i="1"/>
  <c r="AD352" i="1"/>
  <c r="AC350" i="1"/>
  <c r="AG350" i="1"/>
  <c r="AG349" i="1"/>
  <c r="AC348" i="1"/>
  <c r="AG348" i="1"/>
  <c r="AC347" i="1"/>
  <c r="AD347" i="1"/>
  <c r="AD346" i="1"/>
  <c r="AD344" i="1"/>
  <c r="AG343" i="1"/>
  <c r="AC343" i="1"/>
  <c r="AC342" i="1"/>
  <c r="AD341" i="1"/>
  <c r="AG341" i="1"/>
  <c r="AC340" i="1"/>
  <c r="AG340" i="1"/>
  <c r="AD339" i="1"/>
  <c r="AG337" i="1"/>
  <c r="AC336" i="1"/>
  <c r="AG336" i="1"/>
  <c r="AG335" i="1"/>
  <c r="AG334" i="1"/>
  <c r="AD334" i="1"/>
  <c r="AG333" i="1"/>
  <c r="AC333" i="1"/>
  <c r="AG332" i="1"/>
  <c r="AD330" i="1"/>
  <c r="AG329" i="1"/>
  <c r="AC329" i="1"/>
  <c r="AC328" i="1"/>
  <c r="AD327" i="1"/>
  <c r="AG327" i="1"/>
  <c r="AD326" i="1"/>
  <c r="AI325" i="1"/>
  <c r="AD325" i="1"/>
  <c r="AG324" i="1"/>
  <c r="AC324" i="1"/>
  <c r="AD322" i="1"/>
  <c r="AG322" i="1"/>
  <c r="AG321" i="1"/>
  <c r="AD321" i="1"/>
  <c r="AG319" i="1"/>
  <c r="AD317" i="1"/>
  <c r="AG317" i="1"/>
  <c r="AD315" i="1"/>
  <c r="AG313" i="1"/>
  <c r="AC312" i="1"/>
  <c r="AD312" i="1"/>
  <c r="AC311" i="1"/>
  <c r="AD311" i="1"/>
  <c r="AC309" i="1"/>
  <c r="AG309" i="1"/>
  <c r="AD308" i="1"/>
  <c r="AG307" i="1"/>
  <c r="AD307" i="1"/>
  <c r="AC306" i="1"/>
  <c r="AD306" i="1"/>
  <c r="AG305" i="1"/>
  <c r="AD303" i="1"/>
  <c r="AG302" i="1"/>
  <c r="AC302" i="1"/>
  <c r="AD301" i="1"/>
  <c r="AC300" i="1"/>
  <c r="AD300" i="1"/>
  <c r="AD299" i="1"/>
  <c r="AG298" i="1"/>
  <c r="AC298" i="1"/>
  <c r="AC297" i="1"/>
  <c r="AC296" i="1"/>
  <c r="AD296" i="1"/>
  <c r="AD295" i="1"/>
  <c r="AG294" i="1"/>
  <c r="AD294" i="1"/>
  <c r="AG293" i="1"/>
  <c r="AC293" i="1"/>
  <c r="AD291" i="1"/>
  <c r="AG291" i="1"/>
  <c r="AD290" i="1"/>
  <c r="AG290" i="1"/>
  <c r="AG288" i="1"/>
  <c r="AC288" i="1"/>
  <c r="AC287" i="1"/>
  <c r="AC286" i="1"/>
  <c r="AD286" i="1"/>
  <c r="AD285" i="1"/>
  <c r="AG284" i="1"/>
  <c r="AC284" i="1"/>
  <c r="AC283" i="1"/>
  <c r="AC282" i="1"/>
  <c r="AD282" i="1"/>
  <c r="AG281" i="1"/>
  <c r="AG280" i="1"/>
  <c r="AC280" i="1"/>
  <c r="AC279" i="1"/>
  <c r="AG279" i="1"/>
  <c r="AC278" i="1"/>
  <c r="AG276" i="1"/>
  <c r="AD275" i="1"/>
  <c r="AG275" i="1"/>
  <c r="AG274" i="1"/>
  <c r="AG273" i="1"/>
  <c r="AC273" i="1"/>
  <c r="AD272" i="1"/>
  <c r="AD271" i="1"/>
  <c r="AG271" i="1"/>
  <c r="AD270" i="1"/>
  <c r="AI269" i="1"/>
  <c r="AC269" i="1"/>
  <c r="AG268" i="1"/>
  <c r="AC268" i="1"/>
  <c r="AG266" i="1"/>
  <c r="AD266" i="1"/>
  <c r="AD265" i="1"/>
  <c r="AC264" i="1"/>
  <c r="AG264" i="1"/>
  <c r="AG263" i="1"/>
  <c r="AD262" i="1"/>
  <c r="AC262" i="1"/>
  <c r="AG261" i="1"/>
  <c r="AD260" i="1"/>
  <c r="AC260" i="1"/>
  <c r="AC259" i="1"/>
  <c r="AG258" i="1"/>
  <c r="AC258" i="1"/>
  <c r="AC257" i="1"/>
  <c r="AI256" i="1"/>
  <c r="AD256" i="1"/>
  <c r="AC255" i="1"/>
  <c r="AG255" i="1"/>
  <c r="AD253" i="1"/>
  <c r="AG253" i="1"/>
  <c r="AC252" i="1"/>
  <c r="AG251" i="1"/>
  <c r="AC251" i="1"/>
  <c r="AD250" i="1"/>
  <c r="AD249" i="1"/>
  <c r="AG249" i="1"/>
  <c r="AI248" i="1"/>
  <c r="AD248" i="1"/>
  <c r="AD247" i="1"/>
  <c r="AG245" i="1"/>
  <c r="AI245" i="1"/>
  <c r="AD244" i="1"/>
  <c r="AG242" i="1"/>
  <c r="AG241" i="1"/>
  <c r="AC241" i="1"/>
  <c r="AG240" i="1"/>
  <c r="AD239" i="1"/>
  <c r="AG239" i="1"/>
  <c r="AG238" i="1"/>
  <c r="AI237" i="1"/>
  <c r="AD237" i="1"/>
  <c r="AC236" i="1"/>
  <c r="AD236" i="1"/>
  <c r="AG234" i="1"/>
  <c r="AD234" i="1"/>
  <c r="AC233" i="1"/>
  <c r="AD232" i="1"/>
  <c r="AC232" i="1"/>
  <c r="AG231" i="1"/>
  <c r="AD230" i="1"/>
  <c r="AI230" i="1"/>
  <c r="AD229" i="1"/>
  <c r="AC229" i="1"/>
  <c r="AG227" i="1"/>
  <c r="AC227" i="1"/>
  <c r="AC226" i="1"/>
  <c r="AG226" i="1"/>
  <c r="AC225" i="1"/>
  <c r="AC223" i="1"/>
  <c r="AD223" i="1"/>
  <c r="AC221" i="1"/>
  <c r="AG219" i="1"/>
  <c r="AC219" i="1"/>
  <c r="AD216" i="1"/>
  <c r="AC216" i="1"/>
  <c r="AD214" i="1"/>
  <c r="AC212" i="1"/>
  <c r="AG211" i="1"/>
  <c r="AC211" i="1"/>
  <c r="AD210" i="1"/>
  <c r="AD209" i="1"/>
  <c r="AG209" i="1"/>
  <c r="AC208" i="1"/>
  <c r="AG207" i="1"/>
  <c r="AC207" i="1"/>
  <c r="AD206" i="1"/>
  <c r="AD205" i="1"/>
  <c r="AI205" i="1"/>
  <c r="AD204" i="1"/>
  <c r="AG204" i="1"/>
  <c r="AC202" i="1"/>
  <c r="AG201" i="1"/>
  <c r="AC201" i="1"/>
  <c r="AD200" i="1"/>
  <c r="AD199" i="1"/>
  <c r="AG199" i="1"/>
  <c r="AG198" i="1"/>
  <c r="AC197" i="1"/>
  <c r="AD197" i="1"/>
  <c r="AD196" i="1"/>
  <c r="AI196" i="1"/>
  <c r="AD195" i="1"/>
  <c r="AC193" i="1"/>
  <c r="AC192" i="1"/>
  <c r="AG192" i="1"/>
  <c r="AD191" i="1"/>
  <c r="AI190" i="1"/>
  <c r="AG190" i="1"/>
  <c r="AC189" i="1"/>
  <c r="AD189" i="1"/>
  <c r="AC187" i="1"/>
  <c r="AG187" i="1"/>
  <c r="AD186" i="1"/>
  <c r="AC185" i="1"/>
  <c r="AG185" i="1"/>
  <c r="AC184" i="1"/>
  <c r="AC183" i="1"/>
  <c r="AG183" i="1"/>
  <c r="AD182" i="1"/>
  <c r="AC181" i="1"/>
  <c r="AG181" i="1"/>
  <c r="AC180" i="1"/>
  <c r="AG180" i="1"/>
  <c r="AC178" i="1"/>
  <c r="AD178" i="1"/>
  <c r="AG177" i="1"/>
  <c r="AD176" i="1"/>
  <c r="AG176" i="1"/>
  <c r="AD175" i="1"/>
  <c r="AG174" i="1"/>
  <c r="AC174" i="1"/>
  <c r="AD173" i="1"/>
  <c r="AC172" i="1"/>
  <c r="AD172" i="1"/>
  <c r="AG171" i="1"/>
  <c r="AC171" i="1"/>
  <c r="AD170" i="1"/>
  <c r="AG168" i="1"/>
  <c r="AG167" i="1"/>
  <c r="AD167" i="1"/>
  <c r="AC166" i="1"/>
  <c r="AC165" i="1"/>
  <c r="AG165" i="1"/>
  <c r="AG164" i="1"/>
  <c r="AD163" i="1"/>
  <c r="AG163" i="1"/>
  <c r="AC162" i="1"/>
  <c r="AG162" i="1"/>
  <c r="AC160" i="1"/>
  <c r="AG160" i="1"/>
  <c r="AC159" i="1"/>
  <c r="AC158" i="1"/>
  <c r="AD158" i="1"/>
  <c r="AC157" i="1"/>
  <c r="AD156" i="1"/>
  <c r="AG156" i="1"/>
  <c r="AD155" i="1"/>
  <c r="AC154" i="1"/>
  <c r="AD154" i="1"/>
  <c r="AC153" i="1"/>
  <c r="AG152" i="1"/>
  <c r="AI152" i="1"/>
  <c r="AG151" i="1"/>
  <c r="AC151" i="1"/>
  <c r="AG149" i="1"/>
  <c r="AC149" i="1"/>
  <c r="AC148" i="1"/>
  <c r="AC147" i="1"/>
  <c r="AD147" i="1"/>
  <c r="AG146" i="1"/>
  <c r="AD146" i="1"/>
  <c r="AD144" i="1"/>
  <c r="AG144" i="1"/>
  <c r="AD143" i="1"/>
  <c r="AD142" i="1"/>
  <c r="AC142" i="1"/>
  <c r="AD141" i="1"/>
  <c r="AD140" i="1"/>
  <c r="AG140" i="1"/>
  <c r="AD139" i="1"/>
  <c r="AC138" i="1"/>
  <c r="AD138" i="1"/>
  <c r="AC137" i="1"/>
  <c r="AI137" i="1"/>
  <c r="AC136" i="1"/>
  <c r="AG134" i="1"/>
  <c r="AG133" i="1"/>
  <c r="AC133" i="1"/>
  <c r="AC132" i="1"/>
  <c r="AG131" i="1"/>
  <c r="AD131" i="1"/>
  <c r="AC130" i="1"/>
  <c r="AI130" i="1"/>
  <c r="AG129" i="1"/>
  <c r="AC127" i="1"/>
  <c r="AI127" i="1"/>
  <c r="AC126" i="1"/>
  <c r="AG124" i="1"/>
  <c r="AG123" i="1"/>
  <c r="AC123" i="1"/>
  <c r="AD122" i="1"/>
  <c r="AC121" i="1"/>
  <c r="AG121" i="1"/>
  <c r="AD120" i="1"/>
  <c r="AC120" i="1"/>
  <c r="AC119" i="1"/>
  <c r="AG117" i="1"/>
  <c r="AD117" i="1"/>
  <c r="AD116" i="1"/>
  <c r="AC114" i="1"/>
  <c r="AD113" i="1"/>
  <c r="AG113" i="1"/>
  <c r="AG112" i="1"/>
  <c r="AG111" i="1"/>
  <c r="AD111" i="1"/>
  <c r="AC110" i="1"/>
  <c r="AI109" i="1"/>
  <c r="AC109" i="1"/>
  <c r="AD108" i="1"/>
  <c r="AC108" i="1"/>
  <c r="AG106" i="1"/>
  <c r="AD104" i="1"/>
  <c r="AG104" i="1"/>
  <c r="AD102" i="1"/>
  <c r="AG102" i="1"/>
  <c r="AC101" i="1"/>
  <c r="AG101" i="1"/>
  <c r="AD100" i="1"/>
  <c r="AC98" i="1"/>
  <c r="AD98" i="1"/>
  <c r="AC96" i="1"/>
  <c r="AG94" i="1"/>
  <c r="AC93" i="1"/>
  <c r="AI93" i="1"/>
  <c r="AG92" i="1"/>
  <c r="AC92" i="1"/>
  <c r="AD90" i="1"/>
  <c r="AC88" i="1"/>
  <c r="AG87" i="1"/>
  <c r="AD87" i="1"/>
  <c r="AC86" i="1"/>
  <c r="AD86" i="1"/>
  <c r="AC84" i="1"/>
  <c r="AD82" i="1"/>
  <c r="AC82" i="1"/>
  <c r="AC80" i="1"/>
  <c r="AG78" i="1"/>
  <c r="AG77" i="1"/>
  <c r="AC77" i="1"/>
  <c r="AD76" i="1"/>
  <c r="AC75" i="1"/>
  <c r="AG75" i="1"/>
  <c r="AD74" i="1"/>
  <c r="AI74" i="1"/>
  <c r="AC73" i="1"/>
  <c r="AD71" i="1"/>
  <c r="AC70" i="1"/>
  <c r="AD70" i="1"/>
  <c r="AD69" i="1"/>
  <c r="AD68" i="1"/>
  <c r="AG68" i="1"/>
  <c r="AC67" i="1"/>
  <c r="AG67" i="1"/>
  <c r="AC66" i="1"/>
  <c r="AC64" i="1"/>
  <c r="AC63" i="1"/>
  <c r="AG63" i="1"/>
  <c r="AG62" i="1"/>
  <c r="AG61" i="1"/>
  <c r="AD61" i="1"/>
  <c r="AG60" i="1"/>
  <c r="AI60" i="1"/>
  <c r="AG59" i="1"/>
  <c r="AG57" i="1"/>
  <c r="AG56" i="1"/>
  <c r="AC56" i="1"/>
  <c r="AI55" i="1"/>
  <c r="AG55" i="1"/>
  <c r="AC54" i="1"/>
  <c r="AG52" i="1"/>
  <c r="AG51" i="1"/>
  <c r="AD51" i="1"/>
  <c r="AC50" i="1"/>
  <c r="AD49" i="1"/>
  <c r="AG49" i="1"/>
  <c r="AG48" i="1"/>
  <c r="AC47" i="1"/>
  <c r="AG47" i="1"/>
  <c r="AD46" i="1"/>
  <c r="AG44" i="1"/>
  <c r="AD43" i="1"/>
  <c r="AC43" i="1"/>
  <c r="AD42" i="1"/>
  <c r="AC41" i="1"/>
  <c r="AD40" i="1"/>
  <c r="AD39" i="1"/>
  <c r="AI39" i="1"/>
  <c r="AI40" i="1" s="1"/>
  <c r="AC38" i="1"/>
  <c r="AD38" i="1"/>
  <c r="AG36" i="1"/>
  <c r="AC33" i="1"/>
  <c r="AC29" i="1"/>
  <c r="AG27" i="1"/>
  <c r="AC27" i="1"/>
  <c r="AG22" i="1"/>
  <c r="AD22" i="1"/>
  <c r="AD6" i="1"/>
  <c r="AD13" i="1"/>
  <c r="AC19" i="1"/>
  <c r="AD4" i="1"/>
  <c r="AD15" i="1"/>
  <c r="AD10" i="1"/>
  <c r="AD20" i="1"/>
  <c r="A3" i="2"/>
  <c r="AI68" i="1"/>
  <c r="AI121" i="1"/>
  <c r="AI295" i="1"/>
  <c r="AI238" i="1"/>
  <c r="AI365" i="1"/>
  <c r="AI307" i="1"/>
  <c r="AI378" i="1"/>
  <c r="AI75" i="1"/>
  <c r="AI148" i="1"/>
  <c r="AI231" i="1"/>
  <c r="AI94" i="1"/>
  <c r="AI164" i="1"/>
  <c r="AI270" i="1"/>
  <c r="AI191" i="1"/>
  <c r="AI341" i="1"/>
  <c r="AI391" i="1"/>
  <c r="AI48" i="1"/>
  <c r="AI131" i="1"/>
  <c r="AI206" i="1"/>
  <c r="AI313" i="1"/>
  <c r="AI326" i="1"/>
  <c r="AI257" i="1"/>
  <c r="AI249" i="1"/>
  <c r="AI197" i="1"/>
  <c r="AI153" i="1"/>
  <c r="AI138" i="1"/>
  <c r="AI110" i="1"/>
  <c r="AI61" i="1"/>
  <c r="AI56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T136" i="1" l="1"/>
  <c r="AT247" i="1"/>
  <c r="AT268" i="1"/>
  <c r="AT389" i="1"/>
  <c r="AT399" i="1"/>
  <c r="AU399" i="1" s="1"/>
  <c r="AT404" i="1"/>
  <c r="AT418" i="1"/>
  <c r="AT324" i="1"/>
  <c r="AT360" i="1"/>
  <c r="AT214" i="1"/>
  <c r="AT180" i="1"/>
  <c r="AT229" i="1"/>
  <c r="AT244" i="1"/>
  <c r="AU244" i="1" s="1"/>
  <c r="AT373" i="1"/>
  <c r="AT119" i="1"/>
  <c r="AU119" i="1" s="1"/>
  <c r="AT317" i="1"/>
  <c r="AT321" i="1"/>
  <c r="AT332" i="1"/>
  <c r="AT346" i="1"/>
  <c r="AT352" i="1"/>
  <c r="AT383" i="1"/>
  <c r="AV383" i="1" s="1"/>
  <c r="AT236" i="1"/>
  <c r="AT305" i="1"/>
  <c r="AU305" i="1" s="1"/>
  <c r="AT315" i="1"/>
  <c r="AU315" i="1" s="1"/>
  <c r="AT223" i="1"/>
  <c r="AV223" i="1" s="1"/>
  <c r="AT255" i="1"/>
  <c r="AT278" i="1"/>
  <c r="AV278" i="1" s="1"/>
  <c r="AT293" i="1"/>
  <c r="AU293" i="1" s="1"/>
  <c r="AT311" i="1"/>
  <c r="AU311" i="1" s="1"/>
  <c r="AT162" i="1"/>
  <c r="AT195" i="1"/>
  <c r="AV195" i="1" s="1"/>
  <c r="AT216" i="1"/>
  <c r="AT59" i="1"/>
  <c r="AU59" i="1" s="1"/>
  <c r="AT96" i="1"/>
  <c r="AV96" i="1" s="1"/>
  <c r="AT86" i="1"/>
  <c r="AV86" i="1" s="1"/>
  <c r="AT116" i="1"/>
  <c r="AU116" i="1" s="1"/>
  <c r="AT29" i="1"/>
  <c r="AV29" i="1" s="1"/>
  <c r="AT36" i="1"/>
  <c r="AU36" i="1" s="1"/>
  <c r="AT26" i="1"/>
  <c r="M2" i="2"/>
  <c r="I3" i="5" s="1"/>
  <c r="AT73" i="1"/>
  <c r="AT80" i="1"/>
  <c r="AT82" i="1"/>
  <c r="AT100" i="1"/>
  <c r="AU100" i="1" s="1"/>
  <c r="AT104" i="1"/>
  <c r="AT108" i="1"/>
  <c r="AT126" i="1"/>
  <c r="AT129" i="1"/>
  <c r="AT146" i="1"/>
  <c r="AT151" i="1"/>
  <c r="AT170" i="1"/>
  <c r="AT189" i="1"/>
  <c r="AV189" i="1" s="1"/>
  <c r="AT204" i="1"/>
  <c r="AT219" i="1"/>
  <c r="AU219" i="1" s="1"/>
  <c r="AT221" i="1"/>
  <c r="AT225" i="1"/>
  <c r="AU396" i="1"/>
  <c r="AU268" i="1"/>
  <c r="AT31" i="1"/>
  <c r="AT38" i="1"/>
  <c r="AT46" i="1"/>
  <c r="AT54" i="1"/>
  <c r="AT66" i="1"/>
  <c r="AT84" i="1"/>
  <c r="AT90" i="1"/>
  <c r="AT92" i="1"/>
  <c r="AT98" i="1"/>
  <c r="AT106" i="1"/>
  <c r="AV106" i="1" s="1"/>
  <c r="AU413" i="1"/>
  <c r="AT22" i="1"/>
  <c r="AT24" i="1"/>
  <c r="AT33" i="1"/>
  <c r="R38" i="2"/>
  <c r="G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R28" i="2"/>
  <c r="G28" i="2"/>
  <c r="G27" i="2"/>
  <c r="R27" i="2"/>
  <c r="R26" i="2"/>
  <c r="G26" i="2"/>
  <c r="G25" i="2"/>
  <c r="R25" i="2"/>
  <c r="G24" i="2"/>
  <c r="R24" i="2"/>
  <c r="R23" i="2"/>
  <c r="G23" i="2"/>
  <c r="G22" i="2"/>
  <c r="R22" i="2"/>
  <c r="G21" i="2"/>
  <c r="R21" i="2"/>
  <c r="R20" i="2"/>
  <c r="G20" i="2"/>
  <c r="R19" i="2"/>
  <c r="G19" i="2"/>
  <c r="R18" i="2"/>
  <c r="G18" i="2"/>
  <c r="R17" i="2"/>
  <c r="G17" i="2"/>
  <c r="R16" i="2"/>
  <c r="G16" i="2"/>
  <c r="G15" i="2"/>
  <c r="R15" i="2"/>
  <c r="R14" i="2"/>
  <c r="G14" i="2"/>
  <c r="R13" i="2"/>
  <c r="G13" i="2"/>
  <c r="R12" i="2"/>
  <c r="G12" i="2"/>
  <c r="R11" i="2"/>
  <c r="G11" i="2"/>
  <c r="R10" i="2"/>
  <c r="G10" i="2"/>
  <c r="R9" i="2"/>
  <c r="G9" i="2"/>
  <c r="G8" i="2"/>
  <c r="R8" i="2"/>
  <c r="G7" i="2"/>
  <c r="R7" i="2"/>
  <c r="G6" i="2"/>
  <c r="R6" i="2"/>
  <c r="G5" i="2"/>
  <c r="R5" i="2"/>
  <c r="G4" i="2"/>
  <c r="R4" i="2"/>
  <c r="G3" i="2"/>
  <c r="R3" i="2"/>
  <c r="B22" i="1"/>
  <c r="C22" i="1" s="1"/>
  <c r="B36" i="1"/>
  <c r="C36" i="1" s="1"/>
  <c r="AT55" i="1"/>
  <c r="B59" i="1"/>
  <c r="C59" i="1" s="1"/>
  <c r="AT60" i="1"/>
  <c r="AT74" i="1"/>
  <c r="B92" i="1"/>
  <c r="C92" i="1" s="1"/>
  <c r="AT93" i="1"/>
  <c r="B104" i="1"/>
  <c r="C104" i="1" s="1"/>
  <c r="B106" i="1"/>
  <c r="C106" i="1" s="1"/>
  <c r="AT109" i="1"/>
  <c r="AT127" i="1"/>
  <c r="B129" i="1"/>
  <c r="C129" i="1" s="1"/>
  <c r="AT130" i="1"/>
  <c r="AT137" i="1"/>
  <c r="B146" i="1"/>
  <c r="C146" i="1" s="1"/>
  <c r="B151" i="1"/>
  <c r="C151" i="1" s="1"/>
  <c r="AT152" i="1"/>
  <c r="B162" i="1"/>
  <c r="C162" i="1" s="1"/>
  <c r="B180" i="1"/>
  <c r="C180" i="1" s="1"/>
  <c r="AT190" i="1"/>
  <c r="AT196" i="1"/>
  <c r="B204" i="1"/>
  <c r="C204" i="1" s="1"/>
  <c r="AT205" i="1"/>
  <c r="B219" i="1"/>
  <c r="C219" i="1" s="1"/>
  <c r="AT230" i="1"/>
  <c r="AT237" i="1"/>
  <c r="AT245" i="1"/>
  <c r="AU245" i="1" s="1"/>
  <c r="AT248" i="1"/>
  <c r="B255" i="1"/>
  <c r="C255" i="1" s="1"/>
  <c r="AT256" i="1"/>
  <c r="B268" i="1"/>
  <c r="C268" i="1" s="1"/>
  <c r="AT269" i="1"/>
  <c r="B290" i="1"/>
  <c r="C290" i="1" s="1"/>
  <c r="B293" i="1"/>
  <c r="C293" i="1" s="1"/>
  <c r="B305" i="1"/>
  <c r="C305" i="1" s="1"/>
  <c r="B317" i="1"/>
  <c r="C317" i="1" s="1"/>
  <c r="B319" i="1"/>
  <c r="C319" i="1" s="1"/>
  <c r="B321" i="1"/>
  <c r="C321" i="1" s="1"/>
  <c r="B324" i="1"/>
  <c r="C324" i="1" s="1"/>
  <c r="AT325" i="1"/>
  <c r="B332" i="1"/>
  <c r="C332" i="1" s="1"/>
  <c r="B373" i="1"/>
  <c r="C373" i="1" s="1"/>
  <c r="AT374" i="1"/>
  <c r="B389" i="1"/>
  <c r="C389" i="1" s="1"/>
  <c r="AT390" i="1"/>
  <c r="AT405" i="1"/>
  <c r="AT414" i="1"/>
  <c r="B418" i="1"/>
  <c r="C418" i="1" s="1"/>
  <c r="B420" i="1"/>
  <c r="C420" i="1" s="1"/>
  <c r="B422" i="1"/>
  <c r="C422" i="1" s="1"/>
  <c r="AT20" i="1"/>
  <c r="B24" i="1"/>
  <c r="C24" i="1" s="1"/>
  <c r="B26" i="1"/>
  <c r="C26" i="1" s="1"/>
  <c r="B29" i="1"/>
  <c r="C29" i="1" s="1"/>
  <c r="B31" i="1"/>
  <c r="C31" i="1" s="1"/>
  <c r="B33" i="1"/>
  <c r="C33" i="1" s="1"/>
  <c r="AT34" i="1"/>
  <c r="B38" i="1"/>
  <c r="C38" i="1" s="1"/>
  <c r="B46" i="1"/>
  <c r="C46" i="1" s="1"/>
  <c r="G2" i="2"/>
  <c r="J3" i="5"/>
  <c r="AT47" i="1"/>
  <c r="B54" i="1"/>
  <c r="C54" i="1" s="1"/>
  <c r="B66" i="1"/>
  <c r="C66" i="1" s="1"/>
  <c r="AT67" i="1"/>
  <c r="B73" i="1"/>
  <c r="C73" i="1" s="1"/>
  <c r="B80" i="1"/>
  <c r="C80" i="1" s="1"/>
  <c r="B82" i="1"/>
  <c r="C82" i="1" s="1"/>
  <c r="B84" i="1"/>
  <c r="C84" i="1" s="1"/>
  <c r="B86" i="1"/>
  <c r="C86" i="1" s="1"/>
  <c r="AT87" i="1"/>
  <c r="B90" i="1"/>
  <c r="C90" i="1" s="1"/>
  <c r="B96" i="1"/>
  <c r="C96" i="1" s="1"/>
  <c r="B98" i="1"/>
  <c r="C98" i="1" s="1"/>
  <c r="B100" i="1"/>
  <c r="C100" i="1" s="1"/>
  <c r="AT101" i="1"/>
  <c r="B108" i="1"/>
  <c r="C108" i="1" s="1"/>
  <c r="B116" i="1"/>
  <c r="C116" i="1" s="1"/>
  <c r="AT117" i="1"/>
  <c r="B119" i="1"/>
  <c r="C119" i="1" s="1"/>
  <c r="AT120" i="1"/>
  <c r="B126" i="1"/>
  <c r="C126" i="1" s="1"/>
  <c r="B136" i="1"/>
  <c r="C136" i="1" s="1"/>
  <c r="AT147" i="1"/>
  <c r="AT163" i="1"/>
  <c r="B170" i="1"/>
  <c r="C170" i="1" s="1"/>
  <c r="AT171" i="1"/>
  <c r="AT181" i="1"/>
  <c r="B189" i="1"/>
  <c r="C189" i="1" s="1"/>
  <c r="B195" i="1"/>
  <c r="C195" i="1" s="1"/>
  <c r="B214" i="1"/>
  <c r="C214" i="1" s="1"/>
  <c r="B216" i="1"/>
  <c r="C216" i="1" s="1"/>
  <c r="B221" i="1"/>
  <c r="C221" i="1" s="1"/>
  <c r="B223" i="1"/>
  <c r="C223" i="1" s="1"/>
  <c r="B225" i="1"/>
  <c r="C225" i="1" s="1"/>
  <c r="AT226" i="1"/>
  <c r="B229" i="1"/>
  <c r="C229" i="1" s="1"/>
  <c r="B236" i="1"/>
  <c r="C236" i="1" s="1"/>
  <c r="B244" i="1"/>
  <c r="C244" i="1" s="1"/>
  <c r="B247" i="1"/>
  <c r="C247" i="1" s="1"/>
  <c r="B278" i="1"/>
  <c r="C278" i="1" s="1"/>
  <c r="AT279" i="1"/>
  <c r="AT291" i="1"/>
  <c r="AT294" i="1"/>
  <c r="AT306" i="1"/>
  <c r="B311" i="1"/>
  <c r="C311" i="1" s="1"/>
  <c r="AT312" i="1"/>
  <c r="B315" i="1"/>
  <c r="C315" i="1" s="1"/>
  <c r="AT322" i="1"/>
  <c r="AT333" i="1"/>
  <c r="B339" i="1"/>
  <c r="C339" i="1" s="1"/>
  <c r="AT340" i="1"/>
  <c r="B346" i="1"/>
  <c r="C346" i="1" s="1"/>
  <c r="AT347" i="1"/>
  <c r="B352" i="1"/>
  <c r="C352" i="1" s="1"/>
  <c r="AT353" i="1"/>
  <c r="B360" i="1"/>
  <c r="C360" i="1" s="1"/>
  <c r="AT361" i="1"/>
  <c r="B363" i="1"/>
  <c r="C363" i="1" s="1"/>
  <c r="AT364" i="1"/>
  <c r="B376" i="1"/>
  <c r="C376" i="1" s="1"/>
  <c r="AT377" i="1"/>
  <c r="B380" i="1"/>
  <c r="C380" i="1" s="1"/>
  <c r="AT381" i="1"/>
  <c r="B383" i="1"/>
  <c r="C383" i="1" s="1"/>
  <c r="AT384" i="1"/>
  <c r="B394" i="1"/>
  <c r="C394" i="1" s="1"/>
  <c r="B396" i="1"/>
  <c r="C396" i="1" s="1"/>
  <c r="AT397" i="1"/>
  <c r="B399" i="1"/>
  <c r="C399" i="1" s="1"/>
  <c r="B401" i="1"/>
  <c r="C401" i="1" s="1"/>
  <c r="AT402" i="1"/>
  <c r="B404" i="1"/>
  <c r="C404" i="1" s="1"/>
  <c r="B413" i="1"/>
  <c r="C413" i="1" s="1"/>
  <c r="AT423" i="1"/>
  <c r="AT27" i="1"/>
  <c r="AT39" i="1"/>
  <c r="AV248" i="1"/>
  <c r="AV389" i="1"/>
  <c r="AV373" i="1"/>
  <c r="AV352" i="1"/>
  <c r="AV332" i="1"/>
  <c r="AV321" i="1"/>
  <c r="AV59" i="1"/>
  <c r="AV229" i="1"/>
  <c r="AV394" i="1"/>
  <c r="AV380" i="1"/>
  <c r="AV268" i="1"/>
  <c r="AV244" i="1"/>
  <c r="AV216" i="1"/>
  <c r="AV290" i="1"/>
  <c r="AV360" i="1"/>
  <c r="AV247" i="1"/>
  <c r="AV346" i="1"/>
  <c r="AV404" i="1"/>
  <c r="AV305" i="1"/>
  <c r="AV376" i="1"/>
  <c r="AV363" i="1"/>
  <c r="AV339" i="1"/>
  <c r="AV324" i="1"/>
  <c r="AV319" i="1"/>
  <c r="AV214" i="1"/>
  <c r="AV180" i="1"/>
  <c r="AV162" i="1"/>
  <c r="AV136" i="1"/>
  <c r="AV317" i="1"/>
  <c r="AV255" i="1"/>
  <c r="AV293" i="1"/>
  <c r="AV399" i="1"/>
  <c r="AV236" i="1"/>
  <c r="AV396" i="1"/>
  <c r="AV401" i="1"/>
  <c r="AV413" i="1"/>
  <c r="AV418" i="1"/>
  <c r="AV420" i="1"/>
  <c r="AV422" i="1"/>
  <c r="AV315" i="1"/>
  <c r="AU389" i="1"/>
  <c r="AU394" i="1"/>
  <c r="AU247" i="1"/>
  <c r="AU180" i="1"/>
  <c r="AU162" i="1"/>
  <c r="AU136" i="1"/>
  <c r="AU383" i="1"/>
  <c r="AU255" i="1"/>
  <c r="AU278" i="1"/>
  <c r="AU422" i="1"/>
  <c r="AU420" i="1"/>
  <c r="AU214" i="1"/>
  <c r="AU418" i="1"/>
  <c r="AU317" i="1"/>
  <c r="AU86" i="1"/>
  <c r="AU96" i="1"/>
  <c r="AU363" i="1"/>
  <c r="AU319" i="1"/>
  <c r="AU332" i="1"/>
  <c r="AU380" i="1"/>
  <c r="AU290" i="1"/>
  <c r="AU216" i="1"/>
  <c r="AU346" i="1"/>
  <c r="AU404" i="1"/>
  <c r="AU401" i="1"/>
  <c r="AU229" i="1"/>
  <c r="AU360" i="1"/>
  <c r="AU324" i="1"/>
  <c r="AU321" i="1"/>
  <c r="AU352" i="1"/>
  <c r="AU373" i="1"/>
  <c r="AU376" i="1"/>
  <c r="AU339" i="1"/>
  <c r="AT334" i="1"/>
  <c r="AT313" i="1"/>
  <c r="AT280" i="1"/>
  <c r="AT231" i="1"/>
  <c r="AT227" i="1"/>
  <c r="AT206" i="1"/>
  <c r="AT197" i="1"/>
  <c r="AT148" i="1"/>
  <c r="AT138" i="1"/>
  <c r="AT131" i="1"/>
  <c r="AT102" i="1"/>
  <c r="AT75" i="1"/>
  <c r="AT56" i="1"/>
  <c r="AT48" i="1"/>
  <c r="AT391" i="1"/>
  <c r="AT385" i="1"/>
  <c r="AT378" i="1"/>
  <c r="AT354" i="1"/>
  <c r="AT341" i="1"/>
  <c r="AT326" i="1"/>
  <c r="AT307" i="1"/>
  <c r="AT257" i="1"/>
  <c r="AT191" i="1"/>
  <c r="AT182" i="1"/>
  <c r="AT365" i="1"/>
  <c r="AT348" i="1"/>
  <c r="AT270" i="1"/>
  <c r="AT249" i="1"/>
  <c r="AT238" i="1"/>
  <c r="AT295" i="1"/>
  <c r="AT172" i="1"/>
  <c r="AT164" i="1"/>
  <c r="AT153" i="1"/>
  <c r="AT121" i="1"/>
  <c r="AT110" i="1"/>
  <c r="AT94" i="1"/>
  <c r="AT88" i="1"/>
  <c r="AT68" i="1"/>
  <c r="AT61" i="1"/>
  <c r="AT40" i="1"/>
  <c r="AT19" i="1"/>
  <c r="A39" i="2"/>
  <c r="J38" i="2"/>
  <c r="C38" i="2"/>
  <c r="H38" i="2"/>
  <c r="I37" i="2"/>
  <c r="J37" i="2"/>
  <c r="B37" i="2"/>
  <c r="B36" i="2"/>
  <c r="J36" i="2"/>
  <c r="I36" i="2"/>
  <c r="F36" i="2"/>
  <c r="I35" i="2"/>
  <c r="H35" i="2"/>
  <c r="F35" i="2"/>
  <c r="I34" i="2"/>
  <c r="J34" i="2"/>
  <c r="F34" i="2"/>
  <c r="H33" i="2"/>
  <c r="J33" i="2"/>
  <c r="F33" i="2"/>
  <c r="I32" i="2"/>
  <c r="F32" i="2"/>
  <c r="B32" i="2"/>
  <c r="H31" i="2"/>
  <c r="J31" i="2"/>
  <c r="B31" i="2"/>
  <c r="B30" i="2"/>
  <c r="F30" i="2"/>
  <c r="I30" i="2"/>
  <c r="J30" i="2"/>
  <c r="F29" i="2"/>
  <c r="B29" i="2"/>
  <c r="I29" i="2"/>
  <c r="I28" i="2"/>
  <c r="C28" i="2"/>
  <c r="H28" i="2"/>
  <c r="J27" i="2"/>
  <c r="B27" i="2"/>
  <c r="H27" i="2"/>
  <c r="I26" i="2"/>
  <c r="H26" i="2"/>
  <c r="C26" i="2"/>
  <c r="H25" i="2"/>
  <c r="B25" i="2"/>
  <c r="I25" i="2"/>
  <c r="H24" i="2"/>
  <c r="C24" i="2"/>
  <c r="F24" i="2"/>
  <c r="F23" i="2"/>
  <c r="I23" i="2"/>
  <c r="C23" i="2"/>
  <c r="J23" i="2"/>
  <c r="B22" i="2"/>
  <c r="I22" i="2"/>
  <c r="H22" i="2"/>
  <c r="F22" i="2"/>
  <c r="I21" i="2"/>
  <c r="B21" i="2"/>
  <c r="J21" i="2"/>
  <c r="F20" i="2"/>
  <c r="C20" i="2"/>
  <c r="I20" i="2"/>
  <c r="F19" i="2"/>
  <c r="B19" i="2"/>
  <c r="H19" i="2"/>
  <c r="J18" i="2"/>
  <c r="F18" i="2"/>
  <c r="C18" i="2"/>
  <c r="J17" i="2"/>
  <c r="H17" i="2"/>
  <c r="I17" i="2"/>
  <c r="C17" i="2"/>
  <c r="B16" i="2"/>
  <c r="J16" i="2"/>
  <c r="H16" i="2"/>
  <c r="H15" i="2"/>
  <c r="F15" i="2"/>
  <c r="B15" i="2"/>
  <c r="B14" i="2"/>
  <c r="H14" i="2"/>
  <c r="J14" i="2"/>
  <c r="F14" i="2"/>
  <c r="J13" i="2"/>
  <c r="C13" i="2"/>
  <c r="H13" i="2"/>
  <c r="J12" i="2"/>
  <c r="C12" i="2"/>
  <c r="H12" i="2"/>
  <c r="C11" i="2"/>
  <c r="F11" i="2"/>
  <c r="I11" i="2"/>
  <c r="C10" i="2"/>
  <c r="F10" i="2"/>
  <c r="J10" i="2"/>
  <c r="I9" i="2"/>
  <c r="H9" i="2"/>
  <c r="F9" i="2"/>
  <c r="C8" i="2"/>
  <c r="I8" i="2"/>
  <c r="H8" i="2"/>
  <c r="F7" i="2"/>
  <c r="C7" i="2"/>
  <c r="I7" i="2"/>
  <c r="F6" i="2"/>
  <c r="I6" i="2"/>
  <c r="C6" i="2"/>
  <c r="C5" i="2"/>
  <c r="B5" i="2"/>
  <c r="H5" i="2"/>
  <c r="H4" i="2"/>
  <c r="C4" i="2"/>
  <c r="I4" i="2"/>
  <c r="B3" i="2"/>
  <c r="J3" i="2"/>
  <c r="H3" i="2"/>
  <c r="C2" i="2"/>
  <c r="AI424" i="1"/>
  <c r="AI335" i="1"/>
  <c r="AI198" i="1"/>
  <c r="AI139" i="1"/>
  <c r="AI392" i="1"/>
  <c r="AI366" i="1"/>
  <c r="AI271" i="1"/>
  <c r="AI239" i="1"/>
  <c r="AI296" i="1"/>
  <c r="AI165" i="1"/>
  <c r="AI122" i="1"/>
  <c r="AI69" i="1"/>
  <c r="AI41" i="1"/>
  <c r="AI232" i="1"/>
  <c r="AI57" i="1"/>
  <c r="AI342" i="1"/>
  <c r="AI308" i="1"/>
  <c r="AI192" i="1"/>
  <c r="AI207" i="1"/>
  <c r="AI132" i="1"/>
  <c r="AI349" i="1"/>
  <c r="AI173" i="1"/>
  <c r="AI111" i="1"/>
  <c r="AI281" i="1"/>
  <c r="AI49" i="1"/>
  <c r="AI258" i="1"/>
  <c r="F38" i="2"/>
  <c r="I38" i="2"/>
  <c r="B38" i="2"/>
  <c r="C37" i="2"/>
  <c r="F37" i="2"/>
  <c r="H37" i="2"/>
  <c r="C36" i="2"/>
  <c r="H36" i="2"/>
  <c r="B35" i="2"/>
  <c r="J35" i="2"/>
  <c r="C35" i="2"/>
  <c r="H34" i="2"/>
  <c r="C34" i="2"/>
  <c r="B34" i="2"/>
  <c r="B33" i="2"/>
  <c r="C33" i="2"/>
  <c r="I33" i="2"/>
  <c r="J32" i="2"/>
  <c r="C32" i="2"/>
  <c r="H32" i="2"/>
  <c r="F31" i="2"/>
  <c r="I31" i="2"/>
  <c r="C31" i="2"/>
  <c r="H30" i="2"/>
  <c r="C30" i="2"/>
  <c r="C29" i="2"/>
  <c r="J29" i="2"/>
  <c r="H29" i="2"/>
  <c r="J28" i="2"/>
  <c r="F28" i="2"/>
  <c r="B28" i="2"/>
  <c r="C27" i="2"/>
  <c r="F27" i="2"/>
  <c r="I27" i="2"/>
  <c r="F26" i="2"/>
  <c r="B26" i="2"/>
  <c r="J26" i="2"/>
  <c r="C25" i="2"/>
  <c r="J25" i="2"/>
  <c r="F25" i="2"/>
  <c r="J24" i="2"/>
  <c r="I24" i="2"/>
  <c r="B24" i="2"/>
  <c r="B23" i="2"/>
  <c r="H23" i="2"/>
  <c r="J22" i="2"/>
  <c r="C22" i="2"/>
  <c r="C21" i="2"/>
  <c r="H21" i="2"/>
  <c r="F21" i="2"/>
  <c r="H20" i="2"/>
  <c r="J20" i="2"/>
  <c r="B20" i="2"/>
  <c r="C19" i="2"/>
  <c r="J19" i="2"/>
  <c r="I19" i="2"/>
  <c r="H18" i="2"/>
  <c r="B18" i="2"/>
  <c r="I18" i="2"/>
  <c r="B17" i="2"/>
  <c r="F17" i="2"/>
  <c r="I16" i="2"/>
  <c r="C16" i="2"/>
  <c r="F16" i="2"/>
  <c r="J15" i="2"/>
  <c r="I15" i="2"/>
  <c r="C15" i="2"/>
  <c r="I14" i="2"/>
  <c r="C14" i="2"/>
  <c r="F13" i="2"/>
  <c r="I13" i="2"/>
  <c r="B13" i="2"/>
  <c r="F12" i="2"/>
  <c r="I12" i="2"/>
  <c r="B12" i="2"/>
  <c r="H11" i="2"/>
  <c r="J11" i="2"/>
  <c r="B11" i="2"/>
  <c r="H10" i="2"/>
  <c r="B10" i="2"/>
  <c r="I10" i="2"/>
  <c r="J9" i="2"/>
  <c r="C9" i="2"/>
  <c r="B9" i="2"/>
  <c r="F8" i="2"/>
  <c r="J8" i="2"/>
  <c r="B8" i="2"/>
  <c r="H7" i="2"/>
  <c r="J7" i="2"/>
  <c r="B7" i="2"/>
  <c r="B6" i="2"/>
  <c r="H6" i="2"/>
  <c r="J6" i="2"/>
  <c r="F5" i="2"/>
  <c r="J5" i="2"/>
  <c r="I5" i="2"/>
  <c r="J4" i="2"/>
  <c r="F4" i="2"/>
  <c r="B4" i="2"/>
  <c r="I3" i="2"/>
  <c r="F3" i="2"/>
  <c r="C3" i="2"/>
  <c r="AI406" i="1"/>
  <c r="AI415" i="1"/>
  <c r="E3" i="5"/>
  <c r="AI149" i="1"/>
  <c r="AI386" i="1"/>
  <c r="AI250" i="1"/>
  <c r="AI154" i="1"/>
  <c r="AI62" i="1"/>
  <c r="AI76" i="1"/>
  <c r="AI355" i="1"/>
  <c r="AI327" i="1"/>
  <c r="AI183" i="1"/>
  <c r="AI425" i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3" i="4"/>
  <c r="A3" i="10"/>
  <c r="B3" i="8"/>
  <c r="B4" i="4"/>
  <c r="B4" i="8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AU106" i="1" l="1"/>
  <c r="AV311" i="1"/>
  <c r="AV119" i="1"/>
  <c r="AU195" i="1"/>
  <c r="AU223" i="1"/>
  <c r="AV116" i="1"/>
  <c r="AU189" i="1"/>
  <c r="AU54" i="1"/>
  <c r="AU108" i="1"/>
  <c r="AU269" i="1"/>
  <c r="O2" i="2"/>
  <c r="P2" i="2" s="1"/>
  <c r="Q2" i="2" s="1"/>
  <c r="AU137" i="1"/>
  <c r="AU80" i="1"/>
  <c r="AU38" i="1"/>
  <c r="AU33" i="1"/>
  <c r="AV225" i="1"/>
  <c r="AV80" i="1"/>
  <c r="AV84" i="1"/>
  <c r="AV129" i="1"/>
  <c r="AV100" i="1"/>
  <c r="AV151" i="1"/>
  <c r="AV108" i="1"/>
  <c r="AV219" i="1"/>
  <c r="AV36" i="1"/>
  <c r="AU29" i="1"/>
  <c r="AU236" i="1"/>
  <c r="K3" i="5"/>
  <c r="L3" i="5" s="1"/>
  <c r="M3" i="5" s="1"/>
  <c r="AU93" i="1"/>
  <c r="AU74" i="1"/>
  <c r="AV22" i="1"/>
  <c r="AV54" i="1"/>
  <c r="AV33" i="1"/>
  <c r="AU47" i="1"/>
  <c r="AV90" i="1"/>
  <c r="AU225" i="1"/>
  <c r="AU151" i="1"/>
  <c r="AU129" i="1"/>
  <c r="AU384" i="1"/>
  <c r="AU381" i="1"/>
  <c r="AU294" i="1"/>
  <c r="AU237" i="1"/>
  <c r="AU26" i="1"/>
  <c r="AU402" i="1"/>
  <c r="AU405" i="1"/>
  <c r="AU73" i="1"/>
  <c r="AU221" i="1"/>
  <c r="AU325" i="1"/>
  <c r="AU55" i="1"/>
  <c r="AU248" i="1"/>
  <c r="AU333" i="1"/>
  <c r="AV333" i="1"/>
  <c r="AV221" i="1"/>
  <c r="AV104" i="1"/>
  <c r="AV82" i="1"/>
  <c r="AV73" i="1"/>
  <c r="AV24" i="1"/>
  <c r="AU181" i="1"/>
  <c r="AU256" i="1"/>
  <c r="AU279" i="1"/>
  <c r="AU66" i="1"/>
  <c r="AU31" i="1"/>
  <c r="AU190" i="1"/>
  <c r="AU353" i="1"/>
  <c r="AU27" i="1"/>
  <c r="AU101" i="1"/>
  <c r="AU226" i="1"/>
  <c r="AU364" i="1"/>
  <c r="AU340" i="1"/>
  <c r="AU147" i="1"/>
  <c r="AU377" i="1"/>
  <c r="AU46" i="1"/>
  <c r="AU146" i="1"/>
  <c r="AV405" i="1"/>
  <c r="AV279" i="1"/>
  <c r="AV190" i="1"/>
  <c r="AU204" i="1"/>
  <c r="AU230" i="1"/>
  <c r="AU126" i="1"/>
  <c r="AU104" i="1"/>
  <c r="AU24" i="1"/>
  <c r="AU82" i="1"/>
  <c r="AU170" i="1"/>
  <c r="AV26" i="1"/>
  <c r="AV66" i="1"/>
  <c r="AV31" i="1"/>
  <c r="AV322" i="1"/>
  <c r="AV93" i="1"/>
  <c r="AU90" i="1"/>
  <c r="AU361" i="1"/>
  <c r="AU347" i="1"/>
  <c r="AU109" i="1"/>
  <c r="AV146" i="1"/>
  <c r="AV170" i="1"/>
  <c r="AV46" i="1"/>
  <c r="AV98" i="1"/>
  <c r="AV256" i="1"/>
  <c r="AV126" i="1"/>
  <c r="AV204" i="1"/>
  <c r="AV384" i="1"/>
  <c r="AU39" i="1"/>
  <c r="AU423" i="1"/>
  <c r="AU98" i="1"/>
  <c r="AU84" i="1"/>
  <c r="AV60" i="1"/>
  <c r="AV237" i="1"/>
  <c r="AV325" i="1"/>
  <c r="AV55" i="1"/>
  <c r="AU92" i="1"/>
  <c r="AU306" i="1"/>
  <c r="AU163" i="1"/>
  <c r="AU291" i="1"/>
  <c r="AU196" i="1"/>
  <c r="AU127" i="1"/>
  <c r="AU152" i="1"/>
  <c r="AU87" i="1"/>
  <c r="AU22" i="1"/>
  <c r="AV92" i="1"/>
  <c r="AV38" i="1"/>
  <c r="AV245" i="1"/>
  <c r="AV306" i="1"/>
  <c r="AU171" i="1"/>
  <c r="AU20" i="1"/>
  <c r="AV117" i="1"/>
  <c r="AU34" i="1"/>
  <c r="AV152" i="1"/>
  <c r="AV20" i="1"/>
  <c r="AV205" i="1"/>
  <c r="AV163" i="1"/>
  <c r="AV291" i="1"/>
  <c r="AV127" i="1"/>
  <c r="AV374" i="1"/>
  <c r="AV39" i="1"/>
  <c r="AU205" i="1"/>
  <c r="AU322" i="1"/>
  <c r="AU390" i="1"/>
  <c r="AU67" i="1"/>
  <c r="AU120" i="1"/>
  <c r="AU312" i="1"/>
  <c r="AU374" i="1"/>
  <c r="AU397" i="1"/>
  <c r="AU130" i="1"/>
  <c r="AU117" i="1"/>
  <c r="AU414" i="1"/>
  <c r="AV34" i="1"/>
  <c r="AV87" i="1"/>
  <c r="AV171" i="1"/>
  <c r="AV390" i="1"/>
  <c r="AV74" i="1"/>
  <c r="AV130" i="1"/>
  <c r="AV230" i="1"/>
  <c r="AV414" i="1"/>
  <c r="AV67" i="1"/>
  <c r="AV120" i="1"/>
  <c r="AV196" i="1"/>
  <c r="AV312" i="1"/>
  <c r="AV397" i="1"/>
  <c r="AV27" i="1"/>
  <c r="AV402" i="1"/>
  <c r="AV381" i="1"/>
  <c r="AV377" i="1"/>
  <c r="AV364" i="1"/>
  <c r="AV361" i="1"/>
  <c r="AV353" i="1"/>
  <c r="AV347" i="1"/>
  <c r="AV340" i="1"/>
  <c r="AV294" i="1"/>
  <c r="AV226" i="1"/>
  <c r="AV181" i="1"/>
  <c r="AV147" i="1"/>
  <c r="AV101" i="1"/>
  <c r="AV47" i="1"/>
  <c r="AV269" i="1"/>
  <c r="AV137" i="1"/>
  <c r="AV109" i="1"/>
  <c r="AU60" i="1"/>
  <c r="AV423" i="1"/>
  <c r="AT425" i="1"/>
  <c r="AT415" i="1"/>
  <c r="AT406" i="1"/>
  <c r="E4" i="2"/>
  <c r="L4" i="2"/>
  <c r="D4" i="2"/>
  <c r="K4" i="2"/>
  <c r="E6" i="2"/>
  <c r="L6" i="2"/>
  <c r="D6" i="2"/>
  <c r="K6" i="2"/>
  <c r="M6" i="2" s="1"/>
  <c r="E7" i="2"/>
  <c r="K7" i="2"/>
  <c r="D7" i="2"/>
  <c r="L7" i="2"/>
  <c r="M3" i="10" s="1"/>
  <c r="E8" i="2"/>
  <c r="L8" i="2"/>
  <c r="K8" i="2"/>
  <c r="D8" i="2"/>
  <c r="E9" i="2"/>
  <c r="K9" i="2"/>
  <c r="D9" i="2"/>
  <c r="L9" i="2"/>
  <c r="E10" i="2"/>
  <c r="L10" i="2"/>
  <c r="K10" i="2"/>
  <c r="D10" i="2"/>
  <c r="E11" i="2"/>
  <c r="K11" i="2"/>
  <c r="D11" i="2"/>
  <c r="L11" i="2"/>
  <c r="D12" i="2"/>
  <c r="K12" i="2"/>
  <c r="E12" i="2"/>
  <c r="L12" i="2"/>
  <c r="D13" i="2"/>
  <c r="K13" i="2"/>
  <c r="E13" i="2"/>
  <c r="L13" i="2"/>
  <c r="D17" i="2"/>
  <c r="L17" i="2"/>
  <c r="E17" i="2"/>
  <c r="K17" i="2"/>
  <c r="E18" i="2"/>
  <c r="K18" i="2"/>
  <c r="D18" i="2"/>
  <c r="L18" i="2"/>
  <c r="D20" i="2"/>
  <c r="K20" i="2"/>
  <c r="E20" i="2"/>
  <c r="L20" i="2"/>
  <c r="D23" i="2"/>
  <c r="L23" i="2"/>
  <c r="K23" i="2"/>
  <c r="E23" i="2"/>
  <c r="E24" i="2"/>
  <c r="L24" i="2"/>
  <c r="D24" i="2"/>
  <c r="K24" i="2"/>
  <c r="D26" i="2"/>
  <c r="L26" i="2"/>
  <c r="E26" i="2"/>
  <c r="K26" i="2"/>
  <c r="E28" i="2"/>
  <c r="L28" i="2"/>
  <c r="K28" i="2"/>
  <c r="D28" i="2"/>
  <c r="E33" i="2"/>
  <c r="L33" i="2"/>
  <c r="D33" i="2"/>
  <c r="K33" i="2"/>
  <c r="M33" i="2" s="1"/>
  <c r="E34" i="2"/>
  <c r="L34" i="2"/>
  <c r="D34" i="2"/>
  <c r="K34" i="2"/>
  <c r="D35" i="2"/>
  <c r="L35" i="2"/>
  <c r="K35" i="2"/>
  <c r="E35" i="2"/>
  <c r="E38" i="2"/>
  <c r="L38" i="2"/>
  <c r="D38" i="2"/>
  <c r="K38" i="2"/>
  <c r="AT424" i="1"/>
  <c r="E3" i="2"/>
  <c r="D3" i="2"/>
  <c r="K3" i="2"/>
  <c r="L3" i="2"/>
  <c r="E5" i="2"/>
  <c r="K5" i="2"/>
  <c r="D5" i="2"/>
  <c r="L5" i="2"/>
  <c r="E14" i="2"/>
  <c r="L14" i="2"/>
  <c r="D14" i="2"/>
  <c r="K14" i="2"/>
  <c r="D15" i="2"/>
  <c r="L15" i="2"/>
  <c r="K15" i="2"/>
  <c r="E15" i="2"/>
  <c r="E16" i="2"/>
  <c r="L16" i="2"/>
  <c r="D16" i="2"/>
  <c r="K16" i="2"/>
  <c r="E19" i="2"/>
  <c r="L19" i="2"/>
  <c r="D19" i="2"/>
  <c r="K19" i="2"/>
  <c r="D21" i="2"/>
  <c r="L21" i="2"/>
  <c r="E21" i="2"/>
  <c r="K21" i="2"/>
  <c r="D22" i="2"/>
  <c r="L22" i="2"/>
  <c r="E22" i="2"/>
  <c r="K22" i="2"/>
  <c r="M22" i="2" s="1"/>
  <c r="E25" i="2"/>
  <c r="L25" i="2"/>
  <c r="D25" i="2"/>
  <c r="K25" i="2"/>
  <c r="E27" i="2"/>
  <c r="L27" i="2"/>
  <c r="D27" i="2"/>
  <c r="K27" i="2"/>
  <c r="D29" i="2"/>
  <c r="K29" i="2"/>
  <c r="E29" i="2"/>
  <c r="L29" i="2"/>
  <c r="E30" i="2"/>
  <c r="K30" i="2"/>
  <c r="D30" i="2"/>
  <c r="L30" i="2"/>
  <c r="E31" i="2"/>
  <c r="L31" i="2"/>
  <c r="D31" i="2"/>
  <c r="K31" i="2"/>
  <c r="M31" i="2" s="1"/>
  <c r="E32" i="2"/>
  <c r="L32" i="2"/>
  <c r="D32" i="2"/>
  <c r="K32" i="2"/>
  <c r="E36" i="2"/>
  <c r="L36" i="2"/>
  <c r="D36" i="2"/>
  <c r="K36" i="2"/>
  <c r="M36" i="2" s="1"/>
  <c r="E37" i="2"/>
  <c r="K37" i="2"/>
  <c r="L37" i="2"/>
  <c r="D37" i="2"/>
  <c r="G39" i="2"/>
  <c r="R39" i="2"/>
  <c r="AV19" i="1"/>
  <c r="AV40" i="1"/>
  <c r="AV68" i="1"/>
  <c r="AV121" i="1"/>
  <c r="AV164" i="1"/>
  <c r="AV295" i="1"/>
  <c r="AV249" i="1"/>
  <c r="AV348" i="1"/>
  <c r="AV182" i="1"/>
  <c r="AV257" i="1"/>
  <c r="AV326" i="1"/>
  <c r="AV354" i="1"/>
  <c r="AV385" i="1"/>
  <c r="AV48" i="1"/>
  <c r="AV75" i="1"/>
  <c r="AV131" i="1"/>
  <c r="AV148" i="1"/>
  <c r="AV206" i="1"/>
  <c r="AV231" i="1"/>
  <c r="AV313" i="1"/>
  <c r="AV61" i="1"/>
  <c r="AV88" i="1"/>
  <c r="AV110" i="1"/>
  <c r="AV153" i="1"/>
  <c r="AV172" i="1"/>
  <c r="AV238" i="1"/>
  <c r="AV270" i="1"/>
  <c r="AV365" i="1"/>
  <c r="AV191" i="1"/>
  <c r="AV307" i="1"/>
  <c r="AV341" i="1"/>
  <c r="AV378" i="1"/>
  <c r="AV391" i="1"/>
  <c r="AV56" i="1"/>
  <c r="AV138" i="1"/>
  <c r="AV197" i="1"/>
  <c r="AV227" i="1"/>
  <c r="AV280" i="1"/>
  <c r="AV334" i="1"/>
  <c r="AV94" i="1"/>
  <c r="AV102" i="1"/>
  <c r="M30" i="2"/>
  <c r="I14" i="5" s="1"/>
  <c r="M20" i="2"/>
  <c r="I10" i="5" s="1"/>
  <c r="M19" i="2"/>
  <c r="M13" i="2"/>
  <c r="M29" i="2"/>
  <c r="AT183" i="1"/>
  <c r="AT192" i="1"/>
  <c r="AT258" i="1"/>
  <c r="AT308" i="1"/>
  <c r="AT327" i="1"/>
  <c r="AT342" i="1"/>
  <c r="AT355" i="1"/>
  <c r="AT49" i="1"/>
  <c r="AT57" i="1"/>
  <c r="AT76" i="1"/>
  <c r="AT232" i="1"/>
  <c r="AT281" i="1"/>
  <c r="AT41" i="1"/>
  <c r="AT62" i="1"/>
  <c r="AT69" i="1"/>
  <c r="AT111" i="1"/>
  <c r="AT122" i="1"/>
  <c r="AT154" i="1"/>
  <c r="AT165" i="1"/>
  <c r="AT173" i="1"/>
  <c r="AT296" i="1"/>
  <c r="AT239" i="1"/>
  <c r="AT250" i="1"/>
  <c r="AT271" i="1"/>
  <c r="AT349" i="1"/>
  <c r="AT366" i="1"/>
  <c r="AT386" i="1"/>
  <c r="AT392" i="1"/>
  <c r="AT132" i="1"/>
  <c r="AT139" i="1"/>
  <c r="AT149" i="1"/>
  <c r="AT198" i="1"/>
  <c r="AT207" i="1"/>
  <c r="AT335" i="1"/>
  <c r="M24" i="2"/>
  <c r="M14" i="2"/>
  <c r="AU40" i="1"/>
  <c r="AU61" i="1"/>
  <c r="AU68" i="1"/>
  <c r="AU88" i="1"/>
  <c r="AU110" i="1"/>
  <c r="AU121" i="1"/>
  <c r="AU153" i="1"/>
  <c r="AU164" i="1"/>
  <c r="AU172" i="1"/>
  <c r="AU295" i="1"/>
  <c r="AU238" i="1"/>
  <c r="AU249" i="1"/>
  <c r="AU270" i="1"/>
  <c r="AU348" i="1"/>
  <c r="AU365" i="1"/>
  <c r="AU385" i="1"/>
  <c r="AU391" i="1"/>
  <c r="AU131" i="1"/>
  <c r="AU138" i="1"/>
  <c r="AU148" i="1"/>
  <c r="AU197" i="1"/>
  <c r="AU206" i="1"/>
  <c r="AU227" i="1"/>
  <c r="AU334" i="1"/>
  <c r="AU94" i="1"/>
  <c r="AU182" i="1"/>
  <c r="AU191" i="1"/>
  <c r="AU257" i="1"/>
  <c r="AU307" i="1"/>
  <c r="AU326" i="1"/>
  <c r="AU341" i="1"/>
  <c r="AU354" i="1"/>
  <c r="AU378" i="1"/>
  <c r="AU48" i="1"/>
  <c r="AU56" i="1"/>
  <c r="AU75" i="1"/>
  <c r="AU102" i="1"/>
  <c r="AU231" i="1"/>
  <c r="AU280" i="1"/>
  <c r="AU313" i="1"/>
  <c r="AU19" i="1"/>
  <c r="C4" i="8"/>
  <c r="E4" i="8"/>
  <c r="J4" i="8"/>
  <c r="I4" i="8"/>
  <c r="H4" i="4"/>
  <c r="J4" i="4"/>
  <c r="E4" i="4"/>
  <c r="F4" i="4"/>
  <c r="C3" i="8"/>
  <c r="E3" i="8"/>
  <c r="J3" i="8"/>
  <c r="I3" i="8"/>
  <c r="F3" i="10"/>
  <c r="D3" i="10"/>
  <c r="H3" i="10"/>
  <c r="C3" i="4"/>
  <c r="F3" i="4"/>
  <c r="G3" i="4"/>
  <c r="H3" i="4"/>
  <c r="AI426" i="1"/>
  <c r="AI416" i="1"/>
  <c r="AI407" i="1"/>
  <c r="N4" i="2"/>
  <c r="N6" i="2"/>
  <c r="N7" i="2"/>
  <c r="N8" i="2"/>
  <c r="N9" i="2"/>
  <c r="N10" i="2"/>
  <c r="N11" i="2"/>
  <c r="N12" i="2"/>
  <c r="N13" i="2"/>
  <c r="N17" i="2"/>
  <c r="N18" i="2"/>
  <c r="N20" i="2"/>
  <c r="N24" i="2"/>
  <c r="N26" i="2"/>
  <c r="N28" i="2"/>
  <c r="N33" i="2"/>
  <c r="N34" i="2"/>
  <c r="N38" i="2"/>
  <c r="N15" i="2"/>
  <c r="J39" i="2"/>
  <c r="I39" i="2"/>
  <c r="B39" i="2"/>
  <c r="H39" i="2"/>
  <c r="C22" i="5"/>
  <c r="G22" i="5"/>
  <c r="D21" i="5"/>
  <c r="E21" i="5"/>
  <c r="G20" i="5"/>
  <c r="F19" i="5"/>
  <c r="H19" i="5"/>
  <c r="H18" i="5"/>
  <c r="D18" i="5"/>
  <c r="C17" i="5"/>
  <c r="H16" i="5"/>
  <c r="C16" i="5"/>
  <c r="C16" i="4"/>
  <c r="J16" i="4"/>
  <c r="C15" i="5"/>
  <c r="H15" i="4"/>
  <c r="C15" i="4"/>
  <c r="C14" i="5"/>
  <c r="G14" i="5"/>
  <c r="H14" i="4"/>
  <c r="E14" i="4"/>
  <c r="C13" i="5"/>
  <c r="D13" i="4"/>
  <c r="C13" i="4"/>
  <c r="D12" i="5"/>
  <c r="F12" i="5"/>
  <c r="H12" i="4"/>
  <c r="I12" i="4"/>
  <c r="C11" i="5"/>
  <c r="F11" i="4"/>
  <c r="C11" i="4"/>
  <c r="G10" i="5"/>
  <c r="H10" i="5"/>
  <c r="G10" i="4"/>
  <c r="I10" i="4"/>
  <c r="F9" i="5"/>
  <c r="H9" i="4"/>
  <c r="C9" i="4"/>
  <c r="G8" i="5"/>
  <c r="F8" i="5"/>
  <c r="D8" i="4"/>
  <c r="E8" i="4"/>
  <c r="G7" i="5"/>
  <c r="F7" i="4"/>
  <c r="C7" i="4"/>
  <c r="F6" i="5"/>
  <c r="D6" i="5"/>
  <c r="D6" i="4"/>
  <c r="I6" i="4"/>
  <c r="F5" i="5"/>
  <c r="G5" i="4"/>
  <c r="I5" i="4"/>
  <c r="D4" i="5"/>
  <c r="E4" i="5"/>
  <c r="AI233" i="1"/>
  <c r="AI42" i="1"/>
  <c r="AI70" i="1"/>
  <c r="AI123" i="1"/>
  <c r="AI166" i="1"/>
  <c r="AI297" i="1"/>
  <c r="AI251" i="1"/>
  <c r="AI350" i="1"/>
  <c r="AI387" i="1"/>
  <c r="AI208" i="1"/>
  <c r="F22" i="5"/>
  <c r="E22" i="5"/>
  <c r="G21" i="5"/>
  <c r="F20" i="5"/>
  <c r="D19" i="5"/>
  <c r="F18" i="5"/>
  <c r="E18" i="5"/>
  <c r="D17" i="5"/>
  <c r="G16" i="5"/>
  <c r="E16" i="5"/>
  <c r="D16" i="4"/>
  <c r="I16" i="4"/>
  <c r="F15" i="5"/>
  <c r="G15" i="4"/>
  <c r="J15" i="4"/>
  <c r="H14" i="5"/>
  <c r="E14" i="5"/>
  <c r="G14" i="4"/>
  <c r="I14" i="4"/>
  <c r="D13" i="5"/>
  <c r="G13" i="4"/>
  <c r="I13" i="4"/>
  <c r="G12" i="5"/>
  <c r="E12" i="5"/>
  <c r="G12" i="4"/>
  <c r="J12" i="4"/>
  <c r="D11" i="5"/>
  <c r="H11" i="4"/>
  <c r="E11" i="4"/>
  <c r="D10" i="5"/>
  <c r="E10" i="5"/>
  <c r="F10" i="4"/>
  <c r="E10" i="4"/>
  <c r="C9" i="5"/>
  <c r="G9" i="4"/>
  <c r="J9" i="4"/>
  <c r="D8" i="5"/>
  <c r="E8" i="5"/>
  <c r="F8" i="4"/>
  <c r="I8" i="4"/>
  <c r="C7" i="5"/>
  <c r="D7" i="4"/>
  <c r="I7" i="4"/>
  <c r="G6" i="5"/>
  <c r="E6" i="5"/>
  <c r="C6" i="4"/>
  <c r="E6" i="4"/>
  <c r="H5" i="5"/>
  <c r="F5" i="4"/>
  <c r="C5" i="4"/>
  <c r="AI184" i="1"/>
  <c r="AI259" i="1"/>
  <c r="AI328" i="1"/>
  <c r="AI356" i="1"/>
  <c r="F4" i="5"/>
  <c r="AI50" i="1"/>
  <c r="AI140" i="1"/>
  <c r="D22" i="5"/>
  <c r="H21" i="5"/>
  <c r="C21" i="5"/>
  <c r="D20" i="5"/>
  <c r="H20" i="5"/>
  <c r="C19" i="5"/>
  <c r="E19" i="5"/>
  <c r="C18" i="5"/>
  <c r="G17" i="5"/>
  <c r="H17" i="5"/>
  <c r="F16" i="5"/>
  <c r="G16" i="4"/>
  <c r="H16" i="4"/>
  <c r="H15" i="5"/>
  <c r="G15" i="5"/>
  <c r="D15" i="4"/>
  <c r="E15" i="4"/>
  <c r="F14" i="5"/>
  <c r="F14" i="4"/>
  <c r="C14" i="4"/>
  <c r="F13" i="5"/>
  <c r="H13" i="5"/>
  <c r="H13" i="4"/>
  <c r="E13" i="4"/>
  <c r="C12" i="5"/>
  <c r="D12" i="4"/>
  <c r="C12" i="4"/>
  <c r="G11" i="5"/>
  <c r="F11" i="5"/>
  <c r="G11" i="4"/>
  <c r="I11" i="4"/>
  <c r="C10" i="5"/>
  <c r="H10" i="4"/>
  <c r="J10" i="4"/>
  <c r="D9" i="5"/>
  <c r="E9" i="5"/>
  <c r="D9" i="4"/>
  <c r="E9" i="4"/>
  <c r="C8" i="5"/>
  <c r="H8" i="4"/>
  <c r="J8" i="4"/>
  <c r="F7" i="5"/>
  <c r="E7" i="5"/>
  <c r="H7" i="4"/>
  <c r="E7" i="4"/>
  <c r="C6" i="5"/>
  <c r="H6" i="4"/>
  <c r="J6" i="4"/>
  <c r="D5" i="5"/>
  <c r="E5" i="5"/>
  <c r="D5" i="4"/>
  <c r="J5" i="4"/>
  <c r="H4" i="5"/>
  <c r="AI77" i="1"/>
  <c r="AI282" i="1"/>
  <c r="AI63" i="1"/>
  <c r="AI112" i="1"/>
  <c r="AI155" i="1"/>
  <c r="AI174" i="1"/>
  <c r="AI240" i="1"/>
  <c r="AI272" i="1"/>
  <c r="AI367" i="1"/>
  <c r="AI199" i="1"/>
  <c r="AI336" i="1"/>
  <c r="H22" i="5"/>
  <c r="F21" i="5"/>
  <c r="C20" i="5"/>
  <c r="E20" i="5"/>
  <c r="G19" i="5"/>
  <c r="G18" i="5"/>
  <c r="F17" i="5"/>
  <c r="E17" i="5"/>
  <c r="D16" i="5"/>
  <c r="F16" i="4"/>
  <c r="E16" i="4"/>
  <c r="D15" i="5"/>
  <c r="E15" i="5"/>
  <c r="F15" i="4"/>
  <c r="I15" i="4"/>
  <c r="D14" i="5"/>
  <c r="D14" i="4"/>
  <c r="J14" i="4"/>
  <c r="G13" i="5"/>
  <c r="E13" i="5"/>
  <c r="F13" i="4"/>
  <c r="J13" i="4"/>
  <c r="H12" i="5"/>
  <c r="F12" i="4"/>
  <c r="E12" i="4"/>
  <c r="H11" i="5"/>
  <c r="E11" i="5"/>
  <c r="D11" i="4"/>
  <c r="J11" i="4"/>
  <c r="F10" i="5"/>
  <c r="D10" i="4"/>
  <c r="C10" i="4"/>
  <c r="G9" i="5"/>
  <c r="H9" i="5"/>
  <c r="F9" i="4"/>
  <c r="I9" i="4"/>
  <c r="H8" i="5"/>
  <c r="G8" i="4"/>
  <c r="C8" i="4"/>
  <c r="D7" i="5"/>
  <c r="H7" i="5"/>
  <c r="G7" i="4"/>
  <c r="J7" i="4"/>
  <c r="H6" i="5"/>
  <c r="G6" i="4"/>
  <c r="F6" i="4"/>
  <c r="G5" i="5"/>
  <c r="C5" i="5"/>
  <c r="H5" i="4"/>
  <c r="E5" i="4"/>
  <c r="AI193" i="1"/>
  <c r="AI309" i="1"/>
  <c r="AI343" i="1"/>
  <c r="C4" i="5"/>
  <c r="G4" i="5"/>
  <c r="AI133" i="1"/>
  <c r="G4" i="8"/>
  <c r="F4" i="8"/>
  <c r="H4" i="8"/>
  <c r="D4" i="8"/>
  <c r="D4" i="4"/>
  <c r="G4" i="4"/>
  <c r="C4" i="4"/>
  <c r="I4" i="4"/>
  <c r="H3" i="8"/>
  <c r="F3" i="8"/>
  <c r="G3" i="8"/>
  <c r="D3" i="8"/>
  <c r="G3" i="10"/>
  <c r="B3" i="10"/>
  <c r="C3" i="10"/>
  <c r="E3" i="10"/>
  <c r="D3" i="4"/>
  <c r="E3" i="4"/>
  <c r="I3" i="4"/>
  <c r="J3" i="4"/>
  <c r="N23" i="2"/>
  <c r="N35" i="2"/>
  <c r="N3" i="2"/>
  <c r="N5" i="2"/>
  <c r="N14" i="2"/>
  <c r="N16" i="2"/>
  <c r="N19" i="2"/>
  <c r="N21" i="2"/>
  <c r="N22" i="2"/>
  <c r="N25" i="2"/>
  <c r="N27" i="2"/>
  <c r="N29" i="2"/>
  <c r="N30" i="2"/>
  <c r="N31" i="2"/>
  <c r="N32" i="2"/>
  <c r="N36" i="2"/>
  <c r="N37" i="2"/>
  <c r="A40" i="2"/>
  <c r="C39" i="2"/>
  <c r="F39" i="2"/>
  <c r="B17" i="4" s="1"/>
  <c r="AI408" i="1"/>
  <c r="M17" i="2" l="1"/>
  <c r="M4" i="2"/>
  <c r="M21" i="2"/>
  <c r="O21" i="2" s="1"/>
  <c r="P21" i="2" s="1"/>
  <c r="Q21" i="2" s="1"/>
  <c r="M25" i="2"/>
  <c r="O25" i="2" s="1"/>
  <c r="P25" i="2" s="1"/>
  <c r="Q25" i="2" s="1"/>
  <c r="M16" i="2"/>
  <c r="M32" i="2"/>
  <c r="O32" i="2" s="1"/>
  <c r="P32" i="2" s="1"/>
  <c r="Q32" i="2" s="1"/>
  <c r="M27" i="2"/>
  <c r="M38" i="2"/>
  <c r="O38" i="2" s="1"/>
  <c r="P38" i="2" s="1"/>
  <c r="Q38" i="2" s="1"/>
  <c r="M34" i="2"/>
  <c r="O34" i="2" s="1"/>
  <c r="P34" i="2" s="1"/>
  <c r="Q34" i="2" s="1"/>
  <c r="M26" i="2"/>
  <c r="O26" i="2" s="1"/>
  <c r="P26" i="2" s="1"/>
  <c r="Q26" i="2" s="1"/>
  <c r="M10" i="2"/>
  <c r="O10" i="2" s="1"/>
  <c r="P10" i="2" s="1"/>
  <c r="Q10" i="2" s="1"/>
  <c r="M5" i="2"/>
  <c r="O5" i="2" s="1"/>
  <c r="P5" i="2" s="1"/>
  <c r="Q5" i="2" s="1"/>
  <c r="M37" i="2"/>
  <c r="I21" i="5" s="1"/>
  <c r="M15" i="2"/>
  <c r="I9" i="5" s="1"/>
  <c r="M3" i="2"/>
  <c r="O3" i="2" s="1"/>
  <c r="P3" i="2" s="1"/>
  <c r="Q3" i="2" s="1"/>
  <c r="M35" i="2"/>
  <c r="O35" i="2" s="1"/>
  <c r="P35" i="2" s="1"/>
  <c r="Q35" i="2" s="1"/>
  <c r="M28" i="2"/>
  <c r="O28" i="2" s="1"/>
  <c r="P28" i="2" s="1"/>
  <c r="Q28" i="2" s="1"/>
  <c r="M23" i="2"/>
  <c r="O23" i="2" s="1"/>
  <c r="P23" i="2" s="1"/>
  <c r="Q23" i="2" s="1"/>
  <c r="M8" i="2"/>
  <c r="O8" i="2" s="1"/>
  <c r="P8" i="2" s="1"/>
  <c r="Q8" i="2" s="1"/>
  <c r="M12" i="2"/>
  <c r="O12" i="2" s="1"/>
  <c r="P12" i="2" s="1"/>
  <c r="Q12" i="2" s="1"/>
  <c r="M7" i="2"/>
  <c r="O7" i="2" s="1"/>
  <c r="P7" i="2" s="1"/>
  <c r="Q7" i="2" s="1"/>
  <c r="M18" i="2"/>
  <c r="O18" i="2" s="1"/>
  <c r="P18" i="2" s="1"/>
  <c r="Q18" i="2" s="1"/>
  <c r="M11" i="2"/>
  <c r="O11" i="2" s="1"/>
  <c r="P11" i="2" s="1"/>
  <c r="Q11" i="2" s="1"/>
  <c r="M9" i="2"/>
  <c r="I6" i="5" s="1"/>
  <c r="AT408" i="1"/>
  <c r="R40" i="2"/>
  <c r="G40" i="2"/>
  <c r="J21" i="5"/>
  <c r="J20" i="5"/>
  <c r="J16" i="5"/>
  <c r="J15" i="5"/>
  <c r="J14" i="5"/>
  <c r="K14" i="5" s="1"/>
  <c r="L14" i="5" s="1"/>
  <c r="M14" i="5" s="1"/>
  <c r="J12" i="5"/>
  <c r="J11" i="5"/>
  <c r="J8" i="5"/>
  <c r="J4" i="5"/>
  <c r="J19" i="5"/>
  <c r="J13" i="5"/>
  <c r="K3" i="4"/>
  <c r="L3" i="4" s="1"/>
  <c r="M3" i="4" s="1"/>
  <c r="K4" i="4"/>
  <c r="L4" i="4" s="1"/>
  <c r="M4" i="4" s="1"/>
  <c r="N4" i="4"/>
  <c r="A4" i="4"/>
  <c r="D39" i="2"/>
  <c r="E39" i="2"/>
  <c r="L39" i="2"/>
  <c r="K39" i="2"/>
  <c r="J9" i="5"/>
  <c r="J22" i="5"/>
  <c r="J18" i="5"/>
  <c r="J17" i="5"/>
  <c r="J10" i="5"/>
  <c r="K10" i="5" s="1"/>
  <c r="L10" i="5" s="1"/>
  <c r="M10" i="5" s="1"/>
  <c r="J7" i="5"/>
  <c r="J6" i="5"/>
  <c r="J5" i="5"/>
  <c r="N3" i="10"/>
  <c r="I3" i="10" s="1"/>
  <c r="K1" i="10" s="1"/>
  <c r="AT407" i="1"/>
  <c r="AT416" i="1"/>
  <c r="AT426" i="1"/>
  <c r="A3" i="4"/>
  <c r="N3" i="4"/>
  <c r="J3" i="10"/>
  <c r="K3" i="10" s="1"/>
  <c r="L3" i="10" s="1"/>
  <c r="K3" i="8"/>
  <c r="L3" i="8" s="1"/>
  <c r="M3" i="8" s="1"/>
  <c r="A3" i="8"/>
  <c r="K4" i="8"/>
  <c r="L4" i="8" s="1"/>
  <c r="M4" i="8" s="1"/>
  <c r="A4" i="8"/>
  <c r="O27" i="2"/>
  <c r="P27" i="2" s="1"/>
  <c r="Q27" i="2" s="1"/>
  <c r="O33" i="2"/>
  <c r="P33" i="2" s="1"/>
  <c r="Q33" i="2" s="1"/>
  <c r="O4" i="2"/>
  <c r="P4" i="2" s="1"/>
  <c r="Q4" i="2" s="1"/>
  <c r="O16" i="2"/>
  <c r="P16" i="2" s="1"/>
  <c r="Q16" i="2" s="1"/>
  <c r="O24" i="2"/>
  <c r="P24" i="2" s="1"/>
  <c r="Q24" i="2" s="1"/>
  <c r="O29" i="2"/>
  <c r="P29" i="2" s="1"/>
  <c r="Q29" i="2" s="1"/>
  <c r="O13" i="2"/>
  <c r="P13" i="2" s="1"/>
  <c r="Q13" i="2" s="1"/>
  <c r="O19" i="2"/>
  <c r="P19" i="2" s="1"/>
  <c r="Q19" i="2" s="1"/>
  <c r="O20" i="2"/>
  <c r="P20" i="2" s="1"/>
  <c r="Q20" i="2" s="1"/>
  <c r="AV406" i="1"/>
  <c r="AU406" i="1"/>
  <c r="AV415" i="1"/>
  <c r="AU415" i="1"/>
  <c r="AV425" i="1"/>
  <c r="AU425" i="1"/>
  <c r="O31" i="2"/>
  <c r="P31" i="2" s="1"/>
  <c r="Q31" i="2" s="1"/>
  <c r="O22" i="2"/>
  <c r="P22" i="2" s="1"/>
  <c r="Q22" i="2" s="1"/>
  <c r="O36" i="2"/>
  <c r="P36" i="2" s="1"/>
  <c r="Q36" i="2" s="1"/>
  <c r="O6" i="2"/>
  <c r="P6" i="2" s="1"/>
  <c r="Q6" i="2" s="1"/>
  <c r="O17" i="2"/>
  <c r="P17" i="2" s="1"/>
  <c r="Q17" i="2" s="1"/>
  <c r="AU424" i="1"/>
  <c r="AV424" i="1"/>
  <c r="AV335" i="1"/>
  <c r="AV198" i="1"/>
  <c r="AV139" i="1"/>
  <c r="AV392" i="1"/>
  <c r="AV366" i="1"/>
  <c r="AV271" i="1"/>
  <c r="AV239" i="1"/>
  <c r="AV173" i="1"/>
  <c r="AV154" i="1"/>
  <c r="AV111" i="1"/>
  <c r="AV62" i="1"/>
  <c r="AV281" i="1"/>
  <c r="AV49" i="1"/>
  <c r="AV355" i="1"/>
  <c r="AV327" i="1"/>
  <c r="AV258" i="1"/>
  <c r="AV183" i="1"/>
  <c r="AV207" i="1"/>
  <c r="AV149" i="1"/>
  <c r="AV132" i="1"/>
  <c r="AV386" i="1"/>
  <c r="AV349" i="1"/>
  <c r="AV250" i="1"/>
  <c r="AV296" i="1"/>
  <c r="AV122" i="1"/>
  <c r="AV69" i="1"/>
  <c r="AV41" i="1"/>
  <c r="AV232" i="1"/>
  <c r="AV57" i="1"/>
  <c r="AV342" i="1"/>
  <c r="AV308" i="1"/>
  <c r="AV192" i="1"/>
  <c r="AV76" i="1"/>
  <c r="AV165" i="1"/>
  <c r="O30" i="2"/>
  <c r="P30" i="2" s="1"/>
  <c r="Q30" i="2" s="1"/>
  <c r="I7" i="5"/>
  <c r="AT140" i="1"/>
  <c r="AT133" i="1"/>
  <c r="AT50" i="1"/>
  <c r="A4" i="5"/>
  <c r="AT356" i="1"/>
  <c r="AT343" i="1"/>
  <c r="AT328" i="1"/>
  <c r="AT309" i="1"/>
  <c r="AT259" i="1"/>
  <c r="AT193" i="1"/>
  <c r="AT184" i="1"/>
  <c r="A5" i="4"/>
  <c r="N5" i="4"/>
  <c r="A5" i="5"/>
  <c r="A6" i="4"/>
  <c r="N6" i="4"/>
  <c r="K7" i="4"/>
  <c r="L7" i="4" s="1"/>
  <c r="M7" i="4" s="1"/>
  <c r="A7" i="5"/>
  <c r="K8" i="4"/>
  <c r="L8" i="4" s="1"/>
  <c r="M8" i="4" s="1"/>
  <c r="A8" i="4"/>
  <c r="N8" i="4"/>
  <c r="K9" i="4"/>
  <c r="L9" i="4" s="1"/>
  <c r="M9" i="4" s="1"/>
  <c r="A9" i="5"/>
  <c r="A10" i="4"/>
  <c r="N10" i="4"/>
  <c r="K13" i="4"/>
  <c r="L13" i="4" s="1"/>
  <c r="M13" i="4" s="1"/>
  <c r="K14" i="4"/>
  <c r="L14" i="4" s="1"/>
  <c r="M14" i="4" s="1"/>
  <c r="K15" i="4"/>
  <c r="L15" i="4" s="1"/>
  <c r="M15" i="4" s="1"/>
  <c r="K16" i="4"/>
  <c r="L16" i="4" s="1"/>
  <c r="M16" i="4" s="1"/>
  <c r="A20" i="5"/>
  <c r="AT336" i="1"/>
  <c r="AT208" i="1"/>
  <c r="AT199" i="1"/>
  <c r="AT387" i="1"/>
  <c r="AT367" i="1"/>
  <c r="AT350" i="1"/>
  <c r="AT272" i="1"/>
  <c r="AT251" i="1"/>
  <c r="AT240" i="1"/>
  <c r="AT297" i="1"/>
  <c r="AT174" i="1"/>
  <c r="AT166" i="1"/>
  <c r="AT155" i="1"/>
  <c r="AT123" i="1"/>
  <c r="AT112" i="1"/>
  <c r="AT70" i="1"/>
  <c r="AT63" i="1"/>
  <c r="AT42" i="1"/>
  <c r="AT282" i="1"/>
  <c r="AT233" i="1"/>
  <c r="AT77" i="1"/>
  <c r="K5" i="4"/>
  <c r="L5" i="4" s="1"/>
  <c r="M5" i="4" s="1"/>
  <c r="K6" i="4"/>
  <c r="L6" i="4" s="1"/>
  <c r="M6" i="4" s="1"/>
  <c r="A6" i="5"/>
  <c r="N7" i="4"/>
  <c r="A7" i="4"/>
  <c r="A8" i="5"/>
  <c r="A9" i="4"/>
  <c r="N9" i="4"/>
  <c r="K10" i="4"/>
  <c r="L10" i="4" s="1"/>
  <c r="M10" i="4" s="1"/>
  <c r="A10" i="5"/>
  <c r="K11" i="4"/>
  <c r="L11" i="4" s="1"/>
  <c r="M11" i="4" s="1"/>
  <c r="A11" i="4"/>
  <c r="N11" i="4"/>
  <c r="A11" i="5"/>
  <c r="K12" i="4"/>
  <c r="L12" i="4" s="1"/>
  <c r="M12" i="4" s="1"/>
  <c r="A12" i="4"/>
  <c r="N12" i="4"/>
  <c r="A12" i="5"/>
  <c r="A13" i="4"/>
  <c r="N13" i="4"/>
  <c r="A13" i="5"/>
  <c r="A14" i="4"/>
  <c r="N14" i="4"/>
  <c r="A14" i="5"/>
  <c r="A15" i="4"/>
  <c r="N15" i="4"/>
  <c r="A15" i="5"/>
  <c r="A16" i="4"/>
  <c r="N16" i="4"/>
  <c r="A16" i="5"/>
  <c r="A17" i="5"/>
  <c r="A18" i="5"/>
  <c r="A19" i="5"/>
  <c r="A21" i="5"/>
  <c r="A22" i="5"/>
  <c r="AU335" i="1"/>
  <c r="AU207" i="1"/>
  <c r="AU198" i="1"/>
  <c r="AU149" i="1"/>
  <c r="AU386" i="1"/>
  <c r="AU366" i="1"/>
  <c r="AU349" i="1"/>
  <c r="AU271" i="1"/>
  <c r="AU250" i="1"/>
  <c r="AU239" i="1"/>
  <c r="AU296" i="1"/>
  <c r="AU173" i="1"/>
  <c r="AU165" i="1"/>
  <c r="AU154" i="1"/>
  <c r="AU122" i="1"/>
  <c r="AU111" i="1"/>
  <c r="AU69" i="1"/>
  <c r="AU62" i="1"/>
  <c r="AU41" i="1"/>
  <c r="AU281" i="1"/>
  <c r="AU232" i="1"/>
  <c r="AU76" i="1"/>
  <c r="AU57" i="1"/>
  <c r="I11" i="5"/>
  <c r="I12" i="5"/>
  <c r="I15" i="5"/>
  <c r="I16" i="5"/>
  <c r="I17" i="5"/>
  <c r="I18" i="5"/>
  <c r="I20" i="5"/>
  <c r="I22" i="5"/>
  <c r="I8" i="5"/>
  <c r="O14" i="2"/>
  <c r="P14" i="2" s="1"/>
  <c r="Q14" i="2" s="1"/>
  <c r="AU139" i="1"/>
  <c r="AU132" i="1"/>
  <c r="AU392" i="1"/>
  <c r="AU49" i="1"/>
  <c r="AU355" i="1"/>
  <c r="AU342" i="1"/>
  <c r="AU327" i="1"/>
  <c r="AU308" i="1"/>
  <c r="AU258" i="1"/>
  <c r="AU192" i="1"/>
  <c r="AU183" i="1"/>
  <c r="AM19" i="1"/>
  <c r="AN19" i="1"/>
  <c r="AI409" i="1"/>
  <c r="G17" i="4"/>
  <c r="C17" i="4"/>
  <c r="H17" i="4"/>
  <c r="D17" i="4"/>
  <c r="I40" i="2"/>
  <c r="F40" i="2"/>
  <c r="B18" i="4" s="1"/>
  <c r="H40" i="2"/>
  <c r="N39" i="2"/>
  <c r="AI141" i="1"/>
  <c r="AI51" i="1"/>
  <c r="AI337" i="1"/>
  <c r="AI200" i="1"/>
  <c r="AI252" i="1"/>
  <c r="AI298" i="1"/>
  <c r="AI167" i="1"/>
  <c r="AI124" i="1"/>
  <c r="AI71" i="1"/>
  <c r="AI43" i="1"/>
  <c r="AI234" i="1"/>
  <c r="AI357" i="1"/>
  <c r="AI329" i="1"/>
  <c r="AI368" i="1"/>
  <c r="E17" i="4"/>
  <c r="I17" i="4"/>
  <c r="F17" i="4"/>
  <c r="J17" i="4"/>
  <c r="J40" i="2"/>
  <c r="B40" i="2"/>
  <c r="C40" i="2"/>
  <c r="AI427" i="1"/>
  <c r="AI134" i="1"/>
  <c r="AI260" i="1"/>
  <c r="AI209" i="1"/>
  <c r="AI273" i="1"/>
  <c r="AI241" i="1"/>
  <c r="AI175" i="1"/>
  <c r="AI156" i="1"/>
  <c r="AI113" i="1"/>
  <c r="AI64" i="1"/>
  <c r="AI283" i="1"/>
  <c r="AI78" i="1"/>
  <c r="AI344" i="1"/>
  <c r="AI185" i="1"/>
  <c r="K16" i="5" l="1"/>
  <c r="K11" i="5"/>
  <c r="L11" i="5" s="1"/>
  <c r="M11" i="5" s="1"/>
  <c r="O15" i="2"/>
  <c r="P15" i="2" s="1"/>
  <c r="Q15" i="2" s="1"/>
  <c r="K21" i="5"/>
  <c r="L21" i="5" s="1"/>
  <c r="M21" i="5" s="1"/>
  <c r="K22" i="5"/>
  <c r="L22" i="5" s="1"/>
  <c r="M22" i="5" s="1"/>
  <c r="I5" i="5"/>
  <c r="K5" i="5" s="1"/>
  <c r="L5" i="5" s="1"/>
  <c r="M5" i="5" s="1"/>
  <c r="I4" i="5"/>
  <c r="K4" i="5" s="1"/>
  <c r="L4" i="5" s="1"/>
  <c r="M4" i="5" s="1"/>
  <c r="K17" i="5"/>
  <c r="L17" i="5" s="1"/>
  <c r="M17" i="5" s="1"/>
  <c r="O37" i="2"/>
  <c r="P37" i="2" s="1"/>
  <c r="Q37" i="2" s="1"/>
  <c r="I19" i="5"/>
  <c r="K19" i="5" s="1"/>
  <c r="L19" i="5" s="1"/>
  <c r="M19" i="5" s="1"/>
  <c r="K15" i="5"/>
  <c r="L15" i="5" s="1"/>
  <c r="M15" i="5" s="1"/>
  <c r="I13" i="5"/>
  <c r="K13" i="5" s="1"/>
  <c r="L13" i="5" s="1"/>
  <c r="M13" i="5" s="1"/>
  <c r="K9" i="5"/>
  <c r="L9" i="5" s="1"/>
  <c r="M9" i="5" s="1"/>
  <c r="K6" i="5"/>
  <c r="L6" i="5" s="1"/>
  <c r="M6" i="5" s="1"/>
  <c r="O9" i="2"/>
  <c r="P9" i="2" s="1"/>
  <c r="Q9" i="2" s="1"/>
  <c r="K7" i="5"/>
  <c r="L7" i="5" s="1"/>
  <c r="M7" i="5" s="1"/>
  <c r="K8" i="5"/>
  <c r="L8" i="5" s="1"/>
  <c r="M8" i="5" s="1"/>
  <c r="K20" i="5"/>
  <c r="L20" i="5" s="1"/>
  <c r="M20" i="5" s="1"/>
  <c r="K18" i="5"/>
  <c r="L18" i="5" s="1"/>
  <c r="M18" i="5" s="1"/>
  <c r="K12" i="5"/>
  <c r="L12" i="5" s="1"/>
  <c r="M12" i="5" s="1"/>
  <c r="M39" i="2"/>
  <c r="AT427" i="1"/>
  <c r="D40" i="2"/>
  <c r="E40" i="2"/>
  <c r="N49" i="4"/>
  <c r="N23" i="4"/>
  <c r="N52" i="4"/>
  <c r="N44" i="4"/>
  <c r="N30" i="4"/>
  <c r="N26" i="4"/>
  <c r="N41" i="4"/>
  <c r="N29" i="4"/>
  <c r="N31" i="4"/>
  <c r="N39" i="4"/>
  <c r="N19" i="4"/>
  <c r="N37" i="4"/>
  <c r="N24" i="4"/>
  <c r="N38" i="4"/>
  <c r="N33" i="4"/>
  <c r="N34" i="4"/>
  <c r="N22" i="4"/>
  <c r="L40" i="2"/>
  <c r="K40" i="2"/>
  <c r="N48" i="4"/>
  <c r="N32" i="4"/>
  <c r="N51" i="4"/>
  <c r="N27" i="4"/>
  <c r="N20" i="4"/>
  <c r="N28" i="4"/>
  <c r="N25" i="4"/>
  <c r="N36" i="4"/>
  <c r="N35" i="4"/>
  <c r="N43" i="4"/>
  <c r="N50" i="4"/>
  <c r="N42" i="4"/>
  <c r="N47" i="4"/>
  <c r="N45" i="4"/>
  <c r="N46" i="4"/>
  <c r="N40" i="4"/>
  <c r="N21" i="4"/>
  <c r="K17" i="4"/>
  <c r="L17" i="4" s="1"/>
  <c r="M17" i="4" s="1"/>
  <c r="N17" i="4"/>
  <c r="A17" i="4"/>
  <c r="AT409" i="1"/>
  <c r="AV407" i="1"/>
  <c r="AU407" i="1"/>
  <c r="AV408" i="1"/>
  <c r="AU408" i="1"/>
  <c r="AV426" i="1"/>
  <c r="AU426" i="1"/>
  <c r="AV416" i="1"/>
  <c r="AU416" i="1"/>
  <c r="O39" i="2"/>
  <c r="P39" i="2" s="1"/>
  <c r="Q39" i="2" s="1"/>
  <c r="AV233" i="1"/>
  <c r="AV42" i="1"/>
  <c r="AV70" i="1"/>
  <c r="AV297" i="1"/>
  <c r="AV251" i="1"/>
  <c r="AV350" i="1"/>
  <c r="AV387" i="1"/>
  <c r="AV193" i="1"/>
  <c r="AV343" i="1"/>
  <c r="AV133" i="1"/>
  <c r="AV282" i="1"/>
  <c r="AV63" i="1"/>
  <c r="AV155" i="1"/>
  <c r="AV240" i="1"/>
  <c r="AV272" i="1"/>
  <c r="AV367" i="1"/>
  <c r="AV184" i="1"/>
  <c r="AV259" i="1"/>
  <c r="AV356" i="1"/>
  <c r="AV50" i="1"/>
  <c r="AV123" i="1"/>
  <c r="AV166" i="1"/>
  <c r="AV208" i="1"/>
  <c r="AV309" i="1"/>
  <c r="AV77" i="1"/>
  <c r="AV112" i="1"/>
  <c r="AV174" i="1"/>
  <c r="AV199" i="1"/>
  <c r="AV336" i="1"/>
  <c r="AV328" i="1"/>
  <c r="AV140" i="1"/>
  <c r="AT368" i="1"/>
  <c r="AT185" i="1"/>
  <c r="AT329" i="1"/>
  <c r="AT344" i="1"/>
  <c r="AT357" i="1"/>
  <c r="AT78" i="1"/>
  <c r="AT234" i="1"/>
  <c r="AT283" i="1"/>
  <c r="AT43" i="1"/>
  <c r="AT64" i="1"/>
  <c r="AT71" i="1"/>
  <c r="AT113" i="1"/>
  <c r="AT124" i="1"/>
  <c r="AT156" i="1"/>
  <c r="AT167" i="1"/>
  <c r="AT175" i="1"/>
  <c r="AT298" i="1"/>
  <c r="AT241" i="1"/>
  <c r="AT252" i="1"/>
  <c r="AT273" i="1"/>
  <c r="AT200" i="1"/>
  <c r="AT209" i="1"/>
  <c r="AT337" i="1"/>
  <c r="AT260" i="1"/>
  <c r="AT51" i="1"/>
  <c r="AT134" i="1"/>
  <c r="AT141" i="1"/>
  <c r="L16" i="5"/>
  <c r="M16" i="5" s="1"/>
  <c r="AU77" i="1"/>
  <c r="AU233" i="1"/>
  <c r="AU282" i="1"/>
  <c r="AU42" i="1"/>
  <c r="AU63" i="1"/>
  <c r="AU70" i="1"/>
  <c r="AU112" i="1"/>
  <c r="AU123" i="1"/>
  <c r="AU155" i="1"/>
  <c r="AU166" i="1"/>
  <c r="AU174" i="1"/>
  <c r="AU297" i="1"/>
  <c r="AU240" i="1"/>
  <c r="AU251" i="1"/>
  <c r="AU272" i="1"/>
  <c r="AU350" i="1"/>
  <c r="AU199" i="1"/>
  <c r="AU208" i="1"/>
  <c r="AU336" i="1"/>
  <c r="AU259" i="1"/>
  <c r="AU309" i="1"/>
  <c r="AU50" i="1"/>
  <c r="AU133" i="1"/>
  <c r="AU140" i="1"/>
  <c r="AU367" i="1"/>
  <c r="AU387" i="1"/>
  <c r="AU184" i="1"/>
  <c r="AU193" i="1"/>
  <c r="AU328" i="1"/>
  <c r="AU343" i="1"/>
  <c r="AU356" i="1"/>
  <c r="B19" i="1"/>
  <c r="C19" i="1" s="1"/>
  <c r="AK19" i="1" s="1"/>
  <c r="AK20" i="1" s="1"/>
  <c r="AI428" i="1"/>
  <c r="G18" i="4"/>
  <c r="J18" i="4"/>
  <c r="C18" i="4"/>
  <c r="F18" i="4"/>
  <c r="AI369" i="1"/>
  <c r="AI330" i="1"/>
  <c r="AI168" i="1"/>
  <c r="AI299" i="1"/>
  <c r="AI253" i="1"/>
  <c r="AI201" i="1"/>
  <c r="AI142" i="1"/>
  <c r="AI284" i="1"/>
  <c r="AI114" i="1"/>
  <c r="AI52" i="1"/>
  <c r="AI186" i="1"/>
  <c r="AI176" i="1"/>
  <c r="AI242" i="1"/>
  <c r="AI274" i="1"/>
  <c r="AI210" i="1"/>
  <c r="AI44" i="1"/>
  <c r="AI261" i="1"/>
  <c r="N40" i="2"/>
  <c r="H18" i="4"/>
  <c r="E18" i="4"/>
  <c r="D18" i="4"/>
  <c r="I18" i="4"/>
  <c r="AI410" i="1"/>
  <c r="AI157" i="1"/>
  <c r="AI358" i="1"/>
  <c r="AT410" i="1" l="1"/>
  <c r="K18" i="4"/>
  <c r="L18" i="4" s="1"/>
  <c r="M18" i="4" s="1"/>
  <c r="A18" i="4"/>
  <c r="N18" i="4"/>
  <c r="AT428" i="1"/>
  <c r="AV427" i="1"/>
  <c r="AU427" i="1"/>
  <c r="AV409" i="1"/>
  <c r="AU409" i="1"/>
  <c r="M40" i="2"/>
  <c r="O40" i="2" s="1"/>
  <c r="P40" i="2" s="1"/>
  <c r="Q40" i="2" s="1"/>
  <c r="AV134" i="1"/>
  <c r="AV260" i="1"/>
  <c r="AV273" i="1"/>
  <c r="AV241" i="1"/>
  <c r="AV283" i="1"/>
  <c r="AV344" i="1"/>
  <c r="AV185" i="1"/>
  <c r="AV51" i="1"/>
  <c r="AV252" i="1"/>
  <c r="AV298" i="1"/>
  <c r="AV43" i="1"/>
  <c r="AV357" i="1"/>
  <c r="AV368" i="1"/>
  <c r="AV64" i="1"/>
  <c r="AV78" i="1"/>
  <c r="AV141" i="1"/>
  <c r="AV337" i="1"/>
  <c r="AV200" i="1"/>
  <c r="AV167" i="1"/>
  <c r="AV124" i="1"/>
  <c r="AV71" i="1"/>
  <c r="AV234" i="1"/>
  <c r="AV329" i="1"/>
  <c r="AV209" i="1"/>
  <c r="AV175" i="1"/>
  <c r="AV156" i="1"/>
  <c r="AV113" i="1"/>
  <c r="AT52" i="1"/>
  <c r="AT261" i="1"/>
  <c r="AT114" i="1"/>
  <c r="AT44" i="1"/>
  <c r="AT284" i="1"/>
  <c r="AT358" i="1"/>
  <c r="AT142" i="1"/>
  <c r="AT210" i="1"/>
  <c r="AT201" i="1"/>
  <c r="AT274" i="1"/>
  <c r="AT253" i="1"/>
  <c r="AT242" i="1"/>
  <c r="AT299" i="1"/>
  <c r="AT176" i="1"/>
  <c r="AT168" i="1"/>
  <c r="AT157" i="1"/>
  <c r="AT330" i="1"/>
  <c r="AT186" i="1"/>
  <c r="AT369" i="1"/>
  <c r="AU141" i="1"/>
  <c r="AU134" i="1"/>
  <c r="AU209" i="1"/>
  <c r="AU200" i="1"/>
  <c r="AU273" i="1"/>
  <c r="AU252" i="1"/>
  <c r="AU241" i="1"/>
  <c r="AU298" i="1"/>
  <c r="AU175" i="1"/>
  <c r="AU167" i="1"/>
  <c r="AU156" i="1"/>
  <c r="AU124" i="1"/>
  <c r="AU64" i="1"/>
  <c r="AU78" i="1"/>
  <c r="AU329" i="1"/>
  <c r="AU185" i="1"/>
  <c r="AU368" i="1"/>
  <c r="AU51" i="1"/>
  <c r="AU260" i="1"/>
  <c r="AU337" i="1"/>
  <c r="AU113" i="1"/>
  <c r="AU71" i="1"/>
  <c r="AU43" i="1"/>
  <c r="AU283" i="1"/>
  <c r="AU234" i="1"/>
  <c r="AU357" i="1"/>
  <c r="AU344" i="1"/>
  <c r="AI411" i="1"/>
  <c r="AI143" i="1"/>
  <c r="AI202" i="1"/>
  <c r="AI300" i="1"/>
  <c r="AI187" i="1"/>
  <c r="AI262" i="1"/>
  <c r="AI158" i="1"/>
  <c r="AI211" i="1"/>
  <c r="AI275" i="1"/>
  <c r="AI177" i="1"/>
  <c r="AI370" i="1"/>
  <c r="AI285" i="1"/>
  <c r="AT411" i="1" l="1"/>
  <c r="AV428" i="1"/>
  <c r="AU428" i="1"/>
  <c r="AV410" i="1"/>
  <c r="AU410" i="1"/>
  <c r="AV186" i="1"/>
  <c r="AV242" i="1"/>
  <c r="AV274" i="1"/>
  <c r="AV358" i="1"/>
  <c r="AV261" i="1"/>
  <c r="AV369" i="1"/>
  <c r="AV52" i="1"/>
  <c r="AV253" i="1"/>
  <c r="AV157" i="1"/>
  <c r="AV176" i="1"/>
  <c r="AV210" i="1"/>
  <c r="AV44" i="1"/>
  <c r="AV330" i="1"/>
  <c r="AV168" i="1"/>
  <c r="AV299" i="1"/>
  <c r="AV201" i="1"/>
  <c r="AV142" i="1"/>
  <c r="AV284" i="1"/>
  <c r="AV114" i="1"/>
  <c r="AT158" i="1"/>
  <c r="AT285" i="1"/>
  <c r="AT262" i="1"/>
  <c r="AT370" i="1"/>
  <c r="AT187" i="1"/>
  <c r="AT177" i="1"/>
  <c r="AT300" i="1"/>
  <c r="AT275" i="1"/>
  <c r="AT202" i="1"/>
  <c r="AT211" i="1"/>
  <c r="AT143" i="1"/>
  <c r="AU369" i="1"/>
  <c r="AU186" i="1"/>
  <c r="AU330" i="1"/>
  <c r="AU176" i="1"/>
  <c r="AU299" i="1"/>
  <c r="AU242" i="1"/>
  <c r="AU274" i="1"/>
  <c r="AU201" i="1"/>
  <c r="AU210" i="1"/>
  <c r="AU142" i="1"/>
  <c r="AU358" i="1"/>
  <c r="AU114" i="1"/>
  <c r="AU157" i="1"/>
  <c r="AU168" i="1"/>
  <c r="AU253" i="1"/>
  <c r="AU284" i="1"/>
  <c r="AU44" i="1"/>
  <c r="AU261" i="1"/>
  <c r="AU52" i="1"/>
  <c r="AI286" i="1"/>
  <c r="AI371" i="1"/>
  <c r="AI144" i="1"/>
  <c r="AI301" i="1"/>
  <c r="AI159" i="1"/>
  <c r="AI263" i="1"/>
  <c r="AI212" i="1"/>
  <c r="AI178" i="1"/>
  <c r="AI276" i="1"/>
  <c r="AU411" i="1" l="1"/>
  <c r="AV411" i="1"/>
  <c r="AV262" i="1"/>
  <c r="AV370" i="1"/>
  <c r="AV143" i="1"/>
  <c r="AV202" i="1"/>
  <c r="AV300" i="1"/>
  <c r="AV187" i="1"/>
  <c r="AV158" i="1"/>
  <c r="AV211" i="1"/>
  <c r="AV275" i="1"/>
  <c r="AV177" i="1"/>
  <c r="AV285" i="1"/>
  <c r="AT276" i="1"/>
  <c r="AT301" i="1"/>
  <c r="AT178" i="1"/>
  <c r="AT144" i="1"/>
  <c r="AT212" i="1"/>
  <c r="AT371" i="1"/>
  <c r="AT263" i="1"/>
  <c r="AT286" i="1"/>
  <c r="AT159" i="1"/>
  <c r="AU143" i="1"/>
  <c r="AU211" i="1"/>
  <c r="AU202" i="1"/>
  <c r="AU370" i="1"/>
  <c r="AU262" i="1"/>
  <c r="AU285" i="1"/>
  <c r="AU158" i="1"/>
  <c r="AU275" i="1"/>
  <c r="AU300" i="1"/>
  <c r="AU177" i="1"/>
  <c r="AU187" i="1"/>
  <c r="AI264" i="1"/>
  <c r="AI160" i="1"/>
  <c r="AI302" i="1"/>
  <c r="AI287" i="1"/>
  <c r="AV371" i="1" l="1"/>
  <c r="AV263" i="1"/>
  <c r="AV159" i="1"/>
  <c r="AV212" i="1"/>
  <c r="AV178" i="1"/>
  <c r="AV276" i="1"/>
  <c r="AV286" i="1"/>
  <c r="AV144" i="1"/>
  <c r="AV301" i="1"/>
  <c r="AT160" i="1"/>
  <c r="AT287" i="1"/>
  <c r="AT264" i="1"/>
  <c r="AT302" i="1"/>
  <c r="AU212" i="1"/>
  <c r="AU178" i="1"/>
  <c r="AU159" i="1"/>
  <c r="AU286" i="1"/>
  <c r="AU263" i="1"/>
  <c r="AU371" i="1"/>
  <c r="AU144" i="1"/>
  <c r="AU301" i="1"/>
  <c r="AU276" i="1"/>
  <c r="AI288" i="1"/>
  <c r="AI303" i="1"/>
  <c r="AI265" i="1"/>
  <c r="AV264" i="1" l="1"/>
  <c r="AV160" i="1"/>
  <c r="AV302" i="1"/>
  <c r="AV287" i="1"/>
  <c r="AT303" i="1"/>
  <c r="AT265" i="1"/>
  <c r="AT288" i="1"/>
  <c r="AU302" i="1"/>
  <c r="AU264" i="1"/>
  <c r="AU287" i="1"/>
  <c r="AU160" i="1"/>
  <c r="AI266" i="1"/>
  <c r="AV265" i="1" l="1"/>
  <c r="AV288" i="1"/>
  <c r="AV303" i="1"/>
  <c r="AT266" i="1"/>
  <c r="AU288" i="1"/>
  <c r="AU265" i="1"/>
  <c r="AU303" i="1"/>
  <c r="AV266" i="1" l="1"/>
  <c r="AU266" i="1"/>
</calcChain>
</file>

<file path=xl/comments1.xml><?xml version="1.0" encoding="utf-8"?>
<comments xmlns="http://schemas.openxmlformats.org/spreadsheetml/2006/main">
  <authors>
    <author>Hp</author>
  </authors>
  <commentList>
    <comment ref="S89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<sst xmlns="http://schemas.openxmlformats.org/spreadsheetml/2006/main" count="1355" uniqueCount="520">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</sst>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938" headerRowDxfId="241" dataDxfId="240" totalsRowDxfId="239">
  <autoFilter ref="A2:AV938"/>
  <sortState ref="A3:AQ910">
    <sortCondition ref="AG2:AG910"/>
  </sortState>
  <tableColumns count="48">
    <tableColumn id="36" name="ID" totalsRowLabel="Total" dataDxfId="238" totalsRowDxfId="23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6" totalsRowDxfId="23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4" totalsRowDxfId="233">
      <calculatedColumnFormula>IF(NOTA[[#This Row],[ID_P]]="","",MATCH(NOTA[[#This Row],[ID_P]],[1]!B_MSK[N_ID],0))</calculatedColumnFormula>
    </tableColumn>
    <tableColumn id="37" name="ID_H" dataDxfId="232" totalsRowDxfId="23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0"/>
    <tableColumn id="3" name="SUPPLIER" dataDxfId="229" totalsRowDxfId="228"/>
    <tableColumn id="4" name="FAKTUR" dataDxfId="227" totalsRowDxfId="226"/>
    <tableColumn id="5" name="NO.NOTA" dataDxfId="225" totalsRowDxfId="224"/>
    <tableColumn id="6" name="NO.SJ" dataDxfId="223" totalsRowDxfId="222"/>
    <tableColumn id="7" name="TGL.NOTA" dataDxfId="221" totalsRowDxfId="220"/>
    <tableColumn id="8" name="SERI" dataDxfId="219" totalsRowDxfId="218"/>
    <tableColumn id="9" name="NAMA BARANG" dataDxfId="217" totalsRowDxfId="216"/>
    <tableColumn id="10" name="C" dataDxfId="215" totalsRowDxfId="214"/>
    <tableColumn id="12" name="QTY" dataDxfId="213" totalsRowDxfId="212"/>
    <tableColumn id="13" name="STN" dataDxfId="211" totalsRowDxfId="210"/>
    <tableColumn id="14" name="HARGA SATUAN" dataDxfId="209" totalsRowDxfId="208"/>
    <tableColumn id="16" name="HARGA/ CTN" dataDxfId="207" totalsRowDxfId="206"/>
    <tableColumn id="17" name="QTY/ CTN" dataDxfId="205" totalsRowDxfId="204"/>
    <tableColumn id="18" name="DISC 1" dataDxfId="203" totalsRowDxfId="202"/>
    <tableColumn id="19" name="DISC 2" dataDxfId="201" totalsRowDxfId="200"/>
    <tableColumn id="11" name="DISC DLL" dataDxfId="199" totalsRowDxfId="198"/>
    <tableColumn id="31" name="KETERANGAN" dataDxfId="197" totalsRowDxfId="196"/>
    <tableColumn id="20" name="JUMLAH" dataDxfId="195" totalsRowDxfId="194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3" totalsRowDxfId="192">
      <calculatedColumnFormula>IF(NOTA[[#This Row],[JUMLAH]]="","",NOTA[[#This Row],[JUMLAH]]*NOTA[[#This Row],[DISC 1]])</calculatedColumnFormula>
    </tableColumn>
    <tableColumn id="22" name="DISC 2-" dataDxfId="191" totalsRowDxfId="190">
      <calculatedColumnFormula>IF(NOTA[[#This Row],[JUMLAH]]="","",(NOTA[[#This Row],[JUMLAH]]-NOTA[[#This Row],[DISC 1-]])*NOTA[[#This Row],[DISC 2]])</calculatedColumnFormula>
    </tableColumn>
    <tableColumn id="25" name="DISC" dataDxfId="189" totalsRowDxfId="188">
      <calculatedColumnFormula>IF(NOTA[[#This Row],[JUMLAH]]="","",NOTA[[#This Row],[DISC 1-]]+NOTA[[#This Row],[DISC 2-]])</calculatedColumnFormula>
    </tableColumn>
    <tableColumn id="26" name="TOTAL" dataDxfId="187" totalsRowDxfId="186">
      <calculatedColumnFormula>IF(NOTA[[#This Row],[JUMLAH]]="","",NOTA[[#This Row],[JUMLAH]]-NOTA[[#This Row],[DISC]])</calculatedColumnFormula>
    </tableColumn>
    <tableColumn id="43" name="Column2" dataDxfId="185" totalsRowDxfId="184"/>
    <tableColumn id="33" name="DISC TOTAL" dataDxfId="183" totalsRowDxfId="18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1" totalsRowDxfId="18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9" totalsRowDxfId="178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7" totalsRowDxfId="176">
      <calculatedColumnFormula>IF(OR(NOTA[[#This Row],[QTY]]="",NOTA[[#This Row],[HARGA SATUAN]]="",),"",NOTA[[#This Row],[QTY]]*NOTA[[#This Row],[HARGA SATUAN]])</calculatedColumnFormula>
    </tableColumn>
    <tableColumn id="27" name="TGL_H" dataDxfId="175" totalsRowDxfId="174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3" totalsRowDxfId="172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1" totalsRowDxfId="170">
      <calculatedColumnFormula>IF(NOTA[[#This Row],[ID_H]]="","",IF(NOTA[[#This Row],[FAKTUR]]="",INDIRECT(ADDRESS(ROW()-1,COLUMN())),NOTA[[#This Row],[FAKTUR]]))</calculatedColumnFormula>
    </tableColumn>
    <tableColumn id="30" name="qb" dataDxfId="169">
      <calculatedColumnFormula>IF(NOTA[[#This Row],[ID]]="","",COUNTIF(NOTA[ID_H],NOTA[[#This Row],[ID_H]]))</calculatedColumnFormula>
    </tableColumn>
    <tableColumn id="29" name="Column1" dataDxfId="168">
      <calculatedColumnFormula>IF(NOTA[[#This Row],[TGL.NOTA]]="",IF(NOTA[[#This Row],[SUPPLIER_H]]="","",AK2),MONTH(NOTA[[#This Row],[TGL.NOTA]]))</calculatedColumnFormula>
    </tableColumn>
    <tableColumn id="38" name="CONCAT1" dataDxfId="167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66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65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64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63">
      <calculatedColumnFormula>IF(NOTA[[#This Row],[CONCAT4]]="","",_xlfn.IFNA(MATCH(NOTA[[#This Row],[CONCAT4]],[2]!RAW[CONCAT_H],0),FALSE))</calculatedColumnFormula>
    </tableColumn>
    <tableColumn id="39" name="//DB" dataDxfId="162">
      <calculatedColumnFormula>IF(NOTA[[#This Row],[CONCAT1]]="","",MATCH(NOTA[[#This Row],[CONCAT1]],[3]!db[NB NOTA_C],0))</calculatedColumnFormula>
    </tableColumn>
    <tableColumn id="47" name="Column3" dataDxfId="161">
      <calculatedColumnFormula>IF(NOTA[[#This Row],[QTY/ CTN]]="","",TRUE)</calculatedColumnFormula>
    </tableColumn>
    <tableColumn id="44" name="QTY/ CTN_H" dataDxfId="160" totalsRowDxfId="159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58" totalsRowDxfId="157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56" totalsRowDxfId="155">
      <calculatedColumnFormula>IF(NOTA[[#This Row],[ID_H]]="","",MATCH(NOTA[[#This Row],[NB NOTA_C_QTY]],[3]!db[NB NOTA_C_QTY],0))</calculatedColumnFormula>
    </tableColumn>
    <tableColumn id="48" name="ID BARANG" dataDxfId="154" totalsRowDxfId="153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938"/>
  <sheetViews>
    <sheetView tabSelected="1" topLeftCell="I374" zoomScale="70" zoomScaleNormal="70" zoomScaleSheetLayoutView="55" workbookViewId="0">
      <selection activeCell="N390" sqref="N390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7.14062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85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37</v>
      </c>
      <c r="C2" s="38" t="s">
        <v>79</v>
      </c>
      <c r="D2" s="38" t="s">
        <v>38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7</v>
      </c>
      <c r="L2" s="38" t="s">
        <v>8</v>
      </c>
      <c r="M2" s="41" t="s">
        <v>9</v>
      </c>
      <c r="N2" s="38" t="s">
        <v>11</v>
      </c>
      <c r="O2" s="38" t="s">
        <v>10</v>
      </c>
      <c r="P2" s="42" t="s">
        <v>12</v>
      </c>
      <c r="Q2" s="43" t="s">
        <v>13</v>
      </c>
      <c r="R2" s="44" t="s">
        <v>14</v>
      </c>
      <c r="S2" s="45" t="s">
        <v>15</v>
      </c>
      <c r="T2" s="45" t="s">
        <v>16</v>
      </c>
      <c r="U2" s="42" t="s">
        <v>20</v>
      </c>
      <c r="V2" s="45" t="s">
        <v>27</v>
      </c>
      <c r="W2" s="42" t="s">
        <v>17</v>
      </c>
      <c r="X2" s="42" t="s">
        <v>18</v>
      </c>
      <c r="Y2" s="42" t="s">
        <v>19</v>
      </c>
      <c r="Z2" s="42" t="s">
        <v>21</v>
      </c>
      <c r="AA2" s="42" t="s">
        <v>22</v>
      </c>
      <c r="AB2" s="42" t="s">
        <v>115</v>
      </c>
      <c r="AC2" s="42" t="s">
        <v>29</v>
      </c>
      <c r="AD2" s="42" t="s">
        <v>30</v>
      </c>
      <c r="AE2" s="38" t="s">
        <v>50</v>
      </c>
      <c r="AF2" s="42" t="s">
        <v>81</v>
      </c>
      <c r="AG2" s="40" t="s">
        <v>36</v>
      </c>
      <c r="AH2" s="38" t="s">
        <v>51</v>
      </c>
      <c r="AI2" s="38" t="s">
        <v>88</v>
      </c>
      <c r="AJ2" s="38" t="s">
        <v>80</v>
      </c>
      <c r="AK2" s="38" t="s">
        <v>53</v>
      </c>
      <c r="AL2" s="38" t="s">
        <v>92</v>
      </c>
      <c r="AM2" s="38" t="s">
        <v>91</v>
      </c>
      <c r="AN2" s="38" t="s">
        <v>96</v>
      </c>
      <c r="AO2" s="38" t="s">
        <v>97</v>
      </c>
      <c r="AP2" s="38" t="s">
        <v>98</v>
      </c>
      <c r="AQ2" s="38" t="s">
        <v>93</v>
      </c>
      <c r="AR2" s="38" t="s">
        <v>477</v>
      </c>
      <c r="AS2" s="38" t="s">
        <v>476</v>
      </c>
      <c r="AT2" s="38" t="s">
        <v>479</v>
      </c>
      <c r="AU2" s="38" t="s">
        <v>478</v>
      </c>
      <c r="AV2" s="55" t="s">
        <v>483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157</v>
      </c>
      <c r="G3" s="38" t="s">
        <v>146</v>
      </c>
      <c r="H3" s="48" t="s">
        <v>202</v>
      </c>
      <c r="J3" s="40">
        <v>45074</v>
      </c>
      <c r="L3" s="38" t="s">
        <v>203</v>
      </c>
      <c r="M3" s="41">
        <v>10</v>
      </c>
      <c r="N3" s="39">
        <v>600</v>
      </c>
      <c r="O3" s="38" t="s">
        <v>153</v>
      </c>
      <c r="P3" s="42">
        <v>42000</v>
      </c>
      <c r="Q3" s="43"/>
      <c r="R3" s="49" t="s">
        <v>154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116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>
        <f ca="1">IF(NOTA[[#This Row],[ID_H]]="","",MATCH(NOTA[[#This Row],[NB NOTA_C_QTY]],[3]!db[NB NOTA_C_QTY],0))</f>
        <v>116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204</v>
      </c>
      <c r="M4" s="41">
        <v>1</v>
      </c>
      <c r="N4" s="39">
        <v>60</v>
      </c>
      <c r="O4" s="38" t="s">
        <v>153</v>
      </c>
      <c r="P4" s="42">
        <v>20000</v>
      </c>
      <c r="Q4" s="43"/>
      <c r="R4" s="49" t="s">
        <v>154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798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>
        <f ca="1">IF(NOTA[[#This Row],[ID_H]]="","",MATCH(NOTA[[#This Row],[NB NOTA_C_QTY]],[3]!db[NB NOTA_C_QTY],0))</f>
        <v>798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NOTA_C_QTY]],[3]!db[NB NOTA_C_QTY],0))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205</v>
      </c>
      <c r="G6" s="38" t="s">
        <v>146</v>
      </c>
      <c r="H6" s="48" t="s">
        <v>170</v>
      </c>
      <c r="J6" s="40">
        <v>45107</v>
      </c>
      <c r="L6" s="38" t="s">
        <v>206</v>
      </c>
      <c r="M6" s="41">
        <v>11</v>
      </c>
      <c r="N6" s="39">
        <v>660</v>
      </c>
      <c r="O6" s="38" t="s">
        <v>153</v>
      </c>
      <c r="P6" s="42">
        <v>9100</v>
      </c>
      <c r="Q6" s="43"/>
      <c r="R6" s="49" t="s">
        <v>154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Row],[SUPPLIER_H]]="","",AK3),MONTH(NOTA[[#This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510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>
        <f ca="1">IF(NOTA[[#This Row],[ID_H]]="","",MATCH(NOTA[[#This Row],[NB NOTA_C_QTY]],[3]!db[NB NOTA_C_QTY],0))</f>
        <v>510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207</v>
      </c>
      <c r="M7" s="41">
        <v>23</v>
      </c>
      <c r="N7" s="39">
        <v>1380</v>
      </c>
      <c r="O7" s="38" t="s">
        <v>153</v>
      </c>
      <c r="P7" s="42">
        <v>9100</v>
      </c>
      <c r="Q7" s="43"/>
      <c r="R7" s="49" t="s">
        <v>154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512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>
        <f ca="1">IF(NOTA[[#This Row],[ID_H]]="","",MATCH(NOTA[[#This Row],[NB NOTA_C_QTY]],[3]!db[NB NOTA_C_QTY],0))</f>
        <v>512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NOTA_C_QTY]],[3]!db[NB NOTA_C_QTY],0))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208</v>
      </c>
      <c r="G9" s="38" t="s">
        <v>146</v>
      </c>
      <c r="H9" s="48" t="s">
        <v>209</v>
      </c>
      <c r="J9" s="40">
        <v>45104</v>
      </c>
      <c r="L9" s="38" t="s">
        <v>210</v>
      </c>
      <c r="M9" s="41">
        <v>2</v>
      </c>
      <c r="N9" s="39">
        <v>300</v>
      </c>
      <c r="O9" s="38" t="s">
        <v>211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Row],[SUPPLIER_H]]="","",AK6),MONTH(NOTA[[#This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1571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>
        <f ca="1">IF(NOTA[[#This Row],[ID_H]]="","",MATCH(NOTA[[#This Row],[NB NOTA_C_QTY]],[3]!db[NB NOTA_C_QTY],0))</f>
        <v>1571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212</v>
      </c>
      <c r="M10" s="41">
        <v>2</v>
      </c>
      <c r="N10" s="39">
        <v>600</v>
      </c>
      <c r="O10" s="38" t="s">
        <v>211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1569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>
        <f ca="1">IF(NOTA[[#This Row],[ID_H]]="","",MATCH(NOTA[[#This Row],[NB NOTA_C_QTY]],[3]!db[NB NOTA_C_QTY],0))</f>
        <v>1569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213</v>
      </c>
      <c r="M11" s="41">
        <v>2</v>
      </c>
      <c r="N11" s="39">
        <v>320</v>
      </c>
      <c r="O11" s="38" t="s">
        <v>211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1572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>
        <f ca="1">IF(NOTA[[#This Row],[ID_H]]="","",MATCH(NOTA[[#This Row],[NB NOTA_C_QTY]],[3]!db[NB NOTA_C_QTY],0))</f>
        <v>1572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214</v>
      </c>
      <c r="M12" s="41">
        <v>1</v>
      </c>
      <c r="N12" s="39">
        <v>200</v>
      </c>
      <c r="O12" s="38" t="s">
        <v>211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1576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>
        <f ca="1">IF(NOTA[[#This Row],[ID_H]]="","",MATCH(NOTA[[#This Row],[NB NOTA_C_QTY]],[3]!db[NB NOTA_C_QTY],0))</f>
        <v>1576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215</v>
      </c>
      <c r="M13" s="41">
        <v>2</v>
      </c>
      <c r="N13" s="39">
        <v>300</v>
      </c>
      <c r="O13" s="38" t="s">
        <v>211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1579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>
        <f ca="1">IF(NOTA[[#This Row],[ID_H]]="","",MATCH(NOTA[[#This Row],[NB NOTA_C_QTY]],[3]!db[NB NOTA_C_QTY],0))</f>
        <v>1579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NOTA_C_QTY]],[3]!db[NB NOTA_C_QTY],0))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216</v>
      </c>
      <c r="G15" s="38" t="s">
        <v>146</v>
      </c>
      <c r="H15" s="48" t="s">
        <v>217</v>
      </c>
      <c r="J15" s="40">
        <v>45103</v>
      </c>
      <c r="L15" s="38" t="s">
        <v>494</v>
      </c>
      <c r="M15" s="41">
        <v>4</v>
      </c>
      <c r="N15" s="39">
        <v>4800</v>
      </c>
      <c r="O15" s="38" t="s">
        <v>118</v>
      </c>
      <c r="P15" s="42">
        <v>2312.5</v>
      </c>
      <c r="Q15" s="43"/>
      <c r="R15" s="49" t="s">
        <v>218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Row],[SUPPLIER_H]]="","",AK13),MONTH(NOTA[[#This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2607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>
        <f ca="1">IF(NOTA[[#This Row],[ID_H]]="","",MATCH(NOTA[[#This Row],[NB NOTA_C_QTY]],[3]!db[NB NOTA_C_QTY],0))</f>
        <v>2607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NOTA_C_QTY]],[3]!db[NB NOTA_C_QTY],0))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148</v>
      </c>
      <c r="G17" s="38" t="s">
        <v>146</v>
      </c>
      <c r="H17" s="48" t="s">
        <v>149</v>
      </c>
      <c r="J17" s="40">
        <v>45110</v>
      </c>
      <c r="L17" s="38" t="s">
        <v>150</v>
      </c>
      <c r="M17" s="41">
        <v>30</v>
      </c>
      <c r="N17" s="39">
        <v>300</v>
      </c>
      <c r="O17" s="38" t="s">
        <v>118</v>
      </c>
      <c r="P17" s="42">
        <v>48000</v>
      </c>
      <c r="Q17" s="43"/>
      <c r="R17" s="49" t="s">
        <v>151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Row],[SUPPLIER_H]]="","",AK15),MONTH(NOTA[[#This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1691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>
        <f ca="1">IF(NOTA[[#This Row],[ID_H]]="","",MATCH(NOTA[[#This Row],[NB NOTA_C_QTY]],[3]!db[NB NOTA_C_QTY],0))</f>
        <v>1691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NOTA_C_QTY]],[3]!db[NB NOTA_C_QTY],0))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152</v>
      </c>
      <c r="G19" s="42" t="s">
        <v>146</v>
      </c>
      <c r="H19" s="42" t="s">
        <v>495</v>
      </c>
      <c r="I19" s="42"/>
      <c r="J19" s="40">
        <v>45110</v>
      </c>
      <c r="K19" s="42"/>
      <c r="L19" s="42" t="s">
        <v>496</v>
      </c>
      <c r="M19" s="42">
        <v>5</v>
      </c>
      <c r="N19" s="42">
        <v>60</v>
      </c>
      <c r="O19" s="42" t="s">
        <v>153</v>
      </c>
      <c r="P19" s="42">
        <v>38000</v>
      </c>
      <c r="Q19" s="42"/>
      <c r="R19" s="42" t="s">
        <v>514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2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Row],[SUPPLIER_H]]="","",AK15),MONTH(NOTA[[#This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744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>
        <f ca="1">IF(NOTA[[#This Row],[ID_H]]="","",MATCH(NOTA[[#This Row],[NB NOTA_C_QTY]],[3]!db[NB NOTA_C_QTY],0))</f>
        <v>744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155</v>
      </c>
      <c r="M20" s="41">
        <v>1</v>
      </c>
      <c r="N20" s="39">
        <v>7000</v>
      </c>
      <c r="O20" s="38" t="s">
        <v>118</v>
      </c>
      <c r="P20" s="42">
        <v>650</v>
      </c>
      <c r="Q20" s="43"/>
      <c r="R20" s="49" t="s">
        <v>156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2608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>
        <f ca="1">IF(NOTA[[#This Row],[ID_H]]="","",MATCH(NOTA[[#This Row],[NB NOTA_C_QTY]],[3]!db[NB NOTA_C_QTY],0))</f>
        <v>2608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NOTA_C_QTY]],[3]!db[NB NOTA_C_QTY],0))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157</v>
      </c>
      <c r="G22" s="38" t="s">
        <v>146</v>
      </c>
      <c r="H22" s="48" t="s">
        <v>158</v>
      </c>
      <c r="J22" s="40">
        <v>45108</v>
      </c>
      <c r="L22" s="38" t="s">
        <v>159</v>
      </c>
      <c r="M22" s="41">
        <v>3</v>
      </c>
      <c r="N22" s="39">
        <v>180</v>
      </c>
      <c r="O22" s="38" t="s">
        <v>153</v>
      </c>
      <c r="P22" s="42">
        <v>21500</v>
      </c>
      <c r="Q22" s="43"/>
      <c r="R22" s="49" t="s">
        <v>154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Row],[SUPPLIER_H]]="","",AK19),MONTH(NOTA[[#This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2609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>
        <f ca="1">IF(NOTA[[#This Row],[ID_H]]="","",MATCH(NOTA[[#This Row],[NB NOTA_C_QTY]],[3]!db[NB NOTA_C_QTY],0))</f>
        <v>2609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NOTA_C_QTY]],[3]!db[NB NOTA_C_QTY],0))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157</v>
      </c>
      <c r="G24" s="38" t="s">
        <v>146</v>
      </c>
      <c r="H24" s="48" t="s">
        <v>160</v>
      </c>
      <c r="J24" s="40">
        <v>45108</v>
      </c>
      <c r="L24" s="38" t="s">
        <v>161</v>
      </c>
      <c r="M24" s="41">
        <v>3</v>
      </c>
      <c r="N24" s="39">
        <v>288</v>
      </c>
      <c r="O24" s="38" t="s">
        <v>153</v>
      </c>
      <c r="P24" s="42">
        <v>26500</v>
      </c>
      <c r="Q24" s="43"/>
      <c r="R24" s="49" t="s">
        <v>162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Row],[SUPPLIER_H]]="","",AK20),MONTH(NOTA[[#This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110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>
        <f ca="1">IF(NOTA[[#This Row],[ID_H]]="","",MATCH(NOTA[[#This Row],[NB NOTA_C_QTY]],[3]!db[NB NOTA_C_QTY],0))</f>
        <v>110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NOTA_C_QTY]],[3]!db[NB NOTA_C_QTY],0))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157</v>
      </c>
      <c r="G26" s="38" t="s">
        <v>146</v>
      </c>
      <c r="H26" s="48" t="s">
        <v>163</v>
      </c>
      <c r="J26" s="40">
        <v>45111</v>
      </c>
      <c r="L26" s="38" t="s">
        <v>164</v>
      </c>
      <c r="M26" s="41">
        <v>3</v>
      </c>
      <c r="N26" s="39">
        <v>288</v>
      </c>
      <c r="O26" s="38" t="s">
        <v>153</v>
      </c>
      <c r="P26" s="43">
        <v>26500</v>
      </c>
      <c r="Q26" s="43"/>
      <c r="R26" s="49" t="s">
        <v>162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Row],[SUPPLIER_H]]="","",AK22),MONTH(NOTA[[#This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110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>
        <f ca="1">IF(NOTA[[#This Row],[ID_H]]="","",MATCH(NOTA[[#This Row],[NB NOTA_C_QTY]],[3]!db[NB NOTA_C_QTY],0))</f>
        <v>110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165</v>
      </c>
      <c r="M27" s="41">
        <v>3</v>
      </c>
      <c r="N27" s="39">
        <v>288</v>
      </c>
      <c r="O27" s="38" t="s">
        <v>153</v>
      </c>
      <c r="P27" s="43">
        <v>26500</v>
      </c>
      <c r="Q27" s="43"/>
      <c r="R27" s="49" t="s">
        <v>162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108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>
        <f ca="1">IF(NOTA[[#This Row],[ID_H]]="","",MATCH(NOTA[[#This Row],[NB NOTA_C_QTY]],[3]!db[NB NOTA_C_QTY],0))</f>
        <v>108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NOTA_C_QTY]],[3]!db[NB NOTA_C_QTY],0))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166</v>
      </c>
      <c r="G29" s="38" t="s">
        <v>146</v>
      </c>
      <c r="H29" s="48" t="s">
        <v>167</v>
      </c>
      <c r="J29" s="40">
        <v>45108</v>
      </c>
      <c r="L29" s="38" t="s">
        <v>168</v>
      </c>
      <c r="M29" s="41">
        <v>5</v>
      </c>
      <c r="N29" s="39">
        <v>600</v>
      </c>
      <c r="O29" s="38" t="s">
        <v>118</v>
      </c>
      <c r="P29" s="43">
        <v>16325</v>
      </c>
      <c r="Q29" s="43"/>
      <c r="R29" s="49" t="s">
        <v>169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Row],[SUPPLIER_H]]="","",AK26),MONTH(NOTA[[#This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1915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>
        <f ca="1">IF(NOTA[[#This Row],[ID_H]]="","",MATCH(NOTA[[#This Row],[NB NOTA_C_QTY]],[3]!db[NB NOTA_C_QTY],0))</f>
        <v>1915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NOTA_C_QTY]],[3]!db[NB NOTA_C_QTY],0))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166</v>
      </c>
      <c r="G31" s="38" t="s">
        <v>146</v>
      </c>
      <c r="H31" s="48" t="s">
        <v>170</v>
      </c>
      <c r="I31" s="38" t="s">
        <v>171</v>
      </c>
      <c r="J31" s="40">
        <v>45110</v>
      </c>
      <c r="L31" s="38" t="s">
        <v>172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Row],[SUPPLIER_H]]="","",AK27),MONTH(NOTA[[#This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551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>
        <f ca="1">IF(NOTA[[#This Row],[ID_H]]="","",MATCH(NOTA[[#This Row],[NB NOTA_C_QTY]],[3]!db[NB NOTA_C_QTY],0))</f>
        <v>551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NOTA_C_QTY]],[3]!db[NB NOTA_C_QTY],0))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173</v>
      </c>
      <c r="G33" s="38" t="s">
        <v>146</v>
      </c>
      <c r="H33" s="48" t="s">
        <v>170</v>
      </c>
      <c r="I33" s="38" t="s">
        <v>174</v>
      </c>
      <c r="J33" s="40">
        <v>45111</v>
      </c>
      <c r="L33" s="38" t="s">
        <v>175</v>
      </c>
      <c r="M33" s="41">
        <v>1</v>
      </c>
      <c r="N33" s="39">
        <v>50</v>
      </c>
      <c r="O33" s="38" t="s">
        <v>153</v>
      </c>
      <c r="P33" s="43">
        <v>39500</v>
      </c>
      <c r="Q33" s="43"/>
      <c r="R33" s="49" t="s">
        <v>484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Row],[SUPPLIER_H]]="","",AK29),MONTH(NOTA[[#This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2610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>
        <f ca="1">IF(NOTA[[#This Row],[ID_H]]="","",MATCH(NOTA[[#This Row],[NB NOTA_C_QTY]],[3]!db[NB NOTA_C_QTY],0))</f>
        <v>2610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176</v>
      </c>
      <c r="M34" s="41">
        <v>1</v>
      </c>
      <c r="N34" s="39">
        <v>20</v>
      </c>
      <c r="O34" s="38" t="s">
        <v>153</v>
      </c>
      <c r="P34" s="43">
        <v>83800</v>
      </c>
      <c r="Q34" s="43"/>
      <c r="R34" s="49" t="s">
        <v>485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2611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>
        <f ca="1">IF(NOTA[[#This Row],[ID_H]]="","",MATCH(NOTA[[#This Row],[NB NOTA_C_QTY]],[3]!db[NB NOTA_C_QTY],0))</f>
        <v>2611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NOTA_C_QTY]],[3]!db[NB NOTA_C_QTY],0))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173</v>
      </c>
      <c r="G36" s="38" t="s">
        <v>146</v>
      </c>
      <c r="H36" s="48" t="s">
        <v>170</v>
      </c>
      <c r="I36" s="38" t="s">
        <v>177</v>
      </c>
      <c r="J36" s="40">
        <v>45111</v>
      </c>
      <c r="L36" s="38" t="s">
        <v>178</v>
      </c>
      <c r="M36" s="41">
        <v>5</v>
      </c>
      <c r="N36" s="39">
        <v>500</v>
      </c>
      <c r="O36" s="38" t="s">
        <v>153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Row],[SUPPLIER_H]]="","",AK33),MONTH(NOTA[[#This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374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>
        <f ca="1">IF(NOTA[[#This Row],[ID_H]]="","",MATCH(NOTA[[#This Row],[NB NOTA_C_QTY]],[3]!db[NB NOTA_C_QTY],0))</f>
        <v>374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NOTA_C_QTY]],[3]!db[NB NOTA_C_QTY],0))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179</v>
      </c>
      <c r="G38" s="38" t="s">
        <v>146</v>
      </c>
      <c r="H38" s="48" t="s">
        <v>180</v>
      </c>
      <c r="J38" s="40">
        <v>45110</v>
      </c>
      <c r="L38" s="38" t="s">
        <v>181</v>
      </c>
      <c r="M38" s="41">
        <v>2</v>
      </c>
      <c r="N38" s="39">
        <v>144</v>
      </c>
      <c r="O38" s="38" t="s">
        <v>182</v>
      </c>
      <c r="P38" s="42">
        <v>110000</v>
      </c>
      <c r="Q38" s="43"/>
      <c r="R38" s="49" t="s">
        <v>183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Row],[SUPPLIER_H]]="","",AK34),MONTH(NOTA[[#This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2612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>
        <f ca="1">IF(NOTA[[#This Row],[ID_H]]="","",MATCH(NOTA[[#This Row],[NB NOTA_C_QTY]],[3]!db[NB NOTA_C_QTY],0))</f>
        <v>2612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184</v>
      </c>
      <c r="M39" s="41">
        <v>2</v>
      </c>
      <c r="N39" s="39">
        <v>80</v>
      </c>
      <c r="O39" s="38" t="s">
        <v>182</v>
      </c>
      <c r="P39" s="42">
        <v>125000</v>
      </c>
      <c r="Q39" s="43"/>
      <c r="R39" s="49" t="s">
        <v>185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2613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>
        <f ca="1">IF(NOTA[[#This Row],[ID_H]]="","",MATCH(NOTA[[#This Row],[NB NOTA_C_QTY]],[3]!db[NB NOTA_C_QTY],0))</f>
        <v>2613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186</v>
      </c>
      <c r="M40" s="41">
        <v>1</v>
      </c>
      <c r="N40" s="39">
        <v>50</v>
      </c>
      <c r="O40" s="38" t="s">
        <v>182</v>
      </c>
      <c r="P40" s="42">
        <v>75000</v>
      </c>
      <c r="Q40" s="43"/>
      <c r="R40" s="49" t="s">
        <v>187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139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>
        <f ca="1">IF(NOTA[[#This Row],[ID_H]]="","",MATCH(NOTA[[#This Row],[NB NOTA_C_QTY]],[3]!db[NB NOTA_C_QTY],0))</f>
        <v>139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188</v>
      </c>
      <c r="M41" s="41">
        <v>1</v>
      </c>
      <c r="N41" s="39">
        <v>60</v>
      </c>
      <c r="O41" s="38" t="s">
        <v>182</v>
      </c>
      <c r="P41" s="42">
        <v>67500</v>
      </c>
      <c r="Q41" s="43"/>
      <c r="R41" s="49" t="s">
        <v>189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138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>
        <f ca="1">IF(NOTA[[#This Row],[ID_H]]="","",MATCH(NOTA[[#This Row],[NB NOTA_C_QTY]],[3]!db[NB NOTA_C_QTY],0))</f>
        <v>138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190</v>
      </c>
      <c r="M42" s="41">
        <v>1</v>
      </c>
      <c r="N42" s="39">
        <v>60</v>
      </c>
      <c r="O42" s="38" t="s">
        <v>182</v>
      </c>
      <c r="P42" s="42">
        <v>67500</v>
      </c>
      <c r="Q42" s="43"/>
      <c r="R42" s="49" t="s">
        <v>189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2614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>
        <f ca="1">IF(NOTA[[#This Row],[ID_H]]="","",MATCH(NOTA[[#This Row],[NB NOTA_C_QTY]],[3]!db[NB NOTA_C_QTY],0))</f>
        <v>2614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191</v>
      </c>
      <c r="M43" s="41">
        <v>2</v>
      </c>
      <c r="N43" s="39">
        <v>100</v>
      </c>
      <c r="O43" s="38" t="s">
        <v>182</v>
      </c>
      <c r="P43" s="42">
        <v>85000</v>
      </c>
      <c r="Q43" s="43"/>
      <c r="R43" s="49" t="s">
        <v>187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2615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>
        <f ca="1">IF(NOTA[[#This Row],[ID_H]]="","",MATCH(NOTA[[#This Row],[NB NOTA_C_QTY]],[3]!db[NB NOTA_C_QTY],0))</f>
        <v>2615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192</v>
      </c>
      <c r="M44" s="41">
        <v>2</v>
      </c>
      <c r="N44" s="39">
        <v>150</v>
      </c>
      <c r="O44" s="38" t="s">
        <v>182</v>
      </c>
      <c r="P44" s="42">
        <v>80000</v>
      </c>
      <c r="Q44" s="43"/>
      <c r="R44" s="49" t="s">
        <v>193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137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>
        <f ca="1">IF(NOTA[[#This Row],[ID_H]]="","",MATCH(NOTA[[#This Row],[NB NOTA_C_QTY]],[3]!db[NB NOTA_C_QTY],0))</f>
        <v>137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NOTA_C_QTY]],[3]!db[NB NOTA_C_QTY],0))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25</v>
      </c>
      <c r="G46" s="38" t="s">
        <v>24</v>
      </c>
      <c r="H46" s="48" t="s">
        <v>116</v>
      </c>
      <c r="J46" s="40">
        <v>45110</v>
      </c>
      <c r="L46" s="38" t="s">
        <v>117</v>
      </c>
      <c r="M46" s="41">
        <v>2</v>
      </c>
      <c r="N46" s="39">
        <v>1440</v>
      </c>
      <c r="O46" s="38" t="s">
        <v>118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Row],[SUPPLIER_H]]="","",AK44),MONTH(NOTA[[#This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582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>
        <f ca="1">IF(NOTA[[#This Row],[ID_H]]="","",MATCH(NOTA[[#This Row],[NB NOTA_C_QTY]],[3]!db[NB NOTA_C_QTY],0))</f>
        <v>582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119</v>
      </c>
      <c r="M47" s="41">
        <v>1</v>
      </c>
      <c r="N47" s="39">
        <v>40</v>
      </c>
      <c r="O47" s="38" t="s">
        <v>153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633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>
        <f ca="1">IF(NOTA[[#This Row],[ID_H]]="","",MATCH(NOTA[[#This Row],[NB NOTA_C_QTY]],[3]!db[NB NOTA_C_QTY],0))</f>
        <v>633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120</v>
      </c>
      <c r="M48" s="41">
        <v>1</v>
      </c>
      <c r="N48" s="39">
        <v>20</v>
      </c>
      <c r="O48" s="38" t="s">
        <v>118</v>
      </c>
      <c r="P48" s="42">
        <v>40500</v>
      </c>
      <c r="Q48" s="43"/>
      <c r="R48" s="49" t="s">
        <v>121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1518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>
        <f ca="1">IF(NOTA[[#This Row],[ID_H]]="","",MATCH(NOTA[[#This Row],[NB NOTA_C_QTY]],[3]!db[NB NOTA_C_QTY],0))</f>
        <v>1518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122</v>
      </c>
      <c r="M49" s="41">
        <v>1</v>
      </c>
      <c r="N49" s="39">
        <v>24</v>
      </c>
      <c r="O49" s="38" t="s">
        <v>153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1679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>
        <f ca="1">IF(NOTA[[#This Row],[ID_H]]="","",MATCH(NOTA[[#This Row],[NB NOTA_C_QTY]],[3]!db[NB NOTA_C_QTY],0))</f>
        <v>1679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123</v>
      </c>
      <c r="M50" s="41">
        <v>1</v>
      </c>
      <c r="N50" s="39">
        <v>24</v>
      </c>
      <c r="O50" s="38" t="s">
        <v>153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1680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>
        <f ca="1">IF(NOTA[[#This Row],[ID_H]]="","",MATCH(NOTA[[#This Row],[NB NOTA_C_QTY]],[3]!db[NB NOTA_C_QTY],0))</f>
        <v>1680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124</v>
      </c>
      <c r="M51" s="41">
        <v>2</v>
      </c>
      <c r="N51" s="39">
        <v>96</v>
      </c>
      <c r="O51" s="38" t="s">
        <v>153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574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>
        <f ca="1">IF(NOTA[[#This Row],[ID_H]]="","",MATCH(NOTA[[#This Row],[NB NOTA_C_QTY]],[3]!db[NB NOTA_C_QTY],0))</f>
        <v>574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125</v>
      </c>
      <c r="N52" s="39">
        <v>12</v>
      </c>
      <c r="O52" s="38" t="s">
        <v>153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94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12 GRS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52" s="39">
        <f ca="1">IF(NOTA[[#This Row],[ID_H]]="","",MATCH(NOTA[[#This Row],[NB NOTA_C_QTY]],[3]!db[NB NOTA_C_QTY],0))</f>
        <v>94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NOTA_C_QTY]],[3]!db[NB NOTA_C_QTY],0))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25</v>
      </c>
      <c r="G54" s="38" t="s">
        <v>24</v>
      </c>
      <c r="H54" s="48" t="s">
        <v>126</v>
      </c>
      <c r="J54" s="40">
        <v>45108</v>
      </c>
      <c r="L54" s="38" t="s">
        <v>127</v>
      </c>
      <c r="M54" s="41">
        <v>1</v>
      </c>
      <c r="N54" s="39">
        <v>288</v>
      </c>
      <c r="O54" s="38" t="s">
        <v>118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Row],[SUPPLIER_H]]="","",AK51),MONTH(NOTA[[#This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2020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>
        <f ca="1">IF(NOTA[[#This Row],[ID_H]]="","",MATCH(NOTA[[#This Row],[NB NOTA_C_QTY]],[3]!db[NB NOTA_C_QTY],0))</f>
        <v>2020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128</v>
      </c>
      <c r="M55" s="41">
        <v>1</v>
      </c>
      <c r="N55" s="39">
        <v>288</v>
      </c>
      <c r="O55" s="38" t="s">
        <v>118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2022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>
        <f ca="1">IF(NOTA[[#This Row],[ID_H]]="","",MATCH(NOTA[[#This Row],[NB NOTA_C_QTY]],[3]!db[NB NOTA_C_QTY],0))</f>
        <v>2022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129</v>
      </c>
      <c r="M56" s="41">
        <v>1</v>
      </c>
      <c r="N56" s="39">
        <v>288</v>
      </c>
      <c r="O56" s="38" t="s">
        <v>118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2021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>
        <f ca="1">IF(NOTA[[#This Row],[ID_H]]="","",MATCH(NOTA[[#This Row],[NB NOTA_C_QTY]],[3]!db[NB NOTA_C_QTY],0))</f>
        <v>2021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130</v>
      </c>
      <c r="M57" s="41">
        <v>1</v>
      </c>
      <c r="N57" s="39">
        <v>288</v>
      </c>
      <c r="O57" s="38" t="s">
        <v>118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2019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>
        <f ca="1">IF(NOTA[[#This Row],[ID_H]]="","",MATCH(NOTA[[#This Row],[NB NOTA_C_QTY]],[3]!db[NB NOTA_C_QTY],0))</f>
        <v>2019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NOTA_C_QTY]],[3]!db[NB NOTA_C_QTY],0))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23</v>
      </c>
      <c r="G59" s="38" t="s">
        <v>24</v>
      </c>
      <c r="H59" s="48" t="s">
        <v>131</v>
      </c>
      <c r="J59" s="40">
        <v>45110</v>
      </c>
      <c r="L59" s="38" t="s">
        <v>132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Row],[SUPPLIER_H]]="","",AK56),MONTH(NOTA[[#This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1400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>
        <f ca="1">IF(NOTA[[#This Row],[ID_H]]="","",MATCH(NOTA[[#This Row],[NB NOTA_C_QTY]],[3]!db[NB NOTA_C_QTY],0))</f>
        <v>1400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109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1274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>
        <f ca="1">IF(NOTA[[#This Row],[ID_H]]="","",MATCH(NOTA[[#This Row],[NB NOTA_C_QTY]],[3]!db[NB NOTA_C_QTY],0))</f>
        <v>1274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110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1279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>
        <f ca="1">IF(NOTA[[#This Row],[ID_H]]="","",MATCH(NOTA[[#This Row],[NB NOTA_C_QTY]],[3]!db[NB NOTA_C_QTY],0))</f>
        <v>1279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133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1364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>
        <f ca="1">IF(NOTA[[#This Row],[ID_H]]="","",MATCH(NOTA[[#This Row],[NB NOTA_C_QTY]],[3]!db[NB NOTA_C_QTY],0))</f>
        <v>1364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99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1338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>
        <f ca="1">IF(NOTA[[#This Row],[ID_H]]="","",MATCH(NOTA[[#This Row],[NB NOTA_C_QTY]],[3]!db[NB NOTA_C_QTY],0))</f>
        <v>1338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134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1318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12 GRS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kenkogelpenke200black12grsartomoro</v>
      </c>
      <c r="AU64" s="39">
        <f ca="1">IF(NOTA[[#This Row],[ID_H]]="","",MATCH(NOTA[[#This Row],[NB NOTA_C_QTY]],[3]!db[NB NOTA_C_QTY],0))</f>
        <v>1318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NOTA_C_QTY]],[3]!db[NB NOTA_C_QTY],0))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23</v>
      </c>
      <c r="G66" s="38" t="s">
        <v>24</v>
      </c>
      <c r="H66" s="48" t="s">
        <v>135</v>
      </c>
      <c r="J66" s="40">
        <v>45108</v>
      </c>
      <c r="L66" s="38" t="s">
        <v>136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Row],[SUPPLIER_H]]="","",AK63),MONTH(NOTA[[#This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1433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>
        <f ca="1">IF(NOTA[[#This Row],[ID_H]]="","",MATCH(NOTA[[#This Row],[NB NOTA_C_QTY]],[3]!db[NB NOTA_C_QTY],0))</f>
        <v>1433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137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1437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>
        <f ca="1">IF(NOTA[[#This Row],[ID_H]]="","",MATCH(NOTA[[#This Row],[NB NOTA_C_QTY]],[3]!db[NB NOTA_C_QTY],0))</f>
        <v>1437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138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1423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>
        <f ca="1">IF(NOTA[[#This Row],[ID_H]]="","",MATCH(NOTA[[#This Row],[NB NOTA_C_QTY]],[3]!db[NB NOTA_C_QTY],0))</f>
        <v>1423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102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1276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>
        <f ca="1">IF(NOTA[[#This Row],[ID_H]]="","",MATCH(NOTA[[#This Row],[NB NOTA_C_QTY]],[3]!db[NB NOTA_C_QTY],0))</f>
        <v>1276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139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1405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>
        <f ca="1">IF(NOTA[[#This Row],[ID_H]]="","",MATCH(NOTA[[#This Row],[NB NOTA_C_QTY]],[3]!db[NB NOTA_C_QTY],0))</f>
        <v>1405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90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1237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>
        <f ca="1">IF(NOTA[[#This Row],[ID_H]]="","",MATCH(NOTA[[#This Row],[NB NOTA_C_QTY]],[3]!db[NB NOTA_C_QTY],0))</f>
        <v>1237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NOTA_C_QTY]],[3]!db[NB NOTA_C_QTY],0))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219</v>
      </c>
      <c r="G73" s="38" t="s">
        <v>146</v>
      </c>
      <c r="H73" s="48" t="s">
        <v>220</v>
      </c>
      <c r="J73" s="40">
        <v>45107</v>
      </c>
      <c r="L73" s="38" t="s">
        <v>221</v>
      </c>
      <c r="M73" s="41">
        <v>1</v>
      </c>
      <c r="N73" s="39">
        <v>96</v>
      </c>
      <c r="O73" s="38" t="s">
        <v>153</v>
      </c>
      <c r="P73" s="42">
        <v>29000</v>
      </c>
      <c r="Q73" s="43"/>
      <c r="R73" s="49" t="s">
        <v>162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Row],[SUPPLIER_H]]="","",AK70),MONTH(NOTA[[#This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1725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>
        <f ca="1">IF(NOTA[[#This Row],[ID_H]]="","",MATCH(NOTA[[#This Row],[NB NOTA_C_QTY]],[3]!db[NB NOTA_C_QTY],0))</f>
        <v>1725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222</v>
      </c>
      <c r="M74" s="41">
        <v>1</v>
      </c>
      <c r="N74" s="39">
        <v>96</v>
      </c>
      <c r="O74" s="38" t="s">
        <v>153</v>
      </c>
      <c r="P74" s="42">
        <v>29000</v>
      </c>
      <c r="Q74" s="43"/>
      <c r="R74" s="49" t="s">
        <v>162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1717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>
        <f ca="1">IF(NOTA[[#This Row],[ID_H]]="","",MATCH(NOTA[[#This Row],[NB NOTA_C_QTY]],[3]!db[NB NOTA_C_QTY],0))</f>
        <v>1718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223</v>
      </c>
      <c r="M75" s="41">
        <v>1</v>
      </c>
      <c r="N75" s="39">
        <v>96</v>
      </c>
      <c r="O75" s="38" t="s">
        <v>153</v>
      </c>
      <c r="P75" s="42">
        <v>29000</v>
      </c>
      <c r="Q75" s="43"/>
      <c r="R75" s="49" t="s">
        <v>162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1708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>
        <f ca="1">IF(NOTA[[#This Row],[ID_H]]="","",MATCH(NOTA[[#This Row],[NB NOTA_C_QTY]],[3]!db[NB NOTA_C_QTY],0))</f>
        <v>1708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224</v>
      </c>
      <c r="M76" s="41">
        <v>1</v>
      </c>
      <c r="N76" s="39">
        <v>96</v>
      </c>
      <c r="O76" s="38" t="s">
        <v>153</v>
      </c>
      <c r="P76" s="42">
        <v>29000</v>
      </c>
      <c r="Q76" s="43"/>
      <c r="R76" s="49" t="s">
        <v>162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1696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>
        <f ca="1">IF(NOTA[[#This Row],[ID_H]]="","",MATCH(NOTA[[#This Row],[NB NOTA_C_QTY]],[3]!db[NB NOTA_C_QTY],0))</f>
        <v>1696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225</v>
      </c>
      <c r="M77" s="41">
        <v>1</v>
      </c>
      <c r="N77" s="39">
        <v>96</v>
      </c>
      <c r="O77" s="38" t="s">
        <v>153</v>
      </c>
      <c r="P77" s="42">
        <v>29000</v>
      </c>
      <c r="Q77" s="43"/>
      <c r="R77" s="49" t="s">
        <v>162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1698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>
        <f ca="1">IF(NOTA[[#This Row],[ID_H]]="","",MATCH(NOTA[[#This Row],[NB NOTA_C_QTY]],[3]!db[NB NOTA_C_QTY],0))</f>
        <v>1698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226</v>
      </c>
      <c r="M78" s="41">
        <v>10</v>
      </c>
      <c r="N78" s="39">
        <v>1200</v>
      </c>
      <c r="O78" s="38" t="s">
        <v>153</v>
      </c>
      <c r="P78" s="42">
        <v>25500</v>
      </c>
      <c r="Q78" s="43"/>
      <c r="R78" s="49" t="s">
        <v>227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815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>
        <f ca="1">IF(NOTA[[#This Row],[ID_H]]="","",MATCH(NOTA[[#This Row],[NB NOTA_C_QTY]],[3]!db[NB NOTA_C_QTY],0))</f>
        <v>815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NOTA_C_QTY]],[3]!db[NB NOTA_C_QTY],0))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228</v>
      </c>
      <c r="G80" s="38" t="s">
        <v>146</v>
      </c>
      <c r="H80" s="48" t="s">
        <v>229</v>
      </c>
      <c r="J80" s="40">
        <v>45107</v>
      </c>
      <c r="L80" s="38" t="s">
        <v>488</v>
      </c>
      <c r="M80" s="41">
        <v>26</v>
      </c>
      <c r="N80" s="39">
        <v>4992</v>
      </c>
      <c r="O80" s="38" t="s">
        <v>153</v>
      </c>
      <c r="P80" s="42">
        <v>11000</v>
      </c>
      <c r="Q80" s="43"/>
      <c r="R80" s="49" t="s">
        <v>230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Row],[SUPPLIER_H]]="","",AK77),MONTH(NOTA[[#This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870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>
        <f ca="1">IF(NOTA[[#This Row],[ID_H]]="","",MATCH(NOTA[[#This Row],[NB NOTA_C_QTY]],[3]!db[NB NOTA_C_QTY],0))</f>
        <v>870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NOTA_C_QTY]],[3]!db[NB NOTA_C_QTY],0))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228</v>
      </c>
      <c r="G82" s="38" t="s">
        <v>146</v>
      </c>
      <c r="H82" s="48" t="s">
        <v>231</v>
      </c>
      <c r="J82" s="40">
        <v>45107</v>
      </c>
      <c r="L82" s="38" t="s">
        <v>488</v>
      </c>
      <c r="M82" s="41">
        <v>50</v>
      </c>
      <c r="N82" s="39">
        <v>9600</v>
      </c>
      <c r="O82" s="38" t="s">
        <v>153</v>
      </c>
      <c r="P82" s="42">
        <v>11000</v>
      </c>
      <c r="Q82" s="43"/>
      <c r="R82" s="49" t="s">
        <v>230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Row],[SUPPLIER_H]]="","",AK78),MONTH(NOTA[[#This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870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>
        <f ca="1">IF(NOTA[[#This Row],[ID_H]]="","",MATCH(NOTA[[#This Row],[NB NOTA_C_QTY]],[3]!db[NB NOTA_C_QTY],0))</f>
        <v>870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NOTA_C_QTY]],[3]!db[NB NOTA_C_QTY],0))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228</v>
      </c>
      <c r="G84" s="38" t="s">
        <v>146</v>
      </c>
      <c r="H84" s="48" t="s">
        <v>232</v>
      </c>
      <c r="J84" s="40">
        <v>45107</v>
      </c>
      <c r="L84" s="38" t="s">
        <v>233</v>
      </c>
      <c r="M84" s="41">
        <v>15</v>
      </c>
      <c r="N84" s="39">
        <v>24000</v>
      </c>
      <c r="O84" s="38" t="s">
        <v>211</v>
      </c>
      <c r="P84" s="42">
        <v>1500</v>
      </c>
      <c r="Q84" s="43"/>
      <c r="R84" s="49" t="s">
        <v>234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Row],[SUPPLIER_H]]="","",AK80),MONTH(NOTA[[#This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2616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>
        <f ca="1">IF(NOTA[[#This Row],[ID_H]]="","",MATCH(NOTA[[#This Row],[NB NOTA_C_QTY]],[3]!db[NB NOTA_C_QTY],0))</f>
        <v>2616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NOTA_C_QTY]],[3]!db[NB NOTA_C_QTY],0))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57</v>
      </c>
      <c r="G86" s="38" t="s">
        <v>24</v>
      </c>
      <c r="H86" s="48" t="s">
        <v>140</v>
      </c>
      <c r="J86" s="40">
        <v>45110</v>
      </c>
      <c r="L86" s="38" t="s">
        <v>141</v>
      </c>
      <c r="M86" s="41">
        <v>10</v>
      </c>
      <c r="N86" s="39">
        <v>1920</v>
      </c>
      <c r="O86" s="38" t="s">
        <v>118</v>
      </c>
      <c r="P86" s="42">
        <v>9250</v>
      </c>
      <c r="Q86" s="43"/>
      <c r="R86" s="49" t="s">
        <v>142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Row],[SUPPLIER_H]]="","",AK84),MONTH(NOTA[[#This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1837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>
        <f ca="1">IF(NOTA[[#This Row],[ID_H]]="","",MATCH(NOTA[[#This Row],[NB NOTA_C_QTY]],[3]!db[NB NOTA_C_QTY],0))</f>
        <v>1837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143</v>
      </c>
      <c r="M87" s="41">
        <v>21</v>
      </c>
      <c r="N87" s="39">
        <v>4032</v>
      </c>
      <c r="O87" s="38" t="s">
        <v>118</v>
      </c>
      <c r="P87" s="42">
        <v>9250</v>
      </c>
      <c r="Q87" s="43"/>
      <c r="R87" s="49" t="s">
        <v>142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1827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>
        <f ca="1">IF(NOTA[[#This Row],[ID_H]]="","",MATCH(NOTA[[#This Row],[NB NOTA_C_QTY]],[3]!db[NB NOTA_C_QTY],0))</f>
        <v>1827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144</v>
      </c>
      <c r="M88" s="41">
        <v>26</v>
      </c>
      <c r="N88" s="39">
        <v>4992</v>
      </c>
      <c r="O88" s="38" t="s">
        <v>118</v>
      </c>
      <c r="P88" s="42">
        <v>9500</v>
      </c>
      <c r="Q88" s="43"/>
      <c r="R88" s="49" t="s">
        <v>142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2588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>
        <f ca="1">IF(NOTA[[#This Row],[ID_H]]="","",MATCH(NOTA[[#This Row],[NB NOTA_C_QTY]],[3]!db[NB NOTA_C_QTY],0))</f>
        <v>2588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NOTA_C_QTY]],[3]!db[NB NOTA_C_QTY],0))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145</v>
      </c>
      <c r="G90" s="38" t="s">
        <v>146</v>
      </c>
      <c r="H90" s="48"/>
      <c r="J90" s="40">
        <v>45108</v>
      </c>
      <c r="L90" s="38" t="s">
        <v>147</v>
      </c>
      <c r="M90" s="41">
        <v>15</v>
      </c>
      <c r="N90" s="39">
        <v>2700</v>
      </c>
      <c r="O90" s="38" t="s">
        <v>118</v>
      </c>
      <c r="P90" s="42">
        <v>7555</v>
      </c>
      <c r="Q90" s="43"/>
      <c r="R90" s="49" t="s">
        <v>261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Row],[SUPPLIER_H]]="","",AK87),MONTH(NOTA[[#This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2206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>
        <f ca="1">IF(NOTA[[#This Row],[ID_H]]="","",MATCH(NOTA[[#This Row],[NB NOTA_C_QTY]],[3]!db[NB NOTA_C_QTY],0))</f>
        <v>2207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NOTA_C_QTY]],[3]!db[NB NOTA_C_QTY],0))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194</v>
      </c>
      <c r="G92" s="38" t="s">
        <v>146</v>
      </c>
      <c r="H92" s="48" t="s">
        <v>195</v>
      </c>
      <c r="J92" s="40">
        <v>45113</v>
      </c>
      <c r="L92" s="38" t="s">
        <v>196</v>
      </c>
      <c r="N92" s="39">
        <v>12</v>
      </c>
      <c r="O92" s="38" t="s">
        <v>118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Row],[SUPPLIER_H]]="","",AK90),MONTH(NOTA[[#This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1613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>
        <f ca="1">IF(NOTA[[#This Row],[ID_H]]="","",MATCH(NOTA[[#This Row],[NB NOTA_C_QTY]],[3]!db[NB NOTA_C_QTY],0))</f>
        <v>1613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197</v>
      </c>
      <c r="N93" s="39">
        <v>12</v>
      </c>
      <c r="O93" s="38" t="s">
        <v>118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1609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>
        <f ca="1">IF(NOTA[[#This Row],[ID_H]]="","",MATCH(NOTA[[#This Row],[NB NOTA_C_QTY]],[3]!db[NB NOTA_C_QTY],0))</f>
        <v>1609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198</v>
      </c>
      <c r="N94" s="39">
        <v>12</v>
      </c>
      <c r="O94" s="38" t="s">
        <v>118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1608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>
        <f ca="1">IF(NOTA[[#This Row],[ID_H]]="","",MATCH(NOTA[[#This Row],[NB NOTA_C_QTY]],[3]!db[NB NOTA_C_QTY],0))</f>
        <v>1608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NOTA_C_QTY]],[3]!db[NB NOTA_C_QTY],0))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152</v>
      </c>
      <c r="G96" s="38" t="s">
        <v>146</v>
      </c>
      <c r="H96" s="48" t="s">
        <v>199</v>
      </c>
      <c r="J96" s="40">
        <v>45111</v>
      </c>
      <c r="L96" s="38" t="s">
        <v>243</v>
      </c>
      <c r="M96" s="41">
        <v>2</v>
      </c>
      <c r="N96" s="39">
        <v>8000</v>
      </c>
      <c r="O96" s="38" t="s">
        <v>118</v>
      </c>
      <c r="P96" s="42">
        <v>700</v>
      </c>
      <c r="Q96" s="43"/>
      <c r="R96" s="49" t="s">
        <v>200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Row],[SUPPLIER_H]]="","",AK93),MONTH(NOTA[[#This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1734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>
        <f ca="1">IF(NOTA[[#This Row],[ID_H]]="","",MATCH(NOTA[[#This Row],[NB NOTA_C_QTY]],[3]!db[NB NOTA_C_QTY],0))</f>
        <v>1734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NOTA_C_QTY]],[3]!db[NB NOTA_C_QTY],0))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148</v>
      </c>
      <c r="G98" s="38" t="s">
        <v>146</v>
      </c>
      <c r="H98" s="48" t="s">
        <v>201</v>
      </c>
      <c r="J98" s="40">
        <v>45111</v>
      </c>
      <c r="L98" s="38" t="s">
        <v>150</v>
      </c>
      <c r="M98" s="41">
        <v>20</v>
      </c>
      <c r="N98" s="39">
        <v>200</v>
      </c>
      <c r="O98" s="38" t="s">
        <v>118</v>
      </c>
      <c r="P98" s="42">
        <v>48000</v>
      </c>
      <c r="Q98" s="43"/>
      <c r="R98" s="49" t="s">
        <v>151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Row],[SUPPLIER_H]]="","",AK96),MONTH(NOTA[[#This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1691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>
        <f ca="1">IF(NOTA[[#This Row],[ID_H]]="","",MATCH(NOTA[[#This Row],[NB NOTA_C_QTY]],[3]!db[NB NOTA_C_QTY],0))</f>
        <v>1691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NOTA_C_QTY]],[3]!db[NB NOTA_C_QTY],0))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73</v>
      </c>
      <c r="G100" s="38" t="s">
        <v>24</v>
      </c>
      <c r="H100" s="48" t="s">
        <v>235</v>
      </c>
      <c r="J100" s="40">
        <v>45112</v>
      </c>
      <c r="L100" s="38" t="s">
        <v>236</v>
      </c>
      <c r="M100" s="41">
        <v>1</v>
      </c>
      <c r="N100" s="39">
        <v>30</v>
      </c>
      <c r="O100" s="38" t="s">
        <v>153</v>
      </c>
      <c r="P100" s="42">
        <v>124324.32</v>
      </c>
      <c r="Q100" s="43"/>
      <c r="R100" s="49" t="s">
        <v>237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3729729.6</v>
      </c>
      <c r="X100" s="51">
        <f>IF(NOTA[[#This Row],[JUMLAH]]="","",NOTA[[#This Row],[JUMLAH]]*NOTA[[#This Row],[DISC 1]])</f>
        <v>652702.67999999993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652702.67999999993</v>
      </c>
      <c r="AA100" s="51">
        <f>IF(NOTA[[#This Row],[JUMLAH]]="","",NOTA[[#This Row],[JUMLAH]]-NOTA[[#This Row],[DISC]])</f>
        <v>3077026.92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3729729.6</v>
      </c>
      <c r="AF100" s="51">
        <f>IF(OR(NOTA[[#This Row],[QTY]]="",NOTA[[#This Row],[HARGA SATUAN]]="",),"",NOTA[[#This Row],[QTY]]*NOTA[[#This Row],[HARGA SATUAN]])</f>
        <v>3729729.6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sdistapler11023729729.60.175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sdistapler11023729729.60.175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2231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>
        <f ca="1">IF(NOTA[[#This Row],[ID_H]]="","",MATCH(NOTA[[#This Row],[NB NOTA_C_QTY]],[3]!db[NB NOTA_C_QTY],0))</f>
        <v>2231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238</v>
      </c>
      <c r="M101" s="41">
        <v>1</v>
      </c>
      <c r="N101" s="39">
        <v>48</v>
      </c>
      <c r="O101" s="38" t="s">
        <v>153</v>
      </c>
      <c r="P101" s="42">
        <v>54594.59</v>
      </c>
      <c r="Q101" s="43"/>
      <c r="R101" s="49" t="s">
        <v>239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2504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>
        <f ca="1">IF(NOTA[[#This Row],[ID_H]]="","",MATCH(NOTA[[#This Row],[NB NOTA_C_QTY]],[3]!db[NB NOTA_C_QTY],0))</f>
        <v>2504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240</v>
      </c>
      <c r="M102" s="41">
        <v>1</v>
      </c>
      <c r="N102" s="39">
        <v>24</v>
      </c>
      <c r="O102" s="38" t="s">
        <v>153</v>
      </c>
      <c r="P102" s="42">
        <v>129729.73</v>
      </c>
      <c r="Q102" s="43"/>
      <c r="R102" s="49" t="s">
        <v>241</v>
      </c>
      <c r="S102" s="50">
        <v>0.15</v>
      </c>
      <c r="U102" s="51"/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/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1512810.7559999998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7950972.6840000004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2589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>
        <f ca="1">IF(NOTA[[#This Row],[ID_H]]="","",MATCH(NOTA[[#This Row],[NB NOTA_C_QTY]],[3]!db[NB NOTA_C_QTY],0))</f>
        <v>2589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242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NOTA_C_QTY]],[3]!db[NB NOTA_C_QTY],0))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152</v>
      </c>
      <c r="G104" s="38" t="s">
        <v>146</v>
      </c>
      <c r="H104" s="48" t="s">
        <v>199</v>
      </c>
      <c r="J104" s="40">
        <v>45111</v>
      </c>
      <c r="L104" s="38" t="s">
        <v>243</v>
      </c>
      <c r="M104" s="41">
        <v>2</v>
      </c>
      <c r="N104" s="39">
        <v>8000</v>
      </c>
      <c r="O104" s="38" t="s">
        <v>118</v>
      </c>
      <c r="P104" s="42">
        <v>700</v>
      </c>
      <c r="Q104" s="43"/>
      <c r="R104" s="49" t="s">
        <v>200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1734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>
        <f ca="1">IF(NOTA[[#This Row],[ID_H]]="","",MATCH(NOTA[[#This Row],[NB NOTA_C_QTY]],[3]!db[NB NOTA_C_QTY],0))</f>
        <v>1734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242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NOTA_C_QTY]],[3]!db[NB NOTA_C_QTY],0))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244</v>
      </c>
      <c r="G106" s="38" t="s">
        <v>146</v>
      </c>
      <c r="H106" s="48" t="s">
        <v>245</v>
      </c>
      <c r="J106" s="40">
        <v>45114</v>
      </c>
      <c r="L106" s="38" t="s">
        <v>489</v>
      </c>
      <c r="M106" s="41">
        <v>1</v>
      </c>
      <c r="N106" s="39">
        <v>7</v>
      </c>
      <c r="O106" s="38" t="s">
        <v>153</v>
      </c>
      <c r="P106" s="42">
        <v>161000</v>
      </c>
      <c r="Q106" s="43"/>
      <c r="R106" s="49" t="s">
        <v>486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377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>
        <f ca="1">IF(NOTA[[#This Row],[ID_H]]="","",MATCH(NOTA[[#This Row],[NB NOTA_C_QTY]],[3]!db[NB NOTA_C_QTY],0))</f>
        <v>377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242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NOTA_C_QTY]],[3]!db[NB NOTA_C_QTY],0))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219</v>
      </c>
      <c r="G108" s="38" t="s">
        <v>146</v>
      </c>
      <c r="H108" s="48" t="s">
        <v>246</v>
      </c>
      <c r="J108" s="40">
        <v>45112</v>
      </c>
      <c r="L108" s="38" t="s">
        <v>247</v>
      </c>
      <c r="M108" s="41">
        <v>10</v>
      </c>
      <c r="N108" s="39">
        <v>960</v>
      </c>
      <c r="O108" s="38" t="s">
        <v>153</v>
      </c>
      <c r="P108" s="42">
        <v>31500</v>
      </c>
      <c r="Q108" s="43"/>
      <c r="R108" s="49" t="s">
        <v>162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860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>
        <f ca="1">IF(NOTA[[#This Row],[ID_H]]="","",MATCH(NOTA[[#This Row],[NB NOTA_C_QTY]],[3]!db[NB NOTA_C_QTY],0))</f>
        <v>861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248</v>
      </c>
      <c r="M109" s="41">
        <v>5</v>
      </c>
      <c r="N109" s="39">
        <v>480</v>
      </c>
      <c r="O109" s="38" t="s">
        <v>153</v>
      </c>
      <c r="P109" s="43">
        <v>31500</v>
      </c>
      <c r="Q109" s="43"/>
      <c r="R109" s="49" t="s">
        <v>162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808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>
        <f ca="1">IF(NOTA[[#This Row],[ID_H]]="","",MATCH(NOTA[[#This Row],[NB NOTA_C_QTY]],[3]!db[NB NOTA_C_QTY],0))</f>
        <v>809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490</v>
      </c>
      <c r="M110" s="41">
        <v>2</v>
      </c>
      <c r="N110" s="39">
        <v>192</v>
      </c>
      <c r="O110" s="38" t="s">
        <v>153</v>
      </c>
      <c r="P110" s="43">
        <v>29000</v>
      </c>
      <c r="Q110" s="43"/>
      <c r="R110" s="49" t="s">
        <v>162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1707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>
        <f ca="1">IF(NOTA[[#This Row],[ID_H]]="","",MATCH(NOTA[[#This Row],[NB NOTA_C_QTY]],[3]!db[NB NOTA_C_QTY],0))</f>
        <v>1707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221</v>
      </c>
      <c r="M111" s="41">
        <v>2</v>
      </c>
      <c r="N111" s="39">
        <v>192</v>
      </c>
      <c r="O111" s="38" t="s">
        <v>153</v>
      </c>
      <c r="P111" s="43">
        <v>29000</v>
      </c>
      <c r="Q111" s="43"/>
      <c r="R111" s="49" t="s">
        <v>162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1725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>
        <f ca="1">IF(NOTA[[#This Row],[ID_H]]="","",MATCH(NOTA[[#This Row],[NB NOTA_C_QTY]],[3]!db[NB NOTA_C_QTY],0))</f>
        <v>1725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249</v>
      </c>
      <c r="M112" s="41">
        <v>4</v>
      </c>
      <c r="N112" s="39">
        <v>384</v>
      </c>
      <c r="O112" s="38" t="s">
        <v>153</v>
      </c>
      <c r="P112" s="43">
        <v>9500</v>
      </c>
      <c r="Q112" s="43"/>
      <c r="R112" s="49" t="s">
        <v>162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1121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>
        <f ca="1">IF(NOTA[[#This Row],[ID_H]]="","",MATCH(NOTA[[#This Row],[NB NOTA_C_QTY]],[3]!db[NB NOTA_C_QTY],0))</f>
        <v>1121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491</v>
      </c>
      <c r="M113" s="41">
        <v>1</v>
      </c>
      <c r="N113" s="39">
        <v>96</v>
      </c>
      <c r="O113" s="38" t="s">
        <v>153</v>
      </c>
      <c r="P113" s="42">
        <v>43500</v>
      </c>
      <c r="Q113" s="43"/>
      <c r="R113" s="49" t="s">
        <v>162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947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>
        <f ca="1">IF(NOTA[[#This Row],[ID_H]]="","",MATCH(NOTA[[#This Row],[NB NOTA_C_QTY]],[3]!db[NB NOTA_C_QTY],0))</f>
        <v>947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250</v>
      </c>
      <c r="M114" s="41">
        <v>5</v>
      </c>
      <c r="N114" s="39">
        <v>60</v>
      </c>
      <c r="O114" s="38" t="s">
        <v>118</v>
      </c>
      <c r="P114" s="42">
        <v>55000</v>
      </c>
      <c r="Q114" s="43"/>
      <c r="R114" s="49" t="s">
        <v>251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2617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>
        <f ca="1">IF(NOTA[[#This Row],[ID_H]]="","",MATCH(NOTA[[#This Row],[NB NOTA_C_QTY]],[3]!db[NB NOTA_C_QTY],0))</f>
        <v>2617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242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NOTA_C_QTY]],[3]!db[NB NOTA_C_QTY],0))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219</v>
      </c>
      <c r="G116" s="38" t="s">
        <v>146</v>
      </c>
      <c r="H116" s="48" t="s">
        <v>252</v>
      </c>
      <c r="J116" s="40">
        <v>45110</v>
      </c>
      <c r="L116" s="38" t="s">
        <v>248</v>
      </c>
      <c r="M116" s="41">
        <v>5</v>
      </c>
      <c r="N116" s="39">
        <v>480</v>
      </c>
      <c r="O116" s="38" t="s">
        <v>153</v>
      </c>
      <c r="P116" s="42">
        <v>31500</v>
      </c>
      <c r="Q116" s="43"/>
      <c r="R116" s="49" t="s">
        <v>162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808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>
        <f ca="1">IF(NOTA[[#This Row],[ID_H]]="","",MATCH(NOTA[[#This Row],[NB NOTA_C_QTY]],[3]!db[NB NOTA_C_QTY],0))</f>
        <v>809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249</v>
      </c>
      <c r="M117" s="41">
        <v>4</v>
      </c>
      <c r="N117" s="39">
        <v>384</v>
      </c>
      <c r="O117" s="38" t="s">
        <v>153</v>
      </c>
      <c r="P117" s="42">
        <v>9500</v>
      </c>
      <c r="Q117" s="43"/>
      <c r="R117" s="49" t="s">
        <v>162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1121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>
        <f ca="1">IF(NOTA[[#This Row],[ID_H]]="","",MATCH(NOTA[[#This Row],[NB NOTA_C_QTY]],[3]!db[NB NOTA_C_QTY],0))</f>
        <v>1121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242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NOTA_C_QTY]],[3]!db[NB NOTA_C_QTY],0))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253</v>
      </c>
      <c r="G119" s="38" t="s">
        <v>146</v>
      </c>
      <c r="H119" s="48" t="s">
        <v>254</v>
      </c>
      <c r="J119" s="40">
        <v>45114</v>
      </c>
      <c r="L119" s="38" t="s">
        <v>255</v>
      </c>
      <c r="M119" s="41">
        <v>1</v>
      </c>
      <c r="N119" s="39">
        <v>8</v>
      </c>
      <c r="O119" s="38" t="s">
        <v>153</v>
      </c>
      <c r="P119" s="42">
        <v>180000</v>
      </c>
      <c r="Q119" s="43"/>
      <c r="R119" s="49" t="s">
        <v>487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675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>
        <f ca="1">IF(NOTA[[#This Row],[ID_H]]="","",MATCH(NOTA[[#This Row],[NB NOTA_C_QTY]],[3]!db[NB NOTA_C_QTY],0))</f>
        <v>675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256</v>
      </c>
      <c r="M120" s="41">
        <v>1</v>
      </c>
      <c r="N120" s="39">
        <v>8</v>
      </c>
      <c r="O120" s="38" t="s">
        <v>153</v>
      </c>
      <c r="P120" s="42">
        <v>195000</v>
      </c>
      <c r="Q120" s="43"/>
      <c r="R120" s="49" t="s">
        <v>487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682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>
        <f ca="1">IF(NOTA[[#This Row],[ID_H]]="","",MATCH(NOTA[[#This Row],[NB NOTA_C_QTY]],[3]!db[NB NOTA_C_QTY],0))</f>
        <v>682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257</v>
      </c>
      <c r="M121" s="41">
        <v>1</v>
      </c>
      <c r="N121" s="39">
        <v>8</v>
      </c>
      <c r="O121" s="38" t="s">
        <v>153</v>
      </c>
      <c r="P121" s="42">
        <v>195000</v>
      </c>
      <c r="Q121" s="43"/>
      <c r="R121" s="49" t="s">
        <v>487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684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>
        <f ca="1">IF(NOTA[[#This Row],[ID_H]]="","",MATCH(NOTA[[#This Row],[NB NOTA_C_QTY]],[3]!db[NB NOTA_C_QTY],0))</f>
        <v>684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492</v>
      </c>
      <c r="M122" s="41">
        <v>1</v>
      </c>
      <c r="N122" s="39">
        <v>7</v>
      </c>
      <c r="O122" s="38" t="s">
        <v>153</v>
      </c>
      <c r="P122" s="42">
        <v>240000</v>
      </c>
      <c r="Q122" s="43"/>
      <c r="R122" s="49" t="s">
        <v>486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683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>
        <f ca="1">IF(NOTA[[#This Row],[ID_H]]="","",MATCH(NOTA[[#This Row],[NB NOTA_C_QTY]],[3]!db[NB NOTA_C_QTY],0))</f>
        <v>683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493</v>
      </c>
      <c r="M123" s="41">
        <v>1</v>
      </c>
      <c r="N123" s="39">
        <v>7</v>
      </c>
      <c r="O123" s="38" t="s">
        <v>153</v>
      </c>
      <c r="P123" s="42">
        <v>273000</v>
      </c>
      <c r="Q123" s="43"/>
      <c r="R123" s="49" t="s">
        <v>486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673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>
        <f ca="1">IF(NOTA[[#This Row],[ID_H]]="","",MATCH(NOTA[[#This Row],[NB NOTA_C_QTY]],[3]!db[NB NOTA_C_QTY],0))</f>
        <v>673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258</v>
      </c>
      <c r="M124" s="41">
        <v>1</v>
      </c>
      <c r="N124" s="39">
        <v>8</v>
      </c>
      <c r="O124" s="38" t="s">
        <v>153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671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>
        <f ca="1">IF(NOTA[[#This Row],[ID_H]]="","",MATCH(NOTA[[#This Row],[NB NOTA_C_QTY]],[3]!db[NB NOTA_C_QTY],0))</f>
        <v>671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242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NOTA_C_QTY]],[3]!db[NB NOTA_C_QTY],0))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145</v>
      </c>
      <c r="G126" s="38" t="s">
        <v>146</v>
      </c>
      <c r="H126" s="48"/>
      <c r="J126" s="40">
        <v>45111</v>
      </c>
      <c r="L126" s="38" t="s">
        <v>259</v>
      </c>
      <c r="M126" s="41">
        <v>10</v>
      </c>
      <c r="N126" s="39">
        <v>2400</v>
      </c>
      <c r="O126" s="38" t="s">
        <v>118</v>
      </c>
      <c r="P126" s="42">
        <v>5485</v>
      </c>
      <c r="Q126" s="43"/>
      <c r="R126" s="49" t="s">
        <v>260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2209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>
        <f ca="1">IF(NOTA[[#This Row],[ID_H]]="","",MATCH(NOTA[[#This Row],[NB NOTA_C_QTY]],[3]!db[NB NOTA_C_QTY],0))</f>
        <v>2209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147</v>
      </c>
      <c r="M127" s="41">
        <v>10</v>
      </c>
      <c r="N127" s="39">
        <v>1800</v>
      </c>
      <c r="O127" s="38" t="s">
        <v>118</v>
      </c>
      <c r="P127" s="42">
        <v>7552.7777777777774</v>
      </c>
      <c r="Q127" s="43"/>
      <c r="R127" s="49" t="s">
        <v>261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2206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>
        <f ca="1">IF(NOTA[[#This Row],[ID_H]]="","",MATCH(NOTA[[#This Row],[NB NOTA_C_QTY]],[3]!db[NB NOTA_C_QTY],0))</f>
        <v>2207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NOTA_C_QTY]],[3]!db[NB NOTA_C_QTY],0))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25</v>
      </c>
      <c r="G129" s="38" t="s">
        <v>24</v>
      </c>
      <c r="H129" s="48" t="s">
        <v>262</v>
      </c>
      <c r="J129" s="40">
        <v>45111</v>
      </c>
      <c r="L129" s="38" t="s">
        <v>263</v>
      </c>
      <c r="M129" s="41">
        <v>5</v>
      </c>
      <c r="N129" s="39">
        <v>720</v>
      </c>
      <c r="O129" s="38" t="s">
        <v>264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1765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>
        <f ca="1">IF(NOTA[[#This Row],[ID_H]]="","",MATCH(NOTA[[#This Row],[NB NOTA_C_QTY]],[3]!db[NB NOTA_C_QTY],0))</f>
        <v>1765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265</v>
      </c>
      <c r="M130" s="41">
        <v>5</v>
      </c>
      <c r="N130" s="39">
        <v>360</v>
      </c>
      <c r="O130" s="38" t="s">
        <v>264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1766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>
        <f ca="1">IF(NOTA[[#This Row],[ID_H]]="","",MATCH(NOTA[[#This Row],[NB NOTA_C_QTY]],[3]!db[NB NOTA_C_QTY],0))</f>
        <v>1766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266</v>
      </c>
      <c r="M131" s="41">
        <v>5</v>
      </c>
      <c r="N131" s="39">
        <v>240</v>
      </c>
      <c r="O131" s="38" t="s">
        <v>264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1767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>
        <f ca="1">IF(NOTA[[#This Row],[ID_H]]="","",MATCH(NOTA[[#This Row],[NB NOTA_C_QTY]],[3]!db[NB NOTA_C_QTY],0))</f>
        <v>1767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267</v>
      </c>
      <c r="M132" s="41">
        <v>3</v>
      </c>
      <c r="N132" s="39">
        <v>108</v>
      </c>
      <c r="O132" s="38" t="s">
        <v>264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1768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>
        <f ca="1">IF(NOTA[[#This Row],[ID_H]]="","",MATCH(NOTA[[#This Row],[NB NOTA_C_QTY]],[3]!db[NB NOTA_C_QTY],0))</f>
        <v>1768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268</v>
      </c>
      <c r="M133" s="41">
        <v>2</v>
      </c>
      <c r="N133" s="39">
        <v>48</v>
      </c>
      <c r="O133" s="38" t="s">
        <v>264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1769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>
        <f ca="1">IF(NOTA[[#This Row],[ID_H]]="","",MATCH(NOTA[[#This Row],[NB NOTA_C_QTY]],[3]!db[NB NOTA_C_QTY],0))</f>
        <v>1769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269</v>
      </c>
      <c r="M134" s="41">
        <v>3</v>
      </c>
      <c r="N134" s="39">
        <v>72</v>
      </c>
      <c r="O134" s="38" t="s">
        <v>264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1770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>
        <f ca="1">IF(NOTA[[#This Row],[ID_H]]="","",MATCH(NOTA[[#This Row],[NB NOTA_C_QTY]],[3]!db[NB NOTA_C_QTY],0))</f>
        <v>1770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NOTA_C_QTY]],[3]!db[NB NOTA_C_QTY],0))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25</v>
      </c>
      <c r="G136" s="38" t="s">
        <v>24</v>
      </c>
      <c r="H136" s="48" t="s">
        <v>270</v>
      </c>
      <c r="J136" s="40">
        <v>45111</v>
      </c>
      <c r="L136" s="38" t="s">
        <v>263</v>
      </c>
      <c r="M136" s="41">
        <v>2</v>
      </c>
      <c r="N136" s="39">
        <v>288</v>
      </c>
      <c r="O136" s="38" t="s">
        <v>264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1765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>
        <f ca="1">IF(NOTA[[#This Row],[ID_H]]="","",MATCH(NOTA[[#This Row],[NB NOTA_C_QTY]],[3]!db[NB NOTA_C_QTY],0))</f>
        <v>1765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266</v>
      </c>
      <c r="M137" s="41">
        <v>7</v>
      </c>
      <c r="N137" s="39">
        <v>336</v>
      </c>
      <c r="O137" s="38" t="s">
        <v>264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1767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>
        <f ca="1">IF(NOTA[[#This Row],[ID_H]]="","",MATCH(NOTA[[#This Row],[NB NOTA_C_QTY]],[3]!db[NB NOTA_C_QTY],0))</f>
        <v>1767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271</v>
      </c>
      <c r="M138" s="41">
        <v>1</v>
      </c>
      <c r="N138" s="39">
        <v>24</v>
      </c>
      <c r="O138" s="38" t="s">
        <v>264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1771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>
        <f ca="1">IF(NOTA[[#This Row],[ID_H]]="","",MATCH(NOTA[[#This Row],[NB NOTA_C_QTY]],[3]!db[NB NOTA_C_QTY],0))</f>
        <v>1771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272</v>
      </c>
      <c r="M139" s="41">
        <v>2</v>
      </c>
      <c r="N139" s="39">
        <v>288</v>
      </c>
      <c r="O139" s="38" t="s">
        <v>264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1763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>
        <f ca="1">IF(NOTA[[#This Row],[ID_H]]="","",MATCH(NOTA[[#This Row],[NB NOTA_C_QTY]],[3]!db[NB NOTA_C_QTY],0))</f>
        <v>1763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122</v>
      </c>
      <c r="M140" s="41">
        <v>1</v>
      </c>
      <c r="N140" s="39">
        <v>24</v>
      </c>
      <c r="O140" s="38" t="s">
        <v>153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1679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>
        <f ca="1">IF(NOTA[[#This Row],[ID_H]]="","",MATCH(NOTA[[#This Row],[NB NOTA_C_QTY]],[3]!db[NB NOTA_C_QTY],0))</f>
        <v>1679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123</v>
      </c>
      <c r="M141" s="41">
        <v>1</v>
      </c>
      <c r="N141" s="39">
        <v>24</v>
      </c>
      <c r="O141" s="38" t="s">
        <v>153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1680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>
        <f ca="1">IF(NOTA[[#This Row],[ID_H]]="","",MATCH(NOTA[[#This Row],[NB NOTA_C_QTY]],[3]!db[NB NOTA_C_QTY],0))</f>
        <v>1680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114</v>
      </c>
      <c r="M142" s="41">
        <v>1</v>
      </c>
      <c r="N142" s="39">
        <v>144</v>
      </c>
      <c r="O142" s="38" t="s">
        <v>118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2224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>
        <f ca="1">IF(NOTA[[#This Row],[ID_H]]="","",MATCH(NOTA[[#This Row],[NB NOTA_C_QTY]],[3]!db[NB NOTA_C_QTY],0))</f>
        <v>2224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124</v>
      </c>
      <c r="M143" s="41">
        <v>2</v>
      </c>
      <c r="N143" s="39">
        <v>96</v>
      </c>
      <c r="O143" s="38" t="s">
        <v>153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574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>
        <f ca="1">IF(NOTA[[#This Row],[ID_H]]="","",MATCH(NOTA[[#This Row],[NB NOTA_C_QTY]],[3]!db[NB NOTA_C_QTY],0))</f>
        <v>574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125</v>
      </c>
      <c r="N144" s="39">
        <v>12</v>
      </c>
      <c r="O144" s="38" t="s">
        <v>153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94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12 GRS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44" s="39">
        <f ca="1">IF(NOTA[[#This Row],[ID_H]]="","",MATCH(NOTA[[#This Row],[NB NOTA_C_QTY]],[3]!db[NB NOTA_C_QTY],0))</f>
        <v>94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NOTA_C_QTY]],[3]!db[NB NOTA_C_QTY],0))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23</v>
      </c>
      <c r="G146" s="38" t="s">
        <v>24</v>
      </c>
      <c r="H146" s="48" t="s">
        <v>273</v>
      </c>
      <c r="I146" s="38" t="s">
        <v>294</v>
      </c>
      <c r="J146" s="40">
        <v>45112</v>
      </c>
      <c r="L146" s="38" t="s">
        <v>274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1400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>
        <f ca="1">IF(NOTA[[#This Row],[ID_H]]="","",MATCH(NOTA[[#This Row],[NB NOTA_C_QTY]],[3]!db[NB NOTA_C_QTY],0))</f>
        <v>1400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295</v>
      </c>
      <c r="L147" s="38" t="s">
        <v>275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1226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>
        <f ca="1">IF(NOTA[[#This Row],[ID_H]]="","",MATCH(NOTA[[#This Row],[NB NOTA_C_QTY]],[3]!db[NB NOTA_C_QTY],0))</f>
        <v>1226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276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1163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>
        <f ca="1">IF(NOTA[[#This Row],[ID_H]]="","",MATCH(NOTA[[#This Row],[NB NOTA_C_QTY]],[3]!db[NB NOTA_C_QTY],0))</f>
        <v>1163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277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1176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>
        <f ca="1">IF(NOTA[[#This Row],[ID_H]]="","",MATCH(NOTA[[#This Row],[NB NOTA_C_QTY]],[3]!db[NB NOTA_C_QTY],0))</f>
        <v>1176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NOTA_C_QTY]],[3]!db[NB NOTA_C_QTY],0))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23</v>
      </c>
      <c r="G151" s="38" t="s">
        <v>24</v>
      </c>
      <c r="H151" s="48" t="s">
        <v>278</v>
      </c>
      <c r="I151" s="38" t="s">
        <v>296</v>
      </c>
      <c r="J151" s="40">
        <v>45112</v>
      </c>
      <c r="L151" s="38" t="s">
        <v>279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1405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>
        <f ca="1">IF(NOTA[[#This Row],[ID_H]]="","",MATCH(NOTA[[#This Row],[NB NOTA_C_QTY]],[3]!db[NB NOTA_C_QTY],0))</f>
        <v>1405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280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1363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>
        <f ca="1">IF(NOTA[[#This Row],[ID_H]]="","",MATCH(NOTA[[#This Row],[NB NOTA_C_QTY]],[3]!db[NB NOTA_C_QTY],0))</f>
        <v>1363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101</v>
      </c>
      <c r="M153" s="41">
        <v>1</v>
      </c>
      <c r="N153" s="39"/>
      <c r="Q153" s="43">
        <v>372000</v>
      </c>
      <c r="R153" s="49" t="s">
        <v>297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1462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>
        <f ca="1">IF(NOTA[[#This Row],[ID_H]]="","",MATCH(NOTA[[#This Row],[NB NOTA_C_QTY]],[3]!db[NB NOTA_C_QTY],0))</f>
        <v>1462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281</v>
      </c>
      <c r="M154" s="41">
        <v>1</v>
      </c>
      <c r="N154" s="39"/>
      <c r="Q154" s="43">
        <v>444000</v>
      </c>
      <c r="R154" s="49" t="s">
        <v>297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1461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>
        <f ca="1">IF(NOTA[[#This Row],[ID_H]]="","",MATCH(NOTA[[#This Row],[NB NOTA_C_QTY]],[3]!db[NB NOTA_C_QTY],0))</f>
        <v>1461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282</v>
      </c>
      <c r="M155" s="41">
        <v>1</v>
      </c>
      <c r="N155" s="39"/>
      <c r="Q155" s="43">
        <v>1040000</v>
      </c>
      <c r="R155" s="49" t="s">
        <v>298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1367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>
        <f ca="1">IF(NOTA[[#This Row],[ID_H]]="","",MATCH(NOTA[[#This Row],[NB NOTA_C_QTY]],[3]!db[NB NOTA_C_QTY],0))</f>
        <v>1367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283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1434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>
        <f ca="1">IF(NOTA[[#This Row],[ID_H]]="","",MATCH(NOTA[[#This Row],[NB NOTA_C_QTY]],[3]!db[NB NOTA_C_QTY],0))</f>
        <v>1434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284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1435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>
        <f ca="1">IF(NOTA[[#This Row],[ID_H]]="","",MATCH(NOTA[[#This Row],[NB NOTA_C_QTY]],[3]!db[NB NOTA_C_QTY],0))</f>
        <v>1435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285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1436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>
        <f ca="1">IF(NOTA[[#This Row],[ID_H]]="","",MATCH(NOTA[[#This Row],[NB NOTA_C_QTY]],[3]!db[NB NOTA_C_QTY],0))</f>
        <v>1436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286</v>
      </c>
      <c r="M159" s="41">
        <v>1</v>
      </c>
      <c r="N159" s="39"/>
      <c r="Q159" s="43">
        <v>1380000</v>
      </c>
      <c r="R159" s="49" t="s">
        <v>299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1183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>
        <f ca="1">IF(NOTA[[#This Row],[ID_H]]="","",MATCH(NOTA[[#This Row],[NB NOTA_C_QTY]],[3]!db[NB NOTA_C_QTY],0))</f>
        <v>1183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287</v>
      </c>
      <c r="M160" s="41">
        <v>1</v>
      </c>
      <c r="N160" s="39"/>
      <c r="Q160" s="43">
        <v>1200000</v>
      </c>
      <c r="R160" s="49" t="s">
        <v>300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1184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>
        <f ca="1">IF(NOTA[[#This Row],[ID_H]]="","",MATCH(NOTA[[#This Row],[NB NOTA_C_QTY]],[3]!db[NB NOTA_C_QTY],0))</f>
        <v>1184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NOTA_C_QTY]],[3]!db[NB NOTA_C_QTY],0))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23</v>
      </c>
      <c r="G162" s="38" t="s">
        <v>24</v>
      </c>
      <c r="H162" s="48" t="s">
        <v>288</v>
      </c>
      <c r="I162" s="38" t="s">
        <v>301</v>
      </c>
      <c r="J162" s="40">
        <v>45112</v>
      </c>
      <c r="L162" s="38" t="s">
        <v>289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1274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>
        <f ca="1">IF(NOTA[[#This Row],[ID_H]]="","",MATCH(NOTA[[#This Row],[NB NOTA_C_QTY]],[3]!db[NB NOTA_C_QTY],0))</f>
        <v>1274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290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1279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>
        <f ca="1">IF(NOTA[[#This Row],[ID_H]]="","",MATCH(NOTA[[#This Row],[NB NOTA_C_QTY]],[3]!db[NB NOTA_C_QTY],0))</f>
        <v>1279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291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1237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>
        <f ca="1">IF(NOTA[[#This Row],[ID_H]]="","",MATCH(NOTA[[#This Row],[NB NOTA_C_QTY]],[3]!db[NB NOTA_C_QTY],0))</f>
        <v>1237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292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2391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>
        <f ca="1">IF(NOTA[[#This Row],[ID_H]]="","",MATCH(NOTA[[#This Row],[NB NOTA_C_QTY]],[3]!db[NB NOTA_C_QTY],0))</f>
        <v>2391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295</v>
      </c>
      <c r="L166" s="38" t="s">
        <v>287</v>
      </c>
      <c r="M166" s="41">
        <v>1</v>
      </c>
      <c r="N166" s="39"/>
      <c r="Q166" s="43">
        <v>1200000</v>
      </c>
      <c r="R166" s="49" t="s">
        <v>300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1184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>
        <f ca="1">IF(NOTA[[#This Row],[ID_H]]="","",MATCH(NOTA[[#This Row],[NB NOTA_C_QTY]],[3]!db[NB NOTA_C_QTY],0))</f>
        <v>1184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293</v>
      </c>
      <c r="M167" s="41">
        <v>1</v>
      </c>
      <c r="N167" s="39"/>
      <c r="Q167" s="43">
        <v>900000</v>
      </c>
      <c r="R167" s="49" t="s">
        <v>303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1185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>
        <f ca="1">IF(NOTA[[#This Row],[ID_H]]="","",MATCH(NOTA[[#This Row],[NB NOTA_C_QTY]],[3]!db[NB NOTA_C_QTY],0))</f>
        <v>1185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302</v>
      </c>
      <c r="L168" s="38" t="s">
        <v>292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2391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>
        <f ca="1">IF(NOTA[[#This Row],[ID_H]]="","",MATCH(NOTA[[#This Row],[NB NOTA_C_QTY]],[3]!db[NB NOTA_C_QTY],0))</f>
        <v>2391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NOTA_C_QTY]],[3]!db[NB NOTA_C_QTY],0))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25</v>
      </c>
      <c r="G170" s="38" t="s">
        <v>24</v>
      </c>
      <c r="H170" s="48" t="s">
        <v>304</v>
      </c>
      <c r="J170" s="40">
        <v>45111</v>
      </c>
      <c r="L170" s="38" t="s">
        <v>305</v>
      </c>
      <c r="M170" s="41">
        <v>3</v>
      </c>
      <c r="N170" s="39">
        <v>90</v>
      </c>
      <c r="O170" s="38" t="s">
        <v>306</v>
      </c>
      <c r="P170" s="42">
        <v>99000</v>
      </c>
      <c r="Q170" s="43"/>
      <c r="R170" s="49" t="s">
        <v>307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2036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>
        <f ca="1">IF(NOTA[[#This Row],[ID_H]]="","",MATCH(NOTA[[#This Row],[NB NOTA_C_QTY]],[3]!db[NB NOTA_C_QTY],0))</f>
        <v>2036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315</v>
      </c>
      <c r="M171" s="41">
        <v>2</v>
      </c>
      <c r="N171" s="39">
        <v>60</v>
      </c>
      <c r="O171" s="38" t="s">
        <v>306</v>
      </c>
      <c r="P171" s="42">
        <v>104400</v>
      </c>
      <c r="Q171" s="43"/>
      <c r="R171" s="49" t="s">
        <v>307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2034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>
        <f ca="1">IF(NOTA[[#This Row],[ID_H]]="","",MATCH(NOTA[[#This Row],[NB NOTA_C_QTY]],[3]!db[NB NOTA_C_QTY],0))</f>
        <v>2034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308</v>
      </c>
      <c r="M172" s="41">
        <v>2</v>
      </c>
      <c r="N172" s="39">
        <v>1000</v>
      </c>
      <c r="O172" s="38" t="s">
        <v>309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1516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>
        <f ca="1">IF(NOTA[[#This Row],[ID_H]]="","",MATCH(NOTA[[#This Row],[NB NOTA_C_QTY]],[3]!db[NB NOTA_C_QTY],0))</f>
        <v>1516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310</v>
      </c>
      <c r="M173" s="41">
        <v>1</v>
      </c>
      <c r="N173" s="39">
        <v>144</v>
      </c>
      <c r="O173" s="38" t="s">
        <v>264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548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BOX (12 SET)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colorpencilcps24jk12box12setartomoro</v>
      </c>
      <c r="AU173" s="39">
        <f ca="1">IF(NOTA[[#This Row],[ID_H]]="","",MATCH(NOTA[[#This Row],[NB NOTA_C_QTY]],[3]!db[NB NOTA_C_QTY],0))</f>
        <v>548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311</v>
      </c>
      <c r="M174" s="41">
        <v>1</v>
      </c>
      <c r="N174" s="39">
        <v>144</v>
      </c>
      <c r="O174" s="38" t="s">
        <v>153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Row],[SUPPLIER_H]]="","",AK172),MONTH(NOTA[[#This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82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>
        <f ca="1">IF(NOTA[[#This Row],[ID_H]]="","",MATCH(NOTA[[#This Row],[NB NOTA_C_QTY]],[3]!db[NB NOTA_C_QTY],0))</f>
        <v>82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316</v>
      </c>
      <c r="M175" s="41">
        <v>1</v>
      </c>
      <c r="N175" s="39">
        <v>144</v>
      </c>
      <c r="O175" s="38" t="s">
        <v>153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827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>
        <f ca="1">IF(NOTA[[#This Row],[ID_H]]="","",MATCH(NOTA[[#This Row],[NB NOTA_C_QTY]],[3]!db[NB NOTA_C_QTY],0))</f>
        <v>827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312</v>
      </c>
      <c r="M176" s="41">
        <v>1</v>
      </c>
      <c r="N176" s="39">
        <v>144</v>
      </c>
      <c r="O176" s="38" t="s">
        <v>153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834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>
        <f ca="1">IF(NOTA[[#This Row],[ID_H]]="","",MATCH(NOTA[[#This Row],[NB NOTA_C_QTY]],[3]!db[NB NOTA_C_QTY],0))</f>
        <v>834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326</v>
      </c>
      <c r="M177" s="41">
        <v>1</v>
      </c>
      <c r="N177" s="39">
        <v>288</v>
      </c>
      <c r="O177" s="38" t="s">
        <v>118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2012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>
        <f ca="1">IF(NOTA[[#This Row],[ID_H]]="","",MATCH(NOTA[[#This Row],[NB NOTA_C_QTY]],[3]!db[NB NOTA_C_QTY],0))</f>
        <v>2012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313</v>
      </c>
      <c r="M178" s="41">
        <v>2</v>
      </c>
      <c r="N178" s="39">
        <v>576</v>
      </c>
      <c r="O178" s="38" t="s">
        <v>118</v>
      </c>
      <c r="P178" s="42">
        <v>4800</v>
      </c>
      <c r="Q178" s="43"/>
      <c r="R178" s="49" t="s">
        <v>314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2024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>
        <f ca="1">IF(NOTA[[#This Row],[ID_H]]="","",MATCH(NOTA[[#This Row],[NB NOTA_C_QTY]],[3]!db[NB NOTA_C_QTY],0))</f>
        <v>2024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NOTA_C_QTY]],[3]!db[NB NOTA_C_QTY],0))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25</v>
      </c>
      <c r="G180" s="38" t="s">
        <v>24</v>
      </c>
      <c r="H180" s="48" t="s">
        <v>317</v>
      </c>
      <c r="J180" s="40">
        <v>45112</v>
      </c>
      <c r="L180" s="38" t="s">
        <v>263</v>
      </c>
      <c r="M180" s="41">
        <v>10</v>
      </c>
      <c r="N180" s="39">
        <v>1440</v>
      </c>
      <c r="O180" s="38" t="s">
        <v>264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1765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>
        <f ca="1">IF(NOTA[[#This Row],[ID_H]]="","",MATCH(NOTA[[#This Row],[NB NOTA_C_QTY]],[3]!db[NB NOTA_C_QTY],0))</f>
        <v>1765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318</v>
      </c>
      <c r="M181" s="41">
        <v>13</v>
      </c>
      <c r="N181" s="39">
        <v>1872</v>
      </c>
      <c r="O181" s="38" t="s">
        <v>264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541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>
        <f ca="1">IF(NOTA[[#This Row],[ID_H]]="","",MATCH(NOTA[[#This Row],[NB NOTA_C_QTY]],[3]!db[NB NOTA_C_QTY],0))</f>
        <v>541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319</v>
      </c>
      <c r="M182" s="41">
        <v>1</v>
      </c>
      <c r="N182" s="39">
        <v>50</v>
      </c>
      <c r="O182" s="38" t="s">
        <v>320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768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>
        <f ca="1">IF(NOTA[[#This Row],[ID_H]]="","",MATCH(NOTA[[#This Row],[NB NOTA_C_QTY]],[3]!db[NB NOTA_C_QTY],0))</f>
        <v>768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323</v>
      </c>
      <c r="M183" s="41">
        <v>1</v>
      </c>
      <c r="N183" s="39">
        <v>50</v>
      </c>
      <c r="O183" s="38" t="s">
        <v>320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769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>
        <f ca="1">IF(NOTA[[#This Row],[ID_H]]="","",MATCH(NOTA[[#This Row],[NB NOTA_C_QTY]],[3]!db[NB NOTA_C_QTY],0))</f>
        <v>769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322</v>
      </c>
      <c r="M184" s="41">
        <v>2</v>
      </c>
      <c r="N184" s="39">
        <v>100</v>
      </c>
      <c r="O184" s="38" t="s">
        <v>320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775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>
        <f ca="1">IF(NOTA[[#This Row],[ID_H]]="","",MATCH(NOTA[[#This Row],[NB NOTA_C_QTY]],[3]!db[NB NOTA_C_QTY],0))</f>
        <v>775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321</v>
      </c>
      <c r="M185" s="41">
        <v>2</v>
      </c>
      <c r="N185" s="39">
        <v>100</v>
      </c>
      <c r="O185" s="38" t="s">
        <v>320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765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>
        <f ca="1">IF(NOTA[[#This Row],[ID_H]]="","",MATCH(NOTA[[#This Row],[NB NOTA_C_QTY]],[3]!db[NB NOTA_C_QTY],0))</f>
        <v>765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124</v>
      </c>
      <c r="M186" s="41">
        <v>4</v>
      </c>
      <c r="N186" s="39">
        <v>192</v>
      </c>
      <c r="O186" s="38" t="s">
        <v>153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574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>
        <f ca="1">IF(NOTA[[#This Row],[ID_H]]="","",MATCH(NOTA[[#This Row],[NB NOTA_C_QTY]],[3]!db[NB NOTA_C_QTY],0))</f>
        <v>574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421</v>
      </c>
      <c r="N187" s="39">
        <v>24</v>
      </c>
      <c r="O187" s="38" t="s">
        <v>153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94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12 GRS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87" s="39">
        <f ca="1">IF(NOTA[[#This Row],[ID_H]]="","",MATCH(NOTA[[#This Row],[NB NOTA_C_QTY]],[3]!db[NB NOTA_C_QTY],0))</f>
        <v>94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NOTA_C_QTY]],[3]!db[NB NOTA_C_QTY],0))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25</v>
      </c>
      <c r="G189" s="38" t="s">
        <v>24</v>
      </c>
      <c r="H189" s="48" t="s">
        <v>324</v>
      </c>
      <c r="J189" s="40">
        <v>45112</v>
      </c>
      <c r="L189" s="38" t="s">
        <v>263</v>
      </c>
      <c r="M189" s="41">
        <v>8</v>
      </c>
      <c r="N189" s="39">
        <v>1152</v>
      </c>
      <c r="O189" s="38" t="s">
        <v>264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1765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>
        <f ca="1">IF(NOTA[[#This Row],[ID_H]]="","",MATCH(NOTA[[#This Row],[NB NOTA_C_QTY]],[3]!db[NB NOTA_C_QTY],0))</f>
        <v>1765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326</v>
      </c>
      <c r="M190" s="41">
        <v>1</v>
      </c>
      <c r="N190" s="39">
        <v>288</v>
      </c>
      <c r="O190" s="38" t="s">
        <v>118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2012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>
        <f ca="1">IF(NOTA[[#This Row],[ID_H]]="","",MATCH(NOTA[[#This Row],[NB NOTA_C_QTY]],[3]!db[NB NOTA_C_QTY],0))</f>
        <v>2012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325</v>
      </c>
      <c r="M191" s="41">
        <v>1</v>
      </c>
      <c r="N191" s="39">
        <v>288</v>
      </c>
      <c r="O191" s="38" t="s">
        <v>118</v>
      </c>
      <c r="P191" s="42">
        <v>4800</v>
      </c>
      <c r="Q191" s="43"/>
      <c r="R191" s="49" t="s">
        <v>314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2013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>
        <f ca="1">IF(NOTA[[#This Row],[ID_H]]="","",MATCH(NOTA[[#This Row],[NB NOTA_C_QTY]],[3]!db[NB NOTA_C_QTY],0))</f>
        <v>2013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313</v>
      </c>
      <c r="M192" s="41">
        <v>1</v>
      </c>
      <c r="N192" s="39">
        <v>288</v>
      </c>
      <c r="O192" s="38" t="s">
        <v>118</v>
      </c>
      <c r="P192" s="42">
        <v>4800</v>
      </c>
      <c r="Q192" s="43"/>
      <c r="R192" s="49" t="s">
        <v>314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2024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>
        <f ca="1">IF(NOTA[[#This Row],[ID_H]]="","",MATCH(NOTA[[#This Row],[NB NOTA_C_QTY]],[3]!db[NB NOTA_C_QTY],0))</f>
        <v>2024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103</v>
      </c>
      <c r="M193" s="41">
        <v>2</v>
      </c>
      <c r="N193" s="39">
        <v>288</v>
      </c>
      <c r="O193" s="38" t="s">
        <v>264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619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>
        <f ca="1">IF(NOTA[[#This Row],[ID_H]]="","",MATCH(NOTA[[#This Row],[NB NOTA_C_QTY]],[3]!db[NB NOTA_C_QTY],0))</f>
        <v>619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NOTA_C_QTY]],[3]!db[NB NOTA_C_QTY],0))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23</v>
      </c>
      <c r="G195" s="38" t="s">
        <v>24</v>
      </c>
      <c r="H195" s="48" t="s">
        <v>327</v>
      </c>
      <c r="I195" s="38" t="s">
        <v>343</v>
      </c>
      <c r="J195" s="40">
        <v>45113</v>
      </c>
      <c r="L195" s="38" t="s">
        <v>286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1183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>
        <f ca="1">IF(NOTA[[#This Row],[ID_H]]="","",MATCH(NOTA[[#This Row],[NB NOTA_C_QTY]],[3]!db[NB NOTA_C_QTY],0))</f>
        <v>1183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287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1184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>
        <f ca="1">IF(NOTA[[#This Row],[ID_H]]="","",MATCH(NOTA[[#This Row],[NB NOTA_C_QTY]],[3]!db[NB NOTA_C_QTY],0))</f>
        <v>1184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293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1185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>
        <f ca="1">IF(NOTA[[#This Row],[ID_H]]="","",MATCH(NOTA[[#This Row],[NB NOTA_C_QTY]],[3]!db[NB NOTA_C_QTY],0))</f>
        <v>1185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328</v>
      </c>
      <c r="M198" s="41">
        <v>2</v>
      </c>
      <c r="N198" s="39"/>
      <c r="Q198" s="43">
        <v>1548000</v>
      </c>
      <c r="R198" s="49" t="s">
        <v>481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1187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>
        <f ca="1">IF(NOTA[[#This Row],[ID_H]]="","",MATCH(NOTA[[#This Row],[NB NOTA_C_QTY]],[3]!db[NB NOTA_C_QTY],0))</f>
        <v>1187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329</v>
      </c>
      <c r="M199" s="41">
        <v>2</v>
      </c>
      <c r="N199" s="39"/>
      <c r="Q199" s="43">
        <v>2059200</v>
      </c>
      <c r="R199" s="49" t="s">
        <v>482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1189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>
        <f ca="1">IF(NOTA[[#This Row],[ID_H]]="","",MATCH(NOTA[[#This Row],[NB NOTA_C_QTY]],[3]!db[NB NOTA_C_QTY],0))</f>
        <v>1189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330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1180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>
        <f ca="1">IF(NOTA[[#This Row],[ID_H]]="","",MATCH(NOTA[[#This Row],[NB NOTA_C_QTY]],[3]!db[NB NOTA_C_QTY],0))</f>
        <v>1180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331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1181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>
        <f ca="1">IF(NOTA[[#This Row],[ID_H]]="","",MATCH(NOTA[[#This Row],[NB NOTA_C_QTY]],[3]!db[NB NOTA_C_QTY],0))</f>
        <v>1181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332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 t="e">
        <f ca="1">IF(NOTA[[#This Row],[TGL.NOTA]]="",IF(NOTA[[#This Row],[SUPPLIER_H]]="","",#REF!),MONTH(NOTA[[#This Row],[TGL.NOTA]]))</f>
        <v>#REF!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1182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>
        <f ca="1">IF(NOTA[[#This Row],[ID_H]]="","",MATCH(NOTA[[#This Row],[NB NOTA_C_QTY]],[3]!db[NB NOTA_C_QTY],0))</f>
        <v>1182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NOTA_C_QTY]],[3]!db[NB NOTA_C_QTY],0))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23</v>
      </c>
      <c r="G204" s="38" t="s">
        <v>24</v>
      </c>
      <c r="H204" s="48" t="s">
        <v>333</v>
      </c>
      <c r="I204" s="38" t="s">
        <v>344</v>
      </c>
      <c r="J204" s="40">
        <v>45113</v>
      </c>
      <c r="L204" s="38" t="s">
        <v>334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1364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>
        <f ca="1">IF(NOTA[[#This Row],[ID_H]]="","",MATCH(NOTA[[#This Row],[NB NOTA_C_QTY]],[3]!db[NB NOTA_C_QTY],0))</f>
        <v>1364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335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1311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12 GRS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205" s="39">
        <f ca="1">IF(NOTA[[#This Row],[ID_H]]="","",MATCH(NOTA[[#This Row],[NB NOTA_C_QTY]],[3]!db[NB NOTA_C_QTY],0))</f>
        <v>1311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336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1298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12 GRS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206" s="39">
        <f ca="1">IF(NOTA[[#This Row],[ID_H]]="","",MATCH(NOTA[[#This Row],[NB NOTA_C_QTY]],[3]!db[NB NOTA_C_QTY],0))</f>
        <v>1298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337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1299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12 GRS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207" s="39">
        <f ca="1">IF(NOTA[[#This Row],[ID_H]]="","",MATCH(NOTA[[#This Row],[NB NOTA_C_QTY]],[3]!db[NB NOTA_C_QTY],0))</f>
        <v>1299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342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1321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12 GRS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kenkogelpenke303tgeltriangularblue12grsartomoro</v>
      </c>
      <c r="AU208" s="39">
        <f ca="1">IF(NOTA[[#This Row],[ID_H]]="","",MATCH(NOTA[[#This Row],[NB NOTA_C_QTY]],[3]!db[NB NOTA_C_QTY],0))</f>
        <v>1321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338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1316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12 GRS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kenkogelpenke100black12grsartomoro</v>
      </c>
      <c r="AU209" s="39">
        <f ca="1">IF(NOTA[[#This Row],[ID_H]]="","",MATCH(NOTA[[#This Row],[NB NOTA_C_QTY]],[3]!db[NB NOTA_C_QTY],0))</f>
        <v>1316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339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1468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 PAK (10 BOX)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kenkotrigonalclipno350pak10boxartomoro</v>
      </c>
      <c r="AU210" s="39">
        <f ca="1">IF(NOTA[[#This Row],[ID_H]]="","",MATCH(NOTA[[#This Row],[NB NOTA_C_QTY]],[3]!db[NB NOTA_C_QTY],0))</f>
        <v>1468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340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1361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 PAK (10 BOX)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11" s="39">
        <f ca="1">IF(NOTA[[#This Row],[ID_H]]="","",MATCH(NOTA[[#This Row],[NB NOTA_C_QTY]],[3]!db[NB NOTA_C_QTY],0))</f>
        <v>1361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341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1414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>
        <f ca="1">IF(NOTA[[#This Row],[ID_H]]="","",MATCH(NOTA[[#This Row],[NB NOTA_C_QTY]],[3]!db[NB NOTA_C_QTY],0))</f>
        <v>1414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NOTA_C_QTY]],[3]!db[NB NOTA_C_QTY],0))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148</v>
      </c>
      <c r="G214" s="38" t="s">
        <v>146</v>
      </c>
      <c r="H214" s="48" t="s">
        <v>345</v>
      </c>
      <c r="J214" s="40">
        <v>45114</v>
      </c>
      <c r="L214" s="38" t="s">
        <v>150</v>
      </c>
      <c r="M214" s="41">
        <v>50</v>
      </c>
      <c r="N214" s="39">
        <v>500</v>
      </c>
      <c r="O214" s="38" t="s">
        <v>118</v>
      </c>
      <c r="P214" s="42">
        <v>48000</v>
      </c>
      <c r="Q214" s="43"/>
      <c r="R214" s="49" t="s">
        <v>151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1691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>
        <f ca="1">IF(NOTA[[#This Row],[ID_H]]="","",MATCH(NOTA[[#This Row],[NB NOTA_C_QTY]],[3]!db[NB NOTA_C_QTY],0))</f>
        <v>1691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NOTA_C_QTY]],[3]!db[NB NOTA_C_QTY],0))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346</v>
      </c>
      <c r="G216" s="38" t="s">
        <v>146</v>
      </c>
      <c r="H216" s="48" t="s">
        <v>347</v>
      </c>
      <c r="J216" s="40">
        <v>45110</v>
      </c>
      <c r="L216" s="38" t="s">
        <v>348</v>
      </c>
      <c r="M216" s="41">
        <v>90</v>
      </c>
      <c r="N216" s="39">
        <v>900</v>
      </c>
      <c r="O216" s="38" t="s">
        <v>264</v>
      </c>
      <c r="P216" s="42">
        <v>75000</v>
      </c>
      <c r="Q216" s="43"/>
      <c r="R216" s="49" t="s">
        <v>349</v>
      </c>
      <c r="S216" s="50"/>
      <c r="U216" s="51"/>
      <c r="V216" s="46" t="s">
        <v>350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2618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>
        <f ca="1">IF(NOTA[[#This Row],[ID_H]]="","",MATCH(NOTA[[#This Row],[NB NOTA_C_QTY]],[3]!db[NB NOTA_C_QTY],0))</f>
        <v>2618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NOTA_C_QTY]],[3]!db[NB NOTA_C_QTY],0))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Row],[SUPPLIER_H]]="","",AK216),MONTH(NOTA[[#This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NOTA_C_QTY]],[3]!db[NB NOTA_C_QTY],0))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145</v>
      </c>
      <c r="G219" s="38" t="s">
        <v>146</v>
      </c>
      <c r="H219" s="48" t="s">
        <v>351</v>
      </c>
      <c r="J219" s="40">
        <v>45115</v>
      </c>
      <c r="L219" s="38" t="s">
        <v>352</v>
      </c>
      <c r="M219" s="41">
        <v>1</v>
      </c>
      <c r="N219" s="39">
        <v>8</v>
      </c>
      <c r="O219" s="38" t="s">
        <v>153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670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>
        <f ca="1">IF(NOTA[[#This Row],[ID_H]]="","",MATCH(NOTA[[#This Row],[NB NOTA_C_QTY]],[3]!db[NB NOTA_C_QTY],0))</f>
        <v>670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NOTA_C_QTY]],[3]!db[NB NOTA_C_QTY],0))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194</v>
      </c>
      <c r="G221" s="38" t="s">
        <v>146</v>
      </c>
      <c r="H221" s="48" t="s">
        <v>353</v>
      </c>
      <c r="J221" s="40">
        <v>45117</v>
      </c>
      <c r="L221" s="38" t="s">
        <v>354</v>
      </c>
      <c r="M221" s="41">
        <v>3</v>
      </c>
      <c r="N221" s="39">
        <v>1440</v>
      </c>
      <c r="O221" s="38" t="s">
        <v>118</v>
      </c>
      <c r="P221" s="42">
        <v>1600</v>
      </c>
      <c r="Q221" s="43"/>
      <c r="R221" s="49" t="s">
        <v>355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1609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>
        <f ca="1">IF(NOTA[[#This Row],[ID_H]]="","",MATCH(NOTA[[#This Row],[NB NOTA_C_QTY]],[3]!db[NB NOTA_C_QTY],0))</f>
        <v>1609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NOTA_C_QTY]],[3]!db[NB NOTA_C_QTY],0))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208</v>
      </c>
      <c r="G223" s="38" t="s">
        <v>146</v>
      </c>
      <c r="H223" s="48" t="s">
        <v>356</v>
      </c>
      <c r="J223" s="40">
        <v>45115</v>
      </c>
      <c r="L223" s="38" t="s">
        <v>357</v>
      </c>
      <c r="M223" s="41">
        <v>20</v>
      </c>
      <c r="N223" s="39">
        <f>72*20</f>
        <v>1440</v>
      </c>
      <c r="O223" s="38" t="s">
        <v>118</v>
      </c>
      <c r="P223" s="42">
        <v>13000</v>
      </c>
      <c r="Q223" s="43"/>
      <c r="R223" s="49" t="s">
        <v>358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2590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>
        <f ca="1">IF(NOTA[[#This Row],[ID_H]]="","",MATCH(NOTA[[#This Row],[NB NOTA_C_QTY]],[3]!db[NB NOTA_C_QTY],0))</f>
        <v>2590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NOTA_C_QTY]],[3]!db[NB NOTA_C_QTY],0))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166</v>
      </c>
      <c r="G225" s="38" t="s">
        <v>146</v>
      </c>
      <c r="H225" s="48" t="s">
        <v>359</v>
      </c>
      <c r="J225" s="40">
        <v>45113</v>
      </c>
      <c r="L225" s="38" t="s">
        <v>365</v>
      </c>
      <c r="M225" s="41">
        <v>2</v>
      </c>
      <c r="N225" s="39">
        <v>480</v>
      </c>
      <c r="O225" s="38" t="s">
        <v>118</v>
      </c>
      <c r="P225" s="42">
        <v>8700</v>
      </c>
      <c r="Q225" s="43"/>
      <c r="R225" s="49" t="s">
        <v>260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2591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>
        <f ca="1">IF(NOTA[[#This Row],[ID_H]]="","",MATCH(NOTA[[#This Row],[NB NOTA_C_QTY]],[3]!db[NB NOTA_C_QTY],0))</f>
        <v>2591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366</v>
      </c>
      <c r="M226" s="41">
        <v>2</v>
      </c>
      <c r="N226" s="39">
        <v>480</v>
      </c>
      <c r="O226" s="38" t="s">
        <v>118</v>
      </c>
      <c r="P226" s="42">
        <v>8700</v>
      </c>
      <c r="Q226" s="43"/>
      <c r="R226" s="49" t="s">
        <v>260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2592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>
        <f ca="1">IF(NOTA[[#This Row],[ID_H]]="","",MATCH(NOTA[[#This Row],[NB NOTA_C_QTY]],[3]!db[NB NOTA_C_QTY],0))</f>
        <v>2592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367</v>
      </c>
      <c r="M227" s="41">
        <v>2</v>
      </c>
      <c r="N227" s="39">
        <v>480</v>
      </c>
      <c r="O227" s="38" t="s">
        <v>118</v>
      </c>
      <c r="P227" s="42">
        <v>8700</v>
      </c>
      <c r="Q227" s="43"/>
      <c r="R227" s="49" t="s">
        <v>260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2593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>
        <f ca="1">IF(NOTA[[#This Row],[ID_H]]="","",MATCH(NOTA[[#This Row],[NB NOTA_C_QTY]],[3]!db[NB NOTA_C_QTY],0))</f>
        <v>2593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NOTA_C_QTY]],[3]!db[NB NOTA_C_QTY],0))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166</v>
      </c>
      <c r="G229" s="38" t="s">
        <v>146</v>
      </c>
      <c r="H229" s="48" t="s">
        <v>360</v>
      </c>
      <c r="J229" s="40">
        <v>45113</v>
      </c>
      <c r="L229" s="38" t="s">
        <v>368</v>
      </c>
      <c r="M229" s="41">
        <v>2</v>
      </c>
      <c r="N229" s="39">
        <v>768</v>
      </c>
      <c r="O229" s="38" t="s">
        <v>118</v>
      </c>
      <c r="P229" s="42">
        <v>6750</v>
      </c>
      <c r="Q229" s="43"/>
      <c r="R229" s="49" t="s">
        <v>361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2594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>
        <f ca="1">IF(NOTA[[#This Row],[ID_H]]="","",MATCH(NOTA[[#This Row],[NB NOTA_C_QTY]],[3]!db[NB NOTA_C_QTY],0))</f>
        <v>2594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362</v>
      </c>
      <c r="M230" s="41">
        <v>2</v>
      </c>
      <c r="N230" s="39">
        <v>768</v>
      </c>
      <c r="O230" s="38" t="s">
        <v>118</v>
      </c>
      <c r="P230" s="42">
        <v>6750</v>
      </c>
      <c r="Q230" s="43"/>
      <c r="R230" s="49" t="s">
        <v>361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2595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>
        <f ca="1">IF(NOTA[[#This Row],[ID_H]]="","",MATCH(NOTA[[#This Row],[NB NOTA_C_QTY]],[3]!db[NB NOTA_C_QTY],0))</f>
        <v>2595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363</v>
      </c>
      <c r="M231" s="41">
        <v>2</v>
      </c>
      <c r="N231" s="39">
        <v>768</v>
      </c>
      <c r="O231" s="38" t="s">
        <v>118</v>
      </c>
      <c r="P231" s="42">
        <v>6750</v>
      </c>
      <c r="Q231" s="43"/>
      <c r="R231" s="49" t="s">
        <v>361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2596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>
        <f ca="1">IF(NOTA[[#This Row],[ID_H]]="","",MATCH(NOTA[[#This Row],[NB NOTA_C_QTY]],[3]!db[NB NOTA_C_QTY],0))</f>
        <v>2596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364</v>
      </c>
      <c r="M232" s="41">
        <v>2</v>
      </c>
      <c r="N232" s="39">
        <v>768</v>
      </c>
      <c r="O232" s="38" t="s">
        <v>118</v>
      </c>
      <c r="P232" s="42">
        <v>6750</v>
      </c>
      <c r="Q232" s="43"/>
      <c r="R232" s="49" t="s">
        <v>361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2597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>
        <f ca="1">IF(NOTA[[#This Row],[ID_H]]="","",MATCH(NOTA[[#This Row],[NB NOTA_C_QTY]],[3]!db[NB NOTA_C_QTY],0))</f>
        <v>2597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473</v>
      </c>
      <c r="M233" s="41">
        <v>2</v>
      </c>
      <c r="N233" s="39">
        <v>768</v>
      </c>
      <c r="O233" s="38" t="s">
        <v>118</v>
      </c>
      <c r="P233" s="42">
        <v>6750</v>
      </c>
      <c r="Q233" s="43"/>
      <c r="R233" s="49" t="s">
        <v>361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2598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>
        <f ca="1">IF(NOTA[[#This Row],[ID_H]]="","",MATCH(NOTA[[#This Row],[NB NOTA_C_QTY]],[3]!db[NB NOTA_C_QTY],0))</f>
        <v>2598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369</v>
      </c>
      <c r="M234" s="41">
        <v>2</v>
      </c>
      <c r="N234" s="39">
        <v>768</v>
      </c>
      <c r="O234" s="38" t="s">
        <v>118</v>
      </c>
      <c r="P234" s="42">
        <v>6750</v>
      </c>
      <c r="Q234" s="43"/>
      <c r="R234" s="49" t="s">
        <v>361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2599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>
        <f ca="1">IF(NOTA[[#This Row],[ID_H]]="","",MATCH(NOTA[[#This Row],[NB NOTA_C_QTY]],[3]!db[NB NOTA_C_QTY],0))</f>
        <v>2599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NOTA_C_QTY]],[3]!db[NB NOTA_C_QTY],0))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23</v>
      </c>
      <c r="G236" s="38" t="s">
        <v>24</v>
      </c>
      <c r="H236" s="48" t="s">
        <v>370</v>
      </c>
      <c r="J236" s="40">
        <v>45114</v>
      </c>
      <c r="L236" s="38" t="s">
        <v>291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1237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>
        <f ca="1">IF(NOTA[[#This Row],[ID_H]]="","",MATCH(NOTA[[#This Row],[NB NOTA_C_QTY]],[3]!db[NB NOTA_C_QTY],0))</f>
        <v>1237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371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1343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>
        <f ca="1">IF(NOTA[[#This Row],[ID_H]]="","",MATCH(NOTA[[#This Row],[NB NOTA_C_QTY]],[3]!db[NB NOTA_C_QTY],0))</f>
        <v>1343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132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1400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>
        <f ca="1">IF(NOTA[[#This Row],[ID_H]]="","",MATCH(NOTA[[#This Row],[NB NOTA_C_QTY]],[3]!db[NB NOTA_C_QTY],0))</f>
        <v>1400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375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1267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>
        <f ca="1">IF(NOTA[[#This Row],[ID_H]]="","",MATCH(NOTA[[#This Row],[NB NOTA_C_QTY]],[3]!db[NB NOTA_C_QTY],0))</f>
        <v>1267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372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1238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>
        <f ca="1">IF(NOTA[[#This Row],[ID_H]]="","",MATCH(NOTA[[#This Row],[NB NOTA_C_QTY]],[3]!db[NB NOTA_C_QTY],0))</f>
        <v>1238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373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1449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>
        <f ca="1">IF(NOTA[[#This Row],[ID_H]]="","",MATCH(NOTA[[#This Row],[NB NOTA_C_QTY]],[3]!db[NB NOTA_C_QTY],0))</f>
        <v>1449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374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1455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20 BOX (6 PCS)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kenkostaplerhd50pastelcolor20box6pcsartomoro</v>
      </c>
      <c r="AU242" s="39">
        <f ca="1">IF(NOTA[[#This Row],[ID_H]]="","",MATCH(NOTA[[#This Row],[NB NOTA_C_QTY]],[3]!db[NB NOTA_C_QTY],0))</f>
        <v>1455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NOTA_C_QTY]],[3]!db[NB NOTA_C_QTY],0))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23</v>
      </c>
      <c r="G244" s="38" t="s">
        <v>24</v>
      </c>
      <c r="H244" s="48" t="s">
        <v>376</v>
      </c>
      <c r="J244" s="40">
        <v>45115</v>
      </c>
      <c r="L244" s="38" t="s">
        <v>377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1275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>
        <f ca="1">IF(NOTA[[#This Row],[ID_H]]="","",MATCH(NOTA[[#This Row],[NB NOTA_C_QTY]],[3]!db[NB NOTA_C_QTY],0))</f>
        <v>1275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378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1276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>
        <f ca="1">IF(NOTA[[#This Row],[ID_H]]="","",MATCH(NOTA[[#This Row],[NB NOTA_C_QTY]],[3]!db[NB NOTA_C_QTY],0))</f>
        <v>1276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NOTA_C_QTY]],[3]!db[NB NOTA_C_QTY],0))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25</v>
      </c>
      <c r="G247" s="38" t="s">
        <v>24</v>
      </c>
      <c r="H247" s="38" t="s">
        <v>379</v>
      </c>
      <c r="J247" s="40">
        <v>45114</v>
      </c>
      <c r="L247" s="38" t="s">
        <v>315</v>
      </c>
      <c r="M247" s="41">
        <v>5</v>
      </c>
      <c r="N247" s="39">
        <v>150</v>
      </c>
      <c r="O247" s="38" t="s">
        <v>306</v>
      </c>
      <c r="P247" s="42">
        <v>104400</v>
      </c>
      <c r="Q247" s="43"/>
      <c r="R247" s="49" t="s">
        <v>307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2034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>
        <f ca="1">IF(NOTA[[#This Row],[ID_H]]="","",MATCH(NOTA[[#This Row],[NB NOTA_C_QTY]],[3]!db[NB NOTA_C_QTY],0))</f>
        <v>2034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319</v>
      </c>
      <c r="M248" s="41">
        <v>5</v>
      </c>
      <c r="N248" s="39">
        <v>250</v>
      </c>
      <c r="O248" s="38" t="s">
        <v>320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768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>
        <f ca="1">IF(NOTA[[#This Row],[ID_H]]="","",MATCH(NOTA[[#This Row],[NB NOTA_C_QTY]],[3]!db[NB NOTA_C_QTY],0))</f>
        <v>768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380</v>
      </c>
      <c r="M249" s="41">
        <v>2</v>
      </c>
      <c r="N249" s="39">
        <v>100</v>
      </c>
      <c r="O249" s="38" t="s">
        <v>320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766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>
        <f ca="1">IF(NOTA[[#This Row],[ID_H]]="","",MATCH(NOTA[[#This Row],[NB NOTA_C_QTY]],[3]!db[NB NOTA_C_QTY],0))</f>
        <v>766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106</v>
      </c>
      <c r="M250" s="41">
        <v>2</v>
      </c>
      <c r="N250" s="39">
        <v>100</v>
      </c>
      <c r="O250" s="38" t="s">
        <v>320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769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>
        <f ca="1">IF(NOTA[[#This Row],[ID_H]]="","",MATCH(NOTA[[#This Row],[NB NOTA_C_QTY]],[3]!db[NB NOTA_C_QTY],0))</f>
        <v>769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381</v>
      </c>
      <c r="M251" s="41">
        <v>5</v>
      </c>
      <c r="N251" s="39">
        <v>250</v>
      </c>
      <c r="O251" s="38" t="s">
        <v>320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775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>
        <f ca="1">IF(NOTA[[#This Row],[ID_H]]="","",MATCH(NOTA[[#This Row],[NB NOTA_C_QTY]],[3]!db[NB NOTA_C_QTY],0))</f>
        <v>775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382</v>
      </c>
      <c r="M252" s="41">
        <v>5</v>
      </c>
      <c r="N252" s="39">
        <v>250</v>
      </c>
      <c r="O252" s="38" t="s">
        <v>320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765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>
        <f ca="1">IF(NOTA[[#This Row],[ID_H]]="","",MATCH(NOTA[[#This Row],[NB NOTA_C_QTY]],[3]!db[NB NOTA_C_QTY],0))</f>
        <v>765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383</v>
      </c>
      <c r="M253" s="41">
        <v>2</v>
      </c>
      <c r="N253" s="39">
        <v>100</v>
      </c>
      <c r="O253" s="38" t="s">
        <v>320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776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>
        <f ca="1">IF(NOTA[[#This Row],[ID_H]]="","",MATCH(NOTA[[#This Row],[NB NOTA_C_QTY]],[3]!db[NB NOTA_C_QTY],0))</f>
        <v>776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NOTA_C_QTY]],[3]!db[NB NOTA_C_QTY],0))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25</v>
      </c>
      <c r="G255" s="38" t="s">
        <v>24</v>
      </c>
      <c r="H255" s="48" t="s">
        <v>384</v>
      </c>
      <c r="J255" s="40">
        <v>45114</v>
      </c>
      <c r="L255" s="38" t="s">
        <v>390</v>
      </c>
      <c r="M255" s="41">
        <v>7</v>
      </c>
      <c r="N255" s="39">
        <v>1008</v>
      </c>
      <c r="O255" s="38" t="s">
        <v>264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1765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>
        <f ca="1">IF(NOTA[[#This Row],[ID_H]]="","",MATCH(NOTA[[#This Row],[NB NOTA_C_QTY]],[3]!db[NB NOTA_C_QTY],0))</f>
        <v>1765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265</v>
      </c>
      <c r="M256" s="41">
        <v>1</v>
      </c>
      <c r="N256" s="39">
        <v>72</v>
      </c>
      <c r="O256" s="38" t="s">
        <v>264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1766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>
        <f ca="1">IF(NOTA[[#This Row],[ID_H]]="","",MATCH(NOTA[[#This Row],[NB NOTA_C_QTY]],[3]!db[NB NOTA_C_QTY],0))</f>
        <v>1766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266</v>
      </c>
      <c r="M257" s="41">
        <v>5</v>
      </c>
      <c r="N257" s="39">
        <v>240</v>
      </c>
      <c r="O257" s="38" t="s">
        <v>264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1767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>
        <f ca="1">IF(NOTA[[#This Row],[ID_H]]="","",MATCH(NOTA[[#This Row],[NB NOTA_C_QTY]],[3]!db[NB NOTA_C_QTY],0))</f>
        <v>1767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267</v>
      </c>
      <c r="M258" s="41">
        <v>1</v>
      </c>
      <c r="N258" s="39">
        <v>36</v>
      </c>
      <c r="O258" s="38" t="s">
        <v>264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1768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>
        <f ca="1">IF(NOTA[[#This Row],[ID_H]]="","",MATCH(NOTA[[#This Row],[NB NOTA_C_QTY]],[3]!db[NB NOTA_C_QTY],0))</f>
        <v>1768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269</v>
      </c>
      <c r="M259" s="41">
        <v>1</v>
      </c>
      <c r="N259" s="39">
        <v>24</v>
      </c>
      <c r="O259" s="38" t="s">
        <v>264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1770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>
        <f ca="1">IF(NOTA[[#This Row],[ID_H]]="","",MATCH(NOTA[[#This Row],[NB NOTA_C_QTY]],[3]!db[NB NOTA_C_QTY],0))</f>
        <v>1770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385</v>
      </c>
      <c r="M260" s="41">
        <v>2</v>
      </c>
      <c r="N260" s="39">
        <v>288</v>
      </c>
      <c r="O260" s="38" t="s">
        <v>264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619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>
        <f ca="1">IF(NOTA[[#This Row],[ID_H]]="","",MATCH(NOTA[[#This Row],[NB NOTA_C_QTY]],[3]!db[NB NOTA_C_QTY],0))</f>
        <v>619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386</v>
      </c>
      <c r="M261" s="41">
        <v>2</v>
      </c>
      <c r="N261" s="39">
        <v>288</v>
      </c>
      <c r="O261" s="38" t="s">
        <v>264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618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>
        <f ca="1">IF(NOTA[[#This Row],[ID_H]]="","",MATCH(NOTA[[#This Row],[NB NOTA_C_QTY]],[3]!db[NB NOTA_C_QTY],0))</f>
        <v>618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319</v>
      </c>
      <c r="M262" s="41">
        <v>2</v>
      </c>
      <c r="N262" s="39">
        <v>100</v>
      </c>
      <c r="O262" s="38" t="s">
        <v>320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768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>
        <f ca="1">IF(NOTA[[#This Row],[ID_H]]="","",MATCH(NOTA[[#This Row],[NB NOTA_C_QTY]],[3]!db[NB NOTA_C_QTY],0))</f>
        <v>768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387</v>
      </c>
      <c r="M263" s="41">
        <v>2</v>
      </c>
      <c r="N263" s="39">
        <v>100</v>
      </c>
      <c r="O263" s="38" t="s">
        <v>320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765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>
        <f ca="1">IF(NOTA[[#This Row],[ID_H]]="","",MATCH(NOTA[[#This Row],[NB NOTA_C_QTY]],[3]!db[NB NOTA_C_QTY],0))</f>
        <v>765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388</v>
      </c>
      <c r="M264" s="41">
        <v>2</v>
      </c>
      <c r="N264" s="39">
        <v>576</v>
      </c>
      <c r="O264" s="38" t="s">
        <v>118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1037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>
        <f ca="1">IF(NOTA[[#This Row],[ID_H]]="","",MATCH(NOTA[[#This Row],[NB NOTA_C_QTY]],[3]!db[NB NOTA_C_QTY],0))</f>
        <v>1037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111</v>
      </c>
      <c r="M265" s="41">
        <v>1</v>
      </c>
      <c r="N265" s="39">
        <v>1000</v>
      </c>
      <c r="O265" s="38" t="s">
        <v>309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1511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>
        <f ca="1">IF(NOTA[[#This Row],[ID_H]]="","",MATCH(NOTA[[#This Row],[NB NOTA_C_QTY]],[3]!db[NB NOTA_C_QTY],0))</f>
        <v>1511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389</v>
      </c>
      <c r="M266" s="41">
        <v>1</v>
      </c>
      <c r="N266" s="39">
        <v>288</v>
      </c>
      <c r="O266" s="38" t="s">
        <v>264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1677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12 BOX (24 SET)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mathsetms402jk12box24setartomoro</v>
      </c>
      <c r="AU266" s="39">
        <f ca="1">IF(NOTA[[#This Row],[ID_H]]="","",MATCH(NOTA[[#This Row],[NB NOTA_C_QTY]],[3]!db[NB NOTA_C_QTY],0))</f>
        <v>1677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NOTA_C_QTY]],[3]!db[NB NOTA_C_QTY],0))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25</v>
      </c>
      <c r="G268" s="38" t="s">
        <v>24</v>
      </c>
      <c r="H268" s="48" t="s">
        <v>391</v>
      </c>
      <c r="J268" s="40">
        <v>45114</v>
      </c>
      <c r="L268" s="38" t="s">
        <v>422</v>
      </c>
      <c r="M268" s="41">
        <v>1</v>
      </c>
      <c r="N268" s="39">
        <v>24</v>
      </c>
      <c r="O268" s="38" t="s">
        <v>118</v>
      </c>
      <c r="P268" s="42">
        <v>11100</v>
      </c>
      <c r="Q268" s="43"/>
      <c r="R268" s="49" t="s">
        <v>297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2342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>
        <f ca="1">IF(NOTA[[#This Row],[ID_H]]="","",MATCH(NOTA[[#This Row],[NB NOTA_C_QTY]],[3]!db[NB NOTA_C_QTY],0))</f>
        <v>2342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305</v>
      </c>
      <c r="M269" s="41">
        <v>2</v>
      </c>
      <c r="N269" s="39">
        <v>60</v>
      </c>
      <c r="O269" s="38" t="s">
        <v>306</v>
      </c>
      <c r="P269" s="42">
        <v>99000</v>
      </c>
      <c r="Q269" s="43"/>
      <c r="R269" s="49" t="s">
        <v>307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2036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>
        <f ca="1">IF(NOTA[[#This Row],[ID_H]]="","",MATCH(NOTA[[#This Row],[NB NOTA_C_QTY]],[3]!db[NB NOTA_C_QTY],0))</f>
        <v>2036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315</v>
      </c>
      <c r="M270" s="41">
        <v>2</v>
      </c>
      <c r="N270" s="39">
        <v>60</v>
      </c>
      <c r="O270" s="38" t="s">
        <v>306</v>
      </c>
      <c r="P270" s="42">
        <v>104400</v>
      </c>
      <c r="Q270" s="43"/>
      <c r="R270" s="49" t="s">
        <v>307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2034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>
        <f ca="1">IF(NOTA[[#This Row],[ID_H]]="","",MATCH(NOTA[[#This Row],[NB NOTA_C_QTY]],[3]!db[NB NOTA_C_QTY],0))</f>
        <v>2034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322</v>
      </c>
      <c r="M271" s="41">
        <v>1</v>
      </c>
      <c r="N271" s="39">
        <v>50</v>
      </c>
      <c r="O271" s="38" t="s">
        <v>320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775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>
        <f ca="1">IF(NOTA[[#This Row],[ID_H]]="","",MATCH(NOTA[[#This Row],[NB NOTA_C_QTY]],[3]!db[NB NOTA_C_QTY],0))</f>
        <v>775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323</v>
      </c>
      <c r="M272" s="41">
        <v>1</v>
      </c>
      <c r="N272" s="39">
        <v>50</v>
      </c>
      <c r="O272" s="38" t="s">
        <v>320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769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>
        <f ca="1">IF(NOTA[[#This Row],[ID_H]]="","",MATCH(NOTA[[#This Row],[NB NOTA_C_QTY]],[3]!db[NB NOTA_C_QTY],0))</f>
        <v>769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388</v>
      </c>
      <c r="M273" s="41">
        <v>5</v>
      </c>
      <c r="N273" s="39">
        <v>1440</v>
      </c>
      <c r="O273" s="38" t="s">
        <v>118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1037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>
        <f ca="1">IF(NOTA[[#This Row],[ID_H]]="","",MATCH(NOTA[[#This Row],[NB NOTA_C_QTY]],[3]!db[NB NOTA_C_QTY],0))</f>
        <v>1037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263</v>
      </c>
      <c r="M274" s="41">
        <v>10</v>
      </c>
      <c r="N274" s="39">
        <v>1440</v>
      </c>
      <c r="O274" s="38" t="s">
        <v>264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1765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>
        <f ca="1">IF(NOTA[[#This Row],[ID_H]]="","",MATCH(NOTA[[#This Row],[NB NOTA_C_QTY]],[3]!db[NB NOTA_C_QTY],0))</f>
        <v>1765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265</v>
      </c>
      <c r="M275" s="41">
        <v>10</v>
      </c>
      <c r="N275" s="39">
        <v>720</v>
      </c>
      <c r="O275" s="38" t="s">
        <v>264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1766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>
        <f ca="1">IF(NOTA[[#This Row],[ID_H]]="","",MATCH(NOTA[[#This Row],[NB NOTA_C_QTY]],[3]!db[NB NOTA_C_QTY],0))</f>
        <v>1766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266</v>
      </c>
      <c r="M276" s="41">
        <v>10</v>
      </c>
      <c r="N276" s="39">
        <v>480</v>
      </c>
      <c r="O276" s="38" t="s">
        <v>264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1767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>
        <f ca="1">IF(NOTA[[#This Row],[ID_H]]="","",MATCH(NOTA[[#This Row],[NB NOTA_C_QTY]],[3]!db[NB NOTA_C_QTY],0))</f>
        <v>1767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NOTA_C_QTY]],[3]!db[NB NOTA_C_QTY],0))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25</v>
      </c>
      <c r="G278" s="38" t="s">
        <v>24</v>
      </c>
      <c r="H278" s="48" t="s">
        <v>392</v>
      </c>
      <c r="J278" s="40">
        <v>45113</v>
      </c>
      <c r="L278" s="38" t="s">
        <v>263</v>
      </c>
      <c r="M278" s="41">
        <v>14</v>
      </c>
      <c r="N278" s="39">
        <v>2016</v>
      </c>
      <c r="O278" s="38" t="s">
        <v>264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1765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>
        <f ca="1">IF(NOTA[[#This Row],[ID_H]]="","",MATCH(NOTA[[#This Row],[NB NOTA_C_QTY]],[3]!db[NB NOTA_C_QTY],0))</f>
        <v>1765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265</v>
      </c>
      <c r="M279" s="41">
        <v>5</v>
      </c>
      <c r="N279" s="39">
        <v>360</v>
      </c>
      <c r="O279" s="38" t="s">
        <v>264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1766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>
        <f ca="1">IF(NOTA[[#This Row],[ID_H]]="","",MATCH(NOTA[[#This Row],[NB NOTA_C_QTY]],[3]!db[NB NOTA_C_QTY],0))</f>
        <v>1766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266</v>
      </c>
      <c r="M280" s="41">
        <v>3</v>
      </c>
      <c r="N280" s="39">
        <v>144</v>
      </c>
      <c r="O280" s="38" t="s">
        <v>264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1767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>
        <f ca="1">IF(NOTA[[#This Row],[ID_H]]="","",MATCH(NOTA[[#This Row],[NB NOTA_C_QTY]],[3]!db[NB NOTA_C_QTY],0))</f>
        <v>1767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323</v>
      </c>
      <c r="M281" s="41">
        <v>1</v>
      </c>
      <c r="N281" s="39">
        <v>50</v>
      </c>
      <c r="O281" s="38" t="s">
        <v>320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769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>
        <f ca="1">IF(NOTA[[#This Row],[ID_H]]="","",MATCH(NOTA[[#This Row],[NB NOTA_C_QTY]],[3]!db[NB NOTA_C_QTY],0))</f>
        <v>769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322</v>
      </c>
      <c r="M282" s="41">
        <v>2</v>
      </c>
      <c r="N282" s="39">
        <v>100</v>
      </c>
      <c r="O282" s="38" t="s">
        <v>320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775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>
        <f ca="1">IF(NOTA[[#This Row],[ID_H]]="","",MATCH(NOTA[[#This Row],[NB NOTA_C_QTY]],[3]!db[NB NOTA_C_QTY],0))</f>
        <v>775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319</v>
      </c>
      <c r="M283" s="41">
        <v>1</v>
      </c>
      <c r="N283" s="39">
        <v>50</v>
      </c>
      <c r="O283" s="38" t="s">
        <v>320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768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>
        <f ca="1">IF(NOTA[[#This Row],[ID_H]]="","",MATCH(NOTA[[#This Row],[NB NOTA_C_QTY]],[3]!db[NB NOTA_C_QTY],0))</f>
        <v>768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321</v>
      </c>
      <c r="M284" s="41">
        <v>3</v>
      </c>
      <c r="N284" s="39">
        <v>150</v>
      </c>
      <c r="O284" s="38" t="s">
        <v>320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765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>
        <f ca="1">IF(NOTA[[#This Row],[ID_H]]="","",MATCH(NOTA[[#This Row],[NB NOTA_C_QTY]],[3]!db[NB NOTA_C_QTY],0))</f>
        <v>765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393</v>
      </c>
      <c r="M285" s="41">
        <v>1</v>
      </c>
      <c r="N285" s="39">
        <v>288</v>
      </c>
      <c r="O285" s="38" t="s">
        <v>118</v>
      </c>
      <c r="P285" s="42">
        <v>4800</v>
      </c>
      <c r="Q285" s="43"/>
      <c r="R285" s="49" t="s">
        <v>314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2024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>
        <f ca="1">IF(NOTA[[#This Row],[ID_H]]="","",MATCH(NOTA[[#This Row],[NB NOTA_C_QTY]],[3]!db[NB NOTA_C_QTY],0))</f>
        <v>2024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326</v>
      </c>
      <c r="M286" s="41">
        <v>1</v>
      </c>
      <c r="N286" s="39">
        <v>288</v>
      </c>
      <c r="O286" s="38" t="s">
        <v>118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2012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>
        <f ca="1">IF(NOTA[[#This Row],[ID_H]]="","",MATCH(NOTA[[#This Row],[NB NOTA_C_QTY]],[3]!db[NB NOTA_C_QTY],0))</f>
        <v>2012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394</v>
      </c>
      <c r="M287" s="41">
        <v>2</v>
      </c>
      <c r="N287" s="39">
        <v>48</v>
      </c>
      <c r="O287" s="38" t="s">
        <v>118</v>
      </c>
      <c r="P287" s="42">
        <v>40000</v>
      </c>
      <c r="Q287" s="43"/>
      <c r="R287" s="49" t="s">
        <v>297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2181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>
        <f ca="1">IF(NOTA[[#This Row],[ID_H]]="","",MATCH(NOTA[[#This Row],[NB NOTA_C_QTY]],[3]!db[NB NOTA_C_QTY],0))</f>
        <v>2181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388</v>
      </c>
      <c r="M288" s="41">
        <v>10</v>
      </c>
      <c r="N288" s="39">
        <v>2880</v>
      </c>
      <c r="O288" s="38" t="s">
        <v>118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1037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>
        <f ca="1">IF(NOTA[[#This Row],[ID_H]]="","",MATCH(NOTA[[#This Row],[NB NOTA_C_QTY]],[3]!db[NB NOTA_C_QTY],0))</f>
        <v>1037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NOTA_C_QTY]],[3]!db[NB NOTA_C_QTY],0))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152</v>
      </c>
      <c r="G290" s="38" t="s">
        <v>146</v>
      </c>
      <c r="H290" s="48"/>
      <c r="J290" s="40">
        <v>45115</v>
      </c>
      <c r="L290" s="38" t="s">
        <v>395</v>
      </c>
      <c r="M290" s="41">
        <v>60</v>
      </c>
      <c r="N290" s="39">
        <v>600</v>
      </c>
      <c r="O290" s="38" t="s">
        <v>118</v>
      </c>
      <c r="P290" s="42">
        <v>57000</v>
      </c>
      <c r="Q290" s="43"/>
      <c r="R290" s="49" t="s">
        <v>151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1976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>
        <f ca="1">IF(NOTA[[#This Row],[ID_H]]="","",MATCH(NOTA[[#This Row],[NB NOTA_C_QTY]],[3]!db[NB NOTA_C_QTY],0))</f>
        <v>1976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395</v>
      </c>
      <c r="M291" s="41">
        <v>3</v>
      </c>
      <c r="N291" s="39">
        <v>30</v>
      </c>
      <c r="O291" s="38" t="s">
        <v>118</v>
      </c>
      <c r="Q291" s="43"/>
      <c r="R291" s="49" t="s">
        <v>151</v>
      </c>
      <c r="S291" s="50"/>
      <c r="U291" s="51"/>
      <c r="V291" s="46" t="s">
        <v>396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1976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>
        <f ca="1">IF(NOTA[[#This Row],[ID_H]]="","",MATCH(NOTA[[#This Row],[NB NOTA_C_QTY]],[3]!db[NB NOTA_C_QTY],0))</f>
        <v>1976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NOTA_C_QTY]],[3]!db[NB NOTA_C_QTY],0))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23</v>
      </c>
      <c r="G293" s="38" t="s">
        <v>24</v>
      </c>
      <c r="H293" s="48" t="s">
        <v>397</v>
      </c>
      <c r="I293" s="38" t="s">
        <v>405</v>
      </c>
      <c r="J293" s="40">
        <v>45117</v>
      </c>
      <c r="L293" s="38" t="s">
        <v>398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1451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>
        <f ca="1">IF(NOTA[[#This Row],[ID_H]]="","",MATCH(NOTA[[#This Row],[NB NOTA_C_QTY]],[3]!db[NB NOTA_C_QTY],0))</f>
        <v>1451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399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1458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>
        <f ca="1">IF(NOTA[[#This Row],[ID_H]]="","",MATCH(NOTA[[#This Row],[NB NOTA_C_QTY]],[3]!db[NB NOTA_C_QTY],0))</f>
        <v>1458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400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1275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>
        <f ca="1">IF(NOTA[[#This Row],[ID_H]]="","",MATCH(NOTA[[#This Row],[NB NOTA_C_QTY]],[3]!db[NB NOTA_C_QTY],0))</f>
        <v>1275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401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1400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>
        <f ca="1">IF(NOTA[[#This Row],[ID_H]]="","",MATCH(NOTA[[#This Row],[NB NOTA_C_QTY]],[3]!db[NB NOTA_C_QTY],0))</f>
        <v>1400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340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1361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 PAK (10 BOX)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97" s="39">
        <f ca="1">IF(NOTA[[#This Row],[ID_H]]="","",MATCH(NOTA[[#This Row],[NB NOTA_C_QTY]],[3]!db[NB NOTA_C_QTY],0))</f>
        <v>1361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331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1181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>
        <f ca="1">IF(NOTA[[#This Row],[ID_H]]="","",MATCH(NOTA[[#This Row],[NB NOTA_C_QTY]],[3]!db[NB NOTA_C_QTY],0))</f>
        <v>1181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332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1182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>
        <f ca="1">IF(NOTA[[#This Row],[ID_H]]="","",MATCH(NOTA[[#This Row],[NB NOTA_C_QTY]],[3]!db[NB NOTA_C_QTY],0))</f>
        <v>1182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378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1276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>
        <f ca="1">IF(NOTA[[#This Row],[ID_H]]="","",MATCH(NOTA[[#This Row],[NB NOTA_C_QTY]],[3]!db[NB NOTA_C_QTY],0))</f>
        <v>1276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372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1238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>
        <f ca="1">IF(NOTA[[#This Row],[ID_H]]="","",MATCH(NOTA[[#This Row],[NB NOTA_C_QTY]],[3]!db[NB NOTA_C_QTY],0))</f>
        <v>1238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402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1239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>
        <f ca="1">IF(NOTA[[#This Row],[ID_H]]="","",MATCH(NOTA[[#This Row],[NB NOTA_C_QTY]],[3]!db[NB NOTA_C_QTY],0))</f>
        <v>1239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404</v>
      </c>
      <c r="L303" s="38" t="s">
        <v>403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1463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>
        <f ca="1">IF(NOTA[[#This Row],[ID_H]]="","",MATCH(NOTA[[#This Row],[NB NOTA_C_QTY]],[3]!db[NB NOTA_C_QTY],0))</f>
        <v>1463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NOTA_C_QTY]],[3]!db[NB NOTA_C_QTY],0))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23</v>
      </c>
      <c r="G305" s="38" t="s">
        <v>24</v>
      </c>
      <c r="H305" s="48" t="s">
        <v>406</v>
      </c>
      <c r="I305" s="38" t="s">
        <v>410</v>
      </c>
      <c r="J305" s="40">
        <v>45118</v>
      </c>
      <c r="L305" s="38" t="s">
        <v>409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1369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12 GRS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kenkomechanicalpencilmp0105mm12grsartomoro</v>
      </c>
      <c r="AU305" s="39">
        <f ca="1">IF(NOTA[[#This Row],[ID_H]]="","",MATCH(NOTA[[#This Row],[NB NOTA_C_QTY]],[3]!db[NB NOTA_C_QTY],0))</f>
        <v>1369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407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1453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20 BOX (6 PCS)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kenkostaplerhd5020box6pcsartomoro</v>
      </c>
      <c r="AU306" s="39">
        <f ca="1">IF(NOTA[[#This Row],[ID_H]]="","",MATCH(NOTA[[#This Row],[NB NOTA_C_QTY]],[3]!db[NB NOTA_C_QTY],0))</f>
        <v>1453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291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1237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>
        <f ca="1">IF(NOTA[[#This Row],[ID_H]]="","",MATCH(NOTA[[#This Row],[NB NOTA_C_QTY]],[3]!db[NB NOTA_C_QTY],0))</f>
        <v>1237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408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1406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>
        <f ca="1">IF(NOTA[[#This Row],[ID_H]]="","",MATCH(NOTA[[#This Row],[NB NOTA_C_QTY]],[3]!db[NB NOTA_C_QTY],0))</f>
        <v>1406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411</v>
      </c>
      <c r="L309" s="38" t="s">
        <v>280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1363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>
        <f ca="1">IF(NOTA[[#This Row],[ID_H]]="","",MATCH(NOTA[[#This Row],[NB NOTA_C_QTY]],[3]!db[NB NOTA_C_QTY],0))</f>
        <v>1363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NOTA_C_QTY]],[3]!db[NB NOTA_C_QTY],0))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57</v>
      </c>
      <c r="G311" s="38" t="s">
        <v>24</v>
      </c>
      <c r="H311" s="48" t="s">
        <v>412</v>
      </c>
      <c r="J311" s="40">
        <v>45114</v>
      </c>
      <c r="L311" s="38" t="s">
        <v>413</v>
      </c>
      <c r="M311" s="41">
        <v>3</v>
      </c>
      <c r="N311" s="39">
        <v>432</v>
      </c>
      <c r="O311" s="38" t="s">
        <v>118</v>
      </c>
      <c r="P311" s="42">
        <v>9250</v>
      </c>
      <c r="Q311" s="43"/>
      <c r="R311" s="49" t="s">
        <v>414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1822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>
        <f ca="1">IF(NOTA[[#This Row],[ID_H]]="","",MATCH(NOTA[[#This Row],[NB NOTA_C_QTY]],[3]!db[NB NOTA_C_QTY],0))</f>
        <v>1822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415</v>
      </c>
      <c r="M312" s="41">
        <v>2</v>
      </c>
      <c r="N312" s="39">
        <v>288</v>
      </c>
      <c r="O312" s="38" t="s">
        <v>118</v>
      </c>
      <c r="P312" s="42">
        <v>9250</v>
      </c>
      <c r="Q312" s="43"/>
      <c r="R312" s="49" t="s">
        <v>414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1828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>
        <f ca="1">IF(NOTA[[#This Row],[ID_H]]="","",MATCH(NOTA[[#This Row],[NB NOTA_C_QTY]],[3]!db[NB NOTA_C_QTY],0))</f>
        <v>1828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416</v>
      </c>
      <c r="M313" s="41">
        <v>1</v>
      </c>
      <c r="N313" s="39">
        <v>120</v>
      </c>
      <c r="O313" s="38" t="s">
        <v>118</v>
      </c>
      <c r="P313" s="42">
        <v>11500</v>
      </c>
      <c r="Q313" s="43"/>
      <c r="R313" s="49" t="s">
        <v>169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1834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>
        <f ca="1">IF(NOTA[[#This Row],[ID_H]]="","",MATCH(NOTA[[#This Row],[NB NOTA_C_QTY]],[3]!db[NB NOTA_C_QTY],0))</f>
        <v>1834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NOTA_C_QTY]],[3]!db[NB NOTA_C_QTY],0))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157</v>
      </c>
      <c r="G315" s="38" t="s">
        <v>146</v>
      </c>
      <c r="H315" s="48" t="s">
        <v>417</v>
      </c>
      <c r="J315" s="40">
        <v>45117</v>
      </c>
      <c r="L315" s="38" t="s">
        <v>418</v>
      </c>
      <c r="M315" s="41">
        <v>7</v>
      </c>
      <c r="N315" s="39">
        <v>672</v>
      </c>
      <c r="O315" s="38" t="s">
        <v>153</v>
      </c>
      <c r="P315" s="42">
        <v>26500</v>
      </c>
      <c r="Q315" s="43"/>
      <c r="R315" s="49" t="s">
        <v>162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115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>
        <f ca="1">IF(NOTA[[#This Row],[ID_H]]="","",MATCH(NOTA[[#This Row],[NB NOTA_C_QTY]],[3]!db[NB NOTA_C_QTY],0))</f>
        <v>115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NOTA_C_QTY]],[3]!db[NB NOTA_C_QTY],0))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157</v>
      </c>
      <c r="G317" s="38" t="s">
        <v>146</v>
      </c>
      <c r="H317" s="48" t="s">
        <v>419</v>
      </c>
      <c r="J317" s="40">
        <v>45118</v>
      </c>
      <c r="L317" s="38" t="s">
        <v>474</v>
      </c>
      <c r="M317" s="41">
        <v>5</v>
      </c>
      <c r="N317" s="39">
        <v>480</v>
      </c>
      <c r="O317" s="38" t="s">
        <v>153</v>
      </c>
      <c r="P317" s="42">
        <v>30500</v>
      </c>
      <c r="Q317" s="43"/>
      <c r="R317" s="49" t="s">
        <v>162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111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>
        <f ca="1">IF(NOTA[[#This Row],[ID_H]]="","",MATCH(NOTA[[#This Row],[NB NOTA_C_QTY]],[3]!db[NB NOTA_C_QTY],0))</f>
        <v>111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NOTA_C_QTY]],[3]!db[NB NOTA_C_QTY],0))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152</v>
      </c>
      <c r="G319" s="38" t="s">
        <v>146</v>
      </c>
      <c r="H319" s="48" t="s">
        <v>420</v>
      </c>
      <c r="J319" s="40">
        <v>45114</v>
      </c>
      <c r="L319" s="38" t="s">
        <v>475</v>
      </c>
      <c r="M319" s="41">
        <v>3</v>
      </c>
      <c r="N319" s="39">
        <v>12000</v>
      </c>
      <c r="O319" s="38" t="s">
        <v>118</v>
      </c>
      <c r="P319" s="42">
        <v>700</v>
      </c>
      <c r="Q319" s="43"/>
      <c r="R319" s="49" t="s">
        <v>200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1734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>
        <f ca="1">IF(NOTA[[#This Row],[ID_H]]="","",MATCH(NOTA[[#This Row],[NB NOTA_C_QTY]],[3]!db[NB NOTA_C_QTY],0))</f>
        <v>1734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NOTA_C_QTY]],[3]!db[NB NOTA_C_QTY],0))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148</v>
      </c>
      <c r="G321" s="38" t="s">
        <v>146</v>
      </c>
      <c r="H321" s="48" t="s">
        <v>423</v>
      </c>
      <c r="J321" s="40">
        <v>45117</v>
      </c>
      <c r="L321" s="38" t="s">
        <v>424</v>
      </c>
      <c r="M321" s="41">
        <v>9</v>
      </c>
      <c r="N321" s="39">
        <f>2520*9</f>
        <v>22680</v>
      </c>
      <c r="O321" s="38" t="s">
        <v>118</v>
      </c>
      <c r="P321" s="42">
        <v>1625</v>
      </c>
      <c r="Q321" s="43"/>
      <c r="R321" s="49" t="s">
        <v>425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2600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>
        <f ca="1">IF(NOTA[[#This Row],[ID_H]]="","",MATCH(NOTA[[#This Row],[NB NOTA_C_QTY]],[3]!db[NB NOTA_C_QTY],0))</f>
        <v>2600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424</v>
      </c>
      <c r="M322" s="41">
        <v>4</v>
      </c>
      <c r="N322" s="39">
        <f>3780*4</f>
        <v>15120</v>
      </c>
      <c r="O322" s="38" t="s">
        <v>118</v>
      </c>
      <c r="P322" s="42">
        <v>1625</v>
      </c>
      <c r="Q322" s="43"/>
      <c r="R322" s="49" t="s">
        <v>426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2600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>
        <f ca="1">IF(NOTA[[#This Row],[ID_H]]="","",MATCH(NOTA[[#This Row],[NB NOTA_C_QTY]],[3]!db[NB NOTA_C_QTY],0))</f>
        <v>2601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NOTA_C_QTY]],[3]!db[NB NOTA_C_QTY],0))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23</v>
      </c>
      <c r="G324" s="38" t="s">
        <v>24</v>
      </c>
      <c r="H324" s="48" t="s">
        <v>427</v>
      </c>
      <c r="J324" s="40">
        <v>45119</v>
      </c>
      <c r="L324" s="38" t="s">
        <v>138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1423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>
        <f ca="1">IF(NOTA[[#This Row],[ID_H]]="","",MATCH(NOTA[[#This Row],[NB NOTA_C_QTY]],[3]!db[NB NOTA_C_QTY],0))</f>
        <v>1423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100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1426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>
        <f ca="1">IF(NOTA[[#This Row],[ID_H]]="","",MATCH(NOTA[[#This Row],[NB NOTA_C_QTY]],[3]!db[NB NOTA_C_QTY],0))</f>
        <v>1426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90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1237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>
        <f ca="1">IF(NOTA[[#This Row],[ID_H]]="","",MATCH(NOTA[[#This Row],[NB NOTA_C_QTY]],[3]!db[NB NOTA_C_QTY],0))</f>
        <v>1237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289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1274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>
        <f ca="1">IF(NOTA[[#This Row],[ID_H]]="","",MATCH(NOTA[[#This Row],[NB NOTA_C_QTY]],[3]!db[NB NOTA_C_QTY],0))</f>
        <v>1274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428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1370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12 GRS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kenkomechanicalpencilmp0705mm12grsartomoro</v>
      </c>
      <c r="AU328" s="39">
        <f ca="1">IF(NOTA[[#This Row],[ID_H]]="","",MATCH(NOTA[[#This Row],[NB NOTA_C_QTY]],[3]!db[NB NOTA_C_QTY],0))</f>
        <v>1370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429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2602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 (12 LSN)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kenkoglupenglp0112grs12lsnartomoro</v>
      </c>
      <c r="AU329" s="39">
        <f ca="1">IF(NOTA[[#This Row],[ID_H]]="","",MATCH(NOTA[[#This Row],[NB NOTA_C_QTY]],[3]!db[NB NOTA_C_QTY],0))</f>
        <v>2602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398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1451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>
        <f ca="1">IF(NOTA[[#This Row],[ID_H]]="","",MATCH(NOTA[[#This Row],[NB NOTA_C_QTY]],[3]!db[NB NOTA_C_QTY],0))</f>
        <v>1451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NOTA_C_QTY]],[3]!db[NB NOTA_C_QTY],0))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23</v>
      </c>
      <c r="G332" s="38" t="s">
        <v>24</v>
      </c>
      <c r="H332" s="48" t="s">
        <v>430</v>
      </c>
      <c r="J332" s="40">
        <v>45120</v>
      </c>
      <c r="L332" s="38" t="s">
        <v>431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1317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12 GRS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kenkogelpenke16dotndotblack12grsartomoro</v>
      </c>
      <c r="AU332" s="39">
        <f ca="1">IF(NOTA[[#This Row],[ID_H]]="","",MATCH(NOTA[[#This Row],[NB NOTA_C_QTY]],[3]!db[NB NOTA_C_QTY],0))</f>
        <v>1317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432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1238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>
        <f ca="1">IF(NOTA[[#This Row],[ID_H]]="","",MATCH(NOTA[[#This Row],[NB NOTA_C_QTY]],[3]!db[NB NOTA_C_QTY],0))</f>
        <v>1238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99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1338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>
        <f ca="1">IF(NOTA[[#This Row],[ID_H]]="","",MATCH(NOTA[[#This Row],[NB NOTA_C_QTY]],[3]!db[NB NOTA_C_QTY],0))</f>
        <v>1338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138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1423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>
        <f ca="1">IF(NOTA[[#This Row],[ID_H]]="","",MATCH(NOTA[[#This Row],[NB NOTA_C_QTY]],[3]!db[NB NOTA_C_QTY],0))</f>
        <v>1423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100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1426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>
        <f ca="1">IF(NOTA[[#This Row],[ID_H]]="","",MATCH(NOTA[[#This Row],[NB NOTA_C_QTY]],[3]!db[NB NOTA_C_QTY],0))</f>
        <v>1426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340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1361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 PAK (10 BOX)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337" s="39">
        <f ca="1">IF(NOTA[[#This Row],[ID_H]]="","",MATCH(NOTA[[#This Row],[NB NOTA_C_QTY]],[3]!db[NB NOTA_C_QTY],0))</f>
        <v>1361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NOTA_C_QTY]],[3]!db[NB NOTA_C_QTY],0))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23</v>
      </c>
      <c r="G339" s="38" t="s">
        <v>24</v>
      </c>
      <c r="H339" s="48" t="s">
        <v>433</v>
      </c>
      <c r="J339" s="40">
        <v>45120</v>
      </c>
      <c r="L339" s="38" t="s">
        <v>108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1239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>
        <f ca="1">IF(NOTA[[#This Row],[ID_H]]="","",MATCH(NOTA[[#This Row],[NB NOTA_C_QTY]],[3]!db[NB NOTA_C_QTY],0))</f>
        <v>1239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90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1237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>
        <f ca="1">IF(NOTA[[#This Row],[ID_H]]="","",MATCH(NOTA[[#This Row],[NB NOTA_C_QTY]],[3]!db[NB NOTA_C_QTY],0))</f>
        <v>1237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434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2603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>
        <f ca="1">IF(NOTA[[#This Row],[ID_H]]="","",MATCH(NOTA[[#This Row],[NB NOTA_C_QTY]],[3]!db[NB NOTA_C_QTY],0))</f>
        <v>2603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407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1453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20 BOX (6 PCS)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kenkostaplerhd5020box6pcsartomoro</v>
      </c>
      <c r="AU342" s="39">
        <f ca="1">IF(NOTA[[#This Row],[ID_H]]="","",MATCH(NOTA[[#This Row],[NB NOTA_C_QTY]],[3]!db[NB NOTA_C_QTY],0))</f>
        <v>1453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435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1338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>
        <f ca="1">IF(NOTA[[#This Row],[ID_H]]="","",MATCH(NOTA[[#This Row],[NB NOTA_C_QTY]],[3]!db[NB NOTA_C_QTY],0))</f>
        <v>1338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436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1336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>
        <f ca="1">IF(NOTA[[#This Row],[ID_H]]="","",MATCH(NOTA[[#This Row],[NB NOTA_C_QTY]],[3]!db[NB NOTA_C_QTY],0))</f>
        <v>1336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NOTA_C_QTY]],[3]!db[NB NOTA_C_QTY],0))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25</v>
      </c>
      <c r="G346" s="38" t="s">
        <v>24</v>
      </c>
      <c r="H346" s="48" t="s">
        <v>437</v>
      </c>
      <c r="J346" s="40">
        <v>45118</v>
      </c>
      <c r="L346" s="38" t="s">
        <v>438</v>
      </c>
      <c r="M346" s="41">
        <v>1</v>
      </c>
      <c r="N346" s="39">
        <v>144</v>
      </c>
      <c r="O346" s="38" t="s">
        <v>264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619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>
        <f ca="1">IF(NOTA[[#This Row],[ID_H]]="","",MATCH(NOTA[[#This Row],[NB NOTA_C_QTY]],[3]!db[NB NOTA_C_QTY],0))</f>
        <v>619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439</v>
      </c>
      <c r="M347" s="41">
        <v>1</v>
      </c>
      <c r="N347" s="39">
        <v>160</v>
      </c>
      <c r="O347" s="38" t="s">
        <v>440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2604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>
        <f ca="1">IF(NOTA[[#This Row],[ID_H]]="","",MATCH(NOTA[[#This Row],[NB NOTA_C_QTY]],[3]!db[NB NOTA_C_QTY],0))</f>
        <v>2604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441</v>
      </c>
      <c r="M348" s="41">
        <v>1</v>
      </c>
      <c r="N348" s="39">
        <v>160</v>
      </c>
      <c r="O348" s="38" t="s">
        <v>440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2605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>
        <f ca="1">IF(NOTA[[#This Row],[ID_H]]="","",MATCH(NOTA[[#This Row],[NB NOTA_C_QTY]],[3]!db[NB NOTA_C_QTY],0))</f>
        <v>2605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442</v>
      </c>
      <c r="M349" s="41">
        <v>1</v>
      </c>
      <c r="N349" s="39">
        <v>216</v>
      </c>
      <c r="O349" s="38" t="s">
        <v>118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2285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>
        <f ca="1">IF(NOTA[[#This Row],[ID_H]]="","",MATCH(NOTA[[#This Row],[NB NOTA_C_QTY]],[3]!db[NB NOTA_C_QTY],0))</f>
        <v>2285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443</v>
      </c>
      <c r="M350" s="41">
        <v>1</v>
      </c>
      <c r="N350" s="39">
        <v>144</v>
      </c>
      <c r="O350" s="38" t="s">
        <v>153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2606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>
        <f ca="1">IF(NOTA[[#This Row],[ID_H]]="","",MATCH(NOTA[[#This Row],[NB NOTA_C_QTY]],[3]!db[NB NOTA_C_QTY],0))</f>
        <v>2606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NOTA_C_QTY]],[3]!db[NB NOTA_C_QTY],0))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25</v>
      </c>
      <c r="G352" s="38" t="s">
        <v>24</v>
      </c>
      <c r="H352" s="48" t="s">
        <v>444</v>
      </c>
      <c r="J352" s="40">
        <v>45119</v>
      </c>
      <c r="L352" s="38" t="s">
        <v>447</v>
      </c>
      <c r="M352" s="41">
        <v>1</v>
      </c>
      <c r="N352" s="39">
        <v>288</v>
      </c>
      <c r="O352" s="38" t="s">
        <v>264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547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>
        <f ca="1">IF(NOTA[[#This Row],[ID_H]]="","",MATCH(NOTA[[#This Row],[NB NOTA_C_QTY]],[3]!db[NB NOTA_C_QTY],0))</f>
        <v>547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318</v>
      </c>
      <c r="M353" s="41">
        <v>1</v>
      </c>
      <c r="N353" s="39">
        <v>144</v>
      </c>
      <c r="O353" s="38" t="s">
        <v>264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541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>
        <f ca="1">IF(NOTA[[#This Row],[ID_H]]="","",MATCH(NOTA[[#This Row],[NB NOTA_C_QTY]],[3]!db[NB NOTA_C_QTY],0))</f>
        <v>541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445</v>
      </c>
      <c r="M354" s="41">
        <v>1</v>
      </c>
      <c r="N354" s="39">
        <v>500</v>
      </c>
      <c r="O354" s="38" t="s">
        <v>320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2454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>
        <f ca="1">IF(NOTA[[#This Row],[ID_H]]="","",MATCH(NOTA[[#This Row],[NB NOTA_C_QTY]],[3]!db[NB NOTA_C_QTY],0))</f>
        <v>2454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446</v>
      </c>
      <c r="N355" s="39">
        <v>180</v>
      </c>
      <c r="O355" s="38" t="s">
        <v>118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1096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>
        <f ca="1">IF(NOTA[[#This Row],[ID_H]]="","",MATCH(NOTA[[#This Row],[NB NOTA_C_QTY]],[3]!db[NB NOTA_C_QTY],0))</f>
        <v>1096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448</v>
      </c>
      <c r="N356" s="39">
        <v>180</v>
      </c>
      <c r="O356" s="38" t="s">
        <v>118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1097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>
        <f ca="1">IF(NOTA[[#This Row],[ID_H]]="","",MATCH(NOTA[[#This Row],[NB NOTA_C_QTY]],[3]!db[NB NOTA_C_QTY],0))</f>
        <v>1097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449</v>
      </c>
      <c r="N357" s="39">
        <v>180</v>
      </c>
      <c r="O357" s="38" t="s">
        <v>118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1099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>
        <f ca="1">IF(NOTA[[#This Row],[ID_H]]="","",MATCH(NOTA[[#This Row],[NB NOTA_C_QTY]],[3]!db[NB NOTA_C_QTY],0))</f>
        <v>1099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450</v>
      </c>
      <c r="N358" s="39">
        <v>180</v>
      </c>
      <c r="O358" s="38" t="s">
        <v>118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1100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>
        <f ca="1">IF(NOTA[[#This Row],[ID_H]]="","",MATCH(NOTA[[#This Row],[NB NOTA_C_QTY]],[3]!db[NB NOTA_C_QTY],0))</f>
        <v>1100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NOTA_C_QTY]],[3]!db[NB NOTA_C_QTY],0))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25</v>
      </c>
      <c r="G360" s="38" t="s">
        <v>24</v>
      </c>
      <c r="H360" s="48" t="s">
        <v>451</v>
      </c>
      <c r="J360" s="40">
        <v>45118</v>
      </c>
      <c r="L360" s="38" t="s">
        <v>117</v>
      </c>
      <c r="M360" s="41">
        <v>5</v>
      </c>
      <c r="N360" s="39">
        <v>3600</v>
      </c>
      <c r="O360" s="38" t="s">
        <v>118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582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>
        <f ca="1">IF(NOTA[[#This Row],[ID_H]]="","",MATCH(NOTA[[#This Row],[NB NOTA_C_QTY]],[3]!db[NB NOTA_C_QTY],0))</f>
        <v>582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315</v>
      </c>
      <c r="M361" s="41">
        <v>5</v>
      </c>
      <c r="N361" s="39">
        <v>150</v>
      </c>
      <c r="O361" s="38" t="s">
        <v>306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2034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>
        <f ca="1">IF(NOTA[[#This Row],[ID_H]]="","",MATCH(NOTA[[#This Row],[NB NOTA_C_QTY]],[3]!db[NB NOTA_C_QTY],0))</f>
        <v>2034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NOTA_C_QTY]],[3]!db[NB NOTA_C_QTY],0))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25</v>
      </c>
      <c r="G363" s="38" t="s">
        <v>24</v>
      </c>
      <c r="H363" s="48" t="s">
        <v>453</v>
      </c>
      <c r="J363" s="40">
        <v>45118</v>
      </c>
      <c r="L363" s="38" t="s">
        <v>105</v>
      </c>
      <c r="M363" s="41">
        <v>10</v>
      </c>
      <c r="N363" s="39">
        <v>500</v>
      </c>
      <c r="O363" s="38" t="s">
        <v>320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Row],[SUPPLIER_H]]="","",AK361),MONTH(NOTA[[#This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765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>
        <f ca="1">IF(NOTA[[#This Row],[ID_H]]="","",MATCH(NOTA[[#This Row],[NB NOTA_C_QTY]],[3]!db[NB NOTA_C_QTY],0))</f>
        <v>765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452</v>
      </c>
      <c r="M364" s="41">
        <v>5</v>
      </c>
      <c r="N364" s="39">
        <v>250</v>
      </c>
      <c r="O364" s="38" t="s">
        <v>320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776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>
        <f ca="1">IF(NOTA[[#This Row],[ID_H]]="","",MATCH(NOTA[[#This Row],[NB NOTA_C_QTY]],[3]!db[NB NOTA_C_QTY],0))</f>
        <v>776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454</v>
      </c>
      <c r="M365" s="41">
        <v>5</v>
      </c>
      <c r="N365" s="39">
        <v>250</v>
      </c>
      <c r="O365" s="38" t="s">
        <v>320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766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>
        <f ca="1">IF(NOTA[[#This Row],[ID_H]]="","",MATCH(NOTA[[#This Row],[NB NOTA_C_QTY]],[3]!db[NB NOTA_C_QTY],0))</f>
        <v>766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455</v>
      </c>
      <c r="M366" s="41">
        <v>10</v>
      </c>
      <c r="N366" s="39">
        <v>500</v>
      </c>
      <c r="O366" s="38" t="s">
        <v>320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768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>
        <f ca="1">IF(NOTA[[#This Row],[ID_H]]="","",MATCH(NOTA[[#This Row],[NB NOTA_C_QTY]],[3]!db[NB NOTA_C_QTY],0))</f>
        <v>768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107</v>
      </c>
      <c r="M367" s="41">
        <v>5</v>
      </c>
      <c r="N367" s="39">
        <v>250</v>
      </c>
      <c r="O367" s="38" t="s">
        <v>320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775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>
        <f ca="1">IF(NOTA[[#This Row],[ID_H]]="","",MATCH(NOTA[[#This Row],[NB NOTA_C_QTY]],[3]!db[NB NOTA_C_QTY],0))</f>
        <v>775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323</v>
      </c>
      <c r="M368" s="41">
        <v>5</v>
      </c>
      <c r="N368" s="39">
        <v>250</v>
      </c>
      <c r="O368" s="38" t="s">
        <v>320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769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>
        <f ca="1">IF(NOTA[[#This Row],[ID_H]]="","",MATCH(NOTA[[#This Row],[NB NOTA_C_QTY]],[3]!db[NB NOTA_C_QTY],0))</f>
        <v>769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113</v>
      </c>
      <c r="M369" s="41">
        <v>5</v>
      </c>
      <c r="N369" s="39">
        <v>720</v>
      </c>
      <c r="O369" s="38" t="s">
        <v>118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2226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>
        <f ca="1">IF(NOTA[[#This Row],[ID_H]]="","",MATCH(NOTA[[#This Row],[NB NOTA_C_QTY]],[3]!db[NB NOTA_C_QTY],0))</f>
        <v>2226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456</v>
      </c>
      <c r="M370" s="41">
        <v>3</v>
      </c>
      <c r="N370" s="39">
        <v>288</v>
      </c>
      <c r="O370" s="38" t="s">
        <v>211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1577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>
        <f ca="1">IF(NOTA[[#This Row],[ID_H]]="","",MATCH(NOTA[[#This Row],[NB NOTA_C_QTY]],[3]!db[NB NOTA_C_QTY],0))</f>
        <v>1577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457</v>
      </c>
      <c r="M371" s="41">
        <v>1</v>
      </c>
      <c r="N371" s="39">
        <v>144</v>
      </c>
      <c r="O371" s="38" t="s">
        <v>264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619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>
        <f ca="1">IF(NOTA[[#This Row],[ID_H]]="","",MATCH(NOTA[[#This Row],[NB NOTA_C_QTY]],[3]!db[NB NOTA_C_QTY],0))</f>
        <v>619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NOTA_C_QTY]],[3]!db[NB NOTA_C_QTY],0))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25</v>
      </c>
      <c r="G373" s="38" t="s">
        <v>24</v>
      </c>
      <c r="H373" s="48" t="s">
        <v>458</v>
      </c>
      <c r="J373" s="40">
        <v>45119</v>
      </c>
      <c r="L373" s="38" t="s">
        <v>266</v>
      </c>
      <c r="M373" s="41">
        <v>10</v>
      </c>
      <c r="N373" s="39">
        <v>480</v>
      </c>
      <c r="O373" s="38" t="s">
        <v>264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1767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>
        <f ca="1">IF(NOTA[[#This Row],[ID_H]]="","",MATCH(NOTA[[#This Row],[NB NOTA_C_QTY]],[3]!db[NB NOTA_C_QTY],0))</f>
        <v>1767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267</v>
      </c>
      <c r="M374" s="41">
        <v>10</v>
      </c>
      <c r="N374" s="39">
        <v>360</v>
      </c>
      <c r="O374" s="38" t="s">
        <v>264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1768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>
        <f ca="1">IF(NOTA[[#This Row],[ID_H]]="","",MATCH(NOTA[[#This Row],[NB NOTA_C_QTY]],[3]!db[NB NOTA_C_QTY],0))</f>
        <v>1768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NOTA_C_QTY]],[3]!db[NB NOTA_C_QTY],0))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25</v>
      </c>
      <c r="G376" s="38" t="s">
        <v>24</v>
      </c>
      <c r="H376" s="48" t="s">
        <v>459</v>
      </c>
      <c r="J376" s="40">
        <v>45117</v>
      </c>
      <c r="L376" s="38" t="s">
        <v>263</v>
      </c>
      <c r="M376" s="41">
        <v>20</v>
      </c>
      <c r="N376" s="39">
        <v>2880</v>
      </c>
      <c r="O376" s="38" t="s">
        <v>264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1765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>
        <f ca="1">IF(NOTA[[#This Row],[ID_H]]="","",MATCH(NOTA[[#This Row],[NB NOTA_C_QTY]],[3]!db[NB NOTA_C_QTY],0))</f>
        <v>1765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265</v>
      </c>
      <c r="M377" s="41">
        <v>10</v>
      </c>
      <c r="N377" s="39">
        <v>720</v>
      </c>
      <c r="O377" s="38" t="s">
        <v>264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1766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>
        <f ca="1">IF(NOTA[[#This Row],[ID_H]]="","",MATCH(NOTA[[#This Row],[NB NOTA_C_QTY]],[3]!db[NB NOTA_C_QTY],0))</f>
        <v>1766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266</v>
      </c>
      <c r="M378" s="41">
        <v>10</v>
      </c>
      <c r="N378" s="39">
        <v>480</v>
      </c>
      <c r="O378" s="38" t="s">
        <v>264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1767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>
        <f ca="1">IF(NOTA[[#This Row],[ID_H]]="","",MATCH(NOTA[[#This Row],[NB NOTA_C_QTY]],[3]!db[NB NOTA_C_QTY],0))</f>
        <v>1767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NOTA_C_QTY]],[3]!db[NB NOTA_C_QTY],0))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25</v>
      </c>
      <c r="G380" s="38" t="s">
        <v>24</v>
      </c>
      <c r="H380" s="48" t="s">
        <v>460</v>
      </c>
      <c r="J380" s="40">
        <v>45117</v>
      </c>
      <c r="L380" s="38" t="s">
        <v>461</v>
      </c>
      <c r="M380" s="41">
        <v>5</v>
      </c>
      <c r="N380" s="39">
        <v>180</v>
      </c>
      <c r="O380" s="38" t="s">
        <v>153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565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>
        <f ca="1">IF(NOTA[[#This Row],[ID_H]]="","",MATCH(NOTA[[#This Row],[NB NOTA_C_QTY]],[3]!db[NB NOTA_C_QTY],0))</f>
        <v>565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462</v>
      </c>
      <c r="M381" s="41">
        <v>5</v>
      </c>
      <c r="N381" s="39">
        <v>180</v>
      </c>
      <c r="O381" s="38" t="s">
        <v>153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566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>
        <f ca="1">IF(NOTA[[#This Row],[ID_H]]="","",MATCH(NOTA[[#This Row],[NB NOTA_C_QTY]],[3]!db[NB NOTA_C_QTY],0))</f>
        <v>566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NOTA_C_QTY]],[3]!db[NB NOTA_C_QTY],0))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25</v>
      </c>
      <c r="G383" s="38" t="s">
        <v>24</v>
      </c>
      <c r="H383" s="48" t="s">
        <v>463</v>
      </c>
      <c r="J383" s="40">
        <v>45117</v>
      </c>
      <c r="L383" s="38" t="s">
        <v>464</v>
      </c>
      <c r="M383" s="41">
        <v>1</v>
      </c>
      <c r="N383" s="39">
        <v>576</v>
      </c>
      <c r="O383" s="38" t="s">
        <v>118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1045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>
        <f ca="1">IF(NOTA[[#This Row],[ID_H]]="","",MATCH(NOTA[[#This Row],[NB NOTA_C_QTY]],[3]!db[NB NOTA_C_QTY],0))</f>
        <v>1045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104</v>
      </c>
      <c r="M384" s="41">
        <v>1</v>
      </c>
      <c r="N384" s="39">
        <v>864</v>
      </c>
      <c r="O384" s="38" t="s">
        <v>118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1046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>
        <f ca="1">IF(NOTA[[#This Row],[ID_H]]="","",MATCH(NOTA[[#This Row],[NB NOTA_C_QTY]],[3]!db[NB NOTA_C_QTY],0))</f>
        <v>1046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112</v>
      </c>
      <c r="M385" s="41">
        <v>5</v>
      </c>
      <c r="N385" s="39">
        <v>720</v>
      </c>
      <c r="O385" s="38" t="s">
        <v>118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2223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>
        <f ca="1">IF(NOTA[[#This Row],[ID_H]]="","",MATCH(NOTA[[#This Row],[NB NOTA_C_QTY]],[3]!db[NB NOTA_C_QTY],0))</f>
        <v>2223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114</v>
      </c>
      <c r="M386" s="41">
        <v>5</v>
      </c>
      <c r="N386" s="39">
        <v>720</v>
      </c>
      <c r="O386" s="38" t="s">
        <v>118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2224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>
        <f ca="1">IF(NOTA[[#This Row],[ID_H]]="","",MATCH(NOTA[[#This Row],[NB NOTA_C_QTY]],[3]!db[NB NOTA_C_QTY],0))</f>
        <v>2224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113</v>
      </c>
      <c r="M387" s="41">
        <v>2</v>
      </c>
      <c r="N387" s="39">
        <v>288</v>
      </c>
      <c r="O387" s="38" t="s">
        <v>118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2226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>
        <f ca="1">IF(NOTA[[#This Row],[ID_H]]="","",MATCH(NOTA[[#This Row],[NB NOTA_C_QTY]],[3]!db[NB NOTA_C_QTY],0))</f>
        <v>2226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NOTA_C_QTY]],[3]!db[NB NOTA_C_QTY],0))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25</v>
      </c>
      <c r="G389" s="38" t="s">
        <v>24</v>
      </c>
      <c r="H389" s="48" t="s">
        <v>465</v>
      </c>
      <c r="J389" s="40">
        <v>45115</v>
      </c>
      <c r="L389" s="38" t="s">
        <v>466</v>
      </c>
      <c r="M389" s="41">
        <v>12</v>
      </c>
      <c r="N389" s="39">
        <v>6912</v>
      </c>
      <c r="O389" s="38" t="s">
        <v>118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1036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>
        <f ca="1">IF(NOTA[[#This Row],[ID_H]]="","",MATCH(NOTA[[#This Row],[NB NOTA_C_QTY]],[3]!db[NB NOTA_C_QTY],0))</f>
        <v>1036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468</v>
      </c>
      <c r="M390" s="41">
        <v>2</v>
      </c>
      <c r="N390" s="39">
        <v>96</v>
      </c>
      <c r="O390" s="38" t="s">
        <v>264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545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>
        <f ca="1">IF(NOTA[[#This Row],[ID_H]]="","",MATCH(NOTA[[#This Row],[NB NOTA_C_QTY]],[3]!db[NB NOTA_C_QTY],0))</f>
        <v>545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467</v>
      </c>
      <c r="M391" s="41">
        <v>1</v>
      </c>
      <c r="N391" s="39">
        <v>576</v>
      </c>
      <c r="O391" s="38" t="s">
        <v>118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1045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>
        <f ca="1">IF(NOTA[[#This Row],[ID_H]]="","",MATCH(NOTA[[#This Row],[NB NOTA_C_QTY]],[3]!db[NB NOTA_C_QTY],0))</f>
        <v>1045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104</v>
      </c>
      <c r="M392" s="41">
        <v>1</v>
      </c>
      <c r="N392" s="39">
        <v>864</v>
      </c>
      <c r="O392" s="38" t="s">
        <v>118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1046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>
        <f ca="1">IF(NOTA[[#This Row],[ID_H]]="","",MATCH(NOTA[[#This Row],[NB NOTA_C_QTY]],[3]!db[NB NOTA_C_QTY],0))</f>
        <v>1046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NOTA_C_QTY]],[3]!db[NB NOTA_C_QTY],0))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173</v>
      </c>
      <c r="G394" s="38" t="s">
        <v>146</v>
      </c>
      <c r="H394" s="48" t="s">
        <v>469</v>
      </c>
      <c r="J394" s="40">
        <v>45119</v>
      </c>
      <c r="L394" s="38" t="s">
        <v>178</v>
      </c>
      <c r="M394" s="41">
        <v>5</v>
      </c>
      <c r="N394" s="39">
        <v>500</v>
      </c>
      <c r="O394" s="38" t="s">
        <v>153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374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>
        <f ca="1">IF(NOTA[[#This Row],[ID_H]]="","",MATCH(NOTA[[#This Row],[NB NOTA_C_QTY]],[3]!db[NB NOTA_C_QTY],0))</f>
        <v>374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NOTA_C_QTY]],[3]!db[NB NOTA_C_QTY],0))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145</v>
      </c>
      <c r="G396" s="38" t="s">
        <v>146</v>
      </c>
      <c r="H396" s="48"/>
      <c r="J396" s="40">
        <v>45120</v>
      </c>
      <c r="L396" s="38" t="s">
        <v>259</v>
      </c>
      <c r="M396" s="41">
        <v>5</v>
      </c>
      <c r="N396" s="39">
        <f>240*5</f>
        <v>1200</v>
      </c>
      <c r="O396" s="38" t="s">
        <v>118</v>
      </c>
      <c r="P396" s="38">
        <f>1316400/240</f>
        <v>5485</v>
      </c>
      <c r="Q396" s="43"/>
      <c r="R396" s="49" t="s">
        <v>260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UNTANA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2209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396" s="39">
        <f ca="1">IF(NOTA[[#This Row],[ID_H]]="","",MATCH(NOTA[[#This Row],[NB NOTA_C_QTY]],[3]!db[NB NOTA_C_QTY],0))</f>
        <v>2209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147</v>
      </c>
      <c r="M397" s="41">
        <v>5</v>
      </c>
      <c r="N397" s="39">
        <f>180*5</f>
        <v>900</v>
      </c>
      <c r="O397" s="38" t="s">
        <v>118</v>
      </c>
      <c r="P397" s="42">
        <f>1359900/180</f>
        <v>7555</v>
      </c>
      <c r="Q397" s="43"/>
      <c r="R397" s="49" t="s">
        <v>261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UNTANA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2206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397" s="39">
        <f ca="1">IF(NOTA[[#This Row],[ID_H]]="","",MATCH(NOTA[[#This Row],[NB NOTA_C_QTY]],[3]!db[NB NOTA_C_QTY],0))</f>
        <v>2207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NOTA_C_QTY]],[3]!db[NB NOTA_C_QTY],0))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470</v>
      </c>
      <c r="G399" s="38" t="s">
        <v>146</v>
      </c>
      <c r="H399" s="48" t="s">
        <v>471</v>
      </c>
      <c r="J399" s="40">
        <v>45119</v>
      </c>
      <c r="L399" s="38" t="s">
        <v>480</v>
      </c>
      <c r="M399" s="41">
        <v>5</v>
      </c>
      <c r="N399" s="39">
        <v>1500</v>
      </c>
      <c r="O399" s="38" t="s">
        <v>211</v>
      </c>
      <c r="P399" s="42">
        <v>8500</v>
      </c>
      <c r="Q399" s="43"/>
      <c r="R399" s="49" t="s">
        <v>472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2204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>
        <f ca="1">IF(NOTA[[#This Row],[ID_H]]="","",MATCH(NOTA[[#This Row],[NB NOTA_C_QTY]],[3]!db[NB NOTA_C_QTY],0))</f>
        <v>2204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NOTA_C_QTY]],[3]!db[NB NOTA_C_QTY],0))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23</v>
      </c>
      <c r="G401" s="38" t="s">
        <v>24</v>
      </c>
      <c r="H401" s="48" t="s">
        <v>497</v>
      </c>
      <c r="J401" s="40">
        <v>45122</v>
      </c>
      <c r="L401" s="38" t="s">
        <v>109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1274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>
        <f ca="1">IF(NOTA[[#This Row],[ID_H]]="","",MATCH(NOTA[[#This Row],[NB NOTA_C_QTY]],[3]!db[NB NOTA_C_QTY],0))</f>
        <v>1274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110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1279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>
        <f ca="1">IF(NOTA[[#This Row],[ID_H]]="","",MATCH(NOTA[[#This Row],[NB NOTA_C_QTY]],[3]!db[NB NOTA_C_QTY],0))</f>
        <v>1279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NOTA_C_QTY]],[3]!db[NB NOTA_C_QTY],0))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23</v>
      </c>
      <c r="G404" s="38" t="s">
        <v>24</v>
      </c>
      <c r="H404" s="48" t="s">
        <v>498</v>
      </c>
      <c r="J404" s="40">
        <v>45124</v>
      </c>
      <c r="L404" s="38" t="s">
        <v>402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1239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>
        <f ca="1">IF(NOTA[[#This Row],[ID_H]]="","",MATCH(NOTA[[#This Row],[NB NOTA_C_QTY]],[3]!db[NB NOTA_C_QTY],0))</f>
        <v>1239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L405" s="38" t="s">
        <v>499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1375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>
        <f ca="1">IF(NOTA[[#This Row],[ID_H]]="","",MATCH(NOTA[[#This Row],[NB NOTA_C_QTY]],[3]!db[NB NOTA_C_QTY],0))</f>
        <v>1375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L406" s="38" t="s">
        <v>500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1277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>
        <f ca="1">IF(NOTA[[#This Row],[ID_H]]="","",MATCH(NOTA[[#This Row],[NB NOTA_C_QTY]],[3]!db[NB NOTA_C_QTY],0))</f>
        <v>1277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L407" s="38" t="s">
        <v>501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1426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>
        <f ca="1">IF(NOTA[[#This Row],[ID_H]]="","",MATCH(NOTA[[#This Row],[NB NOTA_C_QTY]],[3]!db[NB NOTA_C_QTY],0))</f>
        <v>1426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502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1363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>
        <f ca="1">IF(NOTA[[#This Row],[ID_H]]="","",MATCH(NOTA[[#This Row],[NB NOTA_C_QTY]],[3]!db[NB NOTA_C_QTY],0))</f>
        <v>1363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398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1451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>
        <f ca="1">IF(NOTA[[#This Row],[ID_H]]="","",MATCH(NOTA[[#This Row],[NB NOTA_C_QTY]],[3]!db[NB NOTA_C_QTY],0))</f>
        <v>1451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504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1262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>
        <f ca="1">IF(NOTA[[#This Row],[ID_H]]="","",MATCH(NOTA[[#This Row],[NB NOTA_C_QTY]],[3]!db[NB NOTA_C_QTY],0))</f>
        <v>1262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503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1273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>
        <f ca="1">IF(NOTA[[#This Row],[ID_H]]="","",MATCH(NOTA[[#This Row],[NB NOTA_C_QTY]],[3]!db[NB NOTA_C_QTY],0))</f>
        <v>1273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NOTA_C_QTY]],[3]!db[NB NOTA_C_QTY],0))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157</v>
      </c>
      <c r="G413" s="38" t="s">
        <v>146</v>
      </c>
      <c r="H413" s="48" t="s">
        <v>505</v>
      </c>
      <c r="J413" s="40">
        <v>45124</v>
      </c>
      <c r="L413" s="38" t="s">
        <v>506</v>
      </c>
      <c r="M413" s="41">
        <v>2</v>
      </c>
      <c r="N413" s="39">
        <v>100</v>
      </c>
      <c r="O413" s="38" t="s">
        <v>153</v>
      </c>
      <c r="P413" s="42">
        <v>44000</v>
      </c>
      <c r="Q413" s="43"/>
      <c r="R413" s="49" t="s">
        <v>484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788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>
        <f ca="1">IF(NOTA[[#This Row],[ID_H]]="","",MATCH(NOTA[[#This Row],[NB NOTA_C_QTY]],[3]!db[NB NOTA_C_QTY],0))</f>
        <v>788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507</v>
      </c>
      <c r="M414" s="41">
        <v>1</v>
      </c>
      <c r="N414" s="39">
        <v>25</v>
      </c>
      <c r="O414" s="38" t="s">
        <v>153</v>
      </c>
      <c r="P414" s="42">
        <v>87500</v>
      </c>
      <c r="Q414" s="43"/>
      <c r="R414" s="49" t="s">
        <v>508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789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>
        <f ca="1">IF(NOTA[[#This Row],[ID_H]]="","",MATCH(NOTA[[#This Row],[NB NOTA_C_QTY]],[3]!db[NB NOTA_C_QTY],0))</f>
        <v>789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509</v>
      </c>
      <c r="M415" s="41">
        <v>1</v>
      </c>
      <c r="N415" s="39">
        <v>25</v>
      </c>
      <c r="O415" s="38" t="s">
        <v>153</v>
      </c>
      <c r="P415" s="42">
        <v>102000</v>
      </c>
      <c r="Q415" s="43"/>
      <c r="R415" s="49" t="s">
        <v>508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790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>
        <f ca="1">IF(NOTA[[#This Row],[ID_H]]="","",MATCH(NOTA[[#This Row],[NB NOTA_C_QTY]],[3]!db[NB NOTA_C_QTY],0))</f>
        <v>790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510</v>
      </c>
      <c r="M416" s="41">
        <v>1</v>
      </c>
      <c r="N416" s="39">
        <v>25</v>
      </c>
      <c r="O416" s="38" t="s">
        <v>153</v>
      </c>
      <c r="P416" s="42">
        <v>104500</v>
      </c>
      <c r="Q416" s="43"/>
      <c r="R416" s="49" t="s">
        <v>508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791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>
        <f ca="1">IF(NOTA[[#This Row],[ID_H]]="","",MATCH(NOTA[[#This Row],[NB NOTA_C_QTY]],[3]!db[NB NOTA_C_QTY],0))</f>
        <v>791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NOTA_C_QTY]],[3]!db[NB NOTA_C_QTY],0))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157</v>
      </c>
      <c r="G418" s="38" t="s">
        <v>146</v>
      </c>
      <c r="H418" s="48" t="s">
        <v>511</v>
      </c>
      <c r="J418" s="40">
        <v>45122</v>
      </c>
      <c r="L418" s="38" t="s">
        <v>512</v>
      </c>
      <c r="M418" s="41">
        <v>5</v>
      </c>
      <c r="N418" s="39">
        <v>480</v>
      </c>
      <c r="O418" s="38" t="s">
        <v>153</v>
      </c>
      <c r="P418" s="42">
        <v>30500</v>
      </c>
      <c r="Q418" s="43"/>
      <c r="R418" s="49" t="s">
        <v>162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111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>
        <f ca="1">IF(NOTA[[#This Row],[ID_H]]="","",MATCH(NOTA[[#This Row],[NB NOTA_C_QTY]],[3]!db[NB NOTA_C_QTY],0))</f>
        <v>111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NOTA_C_QTY]],[3]!db[NB NOTA_C_QTY],0))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152</v>
      </c>
      <c r="G420" s="38" t="s">
        <v>146</v>
      </c>
      <c r="H420" s="48" t="s">
        <v>513</v>
      </c>
      <c r="J420" s="40">
        <v>45120</v>
      </c>
      <c r="L420" s="38" t="s">
        <v>496</v>
      </c>
      <c r="M420" s="41">
        <v>5</v>
      </c>
      <c r="N420" s="39">
        <v>60</v>
      </c>
      <c r="O420" s="38" t="s">
        <v>153</v>
      </c>
      <c r="P420" s="42">
        <v>38000</v>
      </c>
      <c r="Q420" s="43"/>
      <c r="R420" s="49" t="s">
        <v>514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744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>
        <f ca="1">IF(NOTA[[#This Row],[ID_H]]="","",MATCH(NOTA[[#This Row],[NB NOTA_C_QTY]],[3]!db[NB NOTA_C_QTY],0))</f>
        <v>744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NOTA_C_QTY]],[3]!db[NB NOTA_C_QTY],0))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194</v>
      </c>
      <c r="G422" s="38" t="s">
        <v>146</v>
      </c>
      <c r="H422" s="48" t="s">
        <v>515</v>
      </c>
      <c r="J422" s="40">
        <v>45127</v>
      </c>
      <c r="L422" s="38" t="s">
        <v>516</v>
      </c>
      <c r="M422" s="41">
        <v>1</v>
      </c>
      <c r="N422" s="39">
        <v>150</v>
      </c>
      <c r="O422" s="38" t="s">
        <v>118</v>
      </c>
      <c r="P422" s="42">
        <v>6100</v>
      </c>
      <c r="Q422" s="43"/>
      <c r="R422" s="49" t="s">
        <v>517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1607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>
        <f ca="1">IF(NOTA[[#This Row],[ID_H]]="","",MATCH(NOTA[[#This Row],[NB NOTA_C_QTY]],[3]!db[NB NOTA_C_QTY],0))</f>
        <v>1607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518</v>
      </c>
      <c r="N423" s="39">
        <v>12</v>
      </c>
      <c r="O423" s="38" t="s">
        <v>118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1606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>
        <f ca="1">IF(NOTA[[#This Row],[ID_H]]="","",MATCH(NOTA[[#This Row],[NB NOTA_C_QTY]],[3]!db[NB NOTA_C_QTY],0))</f>
        <v>1606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516</v>
      </c>
      <c r="N424" s="39">
        <v>12</v>
      </c>
      <c r="O424" s="38" t="s">
        <v>118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1607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>
        <f ca="1">IF(NOTA[[#This Row],[ID_H]]="","",MATCH(NOTA[[#This Row],[NB NOTA_C_QTY]],[3]!db[NB NOTA_C_QTY],0))</f>
        <v>1607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196</v>
      </c>
      <c r="N425" s="39">
        <v>12</v>
      </c>
      <c r="O425" s="38" t="s">
        <v>118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1613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>
        <f ca="1">IF(NOTA[[#This Row],[ID_H]]="","",MATCH(NOTA[[#This Row],[NB NOTA_C_QTY]],[3]!db[NB NOTA_C_QTY],0))</f>
        <v>1613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519</v>
      </c>
      <c r="N426" s="39">
        <v>12</v>
      </c>
      <c r="O426" s="38" t="s">
        <v>118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1611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>
        <f ca="1">IF(NOTA[[#This Row],[ID_H]]="","",MATCH(NOTA[[#This Row],[NB NOTA_C_QTY]],[3]!db[NB NOTA_C_QTY],0))</f>
        <v>1611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198</v>
      </c>
      <c r="N427" s="39">
        <v>24</v>
      </c>
      <c r="O427" s="38" t="s">
        <v>118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1608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>
        <f ca="1">IF(NOTA[[#This Row],[ID_H]]="","",MATCH(NOTA[[#This Row],[NB NOTA_C_QTY]],[3]!db[NB NOTA_C_QTY],0))</f>
        <v>1608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354</v>
      </c>
      <c r="N428" s="39">
        <v>24</v>
      </c>
      <c r="O428" s="38" t="s">
        <v>118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1609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>
        <f ca="1">IF(NOTA[[#This Row],[ID_H]]="","",MATCH(NOTA[[#This Row],[NB NOTA_C_QTY]],[3]!db[NB NOTA_C_QTY],0))</f>
        <v>1609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NOTA_C_QTY]],[3]!db[NB NOTA_C_QTY],0))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9" t="str">
        <f>IF(NOTA[[#This Row],[ID_P]]="","",MATCH(NOTA[[#This Row],[ID_P]],[1]!B_MSK[N_ID],0))</f>
        <v/>
      </c>
      <c r="D430" s="39" t="str">
        <f ca="1">IF(NOTA[[#This Row],[NAMA BARANG]]="","",INDEX(NOTA[ID],MATCH(,INDIRECT(ADDRESS(ROW(NOTA[ID]),COLUMN(NOTA[ID]))&amp;":"&amp;ADDRESS(ROW(),COLUMN(NOTA[ID]))),-1)))</f>
        <v/>
      </c>
      <c r="E430" s="47"/>
      <c r="H430" s="48"/>
      <c r="N430" s="39"/>
      <c r="Q430" s="43"/>
      <c r="R430" s="49"/>
      <c r="S430" s="50"/>
      <c r="U430" s="51"/>
      <c r="V430" s="46"/>
      <c r="W430" s="51" t="str">
        <f>IF(NOTA[[#This Row],[HARGA/ CTN]]="",NOTA[[#This Row],[JUMLAH_H]],NOTA[[#This Row],[HARGA/ CTN]]*IF(NOTA[[#This Row],[C]]="",0,NOTA[[#This Row],[C]]))</f>
        <v/>
      </c>
      <c r="X430" s="51" t="str">
        <f>IF(NOTA[[#This Row],[JUMLAH]]="","",NOTA[[#This Row],[JUMLAH]]*NOTA[[#This Row],[DISC 1]])</f>
        <v/>
      </c>
      <c r="Y430" s="51" t="str">
        <f>IF(NOTA[[#This Row],[JUMLAH]]="","",(NOTA[[#This Row],[JUMLAH]]-NOTA[[#This Row],[DISC 1-]])*NOTA[[#This Row],[DISC 2]])</f>
        <v/>
      </c>
      <c r="Z430" s="51" t="str">
        <f>IF(NOTA[[#This Row],[JUMLAH]]="","",NOTA[[#This Row],[DISC 1-]]+NOTA[[#This Row],[DISC 2-]])</f>
        <v/>
      </c>
      <c r="AA430" s="51" t="str">
        <f>IF(NOTA[[#This Row],[JUMLAH]]="","",NOTA[[#This Row],[JUMLAH]]-NOTA[[#This Row],[DISC]])</f>
        <v/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1" t="str">
        <f>IF(OR(NOTA[[#This Row],[QTY]]="",NOTA[[#This Row],[HARGA SATUAN]]="",),"",NOTA[[#This Row],[QTY]]*NOTA[[#This Row],[HARGA SATUAN]])</f>
        <v/>
      </c>
      <c r="AG430" s="40" t="str">
        <f ca="1">IF(NOTA[ID_H]="","",INDEX(NOTA[TANGGAL],MATCH(,INDIRECT(ADDRESS(ROW(NOTA[TANGGAL]),COLUMN(NOTA[TANGGAL]))&amp;":"&amp;ADDRESS(ROW(),COLUMN(NOTA[TANGGAL]))),-1)))</f>
        <v/>
      </c>
      <c r="AH430" s="42" t="str">
        <f ca="1">IF(NOTA[[#This Row],[NAMA BARANG]]="","",INDEX(NOTA[SUPPLIER],MATCH(,INDIRECT(ADDRESS(ROW(NOTA[ID]),COLUMN(NOTA[ID]))&amp;":"&amp;ADDRESS(ROW(),COLUMN(NOTA[ID]))),-1)))</f>
        <v/>
      </c>
      <c r="AI430" s="42" t="str">
        <f ca="1">IF(NOTA[[#This Row],[ID_H]]="","",IF(NOTA[[#This Row],[FAKTUR]]="",INDIRECT(ADDRESS(ROW()-1,COLUMN())),NOTA[[#This Row],[FAKTUR]]))</f>
        <v/>
      </c>
      <c r="AJ430" s="39" t="str">
        <f ca="1">IF(NOTA[[#This Row],[ID]]="","",COUNTIF(NOTA[ID_H],NOTA[[#This Row],[ID_H]]))</f>
        <v/>
      </c>
      <c r="AK430" s="39" t="str">
        <f ca="1">IF(NOTA[[#This Row],[TGL.NOTA]]="",IF(NOTA[[#This Row],[SUPPLIER_H]]="","",AK429),MONTH(NOTA[[#This Row],[TGL.NOTA]]))</f>
        <v/>
      </c>
      <c r="AL430" s="39" t="str">
        <f>LOWER(SUBSTITUTE(SUBSTITUTE(SUBSTITUTE(SUBSTITUTE(SUBSTITUTE(SUBSTITUTE(SUBSTITUTE(SUBSTITUTE(SUBSTITUTE(NOTA[NAMA BARANG]," ",),".",""),"-",""),"(",""),")",""),",",""),"/",""),"""",""),"+",""))</f>
        <v/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0" s="39" t="str">
        <f>IF(NOTA[[#This Row],[CONCAT4]]="","",_xlfn.IFNA(MATCH(NOTA[[#This Row],[CONCAT4]],[2]!RAW[CONCAT_H],0),FALSE))</f>
        <v/>
      </c>
      <c r="AQ430" s="39" t="str">
        <f>IF(NOTA[[#This Row],[CONCAT1]]="","",MATCH(NOTA[[#This Row],[CONCAT1]],[3]!db[NB NOTA_C],0))</f>
        <v/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/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0" s="39" t="str">
        <f ca="1">IF(NOTA[[#This Row],[ID_H]]="","",MATCH(NOTA[[#This Row],[NB NOTA_C_QTY]],[3]!db[NB NOTA_C_QTY],0))</f>
        <v/>
      </c>
      <c r="AV430" s="55" t="str">
        <f ca="1">IF(NOTA[[#This Row],[NB NOTA_C_QTY]]="","",ROW()-2)</f>
        <v/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 t="str">
        <f ca="1">IF(NOTA[[#This Row],[NAMA BARANG]]="","",INDEX(NOTA[ID],MATCH(,INDIRECT(ADDRESS(ROW(NOTA[ID]),COLUMN(NOTA[ID]))&amp;":"&amp;ADDRESS(ROW(),COLUMN(NOTA[ID]))),-1)))</f>
        <v/>
      </c>
      <c r="E431" s="47"/>
      <c r="H431" s="48"/>
      <c r="N431" s="39"/>
      <c r="Q431" s="43"/>
      <c r="R431" s="49"/>
      <c r="S431" s="50"/>
      <c r="U431" s="51"/>
      <c r="V431" s="46"/>
      <c r="W431" s="51" t="str">
        <f>IF(NOTA[[#This Row],[HARGA/ CTN]]="",NOTA[[#This Row],[JUMLAH_H]],NOTA[[#This Row],[HARGA/ CTN]]*IF(NOTA[[#This Row],[C]]="",0,NOTA[[#This Row],[C]]))</f>
        <v/>
      </c>
      <c r="X431" s="51" t="str">
        <f>IF(NOTA[[#This Row],[JUMLAH]]="","",NOTA[[#This Row],[JUMLAH]]*NOTA[[#This Row],[DISC 1]])</f>
        <v/>
      </c>
      <c r="Y431" s="51" t="str">
        <f>IF(NOTA[[#This Row],[JUMLAH]]="","",(NOTA[[#This Row],[JUMLAH]]-NOTA[[#This Row],[DISC 1-]])*NOTA[[#This Row],[DISC 2]])</f>
        <v/>
      </c>
      <c r="Z431" s="51" t="str">
        <f>IF(NOTA[[#This Row],[JUMLAH]]="","",NOTA[[#This Row],[DISC 1-]]+NOTA[[#This Row],[DISC 2-]])</f>
        <v/>
      </c>
      <c r="AA431" s="51" t="str">
        <f>IF(NOTA[[#This Row],[JUMLAH]]="","",NOTA[[#This Row],[JUMLAH]]-NOTA[[#This Row],[DISC]])</f>
        <v/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1" s="51" t="str">
        <f>IF(OR(NOTA[[#This Row],[QTY]]="",NOTA[[#This Row],[HARGA SATUAN]]="",),"",NOTA[[#This Row],[QTY]]*NOTA[[#This Row],[HARGA SATUAN]])</f>
        <v/>
      </c>
      <c r="AG431" s="40" t="str">
        <f ca="1">IF(NOTA[ID_H]="","",INDEX(NOTA[TANGGAL],MATCH(,INDIRECT(ADDRESS(ROW(NOTA[TANGGAL]),COLUMN(NOTA[TANGGAL]))&amp;":"&amp;ADDRESS(ROW(),COLUMN(NOTA[TANGGAL]))),-1)))</f>
        <v/>
      </c>
      <c r="AH431" s="42" t="str">
        <f ca="1">IF(NOTA[[#This Row],[NAMA BARANG]]="","",INDEX(NOTA[SUPPLIER],MATCH(,INDIRECT(ADDRESS(ROW(NOTA[ID]),COLUMN(NOTA[ID]))&amp;":"&amp;ADDRESS(ROW(),COLUMN(NOTA[ID]))),-1)))</f>
        <v/>
      </c>
      <c r="AI431" s="42" t="str">
        <f ca="1">IF(NOTA[[#This Row],[ID_H]]="","",IF(NOTA[[#This Row],[FAKTUR]]="",INDIRECT(ADDRESS(ROW()-1,COLUMN())),NOTA[[#This Row],[FAKTUR]]))</f>
        <v/>
      </c>
      <c r="AJ431" s="39" t="str">
        <f ca="1">IF(NOTA[[#This Row],[ID]]="","",COUNTIF(NOTA[ID_H],NOTA[[#This Row],[ID_H]]))</f>
        <v/>
      </c>
      <c r="AK431" s="39" t="str">
        <f ca="1">IF(NOTA[[#This Row],[TGL.NOTA]]="",IF(NOTA[[#This Row],[SUPPLIER_H]]="","",AK430),MONTH(NOTA[[#This Row],[TGL.NOTA]]))</f>
        <v/>
      </c>
      <c r="AL431" s="39" t="str">
        <f>LOWER(SUBSTITUTE(SUBSTITUTE(SUBSTITUTE(SUBSTITUTE(SUBSTITUTE(SUBSTITUTE(SUBSTITUTE(SUBSTITUTE(SUBSTITUTE(NOTA[NAMA BARANG]," ",),".",""),"-",""),"(",""),")",""),",",""),"/",""),"""",""),"+",""))</f>
        <v/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 t="str">
        <f>IF(NOTA[[#This Row],[CONCAT1]]="","",MATCH(NOTA[[#This Row],[CONCAT1]],[3]!db[NB NOTA_C],0))</f>
        <v/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/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1" s="39" t="str">
        <f ca="1">IF(NOTA[[#This Row],[ID_H]]="","",MATCH(NOTA[[#This Row],[NB NOTA_C_QTY]],[3]!db[NB NOTA_C_QTY],0))</f>
        <v/>
      </c>
      <c r="AV431" s="55" t="str">
        <f ca="1">IF(NOTA[[#This Row],[NB NOTA_C_QTY]]="","",ROW()-2)</f>
        <v/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 t="str">
        <f ca="1">IF(NOTA[[#This Row],[NAMA BARANG]]="","",INDEX(NOTA[ID],MATCH(,INDIRECT(ADDRESS(ROW(NOTA[ID]),COLUMN(NOTA[ID]))&amp;":"&amp;ADDRESS(ROW(),COLUMN(NOTA[ID]))),-1)))</f>
        <v/>
      </c>
      <c r="E432" s="47"/>
      <c r="H432" s="48"/>
      <c r="N432" s="39"/>
      <c r="Q432" s="43"/>
      <c r="R432" s="49"/>
      <c r="S432" s="50"/>
      <c r="U432" s="51"/>
      <c r="V432" s="46"/>
      <c r="W432" s="51" t="str">
        <f>IF(NOTA[[#This Row],[HARGA/ CTN]]="",NOTA[[#This Row],[JUMLAH_H]],NOTA[[#This Row],[HARGA/ CTN]]*IF(NOTA[[#This Row],[C]]="",0,NOTA[[#This Row],[C]]))</f>
        <v/>
      </c>
      <c r="X432" s="51" t="str">
        <f>IF(NOTA[[#This Row],[JUMLAH]]="","",NOTA[[#This Row],[JUMLAH]]*NOTA[[#This Row],[DISC 1]])</f>
        <v/>
      </c>
      <c r="Y432" s="51" t="str">
        <f>IF(NOTA[[#This Row],[JUMLAH]]="","",(NOTA[[#This Row],[JUMLAH]]-NOTA[[#This Row],[DISC 1-]])*NOTA[[#This Row],[DISC 2]])</f>
        <v/>
      </c>
      <c r="Z432" s="51" t="str">
        <f>IF(NOTA[[#This Row],[JUMLAH]]="","",NOTA[[#This Row],[DISC 1-]]+NOTA[[#This Row],[DISC 2-]])</f>
        <v/>
      </c>
      <c r="AA432" s="51" t="str">
        <f>IF(NOTA[[#This Row],[JUMLAH]]="","",NOTA[[#This Row],[JUMLAH]]-NOTA[[#This Row],[DISC]])</f>
        <v/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2" s="51" t="str">
        <f>IF(OR(NOTA[[#This Row],[QTY]]="",NOTA[[#This Row],[HARGA SATUAN]]="",),"",NOTA[[#This Row],[QTY]]*NOTA[[#This Row],[HARGA SATUAN]])</f>
        <v/>
      </c>
      <c r="AG432" s="40" t="str">
        <f ca="1">IF(NOTA[ID_H]="","",INDEX(NOTA[TANGGAL],MATCH(,INDIRECT(ADDRESS(ROW(NOTA[TANGGAL]),COLUMN(NOTA[TANGGAL]))&amp;":"&amp;ADDRESS(ROW(),COLUMN(NOTA[TANGGAL]))),-1)))</f>
        <v/>
      </c>
      <c r="AH432" s="42" t="str">
        <f ca="1">IF(NOTA[[#This Row],[NAMA BARANG]]="","",INDEX(NOTA[SUPPLIER],MATCH(,INDIRECT(ADDRESS(ROW(NOTA[ID]),COLUMN(NOTA[ID]))&amp;":"&amp;ADDRESS(ROW(),COLUMN(NOTA[ID]))),-1)))</f>
        <v/>
      </c>
      <c r="AI432" s="42" t="str">
        <f ca="1">IF(NOTA[[#This Row],[ID_H]]="","",IF(NOTA[[#This Row],[FAKTUR]]="",INDIRECT(ADDRESS(ROW()-1,COLUMN())),NOTA[[#This Row],[FAKTUR]]))</f>
        <v/>
      </c>
      <c r="AJ432" s="39" t="str">
        <f ca="1">IF(NOTA[[#This Row],[ID]]="","",COUNTIF(NOTA[ID_H],NOTA[[#This Row],[ID_H]]))</f>
        <v/>
      </c>
      <c r="AK432" s="39" t="str">
        <f ca="1">IF(NOTA[[#This Row],[TGL.NOTA]]="",IF(NOTA[[#This Row],[SUPPLIER_H]]="","",AK431),MONTH(NOTA[[#This Row],[TGL.NOTA]]))</f>
        <v/>
      </c>
      <c r="AL432" s="39" t="str">
        <f>LOWER(SUBSTITUTE(SUBSTITUTE(SUBSTITUTE(SUBSTITUTE(SUBSTITUTE(SUBSTITUTE(SUBSTITUTE(SUBSTITUTE(SUBSTITUTE(NOTA[NAMA BARANG]," ",),".",""),"-",""),"(",""),")",""),",",""),"/",""),"""",""),"+",""))</f>
        <v/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 t="str">
        <f>IF(NOTA[[#This Row],[CONCAT1]]="","",MATCH(NOTA[[#This Row],[CONCAT1]],[3]!db[NB NOTA_C],0))</f>
        <v/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/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2" s="39" t="str">
        <f ca="1">IF(NOTA[[#This Row],[ID_H]]="","",MATCH(NOTA[[#This Row],[NB NOTA_C_QTY]],[3]!db[NB NOTA_C_QTY],0))</f>
        <v/>
      </c>
      <c r="AV432" s="55" t="str">
        <f ca="1">IF(NOTA[[#This Row],[NB NOTA_C_QTY]]="","",ROW()-2)</f>
        <v/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 t="str">
        <f ca="1">IF(NOTA[[#This Row],[NAMA BARANG]]="","",INDEX(NOTA[ID],MATCH(,INDIRECT(ADDRESS(ROW(NOTA[ID]),COLUMN(NOTA[ID]))&amp;":"&amp;ADDRESS(ROW(),COLUMN(NOTA[ID]))),-1)))</f>
        <v/>
      </c>
      <c r="E433" s="47"/>
      <c r="H433" s="48"/>
      <c r="N433" s="39"/>
      <c r="Q433" s="43"/>
      <c r="R433" s="49"/>
      <c r="S433" s="50"/>
      <c r="U433" s="51"/>
      <c r="V433" s="46"/>
      <c r="W433" s="51" t="str">
        <f>IF(NOTA[[#This Row],[HARGA/ CTN]]="",NOTA[[#This Row],[JUMLAH_H]],NOTA[[#This Row],[HARGA/ CTN]]*IF(NOTA[[#This Row],[C]]="",0,NOTA[[#This Row],[C]]))</f>
        <v/>
      </c>
      <c r="X433" s="51" t="str">
        <f>IF(NOTA[[#This Row],[JUMLAH]]="","",NOTA[[#This Row],[JUMLAH]]*NOTA[[#This Row],[DISC 1]])</f>
        <v/>
      </c>
      <c r="Y433" s="51" t="str">
        <f>IF(NOTA[[#This Row],[JUMLAH]]="","",(NOTA[[#This Row],[JUMLAH]]-NOTA[[#This Row],[DISC 1-]])*NOTA[[#This Row],[DISC 2]])</f>
        <v/>
      </c>
      <c r="Z433" s="51" t="str">
        <f>IF(NOTA[[#This Row],[JUMLAH]]="","",NOTA[[#This Row],[DISC 1-]]+NOTA[[#This Row],[DISC 2-]])</f>
        <v/>
      </c>
      <c r="AA433" s="51" t="str">
        <f>IF(NOTA[[#This Row],[JUMLAH]]="","",NOTA[[#This Row],[JUMLAH]]-NOTA[[#This Row],[DISC]])</f>
        <v/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1" t="str">
        <f>IF(OR(NOTA[[#This Row],[QTY]]="",NOTA[[#This Row],[HARGA SATUAN]]="",),"",NOTA[[#This Row],[QTY]]*NOTA[[#This Row],[HARGA SATUAN]])</f>
        <v/>
      </c>
      <c r="AG433" s="40" t="str">
        <f ca="1">IF(NOTA[ID_H]="","",INDEX(NOTA[TANGGAL],MATCH(,INDIRECT(ADDRESS(ROW(NOTA[TANGGAL]),COLUMN(NOTA[TANGGAL]))&amp;":"&amp;ADDRESS(ROW(),COLUMN(NOTA[TANGGAL]))),-1)))</f>
        <v/>
      </c>
      <c r="AH433" s="42" t="str">
        <f ca="1">IF(NOTA[[#This Row],[NAMA BARANG]]="","",INDEX(NOTA[SUPPLIER],MATCH(,INDIRECT(ADDRESS(ROW(NOTA[ID]),COLUMN(NOTA[ID]))&amp;":"&amp;ADDRESS(ROW(),COLUMN(NOTA[ID]))),-1)))</f>
        <v/>
      </c>
      <c r="AI433" s="42" t="str">
        <f ca="1">IF(NOTA[[#This Row],[ID_H]]="","",IF(NOTA[[#This Row],[FAKTUR]]="",INDIRECT(ADDRESS(ROW()-1,COLUMN())),NOTA[[#This Row],[FAKTUR]]))</f>
        <v/>
      </c>
      <c r="AJ433" s="39" t="str">
        <f ca="1">IF(NOTA[[#This Row],[ID]]="","",COUNTIF(NOTA[ID_H],NOTA[[#This Row],[ID_H]]))</f>
        <v/>
      </c>
      <c r="AK433" s="39" t="str">
        <f ca="1">IF(NOTA[[#This Row],[TGL.NOTA]]="",IF(NOTA[[#This Row],[SUPPLIER_H]]="","",AK432),MONTH(NOTA[[#This Row],[TGL.NOTA]]))</f>
        <v/>
      </c>
      <c r="AL433" s="39" t="str">
        <f>LOWER(SUBSTITUTE(SUBSTITUTE(SUBSTITUTE(SUBSTITUTE(SUBSTITUTE(SUBSTITUTE(SUBSTITUTE(SUBSTITUTE(SUBSTITUTE(NOTA[NAMA BARANG]," ",),".",""),"-",""),"(",""),")",""),",",""),"/",""),"""",""),"+",""))</f>
        <v/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 t="str">
        <f>IF(NOTA[[#This Row],[CONCAT1]]="","",MATCH(NOTA[[#This Row],[CONCAT1]],[3]!db[NB NOTA_C],0))</f>
        <v/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/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3" s="39" t="str">
        <f ca="1">IF(NOTA[[#This Row],[ID_H]]="","",MATCH(NOTA[[#This Row],[NB NOTA_C_QTY]],[3]!db[NB NOTA_C_QTY],0))</f>
        <v/>
      </c>
      <c r="AV433" s="55" t="str">
        <f ca="1">IF(NOTA[[#This Row],[NB NOTA_C_QTY]]="","",ROW()-2)</f>
        <v/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 t="str">
        <f ca="1">IF(NOTA[[#This Row],[NAMA BARANG]]="","",INDEX(NOTA[ID],MATCH(,INDIRECT(ADDRESS(ROW(NOTA[ID]),COLUMN(NOTA[ID]))&amp;":"&amp;ADDRESS(ROW(),COLUMN(NOTA[ID]))),-1)))</f>
        <v/>
      </c>
      <c r="E434" s="47"/>
      <c r="H434" s="48"/>
      <c r="N434" s="39"/>
      <c r="Q434" s="43"/>
      <c r="R434" s="49"/>
      <c r="S434" s="50"/>
      <c r="U434" s="51"/>
      <c r="V434" s="46"/>
      <c r="W434" s="51" t="str">
        <f>IF(NOTA[[#This Row],[HARGA/ CTN]]="",NOTA[[#This Row],[JUMLAH_H]],NOTA[[#This Row],[HARGA/ CTN]]*IF(NOTA[[#This Row],[C]]="",0,NOTA[[#This Row],[C]]))</f>
        <v/>
      </c>
      <c r="X434" s="51" t="str">
        <f>IF(NOTA[[#This Row],[JUMLAH]]="","",NOTA[[#This Row],[JUMLAH]]*NOTA[[#This Row],[DISC 1]])</f>
        <v/>
      </c>
      <c r="Y434" s="51" t="str">
        <f>IF(NOTA[[#This Row],[JUMLAH]]="","",(NOTA[[#This Row],[JUMLAH]]-NOTA[[#This Row],[DISC 1-]])*NOTA[[#This Row],[DISC 2]])</f>
        <v/>
      </c>
      <c r="Z434" s="51" t="str">
        <f>IF(NOTA[[#This Row],[JUMLAH]]="","",NOTA[[#This Row],[DISC 1-]]+NOTA[[#This Row],[DISC 2-]])</f>
        <v/>
      </c>
      <c r="AA434" s="51" t="str">
        <f>IF(NOTA[[#This Row],[JUMLAH]]="","",NOTA[[#This Row],[JUMLAH]]-NOTA[[#This Row],[DISC]])</f>
        <v/>
      </c>
      <c r="AB434" s="51"/>
      <c r="AC4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4" s="51" t="str">
        <f>IF(OR(NOTA[[#This Row],[QTY]]="",NOTA[[#This Row],[HARGA SATUAN]]="",),"",NOTA[[#This Row],[QTY]]*NOTA[[#This Row],[HARGA SATUAN]])</f>
        <v/>
      </c>
      <c r="AG434" s="40" t="str">
        <f ca="1">IF(NOTA[ID_H]="","",INDEX(NOTA[TANGGAL],MATCH(,INDIRECT(ADDRESS(ROW(NOTA[TANGGAL]),COLUMN(NOTA[TANGGAL]))&amp;":"&amp;ADDRESS(ROW(),COLUMN(NOTA[TANGGAL]))),-1)))</f>
        <v/>
      </c>
      <c r="AH434" s="42" t="str">
        <f ca="1">IF(NOTA[[#This Row],[NAMA BARANG]]="","",INDEX(NOTA[SUPPLIER],MATCH(,INDIRECT(ADDRESS(ROW(NOTA[ID]),COLUMN(NOTA[ID]))&amp;":"&amp;ADDRESS(ROW(),COLUMN(NOTA[ID]))),-1)))</f>
        <v/>
      </c>
      <c r="AI434" s="42" t="str">
        <f ca="1">IF(NOTA[[#This Row],[ID_H]]="","",IF(NOTA[[#This Row],[FAKTUR]]="",INDIRECT(ADDRESS(ROW()-1,COLUMN())),NOTA[[#This Row],[FAKTUR]]))</f>
        <v/>
      </c>
      <c r="AJ434" s="39" t="str">
        <f ca="1">IF(NOTA[[#This Row],[ID]]="","",COUNTIF(NOTA[ID_H],NOTA[[#This Row],[ID_H]]))</f>
        <v/>
      </c>
      <c r="AK434" s="39" t="str">
        <f ca="1">IF(NOTA[[#This Row],[TGL.NOTA]]="",IF(NOTA[[#This Row],[SUPPLIER_H]]="","",AK433),MONTH(NOTA[[#This Row],[TGL.NOTA]]))</f>
        <v/>
      </c>
      <c r="AL434" s="39" t="str">
        <f>LOWER(SUBSTITUTE(SUBSTITUTE(SUBSTITUTE(SUBSTITUTE(SUBSTITUTE(SUBSTITUTE(SUBSTITUTE(SUBSTITUTE(SUBSTITUTE(NOTA[NAMA BARANG]," ",),".",""),"-",""),"(",""),")",""),",",""),"/",""),"""",""),"+",""))</f>
        <v/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 t="str">
        <f>IF(NOTA[[#This Row],[CONCAT1]]="","",MATCH(NOTA[[#This Row],[CONCAT1]],[3]!db[NB NOTA_C],0))</f>
        <v/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/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4" s="39" t="str">
        <f ca="1">IF(NOTA[[#This Row],[ID_H]]="","",MATCH(NOTA[[#This Row],[NB NOTA_C_QTY]],[3]!db[NB NOTA_C_QTY],0))</f>
        <v/>
      </c>
      <c r="AV434" s="55" t="str">
        <f ca="1">IF(NOTA[[#This Row],[NB NOTA_C_QTY]]="","",ROW()-2)</f>
        <v/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NOTA_C_QTY]],[3]!db[NB NOTA_C_QTY],0))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9" t="str">
        <f>IF(NOTA[[#This Row],[ID_P]]="","",MATCH(NOTA[[#This Row],[ID_P]],[1]!B_MSK[N_ID],0))</f>
        <v/>
      </c>
      <c r="D436" s="39" t="str">
        <f ca="1">IF(NOTA[[#This Row],[NAMA BARANG]]="","",INDEX(NOTA[ID],MATCH(,INDIRECT(ADDRESS(ROW(NOTA[ID]),COLUMN(NOTA[ID]))&amp;":"&amp;ADDRESS(ROW(),COLUMN(NOTA[ID]))),-1)))</f>
        <v/>
      </c>
      <c r="E436" s="47"/>
      <c r="H436" s="48"/>
      <c r="N436" s="39"/>
      <c r="Q436" s="43"/>
      <c r="R436" s="49"/>
      <c r="S436" s="50"/>
      <c r="U436" s="51"/>
      <c r="V436" s="46"/>
      <c r="W436" s="51" t="str">
        <f>IF(NOTA[[#This Row],[HARGA/ CTN]]="",NOTA[[#This Row],[JUMLAH_H]],NOTA[[#This Row],[HARGA/ CTN]]*IF(NOTA[[#This Row],[C]]="",0,NOTA[[#This Row],[C]]))</f>
        <v/>
      </c>
      <c r="X436" s="51" t="str">
        <f>IF(NOTA[[#This Row],[JUMLAH]]="","",NOTA[[#This Row],[JUMLAH]]*NOTA[[#This Row],[DISC 1]])</f>
        <v/>
      </c>
      <c r="Y436" s="51" t="str">
        <f>IF(NOTA[[#This Row],[JUMLAH]]="","",(NOTA[[#This Row],[JUMLAH]]-NOTA[[#This Row],[DISC 1-]])*NOTA[[#This Row],[DISC 2]])</f>
        <v/>
      </c>
      <c r="Z436" s="51" t="str">
        <f>IF(NOTA[[#This Row],[JUMLAH]]="","",NOTA[[#This Row],[DISC 1-]]+NOTA[[#This Row],[DISC 2-]])</f>
        <v/>
      </c>
      <c r="AA436" s="51" t="str">
        <f>IF(NOTA[[#This Row],[JUMLAH]]="","",NOTA[[#This Row],[JUMLAH]]-NOTA[[#This Row],[DISC]])</f>
        <v/>
      </c>
      <c r="AB436" s="51"/>
      <c r="AC4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6" s="51" t="str">
        <f>IF(OR(NOTA[[#This Row],[QTY]]="",NOTA[[#This Row],[HARGA SATUAN]]="",),"",NOTA[[#This Row],[QTY]]*NOTA[[#This Row],[HARGA SATUAN]])</f>
        <v/>
      </c>
      <c r="AG436" s="40" t="str">
        <f ca="1">IF(NOTA[ID_H]="","",INDEX(NOTA[TANGGAL],MATCH(,INDIRECT(ADDRESS(ROW(NOTA[TANGGAL]),COLUMN(NOTA[TANGGAL]))&amp;":"&amp;ADDRESS(ROW(),COLUMN(NOTA[TANGGAL]))),-1)))</f>
        <v/>
      </c>
      <c r="AH436" s="42" t="str">
        <f ca="1">IF(NOTA[[#This Row],[NAMA BARANG]]="","",INDEX(NOTA[SUPPLIER],MATCH(,INDIRECT(ADDRESS(ROW(NOTA[ID]),COLUMN(NOTA[ID]))&amp;":"&amp;ADDRESS(ROW(),COLUMN(NOTA[ID]))),-1)))</f>
        <v/>
      </c>
      <c r="AI436" s="42" t="str">
        <f ca="1">IF(NOTA[[#This Row],[ID_H]]="","",IF(NOTA[[#This Row],[FAKTUR]]="",INDIRECT(ADDRESS(ROW()-1,COLUMN())),NOTA[[#This Row],[FAKTUR]]))</f>
        <v/>
      </c>
      <c r="AJ436" s="39" t="str">
        <f ca="1">IF(NOTA[[#This Row],[ID]]="","",COUNTIF(NOTA[ID_H],NOTA[[#This Row],[ID_H]]))</f>
        <v/>
      </c>
      <c r="AK436" s="39" t="str">
        <f ca="1">IF(NOTA[[#This Row],[TGL.NOTA]]="",IF(NOTA[[#This Row],[SUPPLIER_H]]="","",AK435),MONTH(NOTA[[#This Row],[TGL.NOTA]]))</f>
        <v/>
      </c>
      <c r="AL436" s="39" t="str">
        <f>LOWER(SUBSTITUTE(SUBSTITUTE(SUBSTITUTE(SUBSTITUTE(SUBSTITUTE(SUBSTITUTE(SUBSTITUTE(SUBSTITUTE(SUBSTITUTE(NOTA[NAMA BARANG]," ",),".",""),"-",""),"(",""),")",""),",",""),"/",""),"""",""),"+",""))</f>
        <v/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6" s="39" t="str">
        <f>IF(NOTA[[#This Row],[CONCAT4]]="","",_xlfn.IFNA(MATCH(NOTA[[#This Row],[CONCAT4]],[2]!RAW[CONCAT_H],0),FALSE))</f>
        <v/>
      </c>
      <c r="AQ436" s="39" t="str">
        <f>IF(NOTA[[#This Row],[CONCAT1]]="","",MATCH(NOTA[[#This Row],[CONCAT1]],[3]!db[NB NOTA_C],0))</f>
        <v/>
      </c>
      <c r="AR436" s="39" t="str">
        <f>IF(NOTA[[#This Row],[QTY/ CTN]]="","",TRUE)</f>
        <v/>
      </c>
      <c r="AS436" s="39" t="str">
        <f ca="1">IF(NOTA[[#This Row],[ID_H]]="","",IF(NOTA[[#This Row],[Column3]]=TRUE,NOTA[[#This Row],[QTY/ CTN]],INDEX([3]!db[QTY/ CTN],NOTA[[#This Row],[//DB]])))</f>
        <v/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6" s="39" t="str">
        <f ca="1">IF(NOTA[[#This Row],[ID_H]]="","",MATCH(NOTA[[#This Row],[NB NOTA_C_QTY]],[3]!db[NB NOTA_C_QTY],0))</f>
        <v/>
      </c>
      <c r="AV436" s="55" t="str">
        <f ca="1">IF(NOTA[[#This Row],[NB NOTA_C_QTY]]="","",ROW()-2)</f>
        <v/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NOTA_C_QTY]],[3]!db[NB NOTA_C_QTY],0))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9" t="str">
        <f>IF(NOTA[[#This Row],[ID_P]]="","",MATCH(NOTA[[#This Row],[ID_P]],[1]!B_MSK[N_ID],0))</f>
        <v/>
      </c>
      <c r="D438" s="39" t="str">
        <f ca="1">IF(NOTA[[#This Row],[NAMA BARANG]]="","",INDEX(NOTA[ID],MATCH(,INDIRECT(ADDRESS(ROW(NOTA[ID]),COLUMN(NOTA[ID]))&amp;":"&amp;ADDRESS(ROW(),COLUMN(NOTA[ID]))),-1)))</f>
        <v/>
      </c>
      <c r="E438" s="47"/>
      <c r="H438" s="48"/>
      <c r="N438" s="39"/>
      <c r="Q438" s="43"/>
      <c r="R438" s="49"/>
      <c r="S438" s="50"/>
      <c r="U438" s="51"/>
      <c r="V438" s="46"/>
      <c r="W438" s="51" t="str">
        <f>IF(NOTA[[#This Row],[HARGA/ CTN]]="",NOTA[[#This Row],[JUMLAH_H]],NOTA[[#This Row],[HARGA/ CTN]]*IF(NOTA[[#This Row],[C]]="",0,NOTA[[#This Row],[C]]))</f>
        <v/>
      </c>
      <c r="X438" s="51" t="str">
        <f>IF(NOTA[[#This Row],[JUMLAH]]="","",NOTA[[#This Row],[JUMLAH]]*NOTA[[#This Row],[DISC 1]])</f>
        <v/>
      </c>
      <c r="Y438" s="51" t="str">
        <f>IF(NOTA[[#This Row],[JUMLAH]]="","",(NOTA[[#This Row],[JUMLAH]]-NOTA[[#This Row],[DISC 1-]])*NOTA[[#This Row],[DISC 2]])</f>
        <v/>
      </c>
      <c r="Z438" s="51" t="str">
        <f>IF(NOTA[[#This Row],[JUMLAH]]="","",NOTA[[#This Row],[DISC 1-]]+NOTA[[#This Row],[DISC 2-]])</f>
        <v/>
      </c>
      <c r="AA438" s="51" t="str">
        <f>IF(NOTA[[#This Row],[JUMLAH]]="","",NOTA[[#This Row],[JUMLAH]]-NOTA[[#This Row],[DISC]])</f>
        <v/>
      </c>
      <c r="AB438" s="51"/>
      <c r="AC4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8" s="51" t="str">
        <f>IF(OR(NOTA[[#This Row],[QTY]]="",NOTA[[#This Row],[HARGA SATUAN]]="",),"",NOTA[[#This Row],[QTY]]*NOTA[[#This Row],[HARGA SATUAN]])</f>
        <v/>
      </c>
      <c r="AG438" s="40" t="str">
        <f ca="1">IF(NOTA[ID_H]="","",INDEX(NOTA[TANGGAL],MATCH(,INDIRECT(ADDRESS(ROW(NOTA[TANGGAL]),COLUMN(NOTA[TANGGAL]))&amp;":"&amp;ADDRESS(ROW(),COLUMN(NOTA[TANGGAL]))),-1)))</f>
        <v/>
      </c>
      <c r="AH438" s="42" t="str">
        <f ca="1">IF(NOTA[[#This Row],[NAMA BARANG]]="","",INDEX(NOTA[SUPPLIER],MATCH(,INDIRECT(ADDRESS(ROW(NOTA[ID]),COLUMN(NOTA[ID]))&amp;":"&amp;ADDRESS(ROW(),COLUMN(NOTA[ID]))),-1)))</f>
        <v/>
      </c>
      <c r="AI438" s="42" t="str">
        <f ca="1">IF(NOTA[[#This Row],[ID_H]]="","",IF(NOTA[[#This Row],[FAKTUR]]="",INDIRECT(ADDRESS(ROW()-1,COLUMN())),NOTA[[#This Row],[FAKTUR]]))</f>
        <v/>
      </c>
      <c r="AJ438" s="39" t="str">
        <f ca="1">IF(NOTA[[#This Row],[ID]]="","",COUNTIF(NOTA[ID_H],NOTA[[#This Row],[ID_H]]))</f>
        <v/>
      </c>
      <c r="AK438" s="39" t="str">
        <f ca="1">IF(NOTA[[#This Row],[TGL.NOTA]]="",IF(NOTA[[#This Row],[SUPPLIER_H]]="","",AK437),MONTH(NOTA[[#This Row],[TGL.NOTA]]))</f>
        <v/>
      </c>
      <c r="AL438" s="39" t="str">
        <f>LOWER(SUBSTITUTE(SUBSTITUTE(SUBSTITUTE(SUBSTITUTE(SUBSTITUTE(SUBSTITUTE(SUBSTITUTE(SUBSTITUTE(SUBSTITUTE(NOTA[NAMA BARANG]," ",),".",""),"-",""),"(",""),")",""),",",""),"/",""),"""",""),"+",""))</f>
        <v/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8" s="39" t="str">
        <f>IF(NOTA[[#This Row],[CONCAT4]]="","",_xlfn.IFNA(MATCH(NOTA[[#This Row],[CONCAT4]],[2]!RAW[CONCAT_H],0),FALSE))</f>
        <v/>
      </c>
      <c r="AQ438" s="39" t="str">
        <f>IF(NOTA[[#This Row],[CONCAT1]]="","",MATCH(NOTA[[#This Row],[CONCAT1]],[3]!db[NB NOTA_C],0))</f>
        <v/>
      </c>
      <c r="AR438" s="39" t="str">
        <f>IF(NOTA[[#This Row],[QTY/ CTN]]="","",TRUE)</f>
        <v/>
      </c>
      <c r="AS438" s="39" t="str">
        <f ca="1">IF(NOTA[[#This Row],[ID_H]]="","",IF(NOTA[[#This Row],[Column3]]=TRUE,NOTA[[#This Row],[QTY/ CTN]],INDEX([3]!db[QTY/ CTN],NOTA[[#This Row],[//DB]])))</f>
        <v/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8" s="39" t="str">
        <f ca="1">IF(NOTA[[#This Row],[ID_H]]="","",MATCH(NOTA[[#This Row],[NB NOTA_C_QTY]],[3]!db[NB NOTA_C_QTY],0))</f>
        <v/>
      </c>
      <c r="AV438" s="55" t="str">
        <f ca="1">IF(NOTA[[#This Row],[NB NOTA_C_QTY]]="","",ROW()-2)</f>
        <v/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NOTA_C_QTY]],[3]!db[NB NOTA_C_QTY],0))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9" t="str">
        <f>IF(NOTA[[#This Row],[ID_P]]="","",MATCH(NOTA[[#This Row],[ID_P]],[1]!B_MSK[N_ID],0))</f>
        <v/>
      </c>
      <c r="D440" s="39" t="str">
        <f ca="1">IF(NOTA[[#This Row],[NAMA BARANG]]="","",INDEX(NOTA[ID],MATCH(,INDIRECT(ADDRESS(ROW(NOTA[ID]),COLUMN(NOTA[ID]))&amp;":"&amp;ADDRESS(ROW(),COLUMN(NOTA[ID]))),-1)))</f>
        <v/>
      </c>
      <c r="E440" s="47"/>
      <c r="H440" s="48"/>
      <c r="N440" s="39"/>
      <c r="Q440" s="43"/>
      <c r="R440" s="49"/>
      <c r="S440" s="50"/>
      <c r="U440" s="51"/>
      <c r="V440" s="46"/>
      <c r="W440" s="51" t="str">
        <f>IF(NOTA[[#This Row],[HARGA/ CTN]]="",NOTA[[#This Row],[JUMLAH_H]],NOTA[[#This Row],[HARGA/ CTN]]*IF(NOTA[[#This Row],[C]]="",0,NOTA[[#This Row],[C]]))</f>
        <v/>
      </c>
      <c r="X440" s="51" t="str">
        <f>IF(NOTA[[#This Row],[JUMLAH]]="","",NOTA[[#This Row],[JUMLAH]]*NOTA[[#This Row],[DISC 1]])</f>
        <v/>
      </c>
      <c r="Y440" s="51" t="str">
        <f>IF(NOTA[[#This Row],[JUMLAH]]="","",(NOTA[[#This Row],[JUMLAH]]-NOTA[[#This Row],[DISC 1-]])*NOTA[[#This Row],[DISC 2]])</f>
        <v/>
      </c>
      <c r="Z440" s="51" t="str">
        <f>IF(NOTA[[#This Row],[JUMLAH]]="","",NOTA[[#This Row],[DISC 1-]]+NOTA[[#This Row],[DISC 2-]])</f>
        <v/>
      </c>
      <c r="AA440" s="51" t="str">
        <f>IF(NOTA[[#This Row],[JUMLAH]]="","",NOTA[[#This Row],[JUMLAH]]-NOTA[[#This Row],[DISC]])</f>
        <v/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1" t="str">
        <f>IF(OR(NOTA[[#This Row],[QTY]]="",NOTA[[#This Row],[HARGA SATUAN]]="",),"",NOTA[[#This Row],[QTY]]*NOTA[[#This Row],[HARGA SATUAN]])</f>
        <v/>
      </c>
      <c r="AG440" s="40" t="str">
        <f ca="1">IF(NOTA[ID_H]="","",INDEX(NOTA[TANGGAL],MATCH(,INDIRECT(ADDRESS(ROW(NOTA[TANGGAL]),COLUMN(NOTA[TANGGAL]))&amp;":"&amp;ADDRESS(ROW(),COLUMN(NOTA[TANGGAL]))),-1)))</f>
        <v/>
      </c>
      <c r="AH440" s="42" t="str">
        <f ca="1">IF(NOTA[[#This Row],[NAMA BARANG]]="","",INDEX(NOTA[SUPPLIER],MATCH(,INDIRECT(ADDRESS(ROW(NOTA[ID]),COLUMN(NOTA[ID]))&amp;":"&amp;ADDRESS(ROW(),COLUMN(NOTA[ID]))),-1)))</f>
        <v/>
      </c>
      <c r="AI440" s="42" t="str">
        <f ca="1">IF(NOTA[[#This Row],[ID_H]]="","",IF(NOTA[[#This Row],[FAKTUR]]="",INDIRECT(ADDRESS(ROW()-1,COLUMN())),NOTA[[#This Row],[FAKTUR]]))</f>
        <v/>
      </c>
      <c r="AJ440" s="39" t="str">
        <f ca="1">IF(NOTA[[#This Row],[ID]]="","",COUNTIF(NOTA[ID_H],NOTA[[#This Row],[ID_H]]))</f>
        <v/>
      </c>
      <c r="AK440" s="39" t="str">
        <f ca="1">IF(NOTA[[#This Row],[TGL.NOTA]]="",IF(NOTA[[#This Row],[SUPPLIER_H]]="","",AK439),MONTH(NOTA[[#This Row],[TGL.NOTA]]))</f>
        <v/>
      </c>
      <c r="AL440" s="39" t="str">
        <f>LOWER(SUBSTITUTE(SUBSTITUTE(SUBSTITUTE(SUBSTITUTE(SUBSTITUTE(SUBSTITUTE(SUBSTITUTE(SUBSTITUTE(SUBSTITUTE(NOTA[NAMA BARANG]," ",),".",""),"-",""),"(",""),")",""),",",""),"/",""),"""",""),"+",""))</f>
        <v/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0" s="39" t="str">
        <f>IF(NOTA[[#This Row],[CONCAT4]]="","",_xlfn.IFNA(MATCH(NOTA[[#This Row],[CONCAT4]],[2]!RAW[CONCAT_H],0),FALSE))</f>
        <v/>
      </c>
      <c r="AQ440" s="39" t="str">
        <f>IF(NOTA[[#This Row],[CONCAT1]]="","",MATCH(NOTA[[#This Row],[CONCAT1]],[3]!db[NB NOTA_C],0))</f>
        <v/>
      </c>
      <c r="AR440" s="39" t="str">
        <f>IF(NOTA[[#This Row],[QTY/ CTN]]="","",TRUE)</f>
        <v/>
      </c>
      <c r="AS440" s="39" t="str">
        <f ca="1">IF(NOTA[[#This Row],[ID_H]]="","",IF(NOTA[[#This Row],[Column3]]=TRUE,NOTA[[#This Row],[QTY/ CTN]],INDEX([3]!db[QTY/ CTN],NOTA[[#This Row],[//DB]])))</f>
        <v/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0" s="39" t="str">
        <f ca="1">IF(NOTA[[#This Row],[ID_H]]="","",MATCH(NOTA[[#This Row],[NB NOTA_C_QTY]],[3]!db[NB NOTA_C_QTY],0))</f>
        <v/>
      </c>
      <c r="AV440" s="55" t="str">
        <f ca="1">IF(NOTA[[#This Row],[NB NOTA_C_QTY]]="","",ROW()-2)</f>
        <v/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 t="str">
        <f ca="1">IF(NOTA[[#This Row],[NAMA BARANG]]="","",INDEX(NOTA[ID],MATCH(,INDIRECT(ADDRESS(ROW(NOTA[ID]),COLUMN(NOTA[ID]))&amp;":"&amp;ADDRESS(ROW(),COLUMN(NOTA[ID]))),-1)))</f>
        <v/>
      </c>
      <c r="E441" s="47"/>
      <c r="H441" s="48"/>
      <c r="N441" s="39"/>
      <c r="Q441" s="43"/>
      <c r="R441" s="49"/>
      <c r="S441" s="50"/>
      <c r="U441" s="51"/>
      <c r="V441" s="46"/>
      <c r="W441" s="51" t="str">
        <f>IF(NOTA[[#This Row],[HARGA/ CTN]]="",NOTA[[#This Row],[JUMLAH_H]],NOTA[[#This Row],[HARGA/ CTN]]*IF(NOTA[[#This Row],[C]]="",0,NOTA[[#This Row],[C]]))</f>
        <v/>
      </c>
      <c r="X441" s="51" t="str">
        <f>IF(NOTA[[#This Row],[JUMLAH]]="","",NOTA[[#This Row],[JUMLAH]]*NOTA[[#This Row],[DISC 1]])</f>
        <v/>
      </c>
      <c r="Y441" s="51" t="str">
        <f>IF(NOTA[[#This Row],[JUMLAH]]="","",(NOTA[[#This Row],[JUMLAH]]-NOTA[[#This Row],[DISC 1-]])*NOTA[[#This Row],[DISC 2]])</f>
        <v/>
      </c>
      <c r="Z441" s="51" t="str">
        <f>IF(NOTA[[#This Row],[JUMLAH]]="","",NOTA[[#This Row],[DISC 1-]]+NOTA[[#This Row],[DISC 2-]])</f>
        <v/>
      </c>
      <c r="AA441" s="51" t="str">
        <f>IF(NOTA[[#This Row],[JUMLAH]]="","",NOTA[[#This Row],[JUMLAH]]-NOTA[[#This Row],[DISC]])</f>
        <v/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1" s="51" t="str">
        <f>IF(OR(NOTA[[#This Row],[QTY]]="",NOTA[[#This Row],[HARGA SATUAN]]="",),"",NOTA[[#This Row],[QTY]]*NOTA[[#This Row],[HARGA SATUAN]])</f>
        <v/>
      </c>
      <c r="AG441" s="40" t="str">
        <f ca="1">IF(NOTA[ID_H]="","",INDEX(NOTA[TANGGAL],MATCH(,INDIRECT(ADDRESS(ROW(NOTA[TANGGAL]),COLUMN(NOTA[TANGGAL]))&amp;":"&amp;ADDRESS(ROW(),COLUMN(NOTA[TANGGAL]))),-1)))</f>
        <v/>
      </c>
      <c r="AH441" s="42" t="str">
        <f ca="1">IF(NOTA[[#This Row],[NAMA BARANG]]="","",INDEX(NOTA[SUPPLIER],MATCH(,INDIRECT(ADDRESS(ROW(NOTA[ID]),COLUMN(NOTA[ID]))&amp;":"&amp;ADDRESS(ROW(),COLUMN(NOTA[ID]))),-1)))</f>
        <v/>
      </c>
      <c r="AI441" s="42" t="str">
        <f ca="1">IF(NOTA[[#This Row],[ID_H]]="","",IF(NOTA[[#This Row],[FAKTUR]]="",INDIRECT(ADDRESS(ROW()-1,COLUMN())),NOTA[[#This Row],[FAKTUR]]))</f>
        <v/>
      </c>
      <c r="AJ441" s="39" t="str">
        <f ca="1">IF(NOTA[[#This Row],[ID]]="","",COUNTIF(NOTA[ID_H],NOTA[[#This Row],[ID_H]]))</f>
        <v/>
      </c>
      <c r="AK441" s="39" t="str">
        <f ca="1">IF(NOTA[[#This Row],[TGL.NOTA]]="",IF(NOTA[[#This Row],[SUPPLIER_H]]="","",AK440),MONTH(NOTA[[#This Row],[TGL.NOTA]]))</f>
        <v/>
      </c>
      <c r="AL441" s="39" t="str">
        <f>LOWER(SUBSTITUTE(SUBSTITUTE(SUBSTITUTE(SUBSTITUTE(SUBSTITUTE(SUBSTITUTE(SUBSTITUTE(SUBSTITUTE(SUBSTITUTE(NOTA[NAMA BARANG]," ",),".",""),"-",""),"(",""),")",""),",",""),"/",""),"""",""),"+",""))</f>
        <v/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 t="str">
        <f>IF(NOTA[[#This Row],[CONCAT1]]="","",MATCH(NOTA[[#This Row],[CONCAT1]],[3]!db[NB NOTA_C],0))</f>
        <v/>
      </c>
      <c r="AR441" s="39" t="str">
        <f>IF(NOTA[[#This Row],[QTY/ CTN]]="","",TRUE)</f>
        <v/>
      </c>
      <c r="AS441" s="39" t="str">
        <f ca="1">IF(NOTA[[#This Row],[ID_H]]="","",IF(NOTA[[#This Row],[Column3]]=TRUE,NOTA[[#This Row],[QTY/ CTN]],INDEX([3]!db[QTY/ CTN],NOTA[[#This Row],[//DB]])))</f>
        <v/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1" s="39" t="str">
        <f ca="1">IF(NOTA[[#This Row],[ID_H]]="","",MATCH(NOTA[[#This Row],[NB NOTA_C_QTY]],[3]!db[NB NOTA_C_QTY],0))</f>
        <v/>
      </c>
      <c r="AV441" s="55" t="str">
        <f ca="1">IF(NOTA[[#This Row],[NB NOTA_C_QTY]]="","",ROW()-2)</f>
        <v/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 t="str">
        <f ca="1">IF(NOTA[[#This Row],[NAMA BARANG]]="","",INDEX(NOTA[ID],MATCH(,INDIRECT(ADDRESS(ROW(NOTA[ID]),COLUMN(NOTA[ID]))&amp;":"&amp;ADDRESS(ROW(),COLUMN(NOTA[ID]))),-1)))</f>
        <v/>
      </c>
      <c r="E442" s="47"/>
      <c r="H442" s="48"/>
      <c r="N442" s="39"/>
      <c r="Q442" s="43"/>
      <c r="R442" s="49"/>
      <c r="S442" s="50"/>
      <c r="U442" s="51"/>
      <c r="V442" s="46"/>
      <c r="W442" s="51" t="str">
        <f>IF(NOTA[[#This Row],[HARGA/ CTN]]="",NOTA[[#This Row],[JUMLAH_H]],NOTA[[#This Row],[HARGA/ CTN]]*IF(NOTA[[#This Row],[C]]="",0,NOTA[[#This Row],[C]]))</f>
        <v/>
      </c>
      <c r="X442" s="51" t="str">
        <f>IF(NOTA[[#This Row],[JUMLAH]]="","",NOTA[[#This Row],[JUMLAH]]*NOTA[[#This Row],[DISC 1]])</f>
        <v/>
      </c>
      <c r="Y442" s="51" t="str">
        <f>IF(NOTA[[#This Row],[JUMLAH]]="","",(NOTA[[#This Row],[JUMLAH]]-NOTA[[#This Row],[DISC 1-]])*NOTA[[#This Row],[DISC 2]])</f>
        <v/>
      </c>
      <c r="Z442" s="51" t="str">
        <f>IF(NOTA[[#This Row],[JUMLAH]]="","",NOTA[[#This Row],[DISC 1-]]+NOTA[[#This Row],[DISC 2-]])</f>
        <v/>
      </c>
      <c r="AA442" s="51" t="str">
        <f>IF(NOTA[[#This Row],[JUMLAH]]="","",NOTA[[#This Row],[JUMLAH]]-NOTA[[#This Row],[DISC]])</f>
        <v/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2" s="51" t="str">
        <f>IF(OR(NOTA[[#This Row],[QTY]]="",NOTA[[#This Row],[HARGA SATUAN]]="",),"",NOTA[[#This Row],[QTY]]*NOTA[[#This Row],[HARGA SATUAN]])</f>
        <v/>
      </c>
      <c r="AG442" s="40" t="str">
        <f ca="1">IF(NOTA[ID_H]="","",INDEX(NOTA[TANGGAL],MATCH(,INDIRECT(ADDRESS(ROW(NOTA[TANGGAL]),COLUMN(NOTA[TANGGAL]))&amp;":"&amp;ADDRESS(ROW(),COLUMN(NOTA[TANGGAL]))),-1)))</f>
        <v/>
      </c>
      <c r="AH442" s="42" t="str">
        <f ca="1">IF(NOTA[[#This Row],[NAMA BARANG]]="","",INDEX(NOTA[SUPPLIER],MATCH(,INDIRECT(ADDRESS(ROW(NOTA[ID]),COLUMN(NOTA[ID]))&amp;":"&amp;ADDRESS(ROW(),COLUMN(NOTA[ID]))),-1)))</f>
        <v/>
      </c>
      <c r="AI442" s="42" t="str">
        <f ca="1">IF(NOTA[[#This Row],[ID_H]]="","",IF(NOTA[[#This Row],[FAKTUR]]="",INDIRECT(ADDRESS(ROW()-1,COLUMN())),NOTA[[#This Row],[FAKTUR]]))</f>
        <v/>
      </c>
      <c r="AJ442" s="39" t="str">
        <f ca="1">IF(NOTA[[#This Row],[ID]]="","",COUNTIF(NOTA[ID_H],NOTA[[#This Row],[ID_H]]))</f>
        <v/>
      </c>
      <c r="AK442" s="39" t="str">
        <f ca="1">IF(NOTA[[#This Row],[TGL.NOTA]]="",IF(NOTA[[#This Row],[SUPPLIER_H]]="","",AK441),MONTH(NOTA[[#This Row],[TGL.NOTA]]))</f>
        <v/>
      </c>
      <c r="AL442" s="39" t="str">
        <f>LOWER(SUBSTITUTE(SUBSTITUTE(SUBSTITUTE(SUBSTITUTE(SUBSTITUTE(SUBSTITUTE(SUBSTITUTE(SUBSTITUTE(SUBSTITUTE(NOTA[NAMA BARANG]," ",),".",""),"-",""),"(",""),")",""),",",""),"/",""),"""",""),"+",""))</f>
        <v/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 t="str">
        <f>IF(NOTA[[#This Row],[CONCAT1]]="","",MATCH(NOTA[[#This Row],[CONCAT1]],[3]!db[NB NOTA_C],0))</f>
        <v/>
      </c>
      <c r="AR442" s="39" t="str">
        <f>IF(NOTA[[#This Row],[QTY/ CTN]]="","",TRUE)</f>
        <v/>
      </c>
      <c r="AS442" s="39" t="str">
        <f ca="1">IF(NOTA[[#This Row],[ID_H]]="","",IF(NOTA[[#This Row],[Column3]]=TRUE,NOTA[[#This Row],[QTY/ CTN]],INDEX([3]!db[QTY/ CTN],NOTA[[#This Row],[//DB]])))</f>
        <v/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2" s="39" t="str">
        <f ca="1">IF(NOTA[[#This Row],[ID_H]]="","",MATCH(NOTA[[#This Row],[NB NOTA_C_QTY]],[3]!db[NB NOTA_C_QTY],0))</f>
        <v/>
      </c>
      <c r="AV442" s="55" t="str">
        <f ca="1">IF(NOTA[[#This Row],[NB NOTA_C_QTY]]="","",ROW()-2)</f>
        <v/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 t="str">
        <f ca="1">IF(NOTA[[#This Row],[NAMA BARANG]]="","",INDEX(NOTA[ID],MATCH(,INDIRECT(ADDRESS(ROW(NOTA[ID]),COLUMN(NOTA[ID]))&amp;":"&amp;ADDRESS(ROW(),COLUMN(NOTA[ID]))),-1)))</f>
        <v/>
      </c>
      <c r="E443" s="47"/>
      <c r="H443" s="48"/>
      <c r="N443" s="39"/>
      <c r="Q443" s="43"/>
      <c r="R443" s="49"/>
      <c r="S443" s="50"/>
      <c r="U443" s="51"/>
      <c r="V443" s="46"/>
      <c r="W443" s="51" t="str">
        <f>IF(NOTA[[#This Row],[HARGA/ CTN]]="",NOTA[[#This Row],[JUMLAH_H]],NOTA[[#This Row],[HARGA/ CTN]]*IF(NOTA[[#This Row],[C]]="",0,NOTA[[#This Row],[C]]))</f>
        <v/>
      </c>
      <c r="X443" s="51" t="str">
        <f>IF(NOTA[[#This Row],[JUMLAH]]="","",NOTA[[#This Row],[JUMLAH]]*NOTA[[#This Row],[DISC 1]])</f>
        <v/>
      </c>
      <c r="Y443" s="51" t="str">
        <f>IF(NOTA[[#This Row],[JUMLAH]]="","",(NOTA[[#This Row],[JUMLAH]]-NOTA[[#This Row],[DISC 1-]])*NOTA[[#This Row],[DISC 2]])</f>
        <v/>
      </c>
      <c r="Z443" s="51" t="str">
        <f>IF(NOTA[[#This Row],[JUMLAH]]="","",NOTA[[#This Row],[DISC 1-]]+NOTA[[#This Row],[DISC 2-]])</f>
        <v/>
      </c>
      <c r="AA443" s="51" t="str">
        <f>IF(NOTA[[#This Row],[JUMLAH]]="","",NOTA[[#This Row],[JUMLAH]]-NOTA[[#This Row],[DISC]])</f>
        <v/>
      </c>
      <c r="AB443" s="51"/>
      <c r="AC4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3" s="51" t="str">
        <f>IF(OR(NOTA[[#This Row],[QTY]]="",NOTA[[#This Row],[HARGA SATUAN]]="",),"",NOTA[[#This Row],[QTY]]*NOTA[[#This Row],[HARGA SATUAN]])</f>
        <v/>
      </c>
      <c r="AG443" s="40" t="str">
        <f ca="1">IF(NOTA[ID_H]="","",INDEX(NOTA[TANGGAL],MATCH(,INDIRECT(ADDRESS(ROW(NOTA[TANGGAL]),COLUMN(NOTA[TANGGAL]))&amp;":"&amp;ADDRESS(ROW(),COLUMN(NOTA[TANGGAL]))),-1)))</f>
        <v/>
      </c>
      <c r="AH443" s="42" t="str">
        <f ca="1">IF(NOTA[[#This Row],[NAMA BARANG]]="","",INDEX(NOTA[SUPPLIER],MATCH(,INDIRECT(ADDRESS(ROW(NOTA[ID]),COLUMN(NOTA[ID]))&amp;":"&amp;ADDRESS(ROW(),COLUMN(NOTA[ID]))),-1)))</f>
        <v/>
      </c>
      <c r="AI443" s="42" t="str">
        <f ca="1">IF(NOTA[[#This Row],[ID_H]]="","",IF(NOTA[[#This Row],[FAKTUR]]="",INDIRECT(ADDRESS(ROW()-1,COLUMN())),NOTA[[#This Row],[FAKTUR]]))</f>
        <v/>
      </c>
      <c r="AJ443" s="39" t="str">
        <f ca="1">IF(NOTA[[#This Row],[ID]]="","",COUNTIF(NOTA[ID_H],NOTA[[#This Row],[ID_H]]))</f>
        <v/>
      </c>
      <c r="AK443" s="39" t="str">
        <f ca="1">IF(NOTA[[#This Row],[TGL.NOTA]]="",IF(NOTA[[#This Row],[SUPPLIER_H]]="","",AK442),MONTH(NOTA[[#This Row],[TGL.NOTA]]))</f>
        <v/>
      </c>
      <c r="AL443" s="39" t="str">
        <f>LOWER(SUBSTITUTE(SUBSTITUTE(SUBSTITUTE(SUBSTITUTE(SUBSTITUTE(SUBSTITUTE(SUBSTITUTE(SUBSTITUTE(SUBSTITUTE(NOTA[NAMA BARANG]," ",),".",""),"-",""),"(",""),")",""),",",""),"/",""),"""",""),"+",""))</f>
        <v/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 t="str">
        <f>IF(NOTA[[#This Row],[CONCAT1]]="","",MATCH(NOTA[[#This Row],[CONCAT1]],[3]!db[NB NOTA_C],0))</f>
        <v/>
      </c>
      <c r="AR443" s="39" t="str">
        <f>IF(NOTA[[#This Row],[QTY/ CTN]]="","",TRUE)</f>
        <v/>
      </c>
      <c r="AS443" s="39" t="str">
        <f ca="1">IF(NOTA[[#This Row],[ID_H]]="","",IF(NOTA[[#This Row],[Column3]]=TRUE,NOTA[[#This Row],[QTY/ CTN]],INDEX([3]!db[QTY/ CTN],NOTA[[#This Row],[//DB]])))</f>
        <v/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3" s="39" t="str">
        <f ca="1">IF(NOTA[[#This Row],[ID_H]]="","",MATCH(NOTA[[#This Row],[NB NOTA_C_QTY]],[3]!db[NB NOTA_C_QTY],0))</f>
        <v/>
      </c>
      <c r="AV443" s="55" t="str">
        <f ca="1">IF(NOTA[[#This Row],[NB NOTA_C_QTY]]="","",ROW()-2)</f>
        <v/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NOTA_C_QTY]],[3]!db[NB NOTA_C_QTY],0))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9" t="str">
        <f>IF(NOTA[[#This Row],[ID_P]]="","",MATCH(NOTA[[#This Row],[ID_P]],[1]!B_MSK[N_ID],0))</f>
        <v/>
      </c>
      <c r="D445" s="39" t="str">
        <f ca="1">IF(NOTA[[#This Row],[NAMA BARANG]]="","",INDEX(NOTA[ID],MATCH(,INDIRECT(ADDRESS(ROW(NOTA[ID]),COLUMN(NOTA[ID]))&amp;":"&amp;ADDRESS(ROW(),COLUMN(NOTA[ID]))),-1)))</f>
        <v/>
      </c>
      <c r="E445" s="47"/>
      <c r="H445" s="48"/>
      <c r="N445" s="39"/>
      <c r="Q445" s="43"/>
      <c r="R445" s="49"/>
      <c r="S445" s="50"/>
      <c r="U445" s="51"/>
      <c r="V445" s="46"/>
      <c r="W445" s="51" t="str">
        <f>IF(NOTA[[#This Row],[HARGA/ CTN]]="",NOTA[[#This Row],[JUMLAH_H]],NOTA[[#This Row],[HARGA/ CTN]]*IF(NOTA[[#This Row],[C]]="",0,NOTA[[#This Row],[C]]))</f>
        <v/>
      </c>
      <c r="X445" s="51" t="str">
        <f>IF(NOTA[[#This Row],[JUMLAH]]="","",NOTA[[#This Row],[JUMLAH]]*NOTA[[#This Row],[DISC 1]])</f>
        <v/>
      </c>
      <c r="Y445" s="51" t="str">
        <f>IF(NOTA[[#This Row],[JUMLAH]]="","",(NOTA[[#This Row],[JUMLAH]]-NOTA[[#This Row],[DISC 1-]])*NOTA[[#This Row],[DISC 2]])</f>
        <v/>
      </c>
      <c r="Z445" s="51" t="str">
        <f>IF(NOTA[[#This Row],[JUMLAH]]="","",NOTA[[#This Row],[DISC 1-]]+NOTA[[#This Row],[DISC 2-]])</f>
        <v/>
      </c>
      <c r="AA445" s="51" t="str">
        <f>IF(NOTA[[#This Row],[JUMLAH]]="","",NOTA[[#This Row],[JUMLAH]]-NOTA[[#This Row],[DISC]])</f>
        <v/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1" t="str">
        <f>IF(OR(NOTA[[#This Row],[QTY]]="",NOTA[[#This Row],[HARGA SATUAN]]="",),"",NOTA[[#This Row],[QTY]]*NOTA[[#This Row],[HARGA SATUAN]])</f>
        <v/>
      </c>
      <c r="AG445" s="40" t="str">
        <f ca="1">IF(NOTA[ID_H]="","",INDEX(NOTA[TANGGAL],MATCH(,INDIRECT(ADDRESS(ROW(NOTA[TANGGAL]),COLUMN(NOTA[TANGGAL]))&amp;":"&amp;ADDRESS(ROW(),COLUMN(NOTA[TANGGAL]))),-1)))</f>
        <v/>
      </c>
      <c r="AH445" s="42" t="str">
        <f ca="1">IF(NOTA[[#This Row],[NAMA BARANG]]="","",INDEX(NOTA[SUPPLIER],MATCH(,INDIRECT(ADDRESS(ROW(NOTA[ID]),COLUMN(NOTA[ID]))&amp;":"&amp;ADDRESS(ROW(),COLUMN(NOTA[ID]))),-1)))</f>
        <v/>
      </c>
      <c r="AI445" s="42" t="str">
        <f ca="1">IF(NOTA[[#This Row],[ID_H]]="","",IF(NOTA[[#This Row],[FAKTUR]]="",INDIRECT(ADDRESS(ROW()-1,COLUMN())),NOTA[[#This Row],[FAKTUR]]))</f>
        <v/>
      </c>
      <c r="AJ445" s="39" t="str">
        <f ca="1">IF(NOTA[[#This Row],[ID]]="","",COUNTIF(NOTA[ID_H],NOTA[[#This Row],[ID_H]]))</f>
        <v/>
      </c>
      <c r="AK445" s="39" t="str">
        <f ca="1">IF(NOTA[[#This Row],[TGL.NOTA]]="",IF(NOTA[[#This Row],[SUPPLIER_H]]="","",AK444),MONTH(NOTA[[#This Row],[TGL.NOTA]]))</f>
        <v/>
      </c>
      <c r="AL445" s="39" t="str">
        <f>LOWER(SUBSTITUTE(SUBSTITUTE(SUBSTITUTE(SUBSTITUTE(SUBSTITUTE(SUBSTITUTE(SUBSTITUTE(SUBSTITUTE(SUBSTITUTE(NOTA[NAMA BARANG]," ",),".",""),"-",""),"(",""),")",""),",",""),"/",""),"""",""),"+",""))</f>
        <v/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5" s="39" t="str">
        <f>IF(NOTA[[#This Row],[CONCAT4]]="","",_xlfn.IFNA(MATCH(NOTA[[#This Row],[CONCAT4]],[2]!RAW[CONCAT_H],0),FALSE))</f>
        <v/>
      </c>
      <c r="AQ445" s="39" t="str">
        <f>IF(NOTA[[#This Row],[CONCAT1]]="","",MATCH(NOTA[[#This Row],[CONCAT1]],[3]!db[NB NOTA_C],0))</f>
        <v/>
      </c>
      <c r="AR445" s="39" t="str">
        <f>IF(NOTA[[#This Row],[QTY/ CTN]]="","",TRUE)</f>
        <v/>
      </c>
      <c r="AS445" s="39" t="str">
        <f ca="1">IF(NOTA[[#This Row],[ID_H]]="","",IF(NOTA[[#This Row],[Column3]]=TRUE,NOTA[[#This Row],[QTY/ CTN]],INDEX([3]!db[QTY/ CTN],NOTA[[#This Row],[//DB]])))</f>
        <v/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5" s="39" t="str">
        <f ca="1">IF(NOTA[[#This Row],[ID_H]]="","",MATCH(NOTA[[#This Row],[NB NOTA_C_QTY]],[3]!db[NB NOTA_C_QTY],0))</f>
        <v/>
      </c>
      <c r="AV445" s="55" t="str">
        <f ca="1">IF(NOTA[[#This Row],[NB NOTA_C_QTY]]="","",ROW()-2)</f>
        <v/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 t="str">
        <f ca="1">IF(NOTA[[#This Row],[NAMA BARANG]]="","",INDEX(NOTA[ID],MATCH(,INDIRECT(ADDRESS(ROW(NOTA[ID]),COLUMN(NOTA[ID]))&amp;":"&amp;ADDRESS(ROW(),COLUMN(NOTA[ID]))),-1)))</f>
        <v/>
      </c>
      <c r="E446" s="47"/>
      <c r="H446" s="48"/>
      <c r="N446" s="39"/>
      <c r="Q446" s="43"/>
      <c r="R446" s="49"/>
      <c r="S446" s="50"/>
      <c r="U446" s="51"/>
      <c r="V446" s="46"/>
      <c r="W446" s="51" t="str">
        <f>IF(NOTA[[#This Row],[HARGA/ CTN]]="",NOTA[[#This Row],[JUMLAH_H]],NOTA[[#This Row],[HARGA/ CTN]]*IF(NOTA[[#This Row],[C]]="",0,NOTA[[#This Row],[C]]))</f>
        <v/>
      </c>
      <c r="X446" s="51" t="str">
        <f>IF(NOTA[[#This Row],[JUMLAH]]="","",NOTA[[#This Row],[JUMLAH]]*NOTA[[#This Row],[DISC 1]])</f>
        <v/>
      </c>
      <c r="Y446" s="51" t="str">
        <f>IF(NOTA[[#This Row],[JUMLAH]]="","",(NOTA[[#This Row],[JUMLAH]]-NOTA[[#This Row],[DISC 1-]])*NOTA[[#This Row],[DISC 2]])</f>
        <v/>
      </c>
      <c r="Z446" s="51" t="str">
        <f>IF(NOTA[[#This Row],[JUMLAH]]="","",NOTA[[#This Row],[DISC 1-]]+NOTA[[#This Row],[DISC 2-]])</f>
        <v/>
      </c>
      <c r="AA446" s="51" t="str">
        <f>IF(NOTA[[#This Row],[JUMLAH]]="","",NOTA[[#This Row],[JUMLAH]]-NOTA[[#This Row],[DISC]])</f>
        <v/>
      </c>
      <c r="AB446" s="51"/>
      <c r="AC4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6" s="51" t="str">
        <f>IF(OR(NOTA[[#This Row],[QTY]]="",NOTA[[#This Row],[HARGA SATUAN]]="",),"",NOTA[[#This Row],[QTY]]*NOTA[[#This Row],[HARGA SATUAN]])</f>
        <v/>
      </c>
      <c r="AG446" s="40" t="str">
        <f ca="1">IF(NOTA[ID_H]="","",INDEX(NOTA[TANGGAL],MATCH(,INDIRECT(ADDRESS(ROW(NOTA[TANGGAL]),COLUMN(NOTA[TANGGAL]))&amp;":"&amp;ADDRESS(ROW(),COLUMN(NOTA[TANGGAL]))),-1)))</f>
        <v/>
      </c>
      <c r="AH446" s="42" t="str">
        <f ca="1">IF(NOTA[[#This Row],[NAMA BARANG]]="","",INDEX(NOTA[SUPPLIER],MATCH(,INDIRECT(ADDRESS(ROW(NOTA[ID]),COLUMN(NOTA[ID]))&amp;":"&amp;ADDRESS(ROW(),COLUMN(NOTA[ID]))),-1)))</f>
        <v/>
      </c>
      <c r="AI446" s="42" t="str">
        <f ca="1">IF(NOTA[[#This Row],[ID_H]]="","",IF(NOTA[[#This Row],[FAKTUR]]="",INDIRECT(ADDRESS(ROW()-1,COLUMN())),NOTA[[#This Row],[FAKTUR]]))</f>
        <v/>
      </c>
      <c r="AJ446" s="39" t="str">
        <f ca="1">IF(NOTA[[#This Row],[ID]]="","",COUNTIF(NOTA[ID_H],NOTA[[#This Row],[ID_H]]))</f>
        <v/>
      </c>
      <c r="AK446" s="39" t="str">
        <f ca="1">IF(NOTA[[#This Row],[TGL.NOTA]]="",IF(NOTA[[#This Row],[SUPPLIER_H]]="","",AK445),MONTH(NOTA[[#This Row],[TGL.NOTA]]))</f>
        <v/>
      </c>
      <c r="AL446" s="39" t="str">
        <f>LOWER(SUBSTITUTE(SUBSTITUTE(SUBSTITUTE(SUBSTITUTE(SUBSTITUTE(SUBSTITUTE(SUBSTITUTE(SUBSTITUTE(SUBSTITUTE(NOTA[NAMA BARANG]," ",),".",""),"-",""),"(",""),")",""),",",""),"/",""),"""",""),"+",""))</f>
        <v/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 t="str">
        <f>IF(NOTA[[#This Row],[CONCAT1]]="","",MATCH(NOTA[[#This Row],[CONCAT1]],[3]!db[NB NOTA_C],0))</f>
        <v/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/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6" s="39" t="str">
        <f ca="1">IF(NOTA[[#This Row],[ID_H]]="","",MATCH(NOTA[[#This Row],[NB NOTA_C_QTY]],[3]!db[NB NOTA_C_QTY],0))</f>
        <v/>
      </c>
      <c r="AV446" s="55" t="str">
        <f ca="1">IF(NOTA[[#This Row],[NB NOTA_C_QTY]]="","",ROW()-2)</f>
        <v/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NOTA_C_QTY]],[3]!db[NB NOTA_C_QTY],0))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9" t="str">
        <f>IF(NOTA[[#This Row],[ID_P]]="","",MATCH(NOTA[[#This Row],[ID_P]],[1]!B_MSK[N_ID],0))</f>
        <v/>
      </c>
      <c r="D448" s="39" t="str">
        <f ca="1">IF(NOTA[[#This Row],[NAMA BARANG]]="","",INDEX(NOTA[ID],MATCH(,INDIRECT(ADDRESS(ROW(NOTA[ID]),COLUMN(NOTA[ID]))&amp;":"&amp;ADDRESS(ROW(),COLUMN(NOTA[ID]))),-1)))</f>
        <v/>
      </c>
      <c r="E448" s="47"/>
      <c r="H448" s="48"/>
      <c r="N448" s="39"/>
      <c r="Q448" s="43"/>
      <c r="R448" s="49"/>
      <c r="S448" s="50"/>
      <c r="U448" s="51"/>
      <c r="V448" s="46"/>
      <c r="W448" s="51" t="str">
        <f>IF(NOTA[[#This Row],[HARGA/ CTN]]="",NOTA[[#This Row],[JUMLAH_H]],NOTA[[#This Row],[HARGA/ CTN]]*IF(NOTA[[#This Row],[C]]="",0,NOTA[[#This Row],[C]]))</f>
        <v/>
      </c>
      <c r="X448" s="51" t="str">
        <f>IF(NOTA[[#This Row],[JUMLAH]]="","",NOTA[[#This Row],[JUMLAH]]*NOTA[[#This Row],[DISC 1]])</f>
        <v/>
      </c>
      <c r="Y448" s="51" t="str">
        <f>IF(NOTA[[#This Row],[JUMLAH]]="","",(NOTA[[#This Row],[JUMLAH]]-NOTA[[#This Row],[DISC 1-]])*NOTA[[#This Row],[DISC 2]])</f>
        <v/>
      </c>
      <c r="Z448" s="51" t="str">
        <f>IF(NOTA[[#This Row],[JUMLAH]]="","",NOTA[[#This Row],[DISC 1-]]+NOTA[[#This Row],[DISC 2-]])</f>
        <v/>
      </c>
      <c r="AA448" s="51" t="str">
        <f>IF(NOTA[[#This Row],[JUMLAH]]="","",NOTA[[#This Row],[JUMLAH]]-NOTA[[#This Row],[DISC]])</f>
        <v/>
      </c>
      <c r="AB448" s="51"/>
      <c r="AC4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1" t="str">
        <f>IF(OR(NOTA[[#This Row],[QTY]]="",NOTA[[#This Row],[HARGA SATUAN]]="",),"",NOTA[[#This Row],[QTY]]*NOTA[[#This Row],[HARGA SATUAN]])</f>
        <v/>
      </c>
      <c r="AG448" s="40" t="str">
        <f ca="1">IF(NOTA[ID_H]="","",INDEX(NOTA[TANGGAL],MATCH(,INDIRECT(ADDRESS(ROW(NOTA[TANGGAL]),COLUMN(NOTA[TANGGAL]))&amp;":"&amp;ADDRESS(ROW(),COLUMN(NOTA[TANGGAL]))),-1)))</f>
        <v/>
      </c>
      <c r="AH448" s="42" t="str">
        <f ca="1">IF(NOTA[[#This Row],[NAMA BARANG]]="","",INDEX(NOTA[SUPPLIER],MATCH(,INDIRECT(ADDRESS(ROW(NOTA[ID]),COLUMN(NOTA[ID]))&amp;":"&amp;ADDRESS(ROW(),COLUMN(NOTA[ID]))),-1)))</f>
        <v/>
      </c>
      <c r="AI448" s="42" t="str">
        <f ca="1">IF(NOTA[[#This Row],[ID_H]]="","",IF(NOTA[[#This Row],[FAKTUR]]="",INDIRECT(ADDRESS(ROW()-1,COLUMN())),NOTA[[#This Row],[FAKTUR]]))</f>
        <v/>
      </c>
      <c r="AJ448" s="39" t="str">
        <f ca="1">IF(NOTA[[#This Row],[ID]]="","",COUNTIF(NOTA[ID_H],NOTA[[#This Row],[ID_H]]))</f>
        <v/>
      </c>
      <c r="AK448" s="39" t="str">
        <f ca="1">IF(NOTA[[#This Row],[TGL.NOTA]]="",IF(NOTA[[#This Row],[SUPPLIER_H]]="","",AK447),MONTH(NOTA[[#This Row],[TGL.NOTA]]))</f>
        <v/>
      </c>
      <c r="AL448" s="39" t="str">
        <f>LOWER(SUBSTITUTE(SUBSTITUTE(SUBSTITUTE(SUBSTITUTE(SUBSTITUTE(SUBSTITUTE(SUBSTITUTE(SUBSTITUTE(SUBSTITUTE(NOTA[NAMA BARANG]," ",),".",""),"-",""),"(",""),")",""),",",""),"/",""),"""",""),"+",""))</f>
        <v/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8" s="39" t="str">
        <f>IF(NOTA[[#This Row],[CONCAT4]]="","",_xlfn.IFNA(MATCH(NOTA[[#This Row],[CONCAT4]],[2]!RAW[CONCAT_H],0),FALSE))</f>
        <v/>
      </c>
      <c r="AQ448" s="39" t="str">
        <f>IF(NOTA[[#This Row],[CONCAT1]]="","",MATCH(NOTA[[#This Row],[CONCAT1]],[3]!db[NB NOTA_C],0))</f>
        <v/>
      </c>
      <c r="AR448" s="39" t="str">
        <f>IF(NOTA[[#This Row],[QTY/ CTN]]="","",TRUE)</f>
        <v/>
      </c>
      <c r="AS448" s="39" t="str">
        <f ca="1">IF(NOTA[[#This Row],[ID_H]]="","",IF(NOTA[[#This Row],[Column3]]=TRUE,NOTA[[#This Row],[QTY/ CTN]],INDEX([3]!db[QTY/ CTN],NOTA[[#This Row],[//DB]])))</f>
        <v/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8" s="39" t="str">
        <f ca="1">IF(NOTA[[#This Row],[ID_H]]="","",MATCH(NOTA[[#This Row],[NB NOTA_C_QTY]],[3]!db[NB NOTA_C_QTY],0))</f>
        <v/>
      </c>
      <c r="AV448" s="55" t="str">
        <f ca="1">IF(NOTA[[#This Row],[NB NOTA_C_QTY]]="","",ROW()-2)</f>
        <v/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NOTA_C_QTY]],[3]!db[NB NOTA_C_QTY],0))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9" t="str">
        <f>IF(NOTA[[#This Row],[ID_P]]="","",MATCH(NOTA[[#This Row],[ID_P]],[1]!B_MSK[N_ID],0))</f>
        <v/>
      </c>
      <c r="D450" s="39" t="str">
        <f ca="1">IF(NOTA[[#This Row],[NAMA BARANG]]="","",INDEX(NOTA[ID],MATCH(,INDIRECT(ADDRESS(ROW(NOTA[ID]),COLUMN(NOTA[ID]))&amp;":"&amp;ADDRESS(ROW(),COLUMN(NOTA[ID]))),-1)))</f>
        <v/>
      </c>
      <c r="E450" s="47"/>
      <c r="H450" s="48"/>
      <c r="N450" s="39"/>
      <c r="Q450" s="43"/>
      <c r="R450" s="49"/>
      <c r="S450" s="50"/>
      <c r="U450" s="51"/>
      <c r="V450" s="46"/>
      <c r="W450" s="51" t="str">
        <f>IF(NOTA[[#This Row],[HARGA/ CTN]]="",NOTA[[#This Row],[JUMLAH_H]],NOTA[[#This Row],[HARGA/ CTN]]*IF(NOTA[[#This Row],[C]]="",0,NOTA[[#This Row],[C]]))</f>
        <v/>
      </c>
      <c r="X450" s="51" t="str">
        <f>IF(NOTA[[#This Row],[JUMLAH]]="","",NOTA[[#This Row],[JUMLAH]]*NOTA[[#This Row],[DISC 1]])</f>
        <v/>
      </c>
      <c r="Y450" s="51" t="str">
        <f>IF(NOTA[[#This Row],[JUMLAH]]="","",(NOTA[[#This Row],[JUMLAH]]-NOTA[[#This Row],[DISC 1-]])*NOTA[[#This Row],[DISC 2]])</f>
        <v/>
      </c>
      <c r="Z450" s="51" t="str">
        <f>IF(NOTA[[#This Row],[JUMLAH]]="","",NOTA[[#This Row],[DISC 1-]]+NOTA[[#This Row],[DISC 2-]])</f>
        <v/>
      </c>
      <c r="AA450" s="51" t="str">
        <f>IF(NOTA[[#This Row],[JUMLAH]]="","",NOTA[[#This Row],[JUMLAH]]-NOTA[[#This Row],[DISC]])</f>
        <v/>
      </c>
      <c r="AB450" s="51"/>
      <c r="AC4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0" s="51" t="str">
        <f>IF(OR(NOTA[[#This Row],[QTY]]="",NOTA[[#This Row],[HARGA SATUAN]]="",),"",NOTA[[#This Row],[QTY]]*NOTA[[#This Row],[HARGA SATUAN]])</f>
        <v/>
      </c>
      <c r="AG450" s="40" t="str">
        <f ca="1">IF(NOTA[ID_H]="","",INDEX(NOTA[TANGGAL],MATCH(,INDIRECT(ADDRESS(ROW(NOTA[TANGGAL]),COLUMN(NOTA[TANGGAL]))&amp;":"&amp;ADDRESS(ROW(),COLUMN(NOTA[TANGGAL]))),-1)))</f>
        <v/>
      </c>
      <c r="AH450" s="42" t="str">
        <f ca="1">IF(NOTA[[#This Row],[NAMA BARANG]]="","",INDEX(NOTA[SUPPLIER],MATCH(,INDIRECT(ADDRESS(ROW(NOTA[ID]),COLUMN(NOTA[ID]))&amp;":"&amp;ADDRESS(ROW(),COLUMN(NOTA[ID]))),-1)))</f>
        <v/>
      </c>
      <c r="AI450" s="42" t="str">
        <f ca="1">IF(NOTA[[#This Row],[ID_H]]="","",IF(NOTA[[#This Row],[FAKTUR]]="",INDIRECT(ADDRESS(ROW()-1,COLUMN())),NOTA[[#This Row],[FAKTUR]]))</f>
        <v/>
      </c>
      <c r="AJ450" s="39" t="str">
        <f ca="1">IF(NOTA[[#This Row],[ID]]="","",COUNTIF(NOTA[ID_H],NOTA[[#This Row],[ID_H]]))</f>
        <v/>
      </c>
      <c r="AK450" s="39" t="str">
        <f ca="1">IF(NOTA[[#This Row],[TGL.NOTA]]="",IF(NOTA[[#This Row],[SUPPLIER_H]]="","",AK449),MONTH(NOTA[[#This Row],[TGL.NOTA]]))</f>
        <v/>
      </c>
      <c r="AL450" s="39" t="str">
        <f>LOWER(SUBSTITUTE(SUBSTITUTE(SUBSTITUTE(SUBSTITUTE(SUBSTITUTE(SUBSTITUTE(SUBSTITUTE(SUBSTITUTE(SUBSTITUTE(NOTA[NAMA BARANG]," ",),".",""),"-",""),"(",""),")",""),",",""),"/",""),"""",""),"+",""))</f>
        <v/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0" s="39" t="str">
        <f>IF(NOTA[[#This Row],[CONCAT4]]="","",_xlfn.IFNA(MATCH(NOTA[[#This Row],[CONCAT4]],[2]!RAW[CONCAT_H],0),FALSE))</f>
        <v/>
      </c>
      <c r="AQ450" s="39" t="str">
        <f>IF(NOTA[[#This Row],[CONCAT1]]="","",MATCH(NOTA[[#This Row],[CONCAT1]],[3]!db[NB NOTA_C],0))</f>
        <v/>
      </c>
      <c r="AR450" s="39" t="str">
        <f>IF(NOTA[[#This Row],[QTY/ CTN]]="","",TRUE)</f>
        <v/>
      </c>
      <c r="AS450" s="39" t="str">
        <f ca="1">IF(NOTA[[#This Row],[ID_H]]="","",IF(NOTA[[#This Row],[Column3]]=TRUE,NOTA[[#This Row],[QTY/ CTN]],INDEX([3]!db[QTY/ CTN],NOTA[[#This Row],[//DB]])))</f>
        <v/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0" s="39" t="str">
        <f ca="1">IF(NOTA[[#This Row],[ID_H]]="","",MATCH(NOTA[[#This Row],[NB NOTA_C_QTY]],[3]!db[NB NOTA_C_QTY],0))</f>
        <v/>
      </c>
      <c r="AV450" s="55" t="str">
        <f ca="1">IF(NOTA[[#This Row],[NB NOTA_C_QTY]]="","",ROW()-2)</f>
        <v/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NOTA_C_QTY]],[3]!db[NB NOTA_C_QTY],0))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9" t="str">
        <f>IF(NOTA[[#This Row],[ID_P]]="","",MATCH(NOTA[[#This Row],[ID_P]],[1]!B_MSK[N_ID],0))</f>
        <v/>
      </c>
      <c r="D452" s="39" t="str">
        <f ca="1">IF(NOTA[[#This Row],[NAMA BARANG]]="","",INDEX(NOTA[ID],MATCH(,INDIRECT(ADDRESS(ROW(NOTA[ID]),COLUMN(NOTA[ID]))&amp;":"&amp;ADDRESS(ROW(),COLUMN(NOTA[ID]))),-1)))</f>
        <v/>
      </c>
      <c r="E452" s="47"/>
      <c r="H452" s="48"/>
      <c r="N452" s="39"/>
      <c r="Q452" s="43"/>
      <c r="R452" s="49"/>
      <c r="S452" s="50"/>
      <c r="U452" s="51"/>
      <c r="V452" s="46"/>
      <c r="W452" s="51" t="str">
        <f>IF(NOTA[[#This Row],[HARGA/ CTN]]="",NOTA[[#This Row],[JUMLAH_H]],NOTA[[#This Row],[HARGA/ CTN]]*IF(NOTA[[#This Row],[C]]="",0,NOTA[[#This Row],[C]]))</f>
        <v/>
      </c>
      <c r="X452" s="51" t="str">
        <f>IF(NOTA[[#This Row],[JUMLAH]]="","",NOTA[[#This Row],[JUMLAH]]*NOTA[[#This Row],[DISC 1]])</f>
        <v/>
      </c>
      <c r="Y452" s="51" t="str">
        <f>IF(NOTA[[#This Row],[JUMLAH]]="","",(NOTA[[#This Row],[JUMLAH]]-NOTA[[#This Row],[DISC 1-]])*NOTA[[#This Row],[DISC 2]])</f>
        <v/>
      </c>
      <c r="Z452" s="51" t="str">
        <f>IF(NOTA[[#This Row],[JUMLAH]]="","",NOTA[[#This Row],[DISC 1-]]+NOTA[[#This Row],[DISC 2-]])</f>
        <v/>
      </c>
      <c r="AA452" s="51" t="str">
        <f>IF(NOTA[[#This Row],[JUMLAH]]="","",NOTA[[#This Row],[JUMLAH]]-NOTA[[#This Row],[DISC]])</f>
        <v/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2" s="51" t="str">
        <f>IF(OR(NOTA[[#This Row],[QTY]]="",NOTA[[#This Row],[HARGA SATUAN]]="",),"",NOTA[[#This Row],[QTY]]*NOTA[[#This Row],[HARGA SATUAN]])</f>
        <v/>
      </c>
      <c r="AG452" s="40" t="str">
        <f ca="1">IF(NOTA[ID_H]="","",INDEX(NOTA[TANGGAL],MATCH(,INDIRECT(ADDRESS(ROW(NOTA[TANGGAL]),COLUMN(NOTA[TANGGAL]))&amp;":"&amp;ADDRESS(ROW(),COLUMN(NOTA[TANGGAL]))),-1)))</f>
        <v/>
      </c>
      <c r="AH452" s="42" t="str">
        <f ca="1">IF(NOTA[[#This Row],[NAMA BARANG]]="","",INDEX(NOTA[SUPPLIER],MATCH(,INDIRECT(ADDRESS(ROW(NOTA[ID]),COLUMN(NOTA[ID]))&amp;":"&amp;ADDRESS(ROW(),COLUMN(NOTA[ID]))),-1)))</f>
        <v/>
      </c>
      <c r="AI452" s="42" t="str">
        <f ca="1">IF(NOTA[[#This Row],[ID_H]]="","",IF(NOTA[[#This Row],[FAKTUR]]="",INDIRECT(ADDRESS(ROW()-1,COLUMN())),NOTA[[#This Row],[FAKTUR]]))</f>
        <v/>
      </c>
      <c r="AJ452" s="39" t="str">
        <f ca="1">IF(NOTA[[#This Row],[ID]]="","",COUNTIF(NOTA[ID_H],NOTA[[#This Row],[ID_H]]))</f>
        <v/>
      </c>
      <c r="AK452" s="39" t="str">
        <f ca="1">IF(NOTA[[#This Row],[TGL.NOTA]]="",IF(NOTA[[#This Row],[SUPPLIER_H]]="","",AK451),MONTH(NOTA[[#This Row],[TGL.NOTA]]))</f>
        <v/>
      </c>
      <c r="AL452" s="39" t="str">
        <f>LOWER(SUBSTITUTE(SUBSTITUTE(SUBSTITUTE(SUBSTITUTE(SUBSTITUTE(SUBSTITUTE(SUBSTITUTE(SUBSTITUTE(SUBSTITUTE(NOTA[NAMA BARANG]," ",),".",""),"-",""),"(",""),")",""),",",""),"/",""),"""",""),"+",""))</f>
        <v/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2" s="39" t="str">
        <f>IF(NOTA[[#This Row],[CONCAT4]]="","",_xlfn.IFNA(MATCH(NOTA[[#This Row],[CONCAT4]],[2]!RAW[CONCAT_H],0),FALSE))</f>
        <v/>
      </c>
      <c r="AQ452" s="39" t="str">
        <f>IF(NOTA[[#This Row],[CONCAT1]]="","",MATCH(NOTA[[#This Row],[CONCAT1]],[3]!db[NB NOTA_C],0))</f>
        <v/>
      </c>
      <c r="AR452" s="39" t="str">
        <f>IF(NOTA[[#This Row],[QTY/ CTN]]="","",TRUE)</f>
        <v/>
      </c>
      <c r="AS452" s="39" t="str">
        <f ca="1">IF(NOTA[[#This Row],[ID_H]]="","",IF(NOTA[[#This Row],[Column3]]=TRUE,NOTA[[#This Row],[QTY/ CTN]],INDEX([3]!db[QTY/ CTN],NOTA[[#This Row],[//DB]])))</f>
        <v/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2" s="39" t="str">
        <f ca="1">IF(NOTA[[#This Row],[ID_H]]="","",MATCH(NOTA[[#This Row],[NB NOTA_C_QTY]],[3]!db[NB NOTA_C_QTY],0))</f>
        <v/>
      </c>
      <c r="AV452" s="55" t="str">
        <f ca="1">IF(NOTA[[#This Row],[NB NOTA_C_QTY]]="","",ROW()-2)</f>
        <v/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 t="str">
        <f ca="1">IF(NOTA[[#This Row],[NAMA BARANG]]="","",INDEX(NOTA[ID],MATCH(,INDIRECT(ADDRESS(ROW(NOTA[ID]),COLUMN(NOTA[ID]))&amp;":"&amp;ADDRESS(ROW(),COLUMN(NOTA[ID]))),-1)))</f>
        <v/>
      </c>
      <c r="E453" s="47"/>
      <c r="H453" s="48"/>
      <c r="N453" s="39"/>
      <c r="Q453" s="43"/>
      <c r="R453" s="49"/>
      <c r="S453" s="50"/>
      <c r="U453" s="51"/>
      <c r="V453" s="46"/>
      <c r="W453" s="51" t="str">
        <f>IF(NOTA[[#This Row],[HARGA/ CTN]]="",NOTA[[#This Row],[JUMLAH_H]],NOTA[[#This Row],[HARGA/ CTN]]*IF(NOTA[[#This Row],[C]]="",0,NOTA[[#This Row],[C]]))</f>
        <v/>
      </c>
      <c r="X453" s="51" t="str">
        <f>IF(NOTA[[#This Row],[JUMLAH]]="","",NOTA[[#This Row],[JUMLAH]]*NOTA[[#This Row],[DISC 1]])</f>
        <v/>
      </c>
      <c r="Y453" s="51" t="str">
        <f>IF(NOTA[[#This Row],[JUMLAH]]="","",(NOTA[[#This Row],[JUMLAH]]-NOTA[[#This Row],[DISC 1-]])*NOTA[[#This Row],[DISC 2]])</f>
        <v/>
      </c>
      <c r="Z453" s="51" t="str">
        <f>IF(NOTA[[#This Row],[JUMLAH]]="","",NOTA[[#This Row],[DISC 1-]]+NOTA[[#This Row],[DISC 2-]])</f>
        <v/>
      </c>
      <c r="AA453" s="51" t="str">
        <f>IF(NOTA[[#This Row],[JUMLAH]]="","",NOTA[[#This Row],[JUMLAH]]-NOTA[[#This Row],[DISC]])</f>
        <v/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3" s="51" t="str">
        <f>IF(OR(NOTA[[#This Row],[QTY]]="",NOTA[[#This Row],[HARGA SATUAN]]="",),"",NOTA[[#This Row],[QTY]]*NOTA[[#This Row],[HARGA SATUAN]])</f>
        <v/>
      </c>
      <c r="AG453" s="40" t="str">
        <f ca="1">IF(NOTA[ID_H]="","",INDEX(NOTA[TANGGAL],MATCH(,INDIRECT(ADDRESS(ROW(NOTA[TANGGAL]),COLUMN(NOTA[TANGGAL]))&amp;":"&amp;ADDRESS(ROW(),COLUMN(NOTA[TANGGAL]))),-1)))</f>
        <v/>
      </c>
      <c r="AH453" s="42" t="str">
        <f ca="1">IF(NOTA[[#This Row],[NAMA BARANG]]="","",INDEX(NOTA[SUPPLIER],MATCH(,INDIRECT(ADDRESS(ROW(NOTA[ID]),COLUMN(NOTA[ID]))&amp;":"&amp;ADDRESS(ROW(),COLUMN(NOTA[ID]))),-1)))</f>
        <v/>
      </c>
      <c r="AI453" s="42" t="str">
        <f ca="1">IF(NOTA[[#This Row],[ID_H]]="","",IF(NOTA[[#This Row],[FAKTUR]]="",INDIRECT(ADDRESS(ROW()-1,COLUMN())),NOTA[[#This Row],[FAKTUR]]))</f>
        <v/>
      </c>
      <c r="AJ453" s="39" t="str">
        <f ca="1">IF(NOTA[[#This Row],[ID]]="","",COUNTIF(NOTA[ID_H],NOTA[[#This Row],[ID_H]]))</f>
        <v/>
      </c>
      <c r="AK453" s="39" t="str">
        <f ca="1">IF(NOTA[[#This Row],[TGL.NOTA]]="",IF(NOTA[[#This Row],[SUPPLIER_H]]="","",AK452),MONTH(NOTA[[#This Row],[TGL.NOTA]]))</f>
        <v/>
      </c>
      <c r="AL453" s="39" t="str">
        <f>LOWER(SUBSTITUTE(SUBSTITUTE(SUBSTITUTE(SUBSTITUTE(SUBSTITUTE(SUBSTITUTE(SUBSTITUTE(SUBSTITUTE(SUBSTITUTE(NOTA[NAMA BARANG]," ",),".",""),"-",""),"(",""),")",""),",",""),"/",""),"""",""),"+",""))</f>
        <v/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 t="str">
        <f>IF(NOTA[[#This Row],[CONCAT1]]="","",MATCH(NOTA[[#This Row],[CONCAT1]],[3]!db[NB NOTA_C],0))</f>
        <v/>
      </c>
      <c r="AR453" s="39" t="str">
        <f>IF(NOTA[[#This Row],[QTY/ CTN]]="","",TRUE)</f>
        <v/>
      </c>
      <c r="AS453" s="39" t="str">
        <f ca="1">IF(NOTA[[#This Row],[ID_H]]="","",IF(NOTA[[#This Row],[Column3]]=TRUE,NOTA[[#This Row],[QTY/ CTN]],INDEX([3]!db[QTY/ CTN],NOTA[[#This Row],[//DB]])))</f>
        <v/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3" s="39" t="str">
        <f ca="1">IF(NOTA[[#This Row],[ID_H]]="","",MATCH(NOTA[[#This Row],[NB NOTA_C_QTY]],[3]!db[NB NOTA_C_QTY],0))</f>
        <v/>
      </c>
      <c r="AV453" s="55" t="str">
        <f ca="1">IF(NOTA[[#This Row],[NB NOTA_C_QTY]]="","",ROW()-2)</f>
        <v/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 t="str">
        <f ca="1">IF(NOTA[[#This Row],[NAMA BARANG]]="","",INDEX(NOTA[ID],MATCH(,INDIRECT(ADDRESS(ROW(NOTA[ID]),COLUMN(NOTA[ID]))&amp;":"&amp;ADDRESS(ROW(),COLUMN(NOTA[ID]))),-1)))</f>
        <v/>
      </c>
      <c r="E454" s="47"/>
      <c r="H454" s="48"/>
      <c r="N454" s="39"/>
      <c r="Q454" s="43"/>
      <c r="R454" s="49"/>
      <c r="S454" s="50"/>
      <c r="U454" s="51"/>
      <c r="V454" s="46"/>
      <c r="W454" s="51" t="str">
        <f>IF(NOTA[[#This Row],[HARGA/ CTN]]="",NOTA[[#This Row],[JUMLAH_H]],NOTA[[#This Row],[HARGA/ CTN]]*IF(NOTA[[#This Row],[C]]="",0,NOTA[[#This Row],[C]]))</f>
        <v/>
      </c>
      <c r="X454" s="51" t="str">
        <f>IF(NOTA[[#This Row],[JUMLAH]]="","",NOTA[[#This Row],[JUMLAH]]*NOTA[[#This Row],[DISC 1]])</f>
        <v/>
      </c>
      <c r="Y454" s="51" t="str">
        <f>IF(NOTA[[#This Row],[JUMLAH]]="","",(NOTA[[#This Row],[JUMLAH]]-NOTA[[#This Row],[DISC 1-]])*NOTA[[#This Row],[DISC 2]])</f>
        <v/>
      </c>
      <c r="Z454" s="51" t="str">
        <f>IF(NOTA[[#This Row],[JUMLAH]]="","",NOTA[[#This Row],[DISC 1-]]+NOTA[[#This Row],[DISC 2-]])</f>
        <v/>
      </c>
      <c r="AA454" s="51" t="str">
        <f>IF(NOTA[[#This Row],[JUMLAH]]="","",NOTA[[#This Row],[JUMLAH]]-NOTA[[#This Row],[DISC]])</f>
        <v/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4" s="51" t="str">
        <f>IF(OR(NOTA[[#This Row],[QTY]]="",NOTA[[#This Row],[HARGA SATUAN]]="",),"",NOTA[[#This Row],[QTY]]*NOTA[[#This Row],[HARGA SATUAN]])</f>
        <v/>
      </c>
      <c r="AG454" s="40" t="str">
        <f ca="1">IF(NOTA[ID_H]="","",INDEX(NOTA[TANGGAL],MATCH(,INDIRECT(ADDRESS(ROW(NOTA[TANGGAL]),COLUMN(NOTA[TANGGAL]))&amp;":"&amp;ADDRESS(ROW(),COLUMN(NOTA[TANGGAL]))),-1)))</f>
        <v/>
      </c>
      <c r="AH454" s="42" t="str">
        <f ca="1">IF(NOTA[[#This Row],[NAMA BARANG]]="","",INDEX(NOTA[SUPPLIER],MATCH(,INDIRECT(ADDRESS(ROW(NOTA[ID]),COLUMN(NOTA[ID]))&amp;":"&amp;ADDRESS(ROW(),COLUMN(NOTA[ID]))),-1)))</f>
        <v/>
      </c>
      <c r="AI454" s="42" t="str">
        <f ca="1">IF(NOTA[[#This Row],[ID_H]]="","",IF(NOTA[[#This Row],[FAKTUR]]="",INDIRECT(ADDRESS(ROW()-1,COLUMN())),NOTA[[#This Row],[FAKTUR]]))</f>
        <v/>
      </c>
      <c r="AJ454" s="39" t="str">
        <f ca="1">IF(NOTA[[#This Row],[ID]]="","",COUNTIF(NOTA[ID_H],NOTA[[#This Row],[ID_H]]))</f>
        <v/>
      </c>
      <c r="AK454" s="39" t="str">
        <f ca="1">IF(NOTA[[#This Row],[TGL.NOTA]]="",IF(NOTA[[#This Row],[SUPPLIER_H]]="","",AK453),MONTH(NOTA[[#This Row],[TGL.NOTA]]))</f>
        <v/>
      </c>
      <c r="AL454" s="39" t="str">
        <f>LOWER(SUBSTITUTE(SUBSTITUTE(SUBSTITUTE(SUBSTITUTE(SUBSTITUTE(SUBSTITUTE(SUBSTITUTE(SUBSTITUTE(SUBSTITUTE(NOTA[NAMA BARANG]," ",),".",""),"-",""),"(",""),")",""),",",""),"/",""),"""",""),"+",""))</f>
        <v/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 t="str">
        <f>IF(NOTA[[#This Row],[CONCAT1]]="","",MATCH(NOTA[[#This Row],[CONCAT1]],[3]!db[NB NOTA_C],0))</f>
        <v/>
      </c>
      <c r="AR454" s="39" t="str">
        <f>IF(NOTA[[#This Row],[QTY/ CTN]]="","",TRUE)</f>
        <v/>
      </c>
      <c r="AS454" s="39" t="str">
        <f ca="1">IF(NOTA[[#This Row],[ID_H]]="","",IF(NOTA[[#This Row],[Column3]]=TRUE,NOTA[[#This Row],[QTY/ CTN]],INDEX([3]!db[QTY/ CTN],NOTA[[#This Row],[//DB]])))</f>
        <v/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4" s="39" t="str">
        <f ca="1">IF(NOTA[[#This Row],[ID_H]]="","",MATCH(NOTA[[#This Row],[NB NOTA_C_QTY]],[3]!db[NB NOTA_C_QTY],0))</f>
        <v/>
      </c>
      <c r="AV454" s="55" t="str">
        <f ca="1">IF(NOTA[[#This Row],[NB NOTA_C_QTY]]="","",ROW()-2)</f>
        <v/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 t="str">
        <f ca="1">IF(NOTA[[#This Row],[NAMA BARANG]]="","",INDEX(NOTA[ID],MATCH(,INDIRECT(ADDRESS(ROW(NOTA[ID]),COLUMN(NOTA[ID]))&amp;":"&amp;ADDRESS(ROW(),COLUMN(NOTA[ID]))),-1)))</f>
        <v/>
      </c>
      <c r="E455" s="47"/>
      <c r="H455" s="48"/>
      <c r="N455" s="39"/>
      <c r="Q455" s="43"/>
      <c r="R455" s="49"/>
      <c r="S455" s="50"/>
      <c r="U455" s="51"/>
      <c r="V455" s="46"/>
      <c r="W455" s="51" t="str">
        <f>IF(NOTA[[#This Row],[HARGA/ CTN]]="",NOTA[[#This Row],[JUMLAH_H]],NOTA[[#This Row],[HARGA/ CTN]]*IF(NOTA[[#This Row],[C]]="",0,NOTA[[#This Row],[C]]))</f>
        <v/>
      </c>
      <c r="X455" s="51" t="str">
        <f>IF(NOTA[[#This Row],[JUMLAH]]="","",NOTA[[#This Row],[JUMLAH]]*NOTA[[#This Row],[DISC 1]])</f>
        <v/>
      </c>
      <c r="Y455" s="51" t="str">
        <f>IF(NOTA[[#This Row],[JUMLAH]]="","",(NOTA[[#This Row],[JUMLAH]]-NOTA[[#This Row],[DISC 1-]])*NOTA[[#This Row],[DISC 2]])</f>
        <v/>
      </c>
      <c r="Z455" s="51" t="str">
        <f>IF(NOTA[[#This Row],[JUMLAH]]="","",NOTA[[#This Row],[DISC 1-]]+NOTA[[#This Row],[DISC 2-]])</f>
        <v/>
      </c>
      <c r="AA455" s="51" t="str">
        <f>IF(NOTA[[#This Row],[JUMLAH]]="","",NOTA[[#This Row],[JUMLAH]]-NOTA[[#This Row],[DISC]])</f>
        <v/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5" s="51" t="str">
        <f>IF(OR(NOTA[[#This Row],[QTY]]="",NOTA[[#This Row],[HARGA SATUAN]]="",),"",NOTA[[#This Row],[QTY]]*NOTA[[#This Row],[HARGA SATUAN]])</f>
        <v/>
      </c>
      <c r="AG455" s="40" t="str">
        <f ca="1">IF(NOTA[ID_H]="","",INDEX(NOTA[TANGGAL],MATCH(,INDIRECT(ADDRESS(ROW(NOTA[TANGGAL]),COLUMN(NOTA[TANGGAL]))&amp;":"&amp;ADDRESS(ROW(),COLUMN(NOTA[TANGGAL]))),-1)))</f>
        <v/>
      </c>
      <c r="AH455" s="42" t="str">
        <f ca="1">IF(NOTA[[#This Row],[NAMA BARANG]]="","",INDEX(NOTA[SUPPLIER],MATCH(,INDIRECT(ADDRESS(ROW(NOTA[ID]),COLUMN(NOTA[ID]))&amp;":"&amp;ADDRESS(ROW(),COLUMN(NOTA[ID]))),-1)))</f>
        <v/>
      </c>
      <c r="AI455" s="42" t="str">
        <f ca="1">IF(NOTA[[#This Row],[ID_H]]="","",IF(NOTA[[#This Row],[FAKTUR]]="",INDIRECT(ADDRESS(ROW()-1,COLUMN())),NOTA[[#This Row],[FAKTUR]]))</f>
        <v/>
      </c>
      <c r="AJ455" s="39" t="str">
        <f ca="1">IF(NOTA[[#This Row],[ID]]="","",COUNTIF(NOTA[ID_H],NOTA[[#This Row],[ID_H]]))</f>
        <v/>
      </c>
      <c r="AK455" s="39" t="str">
        <f ca="1">IF(NOTA[[#This Row],[TGL.NOTA]]="",IF(NOTA[[#This Row],[SUPPLIER_H]]="","",AK454),MONTH(NOTA[[#This Row],[TGL.NOTA]]))</f>
        <v/>
      </c>
      <c r="AL455" s="39" t="str">
        <f>LOWER(SUBSTITUTE(SUBSTITUTE(SUBSTITUTE(SUBSTITUTE(SUBSTITUTE(SUBSTITUTE(SUBSTITUTE(SUBSTITUTE(SUBSTITUTE(NOTA[NAMA BARANG]," ",),".",""),"-",""),"(",""),")",""),",",""),"/",""),"""",""),"+",""))</f>
        <v/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 t="str">
        <f>IF(NOTA[[#This Row],[CONCAT1]]="","",MATCH(NOTA[[#This Row],[CONCAT1]],[3]!db[NB NOTA_C],0))</f>
        <v/>
      </c>
      <c r="AR455" s="39" t="str">
        <f>IF(NOTA[[#This Row],[QTY/ CTN]]="","",TRUE)</f>
        <v/>
      </c>
      <c r="AS455" s="39" t="str">
        <f ca="1">IF(NOTA[[#This Row],[ID_H]]="","",IF(NOTA[[#This Row],[Column3]]=TRUE,NOTA[[#This Row],[QTY/ CTN]],INDEX([3]!db[QTY/ CTN],NOTA[[#This Row],[//DB]])))</f>
        <v/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5" s="39" t="str">
        <f ca="1">IF(NOTA[[#This Row],[ID_H]]="","",MATCH(NOTA[[#This Row],[NB NOTA_C_QTY]],[3]!db[NB NOTA_C_QTY],0))</f>
        <v/>
      </c>
      <c r="AV455" s="55" t="str">
        <f ca="1">IF(NOTA[[#This Row],[NB NOTA_C_QTY]]="","",ROW()-2)</f>
        <v/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 t="str">
        <f ca="1">IF(NOTA[[#This Row],[NAMA BARANG]]="","",INDEX(NOTA[ID],MATCH(,INDIRECT(ADDRESS(ROW(NOTA[ID]),COLUMN(NOTA[ID]))&amp;":"&amp;ADDRESS(ROW(),COLUMN(NOTA[ID]))),-1)))</f>
        <v/>
      </c>
      <c r="E456" s="47"/>
      <c r="H456" s="48"/>
      <c r="N456" s="39"/>
      <c r="Q456" s="43"/>
      <c r="R456" s="49"/>
      <c r="S456" s="50"/>
      <c r="U456" s="51"/>
      <c r="V456" s="46"/>
      <c r="W456" s="51" t="str">
        <f>IF(NOTA[[#This Row],[HARGA/ CTN]]="",NOTA[[#This Row],[JUMLAH_H]],NOTA[[#This Row],[HARGA/ CTN]]*IF(NOTA[[#This Row],[C]]="",0,NOTA[[#This Row],[C]]))</f>
        <v/>
      </c>
      <c r="X456" s="51" t="str">
        <f>IF(NOTA[[#This Row],[JUMLAH]]="","",NOTA[[#This Row],[JUMLAH]]*NOTA[[#This Row],[DISC 1]])</f>
        <v/>
      </c>
      <c r="Y456" s="51" t="str">
        <f>IF(NOTA[[#This Row],[JUMLAH]]="","",(NOTA[[#This Row],[JUMLAH]]-NOTA[[#This Row],[DISC 1-]])*NOTA[[#This Row],[DISC 2]])</f>
        <v/>
      </c>
      <c r="Z456" s="51" t="str">
        <f>IF(NOTA[[#This Row],[JUMLAH]]="","",NOTA[[#This Row],[DISC 1-]]+NOTA[[#This Row],[DISC 2-]])</f>
        <v/>
      </c>
      <c r="AA456" s="51" t="str">
        <f>IF(NOTA[[#This Row],[JUMLAH]]="","",NOTA[[#This Row],[JUMLAH]]-NOTA[[#This Row],[DISC]])</f>
        <v/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6" s="51" t="str">
        <f>IF(OR(NOTA[[#This Row],[QTY]]="",NOTA[[#This Row],[HARGA SATUAN]]="",),"",NOTA[[#This Row],[QTY]]*NOTA[[#This Row],[HARGA SATUAN]])</f>
        <v/>
      </c>
      <c r="AG456" s="40" t="str">
        <f ca="1">IF(NOTA[ID_H]="","",INDEX(NOTA[TANGGAL],MATCH(,INDIRECT(ADDRESS(ROW(NOTA[TANGGAL]),COLUMN(NOTA[TANGGAL]))&amp;":"&amp;ADDRESS(ROW(),COLUMN(NOTA[TANGGAL]))),-1)))</f>
        <v/>
      </c>
      <c r="AH456" s="42" t="str">
        <f ca="1">IF(NOTA[[#This Row],[NAMA BARANG]]="","",INDEX(NOTA[SUPPLIER],MATCH(,INDIRECT(ADDRESS(ROW(NOTA[ID]),COLUMN(NOTA[ID]))&amp;":"&amp;ADDRESS(ROW(),COLUMN(NOTA[ID]))),-1)))</f>
        <v/>
      </c>
      <c r="AI456" s="42" t="str">
        <f ca="1">IF(NOTA[[#This Row],[ID_H]]="","",IF(NOTA[[#This Row],[FAKTUR]]="",INDIRECT(ADDRESS(ROW()-1,COLUMN())),NOTA[[#This Row],[FAKTUR]]))</f>
        <v/>
      </c>
      <c r="AJ456" s="39" t="str">
        <f ca="1">IF(NOTA[[#This Row],[ID]]="","",COUNTIF(NOTA[ID_H],NOTA[[#This Row],[ID_H]]))</f>
        <v/>
      </c>
      <c r="AK456" s="39" t="str">
        <f ca="1">IF(NOTA[[#This Row],[TGL.NOTA]]="",IF(NOTA[[#This Row],[SUPPLIER_H]]="","",AK455),MONTH(NOTA[[#This Row],[TGL.NOTA]]))</f>
        <v/>
      </c>
      <c r="AL456" s="39" t="str">
        <f>LOWER(SUBSTITUTE(SUBSTITUTE(SUBSTITUTE(SUBSTITUTE(SUBSTITUTE(SUBSTITUTE(SUBSTITUTE(SUBSTITUTE(SUBSTITUTE(NOTA[NAMA BARANG]," ",),".",""),"-",""),"(",""),")",""),",",""),"/",""),"""",""),"+",""))</f>
        <v/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 t="str">
        <f>IF(NOTA[[#This Row],[CONCAT1]]="","",MATCH(NOTA[[#This Row],[CONCAT1]],[3]!db[NB NOTA_C],0))</f>
        <v/>
      </c>
      <c r="AR456" s="39" t="str">
        <f>IF(NOTA[[#This Row],[QTY/ CTN]]="","",TRUE)</f>
        <v/>
      </c>
      <c r="AS456" s="39" t="str">
        <f ca="1">IF(NOTA[[#This Row],[ID_H]]="","",IF(NOTA[[#This Row],[Column3]]=TRUE,NOTA[[#This Row],[QTY/ CTN]],INDEX([3]!db[QTY/ CTN],NOTA[[#This Row],[//DB]])))</f>
        <v/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6" s="39" t="str">
        <f ca="1">IF(NOTA[[#This Row],[ID_H]]="","",MATCH(NOTA[[#This Row],[NB NOTA_C_QTY]],[3]!db[NB NOTA_C_QTY],0))</f>
        <v/>
      </c>
      <c r="AV456" s="55" t="str">
        <f ca="1">IF(NOTA[[#This Row],[NB NOTA_C_QTY]]="","",ROW()-2)</f>
        <v/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 t="str">
        <f ca="1">IF(NOTA[[#This Row],[NAMA BARANG]]="","",INDEX(NOTA[ID],MATCH(,INDIRECT(ADDRESS(ROW(NOTA[ID]),COLUMN(NOTA[ID]))&amp;":"&amp;ADDRESS(ROW(),COLUMN(NOTA[ID]))),-1)))</f>
        <v/>
      </c>
      <c r="E457" s="47"/>
      <c r="H457" s="48"/>
      <c r="N457" s="39"/>
      <c r="Q457" s="43"/>
      <c r="R457" s="49"/>
      <c r="S457" s="50"/>
      <c r="U457" s="51"/>
      <c r="V457" s="46"/>
      <c r="W457" s="51" t="str">
        <f>IF(NOTA[[#This Row],[HARGA/ CTN]]="",NOTA[[#This Row],[JUMLAH_H]],NOTA[[#This Row],[HARGA/ CTN]]*IF(NOTA[[#This Row],[C]]="",0,NOTA[[#This Row],[C]]))</f>
        <v/>
      </c>
      <c r="X457" s="51" t="str">
        <f>IF(NOTA[[#This Row],[JUMLAH]]="","",NOTA[[#This Row],[JUMLAH]]*NOTA[[#This Row],[DISC 1]])</f>
        <v/>
      </c>
      <c r="Y457" s="51" t="str">
        <f>IF(NOTA[[#This Row],[JUMLAH]]="","",(NOTA[[#This Row],[JUMLAH]]-NOTA[[#This Row],[DISC 1-]])*NOTA[[#This Row],[DISC 2]])</f>
        <v/>
      </c>
      <c r="Z457" s="51" t="str">
        <f>IF(NOTA[[#This Row],[JUMLAH]]="","",NOTA[[#This Row],[DISC 1-]]+NOTA[[#This Row],[DISC 2-]])</f>
        <v/>
      </c>
      <c r="AA457" s="51" t="str">
        <f>IF(NOTA[[#This Row],[JUMLAH]]="","",NOTA[[#This Row],[JUMLAH]]-NOTA[[#This Row],[DISC]])</f>
        <v/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7" s="51" t="str">
        <f>IF(OR(NOTA[[#This Row],[QTY]]="",NOTA[[#This Row],[HARGA SATUAN]]="",),"",NOTA[[#This Row],[QTY]]*NOTA[[#This Row],[HARGA SATUAN]])</f>
        <v/>
      </c>
      <c r="AG457" s="40" t="str">
        <f ca="1">IF(NOTA[ID_H]="","",INDEX(NOTA[TANGGAL],MATCH(,INDIRECT(ADDRESS(ROW(NOTA[TANGGAL]),COLUMN(NOTA[TANGGAL]))&amp;":"&amp;ADDRESS(ROW(),COLUMN(NOTA[TANGGAL]))),-1)))</f>
        <v/>
      </c>
      <c r="AH457" s="42" t="str">
        <f ca="1">IF(NOTA[[#This Row],[NAMA BARANG]]="","",INDEX(NOTA[SUPPLIER],MATCH(,INDIRECT(ADDRESS(ROW(NOTA[ID]),COLUMN(NOTA[ID]))&amp;":"&amp;ADDRESS(ROW(),COLUMN(NOTA[ID]))),-1)))</f>
        <v/>
      </c>
      <c r="AI457" s="42" t="str">
        <f ca="1">IF(NOTA[[#This Row],[ID_H]]="","",IF(NOTA[[#This Row],[FAKTUR]]="",INDIRECT(ADDRESS(ROW()-1,COLUMN())),NOTA[[#This Row],[FAKTUR]]))</f>
        <v/>
      </c>
      <c r="AJ457" s="39" t="str">
        <f ca="1">IF(NOTA[[#This Row],[ID]]="","",COUNTIF(NOTA[ID_H],NOTA[[#This Row],[ID_H]]))</f>
        <v/>
      </c>
      <c r="AK457" s="39" t="str">
        <f ca="1">IF(NOTA[[#This Row],[TGL.NOTA]]="",IF(NOTA[[#This Row],[SUPPLIER_H]]="","",AK456),MONTH(NOTA[[#This Row],[TGL.NOTA]]))</f>
        <v/>
      </c>
      <c r="AL457" s="39" t="str">
        <f>LOWER(SUBSTITUTE(SUBSTITUTE(SUBSTITUTE(SUBSTITUTE(SUBSTITUTE(SUBSTITUTE(SUBSTITUTE(SUBSTITUTE(SUBSTITUTE(NOTA[NAMA BARANG]," ",),".",""),"-",""),"(",""),")",""),",",""),"/",""),"""",""),"+",""))</f>
        <v/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 t="str">
        <f>IF(NOTA[[#This Row],[CONCAT1]]="","",MATCH(NOTA[[#This Row],[CONCAT1]],[3]!db[NB NOTA_C],0))</f>
        <v/>
      </c>
      <c r="AR457" s="39" t="str">
        <f>IF(NOTA[[#This Row],[QTY/ CTN]]="","",TRUE)</f>
        <v/>
      </c>
      <c r="AS457" s="39" t="str">
        <f ca="1">IF(NOTA[[#This Row],[ID_H]]="","",IF(NOTA[[#This Row],[Column3]]=TRUE,NOTA[[#This Row],[QTY/ CTN]],INDEX([3]!db[QTY/ CTN],NOTA[[#This Row],[//DB]])))</f>
        <v/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7" s="39" t="str">
        <f ca="1">IF(NOTA[[#This Row],[ID_H]]="","",MATCH(NOTA[[#This Row],[NB NOTA_C_QTY]],[3]!db[NB NOTA_C_QTY],0))</f>
        <v/>
      </c>
      <c r="AV457" s="55" t="str">
        <f ca="1">IF(NOTA[[#This Row],[NB NOTA_C_QTY]]="","",ROW()-2)</f>
        <v/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 t="str">
        <f ca="1">IF(NOTA[[#This Row],[NAMA BARANG]]="","",INDEX(NOTA[ID],MATCH(,INDIRECT(ADDRESS(ROW(NOTA[ID]),COLUMN(NOTA[ID]))&amp;":"&amp;ADDRESS(ROW(),COLUMN(NOTA[ID]))),-1)))</f>
        <v/>
      </c>
      <c r="E458" s="47"/>
      <c r="H458" s="48"/>
      <c r="N458" s="39"/>
      <c r="Q458" s="43"/>
      <c r="R458" s="49"/>
      <c r="S458" s="50"/>
      <c r="U458" s="51"/>
      <c r="V458" s="46"/>
      <c r="W458" s="51" t="str">
        <f>IF(NOTA[[#This Row],[HARGA/ CTN]]="",NOTA[[#This Row],[JUMLAH_H]],NOTA[[#This Row],[HARGA/ CTN]]*IF(NOTA[[#This Row],[C]]="",0,NOTA[[#This Row],[C]]))</f>
        <v/>
      </c>
      <c r="X458" s="51" t="str">
        <f>IF(NOTA[[#This Row],[JUMLAH]]="","",NOTA[[#This Row],[JUMLAH]]*NOTA[[#This Row],[DISC 1]])</f>
        <v/>
      </c>
      <c r="Y458" s="51" t="str">
        <f>IF(NOTA[[#This Row],[JUMLAH]]="","",(NOTA[[#This Row],[JUMLAH]]-NOTA[[#This Row],[DISC 1-]])*NOTA[[#This Row],[DISC 2]])</f>
        <v/>
      </c>
      <c r="Z458" s="51" t="str">
        <f>IF(NOTA[[#This Row],[JUMLAH]]="","",NOTA[[#This Row],[DISC 1-]]+NOTA[[#This Row],[DISC 2-]])</f>
        <v/>
      </c>
      <c r="AA458" s="51" t="str">
        <f>IF(NOTA[[#This Row],[JUMLAH]]="","",NOTA[[#This Row],[JUMLAH]]-NOTA[[#This Row],[DISC]])</f>
        <v/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8" s="51" t="str">
        <f>IF(OR(NOTA[[#This Row],[QTY]]="",NOTA[[#This Row],[HARGA SATUAN]]="",),"",NOTA[[#This Row],[QTY]]*NOTA[[#This Row],[HARGA SATUAN]])</f>
        <v/>
      </c>
      <c r="AG458" s="40" t="str">
        <f ca="1">IF(NOTA[ID_H]="","",INDEX(NOTA[TANGGAL],MATCH(,INDIRECT(ADDRESS(ROW(NOTA[TANGGAL]),COLUMN(NOTA[TANGGAL]))&amp;":"&amp;ADDRESS(ROW(),COLUMN(NOTA[TANGGAL]))),-1)))</f>
        <v/>
      </c>
      <c r="AH458" s="42" t="str">
        <f ca="1">IF(NOTA[[#This Row],[NAMA BARANG]]="","",INDEX(NOTA[SUPPLIER],MATCH(,INDIRECT(ADDRESS(ROW(NOTA[ID]),COLUMN(NOTA[ID]))&amp;":"&amp;ADDRESS(ROW(),COLUMN(NOTA[ID]))),-1)))</f>
        <v/>
      </c>
      <c r="AI458" s="42" t="str">
        <f ca="1">IF(NOTA[[#This Row],[ID_H]]="","",IF(NOTA[[#This Row],[FAKTUR]]="",INDIRECT(ADDRESS(ROW()-1,COLUMN())),NOTA[[#This Row],[FAKTUR]]))</f>
        <v/>
      </c>
      <c r="AJ458" s="39" t="str">
        <f ca="1">IF(NOTA[[#This Row],[ID]]="","",COUNTIF(NOTA[ID_H],NOTA[[#This Row],[ID_H]]))</f>
        <v/>
      </c>
      <c r="AK458" s="39" t="str">
        <f ca="1">IF(NOTA[[#This Row],[TGL.NOTA]]="",IF(NOTA[[#This Row],[SUPPLIER_H]]="","",AK457),MONTH(NOTA[[#This Row],[TGL.NOTA]]))</f>
        <v/>
      </c>
      <c r="AL458" s="39" t="str">
        <f>LOWER(SUBSTITUTE(SUBSTITUTE(SUBSTITUTE(SUBSTITUTE(SUBSTITUTE(SUBSTITUTE(SUBSTITUTE(SUBSTITUTE(SUBSTITUTE(NOTA[NAMA BARANG]," ",),".",""),"-",""),"(",""),")",""),",",""),"/",""),"""",""),"+",""))</f>
        <v/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 t="str">
        <f>IF(NOTA[[#This Row],[CONCAT1]]="","",MATCH(NOTA[[#This Row],[CONCAT1]],[3]!db[NB NOTA_C],0))</f>
        <v/>
      </c>
      <c r="AR458" s="39" t="str">
        <f>IF(NOTA[[#This Row],[QTY/ CTN]]="","",TRUE)</f>
        <v/>
      </c>
      <c r="AS458" s="39" t="str">
        <f ca="1">IF(NOTA[[#This Row],[ID_H]]="","",IF(NOTA[[#This Row],[Column3]]=TRUE,NOTA[[#This Row],[QTY/ CTN]],INDEX([3]!db[QTY/ CTN],NOTA[[#This Row],[//DB]])))</f>
        <v/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8" s="39" t="str">
        <f ca="1">IF(NOTA[[#This Row],[ID_H]]="","",MATCH(NOTA[[#This Row],[NB NOTA_C_QTY]],[3]!db[NB NOTA_C_QTY],0))</f>
        <v/>
      </c>
      <c r="AV458" s="55" t="str">
        <f ca="1">IF(NOTA[[#This Row],[NB NOTA_C_QTY]]="","",ROW()-2)</f>
        <v/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 t="str">
        <f ca="1">IF(NOTA[[#This Row],[NAMA BARANG]]="","",INDEX(NOTA[ID],MATCH(,INDIRECT(ADDRESS(ROW(NOTA[ID]),COLUMN(NOTA[ID]))&amp;":"&amp;ADDRESS(ROW(),COLUMN(NOTA[ID]))),-1)))</f>
        <v/>
      </c>
      <c r="E459" s="47"/>
      <c r="H459" s="48"/>
      <c r="N459" s="39"/>
      <c r="Q459" s="43"/>
      <c r="R459" s="49"/>
      <c r="S459" s="50"/>
      <c r="U459" s="51"/>
      <c r="V459" s="46"/>
      <c r="W459" s="51" t="str">
        <f>IF(NOTA[[#This Row],[HARGA/ CTN]]="",NOTA[[#This Row],[JUMLAH_H]],NOTA[[#This Row],[HARGA/ CTN]]*IF(NOTA[[#This Row],[C]]="",0,NOTA[[#This Row],[C]]))</f>
        <v/>
      </c>
      <c r="X459" s="51" t="str">
        <f>IF(NOTA[[#This Row],[JUMLAH]]="","",NOTA[[#This Row],[JUMLAH]]*NOTA[[#This Row],[DISC 1]])</f>
        <v/>
      </c>
      <c r="Y459" s="51" t="str">
        <f>IF(NOTA[[#This Row],[JUMLAH]]="","",(NOTA[[#This Row],[JUMLAH]]-NOTA[[#This Row],[DISC 1-]])*NOTA[[#This Row],[DISC 2]])</f>
        <v/>
      </c>
      <c r="Z459" s="51" t="str">
        <f>IF(NOTA[[#This Row],[JUMLAH]]="","",NOTA[[#This Row],[DISC 1-]]+NOTA[[#This Row],[DISC 2-]])</f>
        <v/>
      </c>
      <c r="AA459" s="51" t="str">
        <f>IF(NOTA[[#This Row],[JUMLAH]]="","",NOTA[[#This Row],[JUMLAH]]-NOTA[[#This Row],[DISC]])</f>
        <v/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1" t="str">
        <f>IF(OR(NOTA[[#This Row],[QTY]]="",NOTA[[#This Row],[HARGA SATUAN]]="",),"",NOTA[[#This Row],[QTY]]*NOTA[[#This Row],[HARGA SATUAN]])</f>
        <v/>
      </c>
      <c r="AG459" s="40" t="str">
        <f ca="1">IF(NOTA[ID_H]="","",INDEX(NOTA[TANGGAL],MATCH(,INDIRECT(ADDRESS(ROW(NOTA[TANGGAL]),COLUMN(NOTA[TANGGAL]))&amp;":"&amp;ADDRESS(ROW(),COLUMN(NOTA[TANGGAL]))),-1)))</f>
        <v/>
      </c>
      <c r="AH459" s="42" t="str">
        <f ca="1">IF(NOTA[[#This Row],[NAMA BARANG]]="","",INDEX(NOTA[SUPPLIER],MATCH(,INDIRECT(ADDRESS(ROW(NOTA[ID]),COLUMN(NOTA[ID]))&amp;":"&amp;ADDRESS(ROW(),COLUMN(NOTA[ID]))),-1)))</f>
        <v/>
      </c>
      <c r="AI459" s="42" t="str">
        <f ca="1">IF(NOTA[[#This Row],[ID_H]]="","",IF(NOTA[[#This Row],[FAKTUR]]="",INDIRECT(ADDRESS(ROW()-1,COLUMN())),NOTA[[#This Row],[FAKTUR]]))</f>
        <v/>
      </c>
      <c r="AJ459" s="39" t="str">
        <f ca="1">IF(NOTA[[#This Row],[ID]]="","",COUNTIF(NOTA[ID_H],NOTA[[#This Row],[ID_H]]))</f>
        <v/>
      </c>
      <c r="AK459" s="39" t="str">
        <f ca="1">IF(NOTA[[#This Row],[TGL.NOTA]]="",IF(NOTA[[#This Row],[SUPPLIER_H]]="","",AK458),MONTH(NOTA[[#This Row],[TGL.NOTA]]))</f>
        <v/>
      </c>
      <c r="AL459" s="39" t="str">
        <f>LOWER(SUBSTITUTE(SUBSTITUTE(SUBSTITUTE(SUBSTITUTE(SUBSTITUTE(SUBSTITUTE(SUBSTITUTE(SUBSTITUTE(SUBSTITUTE(NOTA[NAMA BARANG]," ",),".",""),"-",""),"(",""),")",""),",",""),"/",""),"""",""),"+",""))</f>
        <v/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 t="str">
        <f>IF(NOTA[[#This Row],[CONCAT1]]="","",MATCH(NOTA[[#This Row],[CONCAT1]],[3]!db[NB NOTA_C],0))</f>
        <v/>
      </c>
      <c r="AR459" s="39" t="str">
        <f>IF(NOTA[[#This Row],[QTY/ CTN]]="","",TRUE)</f>
        <v/>
      </c>
      <c r="AS459" s="39" t="str">
        <f ca="1">IF(NOTA[[#This Row],[ID_H]]="","",IF(NOTA[[#This Row],[Column3]]=TRUE,NOTA[[#This Row],[QTY/ CTN]],INDEX([3]!db[QTY/ CTN],NOTA[[#This Row],[//DB]])))</f>
        <v/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9" s="39" t="str">
        <f ca="1">IF(NOTA[[#This Row],[ID_H]]="","",MATCH(NOTA[[#This Row],[NB NOTA_C_QTY]],[3]!db[NB NOTA_C_QTY],0))</f>
        <v/>
      </c>
      <c r="AV459" s="55" t="str">
        <f ca="1">IF(NOTA[[#This Row],[NB NOTA_C_QTY]]="","",ROW()-2)</f>
        <v/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 t="str">
        <f ca="1">IF(NOTA[[#This Row],[NAMA BARANG]]="","",INDEX(NOTA[ID],MATCH(,INDIRECT(ADDRESS(ROW(NOTA[ID]),COLUMN(NOTA[ID]))&amp;":"&amp;ADDRESS(ROW(),COLUMN(NOTA[ID]))),-1)))</f>
        <v/>
      </c>
      <c r="E460" s="47"/>
      <c r="H460" s="48"/>
      <c r="N460" s="39"/>
      <c r="Q460" s="43"/>
      <c r="R460" s="49"/>
      <c r="S460" s="50"/>
      <c r="U460" s="51"/>
      <c r="V460" s="46"/>
      <c r="W460" s="51" t="str">
        <f>IF(NOTA[[#This Row],[HARGA/ CTN]]="",NOTA[[#This Row],[JUMLAH_H]],NOTA[[#This Row],[HARGA/ CTN]]*IF(NOTA[[#This Row],[C]]="",0,NOTA[[#This Row],[C]]))</f>
        <v/>
      </c>
      <c r="X460" s="51" t="str">
        <f>IF(NOTA[[#This Row],[JUMLAH]]="","",NOTA[[#This Row],[JUMLAH]]*NOTA[[#This Row],[DISC 1]])</f>
        <v/>
      </c>
      <c r="Y460" s="51" t="str">
        <f>IF(NOTA[[#This Row],[JUMLAH]]="","",(NOTA[[#This Row],[JUMLAH]]-NOTA[[#This Row],[DISC 1-]])*NOTA[[#This Row],[DISC 2]])</f>
        <v/>
      </c>
      <c r="Z460" s="51" t="str">
        <f>IF(NOTA[[#This Row],[JUMLAH]]="","",NOTA[[#This Row],[DISC 1-]]+NOTA[[#This Row],[DISC 2-]])</f>
        <v/>
      </c>
      <c r="AA460" s="51" t="str">
        <f>IF(NOTA[[#This Row],[JUMLAH]]="","",NOTA[[#This Row],[JUMLAH]]-NOTA[[#This Row],[DISC]])</f>
        <v/>
      </c>
      <c r="AB460" s="51"/>
      <c r="AC4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0" s="51" t="str">
        <f>IF(OR(NOTA[[#This Row],[QTY]]="",NOTA[[#This Row],[HARGA SATUAN]]="",),"",NOTA[[#This Row],[QTY]]*NOTA[[#This Row],[HARGA SATUAN]])</f>
        <v/>
      </c>
      <c r="AG460" s="40" t="str">
        <f ca="1">IF(NOTA[ID_H]="","",INDEX(NOTA[TANGGAL],MATCH(,INDIRECT(ADDRESS(ROW(NOTA[TANGGAL]),COLUMN(NOTA[TANGGAL]))&amp;":"&amp;ADDRESS(ROW(),COLUMN(NOTA[TANGGAL]))),-1)))</f>
        <v/>
      </c>
      <c r="AH460" s="42" t="str">
        <f ca="1">IF(NOTA[[#This Row],[NAMA BARANG]]="","",INDEX(NOTA[SUPPLIER],MATCH(,INDIRECT(ADDRESS(ROW(NOTA[ID]),COLUMN(NOTA[ID]))&amp;":"&amp;ADDRESS(ROW(),COLUMN(NOTA[ID]))),-1)))</f>
        <v/>
      </c>
      <c r="AI460" s="42" t="str">
        <f ca="1">IF(NOTA[[#This Row],[ID_H]]="","",IF(NOTA[[#This Row],[FAKTUR]]="",INDIRECT(ADDRESS(ROW()-1,COLUMN())),NOTA[[#This Row],[FAKTUR]]))</f>
        <v/>
      </c>
      <c r="AJ460" s="39" t="str">
        <f ca="1">IF(NOTA[[#This Row],[ID]]="","",COUNTIF(NOTA[ID_H],NOTA[[#This Row],[ID_H]]))</f>
        <v/>
      </c>
      <c r="AK460" s="39" t="str">
        <f ca="1">IF(NOTA[[#This Row],[TGL.NOTA]]="",IF(NOTA[[#This Row],[SUPPLIER_H]]="","",AK459),MONTH(NOTA[[#This Row],[TGL.NOTA]]))</f>
        <v/>
      </c>
      <c r="AL460" s="39" t="str">
        <f>LOWER(SUBSTITUTE(SUBSTITUTE(SUBSTITUTE(SUBSTITUTE(SUBSTITUTE(SUBSTITUTE(SUBSTITUTE(SUBSTITUTE(SUBSTITUTE(NOTA[NAMA BARANG]," ",),".",""),"-",""),"(",""),")",""),",",""),"/",""),"""",""),"+",""))</f>
        <v/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 t="str">
        <f>IF(NOTA[[#This Row],[CONCAT1]]="","",MATCH(NOTA[[#This Row],[CONCAT1]],[3]!db[NB NOTA_C],0))</f>
        <v/>
      </c>
      <c r="AR460" s="39" t="str">
        <f>IF(NOTA[[#This Row],[QTY/ CTN]]="","",TRUE)</f>
        <v/>
      </c>
      <c r="AS460" s="39" t="str">
        <f ca="1">IF(NOTA[[#This Row],[ID_H]]="","",IF(NOTA[[#This Row],[Column3]]=TRUE,NOTA[[#This Row],[QTY/ CTN]],INDEX([3]!db[QTY/ CTN],NOTA[[#This Row],[//DB]])))</f>
        <v/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0" s="39" t="str">
        <f ca="1">IF(NOTA[[#This Row],[ID_H]]="","",MATCH(NOTA[[#This Row],[NB NOTA_C_QTY]],[3]!db[NB NOTA_C_QTY],0))</f>
        <v/>
      </c>
      <c r="AV460" s="55" t="str">
        <f ca="1">IF(NOTA[[#This Row],[NB NOTA_C_QTY]]="","",ROW()-2)</f>
        <v/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NOTA_C_QTY]],[3]!db[NB NOTA_C_QTY],0))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9" t="str">
        <f>IF(NOTA[[#This Row],[ID_P]]="","",MATCH(NOTA[[#This Row],[ID_P]],[1]!B_MSK[N_ID],0))</f>
        <v/>
      </c>
      <c r="D462" s="39" t="str">
        <f ca="1">IF(NOTA[[#This Row],[NAMA BARANG]]="","",INDEX(NOTA[ID],MATCH(,INDIRECT(ADDRESS(ROW(NOTA[ID]),COLUMN(NOTA[ID]))&amp;":"&amp;ADDRESS(ROW(),COLUMN(NOTA[ID]))),-1)))</f>
        <v/>
      </c>
      <c r="E462" s="47"/>
      <c r="H462" s="48"/>
      <c r="N462" s="39"/>
      <c r="Q462" s="43"/>
      <c r="R462" s="49"/>
      <c r="S462" s="50"/>
      <c r="U462" s="51"/>
      <c r="V462" s="46"/>
      <c r="W462" s="51" t="str">
        <f>IF(NOTA[[#This Row],[HARGA/ CTN]]="",NOTA[[#This Row],[JUMLAH_H]],NOTA[[#This Row],[HARGA/ CTN]]*IF(NOTA[[#This Row],[C]]="",0,NOTA[[#This Row],[C]]))</f>
        <v/>
      </c>
      <c r="X462" s="51" t="str">
        <f>IF(NOTA[[#This Row],[JUMLAH]]="","",NOTA[[#This Row],[JUMLAH]]*NOTA[[#This Row],[DISC 1]])</f>
        <v/>
      </c>
      <c r="Y462" s="51" t="str">
        <f>IF(NOTA[[#This Row],[JUMLAH]]="","",(NOTA[[#This Row],[JUMLAH]]-NOTA[[#This Row],[DISC 1-]])*NOTA[[#This Row],[DISC 2]])</f>
        <v/>
      </c>
      <c r="Z462" s="51" t="str">
        <f>IF(NOTA[[#This Row],[JUMLAH]]="","",NOTA[[#This Row],[DISC 1-]]+NOTA[[#This Row],[DISC 2-]])</f>
        <v/>
      </c>
      <c r="AA462" s="51" t="str">
        <f>IF(NOTA[[#This Row],[JUMLAH]]="","",NOTA[[#This Row],[JUMLAH]]-NOTA[[#This Row],[DISC]])</f>
        <v/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2" s="51" t="str">
        <f>IF(OR(NOTA[[#This Row],[QTY]]="",NOTA[[#This Row],[HARGA SATUAN]]="",),"",NOTA[[#This Row],[QTY]]*NOTA[[#This Row],[HARGA SATUAN]])</f>
        <v/>
      </c>
      <c r="AG462" s="40" t="str">
        <f ca="1">IF(NOTA[ID_H]="","",INDEX(NOTA[TANGGAL],MATCH(,INDIRECT(ADDRESS(ROW(NOTA[TANGGAL]),COLUMN(NOTA[TANGGAL]))&amp;":"&amp;ADDRESS(ROW(),COLUMN(NOTA[TANGGAL]))),-1)))</f>
        <v/>
      </c>
      <c r="AH462" s="42" t="str">
        <f ca="1">IF(NOTA[[#This Row],[NAMA BARANG]]="","",INDEX(NOTA[SUPPLIER],MATCH(,INDIRECT(ADDRESS(ROW(NOTA[ID]),COLUMN(NOTA[ID]))&amp;":"&amp;ADDRESS(ROW(),COLUMN(NOTA[ID]))),-1)))</f>
        <v/>
      </c>
      <c r="AI462" s="42" t="str">
        <f ca="1">IF(NOTA[[#This Row],[ID_H]]="","",IF(NOTA[[#This Row],[FAKTUR]]="",INDIRECT(ADDRESS(ROW()-1,COLUMN())),NOTA[[#This Row],[FAKTUR]]))</f>
        <v/>
      </c>
      <c r="AJ462" s="39" t="str">
        <f ca="1">IF(NOTA[[#This Row],[ID]]="","",COUNTIF(NOTA[ID_H],NOTA[[#This Row],[ID_H]]))</f>
        <v/>
      </c>
      <c r="AK462" s="39" t="str">
        <f ca="1">IF(NOTA[[#This Row],[TGL.NOTA]]="",IF(NOTA[[#This Row],[SUPPLIER_H]]="","",AK461),MONTH(NOTA[[#This Row],[TGL.NOTA]]))</f>
        <v/>
      </c>
      <c r="AL462" s="39" t="str">
        <f>LOWER(SUBSTITUTE(SUBSTITUTE(SUBSTITUTE(SUBSTITUTE(SUBSTITUTE(SUBSTITUTE(SUBSTITUTE(SUBSTITUTE(SUBSTITUTE(NOTA[NAMA BARANG]," ",),".",""),"-",""),"(",""),")",""),",",""),"/",""),"""",""),"+",""))</f>
        <v/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2" s="39" t="str">
        <f>IF(NOTA[[#This Row],[CONCAT4]]="","",_xlfn.IFNA(MATCH(NOTA[[#This Row],[CONCAT4]],[2]!RAW[CONCAT_H],0),FALSE))</f>
        <v/>
      </c>
      <c r="AQ462" s="39" t="str">
        <f>IF(NOTA[[#This Row],[CONCAT1]]="","",MATCH(NOTA[[#This Row],[CONCAT1]],[3]!db[NB NOTA_C],0))</f>
        <v/>
      </c>
      <c r="AR462" s="39" t="str">
        <f>IF(NOTA[[#This Row],[QTY/ CTN]]="","",TRUE)</f>
        <v/>
      </c>
      <c r="AS462" s="39" t="str">
        <f ca="1">IF(NOTA[[#This Row],[ID_H]]="","",IF(NOTA[[#This Row],[Column3]]=TRUE,NOTA[[#This Row],[QTY/ CTN]],INDEX([3]!db[QTY/ CTN],NOTA[[#This Row],[//DB]])))</f>
        <v/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2" s="39" t="str">
        <f ca="1">IF(NOTA[[#This Row],[ID_H]]="","",MATCH(NOTA[[#This Row],[NB NOTA_C_QTY]],[3]!db[NB NOTA_C_QTY],0))</f>
        <v/>
      </c>
      <c r="AV462" s="55" t="str">
        <f ca="1">IF(NOTA[[#This Row],[NB NOTA_C_QTY]]="","",ROW()-2)</f>
        <v/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 t="str">
        <f ca="1">IF(NOTA[[#This Row],[NAMA BARANG]]="","",INDEX(NOTA[ID],MATCH(,INDIRECT(ADDRESS(ROW(NOTA[ID]),COLUMN(NOTA[ID]))&amp;":"&amp;ADDRESS(ROW(),COLUMN(NOTA[ID]))),-1)))</f>
        <v/>
      </c>
      <c r="E463" s="47"/>
      <c r="H463" s="48"/>
      <c r="N463" s="39"/>
      <c r="Q463" s="43"/>
      <c r="R463" s="49"/>
      <c r="S463" s="50"/>
      <c r="U463" s="51"/>
      <c r="V463" s="46"/>
      <c r="W463" s="51" t="str">
        <f>IF(NOTA[[#This Row],[HARGA/ CTN]]="",NOTA[[#This Row],[JUMLAH_H]],NOTA[[#This Row],[HARGA/ CTN]]*IF(NOTA[[#This Row],[C]]="",0,NOTA[[#This Row],[C]]))</f>
        <v/>
      </c>
      <c r="X463" s="51" t="str">
        <f>IF(NOTA[[#This Row],[JUMLAH]]="","",NOTA[[#This Row],[JUMLAH]]*NOTA[[#This Row],[DISC 1]])</f>
        <v/>
      </c>
      <c r="Y463" s="51" t="str">
        <f>IF(NOTA[[#This Row],[JUMLAH]]="","",(NOTA[[#This Row],[JUMLAH]]-NOTA[[#This Row],[DISC 1-]])*NOTA[[#This Row],[DISC 2]])</f>
        <v/>
      </c>
      <c r="Z463" s="51" t="str">
        <f>IF(NOTA[[#This Row],[JUMLAH]]="","",NOTA[[#This Row],[DISC 1-]]+NOTA[[#This Row],[DISC 2-]])</f>
        <v/>
      </c>
      <c r="AA463" s="51" t="str">
        <f>IF(NOTA[[#This Row],[JUMLAH]]="","",NOTA[[#This Row],[JUMLAH]]-NOTA[[#This Row],[DISC]])</f>
        <v/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1" t="str">
        <f>IF(OR(NOTA[[#This Row],[QTY]]="",NOTA[[#This Row],[HARGA SATUAN]]="",),"",NOTA[[#This Row],[QTY]]*NOTA[[#This Row],[HARGA SATUAN]])</f>
        <v/>
      </c>
      <c r="AG463" s="40" t="str">
        <f ca="1">IF(NOTA[ID_H]="","",INDEX(NOTA[TANGGAL],MATCH(,INDIRECT(ADDRESS(ROW(NOTA[TANGGAL]),COLUMN(NOTA[TANGGAL]))&amp;":"&amp;ADDRESS(ROW(),COLUMN(NOTA[TANGGAL]))),-1)))</f>
        <v/>
      </c>
      <c r="AH463" s="42" t="str">
        <f ca="1">IF(NOTA[[#This Row],[NAMA BARANG]]="","",INDEX(NOTA[SUPPLIER],MATCH(,INDIRECT(ADDRESS(ROW(NOTA[ID]),COLUMN(NOTA[ID]))&amp;":"&amp;ADDRESS(ROW(),COLUMN(NOTA[ID]))),-1)))</f>
        <v/>
      </c>
      <c r="AI463" s="42" t="str">
        <f ca="1">IF(NOTA[[#This Row],[ID_H]]="","",IF(NOTA[[#This Row],[FAKTUR]]="",INDIRECT(ADDRESS(ROW()-1,COLUMN())),NOTA[[#This Row],[FAKTUR]]))</f>
        <v/>
      </c>
      <c r="AJ463" s="39" t="str">
        <f ca="1">IF(NOTA[[#This Row],[ID]]="","",COUNTIF(NOTA[ID_H],NOTA[[#This Row],[ID_H]]))</f>
        <v/>
      </c>
      <c r="AK463" s="39" t="str">
        <f ca="1">IF(NOTA[[#This Row],[TGL.NOTA]]="",IF(NOTA[[#This Row],[SUPPLIER_H]]="","",AK462),MONTH(NOTA[[#This Row],[TGL.NOTA]]))</f>
        <v/>
      </c>
      <c r="AL463" s="39" t="str">
        <f>LOWER(SUBSTITUTE(SUBSTITUTE(SUBSTITUTE(SUBSTITUTE(SUBSTITUTE(SUBSTITUTE(SUBSTITUTE(SUBSTITUTE(SUBSTITUTE(NOTA[NAMA BARANG]," ",),".",""),"-",""),"(",""),")",""),",",""),"/",""),"""",""),"+",""))</f>
        <v/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 t="str">
        <f>IF(NOTA[[#This Row],[CONCAT1]]="","",MATCH(NOTA[[#This Row],[CONCAT1]],[3]!db[NB NOTA_C],0))</f>
        <v/>
      </c>
      <c r="AR463" s="39" t="str">
        <f>IF(NOTA[[#This Row],[QTY/ CTN]]="","",TRUE)</f>
        <v/>
      </c>
      <c r="AS463" s="39" t="str">
        <f ca="1">IF(NOTA[[#This Row],[ID_H]]="","",IF(NOTA[[#This Row],[Column3]]=TRUE,NOTA[[#This Row],[QTY/ CTN]],INDEX([3]!db[QTY/ CTN],NOTA[[#This Row],[//DB]])))</f>
        <v/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3" s="39" t="str">
        <f ca="1">IF(NOTA[[#This Row],[ID_H]]="","",MATCH(NOTA[[#This Row],[NB NOTA_C_QTY]],[3]!db[NB NOTA_C_QTY],0))</f>
        <v/>
      </c>
      <c r="AV463" s="55" t="str">
        <f ca="1">IF(NOTA[[#This Row],[NB NOTA_C_QTY]]="","",ROW()-2)</f>
        <v/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 t="str">
        <f ca="1">IF(NOTA[[#This Row],[NAMA BARANG]]="","",INDEX(NOTA[ID],MATCH(,INDIRECT(ADDRESS(ROW(NOTA[ID]),COLUMN(NOTA[ID]))&amp;":"&amp;ADDRESS(ROW(),COLUMN(NOTA[ID]))),-1)))</f>
        <v/>
      </c>
      <c r="E464" s="47"/>
      <c r="H464" s="48"/>
      <c r="N464" s="39"/>
      <c r="Q464" s="43"/>
      <c r="R464" s="49"/>
      <c r="S464" s="50"/>
      <c r="U464" s="51"/>
      <c r="V464" s="46"/>
      <c r="W464" s="51" t="str">
        <f>IF(NOTA[[#This Row],[HARGA/ CTN]]="",NOTA[[#This Row],[JUMLAH_H]],NOTA[[#This Row],[HARGA/ CTN]]*IF(NOTA[[#This Row],[C]]="",0,NOTA[[#This Row],[C]]))</f>
        <v/>
      </c>
      <c r="X464" s="51" t="str">
        <f>IF(NOTA[[#This Row],[JUMLAH]]="","",NOTA[[#This Row],[JUMLAH]]*NOTA[[#This Row],[DISC 1]])</f>
        <v/>
      </c>
      <c r="Y464" s="51" t="str">
        <f>IF(NOTA[[#This Row],[JUMLAH]]="","",(NOTA[[#This Row],[JUMLAH]]-NOTA[[#This Row],[DISC 1-]])*NOTA[[#This Row],[DISC 2]])</f>
        <v/>
      </c>
      <c r="Z464" s="51" t="str">
        <f>IF(NOTA[[#This Row],[JUMLAH]]="","",NOTA[[#This Row],[DISC 1-]]+NOTA[[#This Row],[DISC 2-]])</f>
        <v/>
      </c>
      <c r="AA464" s="51" t="str">
        <f>IF(NOTA[[#This Row],[JUMLAH]]="","",NOTA[[#This Row],[JUMLAH]]-NOTA[[#This Row],[DISC]])</f>
        <v/>
      </c>
      <c r="AB464" s="51"/>
      <c r="AC4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4" s="51" t="str">
        <f>IF(OR(NOTA[[#This Row],[QTY]]="",NOTA[[#This Row],[HARGA SATUAN]]="",),"",NOTA[[#This Row],[QTY]]*NOTA[[#This Row],[HARGA SATUAN]])</f>
        <v/>
      </c>
      <c r="AG464" s="40" t="str">
        <f ca="1">IF(NOTA[ID_H]="","",INDEX(NOTA[TANGGAL],MATCH(,INDIRECT(ADDRESS(ROW(NOTA[TANGGAL]),COLUMN(NOTA[TANGGAL]))&amp;":"&amp;ADDRESS(ROW(),COLUMN(NOTA[TANGGAL]))),-1)))</f>
        <v/>
      </c>
      <c r="AH464" s="42" t="str">
        <f ca="1">IF(NOTA[[#This Row],[NAMA BARANG]]="","",INDEX(NOTA[SUPPLIER],MATCH(,INDIRECT(ADDRESS(ROW(NOTA[ID]),COLUMN(NOTA[ID]))&amp;":"&amp;ADDRESS(ROW(),COLUMN(NOTA[ID]))),-1)))</f>
        <v/>
      </c>
      <c r="AI464" s="42" t="str">
        <f ca="1">IF(NOTA[[#This Row],[ID_H]]="","",IF(NOTA[[#This Row],[FAKTUR]]="",INDIRECT(ADDRESS(ROW()-1,COLUMN())),NOTA[[#This Row],[FAKTUR]]))</f>
        <v/>
      </c>
      <c r="AJ464" s="39" t="str">
        <f ca="1">IF(NOTA[[#This Row],[ID]]="","",COUNTIF(NOTA[ID_H],NOTA[[#This Row],[ID_H]]))</f>
        <v/>
      </c>
      <c r="AK464" s="39" t="str">
        <f ca="1">IF(NOTA[[#This Row],[TGL.NOTA]]="",IF(NOTA[[#This Row],[SUPPLIER_H]]="","",AK463),MONTH(NOTA[[#This Row],[TGL.NOTA]]))</f>
        <v/>
      </c>
      <c r="AL464" s="39" t="str">
        <f>LOWER(SUBSTITUTE(SUBSTITUTE(SUBSTITUTE(SUBSTITUTE(SUBSTITUTE(SUBSTITUTE(SUBSTITUTE(SUBSTITUTE(SUBSTITUTE(NOTA[NAMA BARANG]," ",),".",""),"-",""),"(",""),")",""),",",""),"/",""),"""",""),"+",""))</f>
        <v/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 t="str">
        <f>IF(NOTA[[#This Row],[CONCAT1]]="","",MATCH(NOTA[[#This Row],[CONCAT1]],[3]!db[NB NOTA_C],0))</f>
        <v/>
      </c>
      <c r="AR464" s="39" t="str">
        <f>IF(NOTA[[#This Row],[QTY/ CTN]]="","",TRUE)</f>
        <v/>
      </c>
      <c r="AS464" s="39" t="str">
        <f ca="1">IF(NOTA[[#This Row],[ID_H]]="","",IF(NOTA[[#This Row],[Column3]]=TRUE,NOTA[[#This Row],[QTY/ CTN]],INDEX([3]!db[QTY/ CTN],NOTA[[#This Row],[//DB]])))</f>
        <v/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4" s="39" t="str">
        <f ca="1">IF(NOTA[[#This Row],[ID_H]]="","",MATCH(NOTA[[#This Row],[NB NOTA_C_QTY]],[3]!db[NB NOTA_C_QTY],0))</f>
        <v/>
      </c>
      <c r="AV464" s="55" t="str">
        <f ca="1">IF(NOTA[[#This Row],[NB NOTA_C_QTY]]="","",ROW()-2)</f>
        <v/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NOTA_C_QTY]],[3]!db[NB NOTA_C_QTY],0))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9" t="str">
        <f>IF(NOTA[[#This Row],[ID_P]]="","",MATCH(NOTA[[#This Row],[ID_P]],[1]!B_MSK[N_ID],0))</f>
        <v/>
      </c>
      <c r="D466" s="39" t="str">
        <f ca="1">IF(NOTA[[#This Row],[NAMA BARANG]]="","",INDEX(NOTA[ID],MATCH(,INDIRECT(ADDRESS(ROW(NOTA[ID]),COLUMN(NOTA[ID]))&amp;":"&amp;ADDRESS(ROW(),COLUMN(NOTA[ID]))),-1)))</f>
        <v/>
      </c>
      <c r="E466" s="47"/>
      <c r="H466" s="48"/>
      <c r="N466" s="39"/>
      <c r="Q466" s="43"/>
      <c r="R466" s="49"/>
      <c r="S466" s="50"/>
      <c r="U466" s="51"/>
      <c r="V466" s="46"/>
      <c r="W466" s="51" t="str">
        <f>IF(NOTA[[#This Row],[HARGA/ CTN]]="",NOTA[[#This Row],[JUMLAH_H]],NOTA[[#This Row],[HARGA/ CTN]]*IF(NOTA[[#This Row],[C]]="",0,NOTA[[#This Row],[C]]))</f>
        <v/>
      </c>
      <c r="X466" s="51" t="str">
        <f>IF(NOTA[[#This Row],[JUMLAH]]="","",NOTA[[#This Row],[JUMLAH]]*NOTA[[#This Row],[DISC 1]])</f>
        <v/>
      </c>
      <c r="Y466" s="51" t="str">
        <f>IF(NOTA[[#This Row],[JUMLAH]]="","",(NOTA[[#This Row],[JUMLAH]]-NOTA[[#This Row],[DISC 1-]])*NOTA[[#This Row],[DISC 2]])</f>
        <v/>
      </c>
      <c r="Z466" s="51" t="str">
        <f>IF(NOTA[[#This Row],[JUMLAH]]="","",NOTA[[#This Row],[DISC 1-]]+NOTA[[#This Row],[DISC 2-]])</f>
        <v/>
      </c>
      <c r="AA466" s="51" t="str">
        <f>IF(NOTA[[#This Row],[JUMLAH]]="","",NOTA[[#This Row],[JUMLAH]]-NOTA[[#This Row],[DISC]])</f>
        <v/>
      </c>
      <c r="AB466" s="51"/>
      <c r="AC4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1" t="str">
        <f>IF(OR(NOTA[[#This Row],[QTY]]="",NOTA[[#This Row],[HARGA SATUAN]]="",),"",NOTA[[#This Row],[QTY]]*NOTA[[#This Row],[HARGA SATUAN]])</f>
        <v/>
      </c>
      <c r="AG466" s="40" t="str">
        <f ca="1">IF(NOTA[ID_H]="","",INDEX(NOTA[TANGGAL],MATCH(,INDIRECT(ADDRESS(ROW(NOTA[TANGGAL]),COLUMN(NOTA[TANGGAL]))&amp;":"&amp;ADDRESS(ROW(),COLUMN(NOTA[TANGGAL]))),-1)))</f>
        <v/>
      </c>
      <c r="AH466" s="42" t="str">
        <f ca="1">IF(NOTA[[#This Row],[NAMA BARANG]]="","",INDEX(NOTA[SUPPLIER],MATCH(,INDIRECT(ADDRESS(ROW(NOTA[ID]),COLUMN(NOTA[ID]))&amp;":"&amp;ADDRESS(ROW(),COLUMN(NOTA[ID]))),-1)))</f>
        <v/>
      </c>
      <c r="AI466" s="42" t="str">
        <f ca="1">IF(NOTA[[#This Row],[ID_H]]="","",IF(NOTA[[#This Row],[FAKTUR]]="",INDIRECT(ADDRESS(ROW()-1,COLUMN())),NOTA[[#This Row],[FAKTUR]]))</f>
        <v/>
      </c>
      <c r="AJ466" s="39" t="str">
        <f ca="1">IF(NOTA[[#This Row],[ID]]="","",COUNTIF(NOTA[ID_H],NOTA[[#This Row],[ID_H]]))</f>
        <v/>
      </c>
      <c r="AK466" s="39" t="str">
        <f ca="1">IF(NOTA[[#This Row],[TGL.NOTA]]="",IF(NOTA[[#This Row],[SUPPLIER_H]]="","",AK465),MONTH(NOTA[[#This Row],[TGL.NOTA]]))</f>
        <v/>
      </c>
      <c r="AL466" s="39" t="str">
        <f>LOWER(SUBSTITUTE(SUBSTITUTE(SUBSTITUTE(SUBSTITUTE(SUBSTITUTE(SUBSTITUTE(SUBSTITUTE(SUBSTITUTE(SUBSTITUTE(NOTA[NAMA BARANG]," ",),".",""),"-",""),"(",""),")",""),",",""),"/",""),"""",""),"+",""))</f>
        <v/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6" s="39" t="str">
        <f>IF(NOTA[[#This Row],[CONCAT4]]="","",_xlfn.IFNA(MATCH(NOTA[[#This Row],[CONCAT4]],[2]!RAW[CONCAT_H],0),FALSE))</f>
        <v/>
      </c>
      <c r="AQ466" s="39" t="str">
        <f>IF(NOTA[[#This Row],[CONCAT1]]="","",MATCH(NOTA[[#This Row],[CONCAT1]],[3]!db[NB NOTA_C],0))</f>
        <v/>
      </c>
      <c r="AR466" s="39" t="str">
        <f>IF(NOTA[[#This Row],[QTY/ CTN]]="","",TRUE)</f>
        <v/>
      </c>
      <c r="AS466" s="39" t="str">
        <f ca="1">IF(NOTA[[#This Row],[ID_H]]="","",IF(NOTA[[#This Row],[Column3]]=TRUE,NOTA[[#This Row],[QTY/ CTN]],INDEX([3]!db[QTY/ CTN],NOTA[[#This Row],[//DB]])))</f>
        <v/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6" s="39" t="str">
        <f ca="1">IF(NOTA[[#This Row],[ID_H]]="","",MATCH(NOTA[[#This Row],[NB NOTA_C_QTY]],[3]!db[NB NOTA_C_QTY],0))</f>
        <v/>
      </c>
      <c r="AV466" s="55" t="str">
        <f ca="1">IF(NOTA[[#This Row],[NB NOTA_C_QTY]]="","",ROW()-2)</f>
        <v/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NOTA_C_QTY]],[3]!db[NB NOTA_C_QTY],0))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9" t="str">
        <f>IF(NOTA[[#This Row],[ID_P]]="","",MATCH(NOTA[[#This Row],[ID_P]],[1]!B_MSK[N_ID],0))</f>
        <v/>
      </c>
      <c r="D468" s="39" t="str">
        <f ca="1">IF(NOTA[[#This Row],[NAMA BARANG]]="","",INDEX(NOTA[ID],MATCH(,INDIRECT(ADDRESS(ROW(NOTA[ID]),COLUMN(NOTA[ID]))&amp;":"&amp;ADDRESS(ROW(),COLUMN(NOTA[ID]))),-1)))</f>
        <v/>
      </c>
      <c r="E468" s="47"/>
      <c r="H468" s="48"/>
      <c r="N468" s="39"/>
      <c r="Q468" s="43"/>
      <c r="R468" s="49"/>
      <c r="S468" s="50"/>
      <c r="U468" s="51"/>
      <c r="V468" s="46"/>
      <c r="W468" s="51" t="str">
        <f>IF(NOTA[[#This Row],[HARGA/ CTN]]="",NOTA[[#This Row],[JUMLAH_H]],NOTA[[#This Row],[HARGA/ CTN]]*IF(NOTA[[#This Row],[C]]="",0,NOTA[[#This Row],[C]]))</f>
        <v/>
      </c>
      <c r="X468" s="51" t="str">
        <f>IF(NOTA[[#This Row],[JUMLAH]]="","",NOTA[[#This Row],[JUMLAH]]*NOTA[[#This Row],[DISC 1]])</f>
        <v/>
      </c>
      <c r="Y468" s="51" t="str">
        <f>IF(NOTA[[#This Row],[JUMLAH]]="","",(NOTA[[#This Row],[JUMLAH]]-NOTA[[#This Row],[DISC 1-]])*NOTA[[#This Row],[DISC 2]])</f>
        <v/>
      </c>
      <c r="Z468" s="51" t="str">
        <f>IF(NOTA[[#This Row],[JUMLAH]]="","",NOTA[[#This Row],[DISC 1-]]+NOTA[[#This Row],[DISC 2-]])</f>
        <v/>
      </c>
      <c r="AA468" s="51" t="str">
        <f>IF(NOTA[[#This Row],[JUMLAH]]="","",NOTA[[#This Row],[JUMLAH]]-NOTA[[#This Row],[DISC]])</f>
        <v/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8" s="51" t="str">
        <f>IF(OR(NOTA[[#This Row],[QTY]]="",NOTA[[#This Row],[HARGA SATUAN]]="",),"",NOTA[[#This Row],[QTY]]*NOTA[[#This Row],[HARGA SATUAN]])</f>
        <v/>
      </c>
      <c r="AG468" s="40" t="str">
        <f ca="1">IF(NOTA[ID_H]="","",INDEX(NOTA[TANGGAL],MATCH(,INDIRECT(ADDRESS(ROW(NOTA[TANGGAL]),COLUMN(NOTA[TANGGAL]))&amp;":"&amp;ADDRESS(ROW(),COLUMN(NOTA[TANGGAL]))),-1)))</f>
        <v/>
      </c>
      <c r="AH468" s="42" t="str">
        <f ca="1">IF(NOTA[[#This Row],[NAMA BARANG]]="","",INDEX(NOTA[SUPPLIER],MATCH(,INDIRECT(ADDRESS(ROW(NOTA[ID]),COLUMN(NOTA[ID]))&amp;":"&amp;ADDRESS(ROW(),COLUMN(NOTA[ID]))),-1)))</f>
        <v/>
      </c>
      <c r="AI468" s="42" t="str">
        <f ca="1">IF(NOTA[[#This Row],[ID_H]]="","",IF(NOTA[[#This Row],[FAKTUR]]="",INDIRECT(ADDRESS(ROW()-1,COLUMN())),NOTA[[#This Row],[FAKTUR]]))</f>
        <v/>
      </c>
      <c r="AJ468" s="39" t="str">
        <f ca="1">IF(NOTA[[#This Row],[ID]]="","",COUNTIF(NOTA[ID_H],NOTA[[#This Row],[ID_H]]))</f>
        <v/>
      </c>
      <c r="AK468" s="39" t="str">
        <f ca="1">IF(NOTA[[#This Row],[TGL.NOTA]]="",IF(NOTA[[#This Row],[SUPPLIER_H]]="","",AK467),MONTH(NOTA[[#This Row],[TGL.NOTA]]))</f>
        <v/>
      </c>
      <c r="AL468" s="39" t="str">
        <f>LOWER(SUBSTITUTE(SUBSTITUTE(SUBSTITUTE(SUBSTITUTE(SUBSTITUTE(SUBSTITUTE(SUBSTITUTE(SUBSTITUTE(SUBSTITUTE(NOTA[NAMA BARANG]," ",),".",""),"-",""),"(",""),")",""),",",""),"/",""),"""",""),"+",""))</f>
        <v/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8" s="39" t="str">
        <f>IF(NOTA[[#This Row],[CONCAT4]]="","",_xlfn.IFNA(MATCH(NOTA[[#This Row],[CONCAT4]],[2]!RAW[CONCAT_H],0),FALSE))</f>
        <v/>
      </c>
      <c r="AQ468" s="39" t="str">
        <f>IF(NOTA[[#This Row],[CONCAT1]]="","",MATCH(NOTA[[#This Row],[CONCAT1]],[3]!db[NB NOTA_C],0))</f>
        <v/>
      </c>
      <c r="AR468" s="39" t="str">
        <f>IF(NOTA[[#This Row],[QTY/ CTN]]="","",TRUE)</f>
        <v/>
      </c>
      <c r="AS468" s="39" t="str">
        <f ca="1">IF(NOTA[[#This Row],[ID_H]]="","",IF(NOTA[[#This Row],[Column3]]=TRUE,NOTA[[#This Row],[QTY/ CTN]],INDEX([3]!db[QTY/ CTN],NOTA[[#This Row],[//DB]])))</f>
        <v/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8" s="39" t="str">
        <f ca="1">IF(NOTA[[#This Row],[ID_H]]="","",MATCH(NOTA[[#This Row],[NB NOTA_C_QTY]],[3]!db[NB NOTA_C_QTY],0))</f>
        <v/>
      </c>
      <c r="AV468" s="55" t="str">
        <f ca="1">IF(NOTA[[#This Row],[NB NOTA_C_QTY]]="","",ROW()-2)</f>
        <v/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 t="str">
        <f ca="1">IF(NOTA[[#This Row],[NAMA BARANG]]="","",INDEX(NOTA[ID],MATCH(,INDIRECT(ADDRESS(ROW(NOTA[ID]),COLUMN(NOTA[ID]))&amp;":"&amp;ADDRESS(ROW(),COLUMN(NOTA[ID]))),-1)))</f>
        <v/>
      </c>
      <c r="E469" s="47"/>
      <c r="H469" s="48"/>
      <c r="N469" s="39"/>
      <c r="Q469" s="43"/>
      <c r="R469" s="49"/>
      <c r="S469" s="50"/>
      <c r="U469" s="51"/>
      <c r="V469" s="46"/>
      <c r="W469" s="51" t="str">
        <f>IF(NOTA[[#This Row],[HARGA/ CTN]]="",NOTA[[#This Row],[JUMLAH_H]],NOTA[[#This Row],[HARGA/ CTN]]*IF(NOTA[[#This Row],[C]]="",0,NOTA[[#This Row],[C]]))</f>
        <v/>
      </c>
      <c r="X469" s="51" t="str">
        <f>IF(NOTA[[#This Row],[JUMLAH]]="","",NOTA[[#This Row],[JUMLAH]]*NOTA[[#This Row],[DISC 1]])</f>
        <v/>
      </c>
      <c r="Y469" s="51" t="str">
        <f>IF(NOTA[[#This Row],[JUMLAH]]="","",(NOTA[[#This Row],[JUMLAH]]-NOTA[[#This Row],[DISC 1-]])*NOTA[[#This Row],[DISC 2]])</f>
        <v/>
      </c>
      <c r="Z469" s="51" t="str">
        <f>IF(NOTA[[#This Row],[JUMLAH]]="","",NOTA[[#This Row],[DISC 1-]]+NOTA[[#This Row],[DISC 2-]])</f>
        <v/>
      </c>
      <c r="AA469" s="51" t="str">
        <f>IF(NOTA[[#This Row],[JUMLAH]]="","",NOTA[[#This Row],[JUMLAH]]-NOTA[[#This Row],[DISC]])</f>
        <v/>
      </c>
      <c r="AB469" s="51"/>
      <c r="AC4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1" t="str">
        <f>IF(OR(NOTA[[#This Row],[QTY]]="",NOTA[[#This Row],[HARGA SATUAN]]="",),"",NOTA[[#This Row],[QTY]]*NOTA[[#This Row],[HARGA SATUAN]])</f>
        <v/>
      </c>
      <c r="AG469" s="40" t="str">
        <f ca="1">IF(NOTA[ID_H]="","",INDEX(NOTA[TANGGAL],MATCH(,INDIRECT(ADDRESS(ROW(NOTA[TANGGAL]),COLUMN(NOTA[TANGGAL]))&amp;":"&amp;ADDRESS(ROW(),COLUMN(NOTA[TANGGAL]))),-1)))</f>
        <v/>
      </c>
      <c r="AH469" s="42" t="str">
        <f ca="1">IF(NOTA[[#This Row],[NAMA BARANG]]="","",INDEX(NOTA[SUPPLIER],MATCH(,INDIRECT(ADDRESS(ROW(NOTA[ID]),COLUMN(NOTA[ID]))&amp;":"&amp;ADDRESS(ROW(),COLUMN(NOTA[ID]))),-1)))</f>
        <v/>
      </c>
      <c r="AI469" s="42" t="str">
        <f ca="1">IF(NOTA[[#This Row],[ID_H]]="","",IF(NOTA[[#This Row],[FAKTUR]]="",INDIRECT(ADDRESS(ROW()-1,COLUMN())),NOTA[[#This Row],[FAKTUR]]))</f>
        <v/>
      </c>
      <c r="AJ469" s="39" t="str">
        <f ca="1">IF(NOTA[[#This Row],[ID]]="","",COUNTIF(NOTA[ID_H],NOTA[[#This Row],[ID_H]]))</f>
        <v/>
      </c>
      <c r="AK469" s="39" t="str">
        <f ca="1">IF(NOTA[[#This Row],[TGL.NOTA]]="",IF(NOTA[[#This Row],[SUPPLIER_H]]="","",AK468),MONTH(NOTA[[#This Row],[TGL.NOTA]]))</f>
        <v/>
      </c>
      <c r="AL469" s="39" t="str">
        <f>LOWER(SUBSTITUTE(SUBSTITUTE(SUBSTITUTE(SUBSTITUTE(SUBSTITUTE(SUBSTITUTE(SUBSTITUTE(SUBSTITUTE(SUBSTITUTE(NOTA[NAMA BARANG]," ",),".",""),"-",""),"(",""),")",""),",",""),"/",""),"""",""),"+",""))</f>
        <v/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 t="str">
        <f>IF(NOTA[[#This Row],[CONCAT1]]="","",MATCH(NOTA[[#This Row],[CONCAT1]],[3]!db[NB NOTA_C],0))</f>
        <v/>
      </c>
      <c r="AR469" s="39" t="str">
        <f>IF(NOTA[[#This Row],[QTY/ CTN]]="","",TRUE)</f>
        <v/>
      </c>
      <c r="AS469" s="39" t="str">
        <f ca="1">IF(NOTA[[#This Row],[ID_H]]="","",IF(NOTA[[#This Row],[Column3]]=TRUE,NOTA[[#This Row],[QTY/ CTN]],INDEX([3]!db[QTY/ CTN],NOTA[[#This Row],[//DB]])))</f>
        <v/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9" s="39" t="str">
        <f ca="1">IF(NOTA[[#This Row],[ID_H]]="","",MATCH(NOTA[[#This Row],[NB NOTA_C_QTY]],[3]!db[NB NOTA_C_QTY],0))</f>
        <v/>
      </c>
      <c r="AV469" s="55" t="str">
        <f ca="1">IF(NOTA[[#This Row],[NB NOTA_C_QTY]]="","",ROW()-2)</f>
        <v/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NOTA_C_QTY]],[3]!db[NB NOTA_C_QTY],0))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9" t="str">
        <f>IF(NOTA[[#This Row],[ID_P]]="","",MATCH(NOTA[[#This Row],[ID_P]],[1]!B_MSK[N_ID],0))</f>
        <v/>
      </c>
      <c r="D471" s="39" t="str">
        <f ca="1">IF(NOTA[[#This Row],[NAMA BARANG]]="","",INDEX(NOTA[ID],MATCH(,INDIRECT(ADDRESS(ROW(NOTA[ID]),COLUMN(NOTA[ID]))&amp;":"&amp;ADDRESS(ROW(),COLUMN(NOTA[ID]))),-1)))</f>
        <v/>
      </c>
      <c r="E471" s="47"/>
      <c r="H471" s="48"/>
      <c r="N471" s="39"/>
      <c r="Q471" s="43"/>
      <c r="R471" s="49"/>
      <c r="S471" s="50"/>
      <c r="U471" s="51"/>
      <c r="V471" s="46"/>
      <c r="W471" s="51" t="str">
        <f>IF(NOTA[[#This Row],[HARGA/ CTN]]="",NOTA[[#This Row],[JUMLAH_H]],NOTA[[#This Row],[HARGA/ CTN]]*IF(NOTA[[#This Row],[C]]="",0,NOTA[[#This Row],[C]]))</f>
        <v/>
      </c>
      <c r="X471" s="51" t="str">
        <f>IF(NOTA[[#This Row],[JUMLAH]]="","",NOTA[[#This Row],[JUMLAH]]*NOTA[[#This Row],[DISC 1]])</f>
        <v/>
      </c>
      <c r="Y471" s="51" t="str">
        <f>IF(NOTA[[#This Row],[JUMLAH]]="","",(NOTA[[#This Row],[JUMLAH]]-NOTA[[#This Row],[DISC 1-]])*NOTA[[#This Row],[DISC 2]])</f>
        <v/>
      </c>
      <c r="Z471" s="51" t="str">
        <f>IF(NOTA[[#This Row],[JUMLAH]]="","",NOTA[[#This Row],[DISC 1-]]+NOTA[[#This Row],[DISC 2-]])</f>
        <v/>
      </c>
      <c r="AA471" s="51" t="str">
        <f>IF(NOTA[[#This Row],[JUMLAH]]="","",NOTA[[#This Row],[JUMLAH]]-NOTA[[#This Row],[DISC]])</f>
        <v/>
      </c>
      <c r="AB471" s="51"/>
      <c r="AC4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1" t="str">
        <f>IF(OR(NOTA[[#This Row],[QTY]]="",NOTA[[#This Row],[HARGA SATUAN]]="",),"",NOTA[[#This Row],[QTY]]*NOTA[[#This Row],[HARGA SATUAN]])</f>
        <v/>
      </c>
      <c r="AG471" s="40" t="str">
        <f ca="1">IF(NOTA[ID_H]="","",INDEX(NOTA[TANGGAL],MATCH(,INDIRECT(ADDRESS(ROW(NOTA[TANGGAL]),COLUMN(NOTA[TANGGAL]))&amp;":"&amp;ADDRESS(ROW(),COLUMN(NOTA[TANGGAL]))),-1)))</f>
        <v/>
      </c>
      <c r="AH471" s="42" t="str">
        <f ca="1">IF(NOTA[[#This Row],[NAMA BARANG]]="","",INDEX(NOTA[SUPPLIER],MATCH(,INDIRECT(ADDRESS(ROW(NOTA[ID]),COLUMN(NOTA[ID]))&amp;":"&amp;ADDRESS(ROW(),COLUMN(NOTA[ID]))),-1)))</f>
        <v/>
      </c>
      <c r="AI471" s="42" t="str">
        <f ca="1">IF(NOTA[[#This Row],[ID_H]]="","",IF(NOTA[[#This Row],[FAKTUR]]="",INDIRECT(ADDRESS(ROW()-1,COLUMN())),NOTA[[#This Row],[FAKTUR]]))</f>
        <v/>
      </c>
      <c r="AJ471" s="39" t="str">
        <f ca="1">IF(NOTA[[#This Row],[ID]]="","",COUNTIF(NOTA[ID_H],NOTA[[#This Row],[ID_H]]))</f>
        <v/>
      </c>
      <c r="AK471" s="39" t="str">
        <f ca="1">IF(NOTA[[#This Row],[TGL.NOTA]]="",IF(NOTA[[#This Row],[SUPPLIER_H]]="","",AK470),MONTH(NOTA[[#This Row],[TGL.NOTA]]))</f>
        <v/>
      </c>
      <c r="AL471" s="39" t="str">
        <f>LOWER(SUBSTITUTE(SUBSTITUTE(SUBSTITUTE(SUBSTITUTE(SUBSTITUTE(SUBSTITUTE(SUBSTITUTE(SUBSTITUTE(SUBSTITUTE(NOTA[NAMA BARANG]," ",),".",""),"-",""),"(",""),")",""),",",""),"/",""),"""",""),"+",""))</f>
        <v/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1" s="39" t="str">
        <f>IF(NOTA[[#This Row],[CONCAT4]]="","",_xlfn.IFNA(MATCH(NOTA[[#This Row],[CONCAT4]],[2]!RAW[CONCAT_H],0),FALSE))</f>
        <v/>
      </c>
      <c r="AQ471" s="39" t="str">
        <f>IF(NOTA[[#This Row],[CONCAT1]]="","",MATCH(NOTA[[#This Row],[CONCAT1]],[3]!db[NB NOTA_C],0))</f>
        <v/>
      </c>
      <c r="AR471" s="39" t="str">
        <f>IF(NOTA[[#This Row],[QTY/ CTN]]="","",TRUE)</f>
        <v/>
      </c>
      <c r="AS471" s="39" t="str">
        <f ca="1">IF(NOTA[[#This Row],[ID_H]]="","",IF(NOTA[[#This Row],[Column3]]=TRUE,NOTA[[#This Row],[QTY/ CTN]],INDEX([3]!db[QTY/ CTN],NOTA[[#This Row],[//DB]])))</f>
        <v/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1" s="39" t="str">
        <f ca="1">IF(NOTA[[#This Row],[ID_H]]="","",MATCH(NOTA[[#This Row],[NB NOTA_C_QTY]],[3]!db[NB NOTA_C_QTY],0))</f>
        <v/>
      </c>
      <c r="AV471" s="55" t="str">
        <f ca="1">IF(NOTA[[#This Row],[NB NOTA_C_QTY]]="","",ROW()-2)</f>
        <v/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NOTA_C_QTY]],[3]!db[NB NOTA_C_QTY],0))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9" t="str">
        <f>IF(NOTA[[#This Row],[ID_P]]="","",MATCH(NOTA[[#This Row],[ID_P]],[1]!B_MSK[N_ID],0))</f>
        <v/>
      </c>
      <c r="D473" s="39" t="str">
        <f ca="1">IF(NOTA[[#This Row],[NAMA BARANG]]="","",INDEX(NOTA[ID],MATCH(,INDIRECT(ADDRESS(ROW(NOTA[ID]),COLUMN(NOTA[ID]))&amp;":"&amp;ADDRESS(ROW(),COLUMN(NOTA[ID]))),-1)))</f>
        <v/>
      </c>
      <c r="E473" s="47"/>
      <c r="H473" s="48"/>
      <c r="N473" s="39"/>
      <c r="Q473" s="43"/>
      <c r="R473" s="49"/>
      <c r="S473" s="50"/>
      <c r="U473" s="51"/>
      <c r="V473" s="46"/>
      <c r="W473" s="51" t="str">
        <f>IF(NOTA[[#This Row],[HARGA/ CTN]]="",NOTA[[#This Row],[JUMLAH_H]],NOTA[[#This Row],[HARGA/ CTN]]*IF(NOTA[[#This Row],[C]]="",0,NOTA[[#This Row],[C]]))</f>
        <v/>
      </c>
      <c r="X473" s="51" t="str">
        <f>IF(NOTA[[#This Row],[JUMLAH]]="","",NOTA[[#This Row],[JUMLAH]]*NOTA[[#This Row],[DISC 1]])</f>
        <v/>
      </c>
      <c r="Y473" s="51" t="str">
        <f>IF(NOTA[[#This Row],[JUMLAH]]="","",(NOTA[[#This Row],[JUMLAH]]-NOTA[[#This Row],[DISC 1-]])*NOTA[[#This Row],[DISC 2]])</f>
        <v/>
      </c>
      <c r="Z473" s="51" t="str">
        <f>IF(NOTA[[#This Row],[JUMLAH]]="","",NOTA[[#This Row],[DISC 1-]]+NOTA[[#This Row],[DISC 2-]])</f>
        <v/>
      </c>
      <c r="AA473" s="51" t="str">
        <f>IF(NOTA[[#This Row],[JUMLAH]]="","",NOTA[[#This Row],[JUMLAH]]-NOTA[[#This Row],[DISC]])</f>
        <v/>
      </c>
      <c r="AB473" s="51"/>
      <c r="AC4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3" s="51" t="str">
        <f>IF(OR(NOTA[[#This Row],[QTY]]="",NOTA[[#This Row],[HARGA SATUAN]]="",),"",NOTA[[#This Row],[QTY]]*NOTA[[#This Row],[HARGA SATUAN]])</f>
        <v/>
      </c>
      <c r="AG473" s="40" t="str">
        <f ca="1">IF(NOTA[ID_H]="","",INDEX(NOTA[TANGGAL],MATCH(,INDIRECT(ADDRESS(ROW(NOTA[TANGGAL]),COLUMN(NOTA[TANGGAL]))&amp;":"&amp;ADDRESS(ROW(),COLUMN(NOTA[TANGGAL]))),-1)))</f>
        <v/>
      </c>
      <c r="AH473" s="42" t="str">
        <f ca="1">IF(NOTA[[#This Row],[NAMA BARANG]]="","",INDEX(NOTA[SUPPLIER],MATCH(,INDIRECT(ADDRESS(ROW(NOTA[ID]),COLUMN(NOTA[ID]))&amp;":"&amp;ADDRESS(ROW(),COLUMN(NOTA[ID]))),-1)))</f>
        <v/>
      </c>
      <c r="AI473" s="42" t="str">
        <f ca="1">IF(NOTA[[#This Row],[ID_H]]="","",IF(NOTA[[#This Row],[FAKTUR]]="",INDIRECT(ADDRESS(ROW()-1,COLUMN())),NOTA[[#This Row],[FAKTUR]]))</f>
        <v/>
      </c>
      <c r="AJ473" s="39" t="str">
        <f ca="1">IF(NOTA[[#This Row],[ID]]="","",COUNTIF(NOTA[ID_H],NOTA[[#This Row],[ID_H]]))</f>
        <v/>
      </c>
      <c r="AK473" s="39" t="str">
        <f ca="1">IF(NOTA[[#This Row],[TGL.NOTA]]="",IF(NOTA[[#This Row],[SUPPLIER_H]]="","",AK472),MONTH(NOTA[[#This Row],[TGL.NOTA]]))</f>
        <v/>
      </c>
      <c r="AL473" s="39" t="str">
        <f>LOWER(SUBSTITUTE(SUBSTITUTE(SUBSTITUTE(SUBSTITUTE(SUBSTITUTE(SUBSTITUTE(SUBSTITUTE(SUBSTITUTE(SUBSTITUTE(NOTA[NAMA BARANG]," ",),".",""),"-",""),"(",""),")",""),",",""),"/",""),"""",""),"+",""))</f>
        <v/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3" s="39" t="str">
        <f>IF(NOTA[[#This Row],[CONCAT4]]="","",_xlfn.IFNA(MATCH(NOTA[[#This Row],[CONCAT4]],[2]!RAW[CONCAT_H],0),FALSE))</f>
        <v/>
      </c>
      <c r="AQ473" s="39" t="str">
        <f>IF(NOTA[[#This Row],[CONCAT1]]="","",MATCH(NOTA[[#This Row],[CONCAT1]],[3]!db[NB NOTA_C],0))</f>
        <v/>
      </c>
      <c r="AR473" s="39" t="str">
        <f>IF(NOTA[[#This Row],[QTY/ CTN]]="","",TRUE)</f>
        <v/>
      </c>
      <c r="AS473" s="39" t="str">
        <f ca="1">IF(NOTA[[#This Row],[ID_H]]="","",IF(NOTA[[#This Row],[Column3]]=TRUE,NOTA[[#This Row],[QTY/ CTN]],INDEX([3]!db[QTY/ CTN],NOTA[[#This Row],[//DB]])))</f>
        <v/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3" s="39" t="str">
        <f ca="1">IF(NOTA[[#This Row],[ID_H]]="","",MATCH(NOTA[[#This Row],[NB NOTA_C_QTY]],[3]!db[NB NOTA_C_QTY],0))</f>
        <v/>
      </c>
      <c r="AV473" s="55" t="str">
        <f ca="1">IF(NOTA[[#This Row],[NB NOTA_C_QTY]]="","",ROW()-2)</f>
        <v/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NOTA_C_QTY]],[3]!db[NB NOTA_C_QTY],0))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9" t="str">
        <f>IF(NOTA[[#This Row],[ID_P]]="","",MATCH(NOTA[[#This Row],[ID_P]],[1]!B_MSK[N_ID],0))</f>
        <v/>
      </c>
      <c r="D475" s="39" t="str">
        <f ca="1">IF(NOTA[[#This Row],[NAMA BARANG]]="","",INDEX(NOTA[ID],MATCH(,INDIRECT(ADDRESS(ROW(NOTA[ID]),COLUMN(NOTA[ID]))&amp;":"&amp;ADDRESS(ROW(),COLUMN(NOTA[ID]))),-1)))</f>
        <v/>
      </c>
      <c r="E475" s="47"/>
      <c r="H475" s="48"/>
      <c r="N475" s="39"/>
      <c r="Q475" s="43"/>
      <c r="R475" s="49"/>
      <c r="S475" s="50"/>
      <c r="U475" s="51"/>
      <c r="V475" s="46"/>
      <c r="W475" s="51" t="str">
        <f>IF(NOTA[[#This Row],[HARGA/ CTN]]="",NOTA[[#This Row],[JUMLAH_H]],NOTA[[#This Row],[HARGA/ CTN]]*IF(NOTA[[#This Row],[C]]="",0,NOTA[[#This Row],[C]]))</f>
        <v/>
      </c>
      <c r="X475" s="51" t="str">
        <f>IF(NOTA[[#This Row],[JUMLAH]]="","",NOTA[[#This Row],[JUMLAH]]*NOTA[[#This Row],[DISC 1]])</f>
        <v/>
      </c>
      <c r="Y475" s="51" t="str">
        <f>IF(NOTA[[#This Row],[JUMLAH]]="","",(NOTA[[#This Row],[JUMLAH]]-NOTA[[#This Row],[DISC 1-]])*NOTA[[#This Row],[DISC 2]])</f>
        <v/>
      </c>
      <c r="Z475" s="51" t="str">
        <f>IF(NOTA[[#This Row],[JUMLAH]]="","",NOTA[[#This Row],[DISC 1-]]+NOTA[[#This Row],[DISC 2-]])</f>
        <v/>
      </c>
      <c r="AA475" s="51" t="str">
        <f>IF(NOTA[[#This Row],[JUMLAH]]="","",NOTA[[#This Row],[JUMLAH]]-NOTA[[#This Row],[DISC]])</f>
        <v/>
      </c>
      <c r="AB475" s="51"/>
      <c r="AC4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5" s="51" t="str">
        <f>IF(OR(NOTA[[#This Row],[QTY]]="",NOTA[[#This Row],[HARGA SATUAN]]="",),"",NOTA[[#This Row],[QTY]]*NOTA[[#This Row],[HARGA SATUAN]])</f>
        <v/>
      </c>
      <c r="AG475" s="40" t="str">
        <f ca="1">IF(NOTA[ID_H]="","",INDEX(NOTA[TANGGAL],MATCH(,INDIRECT(ADDRESS(ROW(NOTA[TANGGAL]),COLUMN(NOTA[TANGGAL]))&amp;":"&amp;ADDRESS(ROW(),COLUMN(NOTA[TANGGAL]))),-1)))</f>
        <v/>
      </c>
      <c r="AH475" s="42" t="str">
        <f ca="1">IF(NOTA[[#This Row],[NAMA BARANG]]="","",INDEX(NOTA[SUPPLIER],MATCH(,INDIRECT(ADDRESS(ROW(NOTA[ID]),COLUMN(NOTA[ID]))&amp;":"&amp;ADDRESS(ROW(),COLUMN(NOTA[ID]))),-1)))</f>
        <v/>
      </c>
      <c r="AI475" s="42" t="str">
        <f ca="1">IF(NOTA[[#This Row],[ID_H]]="","",IF(NOTA[[#This Row],[FAKTUR]]="",INDIRECT(ADDRESS(ROW()-1,COLUMN())),NOTA[[#This Row],[FAKTUR]]))</f>
        <v/>
      </c>
      <c r="AJ475" s="39" t="str">
        <f ca="1">IF(NOTA[[#This Row],[ID]]="","",COUNTIF(NOTA[ID_H],NOTA[[#This Row],[ID_H]]))</f>
        <v/>
      </c>
      <c r="AK475" s="39" t="str">
        <f ca="1">IF(NOTA[[#This Row],[TGL.NOTA]]="",IF(NOTA[[#This Row],[SUPPLIER_H]]="","",AK474),MONTH(NOTA[[#This Row],[TGL.NOTA]]))</f>
        <v/>
      </c>
      <c r="AL475" s="39" t="str">
        <f>LOWER(SUBSTITUTE(SUBSTITUTE(SUBSTITUTE(SUBSTITUTE(SUBSTITUTE(SUBSTITUTE(SUBSTITUTE(SUBSTITUTE(SUBSTITUTE(NOTA[NAMA BARANG]," ",),".",""),"-",""),"(",""),")",""),",",""),"/",""),"""",""),"+",""))</f>
        <v/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5" s="39" t="str">
        <f>IF(NOTA[[#This Row],[CONCAT4]]="","",_xlfn.IFNA(MATCH(NOTA[[#This Row],[CONCAT4]],[2]!RAW[CONCAT_H],0),FALSE))</f>
        <v/>
      </c>
      <c r="AQ475" s="39" t="str">
        <f>IF(NOTA[[#This Row],[CONCAT1]]="","",MATCH(NOTA[[#This Row],[CONCAT1]],[3]!db[NB NOTA_C],0))</f>
        <v/>
      </c>
      <c r="AR475" s="39" t="str">
        <f>IF(NOTA[[#This Row],[QTY/ CTN]]="","",TRUE)</f>
        <v/>
      </c>
      <c r="AS475" s="39" t="str">
        <f ca="1">IF(NOTA[[#This Row],[ID_H]]="","",IF(NOTA[[#This Row],[Column3]]=TRUE,NOTA[[#This Row],[QTY/ CTN]],INDEX([3]!db[QTY/ CTN],NOTA[[#This Row],[//DB]])))</f>
        <v/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5" s="39" t="str">
        <f ca="1">IF(NOTA[[#This Row],[ID_H]]="","",MATCH(NOTA[[#This Row],[NB NOTA_C_QTY]],[3]!db[NB NOTA_C_QTY],0))</f>
        <v/>
      </c>
      <c r="AV475" s="55" t="str">
        <f ca="1">IF(NOTA[[#This Row],[NB NOTA_C_QTY]]="","",ROW()-2)</f>
        <v/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NOTA_C_QTY]],[3]!db[NB NOTA_C_QTY],0))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9" t="str">
        <f>IF(NOTA[[#This Row],[ID_P]]="","",MATCH(NOTA[[#This Row],[ID_P]],[1]!B_MSK[N_ID],0))</f>
        <v/>
      </c>
      <c r="D477" s="39" t="str">
        <f ca="1">IF(NOTA[[#This Row],[NAMA BARANG]]="","",INDEX(NOTA[ID],MATCH(,INDIRECT(ADDRESS(ROW(NOTA[ID]),COLUMN(NOTA[ID]))&amp;":"&amp;ADDRESS(ROW(),COLUMN(NOTA[ID]))),-1)))</f>
        <v/>
      </c>
      <c r="E477" s="47"/>
      <c r="H477" s="48"/>
      <c r="N477" s="39"/>
      <c r="Q477" s="43"/>
      <c r="R477" s="49"/>
      <c r="S477" s="50"/>
      <c r="U477" s="51"/>
      <c r="V477" s="46"/>
      <c r="W477" s="51" t="str">
        <f>IF(NOTA[[#This Row],[HARGA/ CTN]]="",NOTA[[#This Row],[JUMLAH_H]],NOTA[[#This Row],[HARGA/ CTN]]*IF(NOTA[[#This Row],[C]]="",0,NOTA[[#This Row],[C]]))</f>
        <v/>
      </c>
      <c r="X477" s="51" t="str">
        <f>IF(NOTA[[#This Row],[JUMLAH]]="","",NOTA[[#This Row],[JUMLAH]]*NOTA[[#This Row],[DISC 1]])</f>
        <v/>
      </c>
      <c r="Y477" s="51" t="str">
        <f>IF(NOTA[[#This Row],[JUMLAH]]="","",(NOTA[[#This Row],[JUMLAH]]-NOTA[[#This Row],[DISC 1-]])*NOTA[[#This Row],[DISC 2]])</f>
        <v/>
      </c>
      <c r="Z477" s="51" t="str">
        <f>IF(NOTA[[#This Row],[JUMLAH]]="","",NOTA[[#This Row],[DISC 1-]]+NOTA[[#This Row],[DISC 2-]])</f>
        <v/>
      </c>
      <c r="AA477" s="51" t="str">
        <f>IF(NOTA[[#This Row],[JUMLAH]]="","",NOTA[[#This Row],[JUMLAH]]-NOTA[[#This Row],[DISC]])</f>
        <v/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7" s="51" t="str">
        <f>IF(OR(NOTA[[#This Row],[QTY]]="",NOTA[[#This Row],[HARGA SATUAN]]="",),"",NOTA[[#This Row],[QTY]]*NOTA[[#This Row],[HARGA SATUAN]])</f>
        <v/>
      </c>
      <c r="AG477" s="40" t="str">
        <f ca="1">IF(NOTA[ID_H]="","",INDEX(NOTA[TANGGAL],MATCH(,INDIRECT(ADDRESS(ROW(NOTA[TANGGAL]),COLUMN(NOTA[TANGGAL]))&amp;":"&amp;ADDRESS(ROW(),COLUMN(NOTA[TANGGAL]))),-1)))</f>
        <v/>
      </c>
      <c r="AH477" s="42" t="str">
        <f ca="1">IF(NOTA[[#This Row],[NAMA BARANG]]="","",INDEX(NOTA[SUPPLIER],MATCH(,INDIRECT(ADDRESS(ROW(NOTA[ID]),COLUMN(NOTA[ID]))&amp;":"&amp;ADDRESS(ROW(),COLUMN(NOTA[ID]))),-1)))</f>
        <v/>
      </c>
      <c r="AI477" s="42" t="str">
        <f ca="1">IF(NOTA[[#This Row],[ID_H]]="","",IF(NOTA[[#This Row],[FAKTUR]]="",INDIRECT(ADDRESS(ROW()-1,COLUMN())),NOTA[[#This Row],[FAKTUR]]))</f>
        <v/>
      </c>
      <c r="AJ477" s="39" t="str">
        <f ca="1">IF(NOTA[[#This Row],[ID]]="","",COUNTIF(NOTA[ID_H],NOTA[[#This Row],[ID_H]]))</f>
        <v/>
      </c>
      <c r="AK477" s="39" t="str">
        <f ca="1">IF(NOTA[[#This Row],[TGL.NOTA]]="",IF(NOTA[[#This Row],[SUPPLIER_H]]="","",AK476),MONTH(NOTA[[#This Row],[TGL.NOTA]]))</f>
        <v/>
      </c>
      <c r="AL477" s="39" t="str">
        <f>LOWER(SUBSTITUTE(SUBSTITUTE(SUBSTITUTE(SUBSTITUTE(SUBSTITUTE(SUBSTITUTE(SUBSTITUTE(SUBSTITUTE(SUBSTITUTE(NOTA[NAMA BARANG]," ",),".",""),"-",""),"(",""),")",""),",",""),"/",""),"""",""),"+",""))</f>
        <v/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7" s="39" t="str">
        <f>IF(NOTA[[#This Row],[CONCAT4]]="","",_xlfn.IFNA(MATCH(NOTA[[#This Row],[CONCAT4]],[2]!RAW[CONCAT_H],0),FALSE))</f>
        <v/>
      </c>
      <c r="AQ477" s="39" t="str">
        <f>IF(NOTA[[#This Row],[CONCAT1]]="","",MATCH(NOTA[[#This Row],[CONCAT1]],[3]!db[NB NOTA_C],0))</f>
        <v/>
      </c>
      <c r="AR477" s="39" t="str">
        <f>IF(NOTA[[#This Row],[QTY/ CTN]]="","",TRUE)</f>
        <v/>
      </c>
      <c r="AS477" s="39" t="str">
        <f ca="1">IF(NOTA[[#This Row],[ID_H]]="","",IF(NOTA[[#This Row],[Column3]]=TRUE,NOTA[[#This Row],[QTY/ CTN]],INDEX([3]!db[QTY/ CTN],NOTA[[#This Row],[//DB]])))</f>
        <v/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7" s="39" t="str">
        <f ca="1">IF(NOTA[[#This Row],[ID_H]]="","",MATCH(NOTA[[#This Row],[NB NOTA_C_QTY]],[3]!db[NB NOTA_C_QTY],0))</f>
        <v/>
      </c>
      <c r="AV477" s="55" t="str">
        <f ca="1">IF(NOTA[[#This Row],[NB NOTA_C_QTY]]="","",ROW()-2)</f>
        <v/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 t="str">
        <f ca="1">IF(NOTA[[#This Row],[NAMA BARANG]]="","",INDEX(NOTA[ID],MATCH(,INDIRECT(ADDRESS(ROW(NOTA[ID]),COLUMN(NOTA[ID]))&amp;":"&amp;ADDRESS(ROW(),COLUMN(NOTA[ID]))),-1)))</f>
        <v/>
      </c>
      <c r="E478" s="47"/>
      <c r="H478" s="48"/>
      <c r="N478" s="39"/>
      <c r="Q478" s="43"/>
      <c r="R478" s="49"/>
      <c r="S478" s="50"/>
      <c r="U478" s="51"/>
      <c r="V478" s="46"/>
      <c r="W478" s="51" t="str">
        <f>IF(NOTA[[#This Row],[HARGA/ CTN]]="",NOTA[[#This Row],[JUMLAH_H]],NOTA[[#This Row],[HARGA/ CTN]]*IF(NOTA[[#This Row],[C]]="",0,NOTA[[#This Row],[C]]))</f>
        <v/>
      </c>
      <c r="X478" s="51" t="str">
        <f>IF(NOTA[[#This Row],[JUMLAH]]="","",NOTA[[#This Row],[JUMLAH]]*NOTA[[#This Row],[DISC 1]])</f>
        <v/>
      </c>
      <c r="Y478" s="51" t="str">
        <f>IF(NOTA[[#This Row],[JUMLAH]]="","",(NOTA[[#This Row],[JUMLAH]]-NOTA[[#This Row],[DISC 1-]])*NOTA[[#This Row],[DISC 2]])</f>
        <v/>
      </c>
      <c r="Z478" s="51" t="str">
        <f>IF(NOTA[[#This Row],[JUMLAH]]="","",NOTA[[#This Row],[DISC 1-]]+NOTA[[#This Row],[DISC 2-]])</f>
        <v/>
      </c>
      <c r="AA478" s="51" t="str">
        <f>IF(NOTA[[#This Row],[JUMLAH]]="","",NOTA[[#This Row],[JUMLAH]]-NOTA[[#This Row],[DISC]])</f>
        <v/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8" s="51" t="str">
        <f>IF(OR(NOTA[[#This Row],[QTY]]="",NOTA[[#This Row],[HARGA SATUAN]]="",),"",NOTA[[#This Row],[QTY]]*NOTA[[#This Row],[HARGA SATUAN]])</f>
        <v/>
      </c>
      <c r="AG478" s="40" t="str">
        <f ca="1">IF(NOTA[ID_H]="","",INDEX(NOTA[TANGGAL],MATCH(,INDIRECT(ADDRESS(ROW(NOTA[TANGGAL]),COLUMN(NOTA[TANGGAL]))&amp;":"&amp;ADDRESS(ROW(),COLUMN(NOTA[TANGGAL]))),-1)))</f>
        <v/>
      </c>
      <c r="AH478" s="42" t="str">
        <f ca="1">IF(NOTA[[#This Row],[NAMA BARANG]]="","",INDEX(NOTA[SUPPLIER],MATCH(,INDIRECT(ADDRESS(ROW(NOTA[ID]),COLUMN(NOTA[ID]))&amp;":"&amp;ADDRESS(ROW(),COLUMN(NOTA[ID]))),-1)))</f>
        <v/>
      </c>
      <c r="AI478" s="42" t="str">
        <f ca="1">IF(NOTA[[#This Row],[ID_H]]="","",IF(NOTA[[#This Row],[FAKTUR]]="",INDIRECT(ADDRESS(ROW()-1,COLUMN())),NOTA[[#This Row],[FAKTUR]]))</f>
        <v/>
      </c>
      <c r="AJ478" s="39" t="str">
        <f ca="1">IF(NOTA[[#This Row],[ID]]="","",COUNTIF(NOTA[ID_H],NOTA[[#This Row],[ID_H]]))</f>
        <v/>
      </c>
      <c r="AK478" s="39" t="str">
        <f ca="1">IF(NOTA[[#This Row],[TGL.NOTA]]="",IF(NOTA[[#This Row],[SUPPLIER_H]]="","",AK477),MONTH(NOTA[[#This Row],[TGL.NOTA]]))</f>
        <v/>
      </c>
      <c r="AL478" s="39" t="str">
        <f>LOWER(SUBSTITUTE(SUBSTITUTE(SUBSTITUTE(SUBSTITUTE(SUBSTITUTE(SUBSTITUTE(SUBSTITUTE(SUBSTITUTE(SUBSTITUTE(NOTA[NAMA BARANG]," ",),".",""),"-",""),"(",""),")",""),",",""),"/",""),"""",""),"+",""))</f>
        <v/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 t="str">
        <f>IF(NOTA[[#This Row],[CONCAT1]]="","",MATCH(NOTA[[#This Row],[CONCAT1]],[3]!db[NB NOTA_C],0))</f>
        <v/>
      </c>
      <c r="AR478" s="39" t="str">
        <f>IF(NOTA[[#This Row],[QTY/ CTN]]="","",TRUE)</f>
        <v/>
      </c>
      <c r="AS478" s="39" t="str">
        <f ca="1">IF(NOTA[[#This Row],[ID_H]]="","",IF(NOTA[[#This Row],[Column3]]=TRUE,NOTA[[#This Row],[QTY/ CTN]],INDEX([3]!db[QTY/ CTN],NOTA[[#This Row],[//DB]])))</f>
        <v/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8" s="39" t="str">
        <f ca="1">IF(NOTA[[#This Row],[ID_H]]="","",MATCH(NOTA[[#This Row],[NB NOTA_C_QTY]],[3]!db[NB NOTA_C_QTY],0))</f>
        <v/>
      </c>
      <c r="AV478" s="55" t="str">
        <f ca="1">IF(NOTA[[#This Row],[NB NOTA_C_QTY]]="","",ROW()-2)</f>
        <v/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 t="str">
        <f ca="1">IF(NOTA[[#This Row],[NAMA BARANG]]="","",INDEX(NOTA[ID],MATCH(,INDIRECT(ADDRESS(ROW(NOTA[ID]),COLUMN(NOTA[ID]))&amp;":"&amp;ADDRESS(ROW(),COLUMN(NOTA[ID]))),-1)))</f>
        <v/>
      </c>
      <c r="E479" s="47"/>
      <c r="H479" s="48"/>
      <c r="N479" s="39"/>
      <c r="Q479" s="43"/>
      <c r="R479" s="49"/>
      <c r="S479" s="50"/>
      <c r="U479" s="51"/>
      <c r="V479" s="46"/>
      <c r="W479" s="51" t="str">
        <f>IF(NOTA[[#This Row],[HARGA/ CTN]]="",NOTA[[#This Row],[JUMLAH_H]],NOTA[[#This Row],[HARGA/ CTN]]*IF(NOTA[[#This Row],[C]]="",0,NOTA[[#This Row],[C]]))</f>
        <v/>
      </c>
      <c r="X479" s="51" t="str">
        <f>IF(NOTA[[#This Row],[JUMLAH]]="","",NOTA[[#This Row],[JUMLAH]]*NOTA[[#This Row],[DISC 1]])</f>
        <v/>
      </c>
      <c r="Y479" s="51" t="str">
        <f>IF(NOTA[[#This Row],[JUMLAH]]="","",(NOTA[[#This Row],[JUMLAH]]-NOTA[[#This Row],[DISC 1-]])*NOTA[[#This Row],[DISC 2]])</f>
        <v/>
      </c>
      <c r="Z479" s="51" t="str">
        <f>IF(NOTA[[#This Row],[JUMLAH]]="","",NOTA[[#This Row],[DISC 1-]]+NOTA[[#This Row],[DISC 2-]])</f>
        <v/>
      </c>
      <c r="AA479" s="51" t="str">
        <f>IF(NOTA[[#This Row],[JUMLAH]]="","",NOTA[[#This Row],[JUMLAH]]-NOTA[[#This Row],[DISC]])</f>
        <v/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9" s="51" t="str">
        <f>IF(OR(NOTA[[#This Row],[QTY]]="",NOTA[[#This Row],[HARGA SATUAN]]="",),"",NOTA[[#This Row],[QTY]]*NOTA[[#This Row],[HARGA SATUAN]])</f>
        <v/>
      </c>
      <c r="AG479" s="40" t="str">
        <f ca="1">IF(NOTA[ID_H]="","",INDEX(NOTA[TANGGAL],MATCH(,INDIRECT(ADDRESS(ROW(NOTA[TANGGAL]),COLUMN(NOTA[TANGGAL]))&amp;":"&amp;ADDRESS(ROW(),COLUMN(NOTA[TANGGAL]))),-1)))</f>
        <v/>
      </c>
      <c r="AH479" s="42" t="str">
        <f ca="1">IF(NOTA[[#This Row],[NAMA BARANG]]="","",INDEX(NOTA[SUPPLIER],MATCH(,INDIRECT(ADDRESS(ROW(NOTA[ID]),COLUMN(NOTA[ID]))&amp;":"&amp;ADDRESS(ROW(),COLUMN(NOTA[ID]))),-1)))</f>
        <v/>
      </c>
      <c r="AI479" s="42" t="str">
        <f ca="1">IF(NOTA[[#This Row],[ID_H]]="","",IF(NOTA[[#This Row],[FAKTUR]]="",INDIRECT(ADDRESS(ROW()-1,COLUMN())),NOTA[[#This Row],[FAKTUR]]))</f>
        <v/>
      </c>
      <c r="AJ479" s="39" t="str">
        <f ca="1">IF(NOTA[[#This Row],[ID]]="","",COUNTIF(NOTA[ID_H],NOTA[[#This Row],[ID_H]]))</f>
        <v/>
      </c>
      <c r="AK479" s="39" t="str">
        <f ca="1">IF(NOTA[[#This Row],[TGL.NOTA]]="",IF(NOTA[[#This Row],[SUPPLIER_H]]="","",AK478),MONTH(NOTA[[#This Row],[TGL.NOTA]]))</f>
        <v/>
      </c>
      <c r="AL479" s="39" t="str">
        <f>LOWER(SUBSTITUTE(SUBSTITUTE(SUBSTITUTE(SUBSTITUTE(SUBSTITUTE(SUBSTITUTE(SUBSTITUTE(SUBSTITUTE(SUBSTITUTE(NOTA[NAMA BARANG]," ",),".",""),"-",""),"(",""),")",""),",",""),"/",""),"""",""),"+",""))</f>
        <v/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 t="str">
        <f>IF(NOTA[[#This Row],[CONCAT1]]="","",MATCH(NOTA[[#This Row],[CONCAT1]],[3]!db[NB NOTA_C],0))</f>
        <v/>
      </c>
      <c r="AR479" s="39" t="str">
        <f>IF(NOTA[[#This Row],[QTY/ CTN]]="","",TRUE)</f>
        <v/>
      </c>
      <c r="AS479" s="39" t="str">
        <f ca="1">IF(NOTA[[#This Row],[ID_H]]="","",IF(NOTA[[#This Row],[Column3]]=TRUE,NOTA[[#This Row],[QTY/ CTN]],INDEX([3]!db[QTY/ CTN],NOTA[[#This Row],[//DB]])))</f>
        <v/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9" s="39" t="str">
        <f ca="1">IF(NOTA[[#This Row],[ID_H]]="","",MATCH(NOTA[[#This Row],[NB NOTA_C_QTY]],[3]!db[NB NOTA_C_QTY],0))</f>
        <v/>
      </c>
      <c r="AV479" s="55" t="str">
        <f ca="1">IF(NOTA[[#This Row],[NB NOTA_C_QTY]]="","",ROW()-2)</f>
        <v/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 t="str">
        <f ca="1">IF(NOTA[[#This Row],[NAMA BARANG]]="","",INDEX(NOTA[ID],MATCH(,INDIRECT(ADDRESS(ROW(NOTA[ID]),COLUMN(NOTA[ID]))&amp;":"&amp;ADDRESS(ROW(),COLUMN(NOTA[ID]))),-1)))</f>
        <v/>
      </c>
      <c r="E480" s="47"/>
      <c r="H480" s="48"/>
      <c r="N480" s="39"/>
      <c r="Q480" s="43"/>
      <c r="R480" s="49"/>
      <c r="S480" s="50"/>
      <c r="U480" s="51"/>
      <c r="V480" s="46"/>
      <c r="W480" s="51" t="str">
        <f>IF(NOTA[[#This Row],[HARGA/ CTN]]="",NOTA[[#This Row],[JUMLAH_H]],NOTA[[#This Row],[HARGA/ CTN]]*IF(NOTA[[#This Row],[C]]="",0,NOTA[[#This Row],[C]]))</f>
        <v/>
      </c>
      <c r="X480" s="51" t="str">
        <f>IF(NOTA[[#This Row],[JUMLAH]]="","",NOTA[[#This Row],[JUMLAH]]*NOTA[[#This Row],[DISC 1]])</f>
        <v/>
      </c>
      <c r="Y480" s="51" t="str">
        <f>IF(NOTA[[#This Row],[JUMLAH]]="","",(NOTA[[#This Row],[JUMLAH]]-NOTA[[#This Row],[DISC 1-]])*NOTA[[#This Row],[DISC 2]])</f>
        <v/>
      </c>
      <c r="Z480" s="51" t="str">
        <f>IF(NOTA[[#This Row],[JUMLAH]]="","",NOTA[[#This Row],[DISC 1-]]+NOTA[[#This Row],[DISC 2-]])</f>
        <v/>
      </c>
      <c r="AA480" s="51" t="str">
        <f>IF(NOTA[[#This Row],[JUMLAH]]="","",NOTA[[#This Row],[JUMLAH]]-NOTA[[#This Row],[DISC]])</f>
        <v/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0" s="51" t="str">
        <f>IF(OR(NOTA[[#This Row],[QTY]]="",NOTA[[#This Row],[HARGA SATUAN]]="",),"",NOTA[[#This Row],[QTY]]*NOTA[[#This Row],[HARGA SATUAN]])</f>
        <v/>
      </c>
      <c r="AG480" s="40" t="str">
        <f ca="1">IF(NOTA[ID_H]="","",INDEX(NOTA[TANGGAL],MATCH(,INDIRECT(ADDRESS(ROW(NOTA[TANGGAL]),COLUMN(NOTA[TANGGAL]))&amp;":"&amp;ADDRESS(ROW(),COLUMN(NOTA[TANGGAL]))),-1)))</f>
        <v/>
      </c>
      <c r="AH480" s="42" t="str">
        <f ca="1">IF(NOTA[[#This Row],[NAMA BARANG]]="","",INDEX(NOTA[SUPPLIER],MATCH(,INDIRECT(ADDRESS(ROW(NOTA[ID]),COLUMN(NOTA[ID]))&amp;":"&amp;ADDRESS(ROW(),COLUMN(NOTA[ID]))),-1)))</f>
        <v/>
      </c>
      <c r="AI480" s="42" t="str">
        <f ca="1">IF(NOTA[[#This Row],[ID_H]]="","",IF(NOTA[[#This Row],[FAKTUR]]="",INDIRECT(ADDRESS(ROW()-1,COLUMN())),NOTA[[#This Row],[FAKTUR]]))</f>
        <v/>
      </c>
      <c r="AJ480" s="39" t="str">
        <f ca="1">IF(NOTA[[#This Row],[ID]]="","",COUNTIF(NOTA[ID_H],NOTA[[#This Row],[ID_H]]))</f>
        <v/>
      </c>
      <c r="AK480" s="39" t="str">
        <f ca="1">IF(NOTA[[#This Row],[TGL.NOTA]]="",IF(NOTA[[#This Row],[SUPPLIER_H]]="","",AK479),MONTH(NOTA[[#This Row],[TGL.NOTA]]))</f>
        <v/>
      </c>
      <c r="AL480" s="39" t="str">
        <f>LOWER(SUBSTITUTE(SUBSTITUTE(SUBSTITUTE(SUBSTITUTE(SUBSTITUTE(SUBSTITUTE(SUBSTITUTE(SUBSTITUTE(SUBSTITUTE(NOTA[NAMA BARANG]," ",),".",""),"-",""),"(",""),")",""),",",""),"/",""),"""",""),"+",""))</f>
        <v/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 t="str">
        <f>IF(NOTA[[#This Row],[CONCAT1]]="","",MATCH(NOTA[[#This Row],[CONCAT1]],[3]!db[NB NOTA_C],0))</f>
        <v/>
      </c>
      <c r="AR480" s="39" t="str">
        <f>IF(NOTA[[#This Row],[QTY/ CTN]]="","",TRUE)</f>
        <v/>
      </c>
      <c r="AS480" s="39" t="str">
        <f ca="1">IF(NOTA[[#This Row],[ID_H]]="","",IF(NOTA[[#This Row],[Column3]]=TRUE,NOTA[[#This Row],[QTY/ CTN]],INDEX([3]!db[QTY/ CTN],NOTA[[#This Row],[//DB]])))</f>
        <v/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0" s="39" t="str">
        <f ca="1">IF(NOTA[[#This Row],[ID_H]]="","",MATCH(NOTA[[#This Row],[NB NOTA_C_QTY]],[3]!db[NB NOTA_C_QTY],0))</f>
        <v/>
      </c>
      <c r="AV480" s="55" t="str">
        <f ca="1">IF(NOTA[[#This Row],[NB NOTA_C_QTY]]="","",ROW()-2)</f>
        <v/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 t="str">
        <f ca="1">IF(NOTA[[#This Row],[NAMA BARANG]]="","",INDEX(NOTA[ID],MATCH(,INDIRECT(ADDRESS(ROW(NOTA[ID]),COLUMN(NOTA[ID]))&amp;":"&amp;ADDRESS(ROW(),COLUMN(NOTA[ID]))),-1)))</f>
        <v/>
      </c>
      <c r="E481" s="47"/>
      <c r="H481" s="48"/>
      <c r="N481" s="39"/>
      <c r="Q481" s="43"/>
      <c r="R481" s="49"/>
      <c r="S481" s="50"/>
      <c r="U481" s="51"/>
      <c r="V481" s="46"/>
      <c r="W481" s="51" t="str">
        <f>IF(NOTA[[#This Row],[HARGA/ CTN]]="",NOTA[[#This Row],[JUMLAH_H]],NOTA[[#This Row],[HARGA/ CTN]]*IF(NOTA[[#This Row],[C]]="",0,NOTA[[#This Row],[C]]))</f>
        <v/>
      </c>
      <c r="X481" s="51" t="str">
        <f>IF(NOTA[[#This Row],[JUMLAH]]="","",NOTA[[#This Row],[JUMLAH]]*NOTA[[#This Row],[DISC 1]])</f>
        <v/>
      </c>
      <c r="Y481" s="51" t="str">
        <f>IF(NOTA[[#This Row],[JUMLAH]]="","",(NOTA[[#This Row],[JUMLAH]]-NOTA[[#This Row],[DISC 1-]])*NOTA[[#This Row],[DISC 2]])</f>
        <v/>
      </c>
      <c r="Z481" s="51" t="str">
        <f>IF(NOTA[[#This Row],[JUMLAH]]="","",NOTA[[#This Row],[DISC 1-]]+NOTA[[#This Row],[DISC 2-]])</f>
        <v/>
      </c>
      <c r="AA481" s="51" t="str">
        <f>IF(NOTA[[#This Row],[JUMLAH]]="","",NOTA[[#This Row],[JUMLAH]]-NOTA[[#This Row],[DISC]])</f>
        <v/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1" s="51" t="str">
        <f>IF(OR(NOTA[[#This Row],[QTY]]="",NOTA[[#This Row],[HARGA SATUAN]]="",),"",NOTA[[#This Row],[QTY]]*NOTA[[#This Row],[HARGA SATUAN]])</f>
        <v/>
      </c>
      <c r="AG481" s="40" t="str">
        <f ca="1">IF(NOTA[ID_H]="","",INDEX(NOTA[TANGGAL],MATCH(,INDIRECT(ADDRESS(ROW(NOTA[TANGGAL]),COLUMN(NOTA[TANGGAL]))&amp;":"&amp;ADDRESS(ROW(),COLUMN(NOTA[TANGGAL]))),-1)))</f>
        <v/>
      </c>
      <c r="AH481" s="42" t="str">
        <f ca="1">IF(NOTA[[#This Row],[NAMA BARANG]]="","",INDEX(NOTA[SUPPLIER],MATCH(,INDIRECT(ADDRESS(ROW(NOTA[ID]),COLUMN(NOTA[ID]))&amp;":"&amp;ADDRESS(ROW(),COLUMN(NOTA[ID]))),-1)))</f>
        <v/>
      </c>
      <c r="AI481" s="42" t="str">
        <f ca="1">IF(NOTA[[#This Row],[ID_H]]="","",IF(NOTA[[#This Row],[FAKTUR]]="",INDIRECT(ADDRESS(ROW()-1,COLUMN())),NOTA[[#This Row],[FAKTUR]]))</f>
        <v/>
      </c>
      <c r="AJ481" s="39" t="str">
        <f ca="1">IF(NOTA[[#This Row],[ID]]="","",COUNTIF(NOTA[ID_H],NOTA[[#This Row],[ID_H]]))</f>
        <v/>
      </c>
      <c r="AK481" s="39" t="str">
        <f ca="1">IF(NOTA[[#This Row],[TGL.NOTA]]="",IF(NOTA[[#This Row],[SUPPLIER_H]]="","",AK480),MONTH(NOTA[[#This Row],[TGL.NOTA]]))</f>
        <v/>
      </c>
      <c r="AL481" s="39" t="str">
        <f>LOWER(SUBSTITUTE(SUBSTITUTE(SUBSTITUTE(SUBSTITUTE(SUBSTITUTE(SUBSTITUTE(SUBSTITUTE(SUBSTITUTE(SUBSTITUTE(NOTA[NAMA BARANG]," ",),".",""),"-",""),"(",""),")",""),",",""),"/",""),"""",""),"+",""))</f>
        <v/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 t="str">
        <f>IF(NOTA[[#This Row],[CONCAT1]]="","",MATCH(NOTA[[#This Row],[CONCAT1]],[3]!db[NB NOTA_C],0))</f>
        <v/>
      </c>
      <c r="AR481" s="39" t="str">
        <f>IF(NOTA[[#This Row],[QTY/ CTN]]="","",TRUE)</f>
        <v/>
      </c>
      <c r="AS481" s="39" t="str">
        <f ca="1">IF(NOTA[[#This Row],[ID_H]]="","",IF(NOTA[[#This Row],[Column3]]=TRUE,NOTA[[#This Row],[QTY/ CTN]],INDEX([3]!db[QTY/ CTN],NOTA[[#This Row],[//DB]])))</f>
        <v/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1" s="39" t="str">
        <f ca="1">IF(NOTA[[#This Row],[ID_H]]="","",MATCH(NOTA[[#This Row],[NB NOTA_C_QTY]],[3]!db[NB NOTA_C_QTY],0))</f>
        <v/>
      </c>
      <c r="AV481" s="55" t="str">
        <f ca="1">IF(NOTA[[#This Row],[NB NOTA_C_QTY]]="","",ROW()-2)</f>
        <v/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 t="str">
        <f ca="1">IF(NOTA[[#This Row],[NAMA BARANG]]="","",INDEX(NOTA[ID],MATCH(,INDIRECT(ADDRESS(ROW(NOTA[ID]),COLUMN(NOTA[ID]))&amp;":"&amp;ADDRESS(ROW(),COLUMN(NOTA[ID]))),-1)))</f>
        <v/>
      </c>
      <c r="E482" s="47"/>
      <c r="H482" s="48"/>
      <c r="N482" s="39"/>
      <c r="Q482" s="43"/>
      <c r="R482" s="49"/>
      <c r="S482" s="50"/>
      <c r="U482" s="51"/>
      <c r="V482" s="46"/>
      <c r="W482" s="51" t="str">
        <f>IF(NOTA[[#This Row],[HARGA/ CTN]]="",NOTA[[#This Row],[JUMLAH_H]],NOTA[[#This Row],[HARGA/ CTN]]*IF(NOTA[[#This Row],[C]]="",0,NOTA[[#This Row],[C]]))</f>
        <v/>
      </c>
      <c r="X482" s="51" t="str">
        <f>IF(NOTA[[#This Row],[JUMLAH]]="","",NOTA[[#This Row],[JUMLAH]]*NOTA[[#This Row],[DISC 1]])</f>
        <v/>
      </c>
      <c r="Y482" s="51" t="str">
        <f>IF(NOTA[[#This Row],[JUMLAH]]="","",(NOTA[[#This Row],[JUMLAH]]-NOTA[[#This Row],[DISC 1-]])*NOTA[[#This Row],[DISC 2]])</f>
        <v/>
      </c>
      <c r="Z482" s="51" t="str">
        <f>IF(NOTA[[#This Row],[JUMLAH]]="","",NOTA[[#This Row],[DISC 1-]]+NOTA[[#This Row],[DISC 2-]])</f>
        <v/>
      </c>
      <c r="AA482" s="51" t="str">
        <f>IF(NOTA[[#This Row],[JUMLAH]]="","",NOTA[[#This Row],[JUMLAH]]-NOTA[[#This Row],[DISC]])</f>
        <v/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2" s="51" t="str">
        <f>IF(OR(NOTA[[#This Row],[QTY]]="",NOTA[[#This Row],[HARGA SATUAN]]="",),"",NOTA[[#This Row],[QTY]]*NOTA[[#This Row],[HARGA SATUAN]])</f>
        <v/>
      </c>
      <c r="AG482" s="40" t="str">
        <f ca="1">IF(NOTA[ID_H]="","",INDEX(NOTA[TANGGAL],MATCH(,INDIRECT(ADDRESS(ROW(NOTA[TANGGAL]),COLUMN(NOTA[TANGGAL]))&amp;":"&amp;ADDRESS(ROW(),COLUMN(NOTA[TANGGAL]))),-1)))</f>
        <v/>
      </c>
      <c r="AH482" s="42" t="str">
        <f ca="1">IF(NOTA[[#This Row],[NAMA BARANG]]="","",INDEX(NOTA[SUPPLIER],MATCH(,INDIRECT(ADDRESS(ROW(NOTA[ID]),COLUMN(NOTA[ID]))&amp;":"&amp;ADDRESS(ROW(),COLUMN(NOTA[ID]))),-1)))</f>
        <v/>
      </c>
      <c r="AI482" s="42" t="str">
        <f ca="1">IF(NOTA[[#This Row],[ID_H]]="","",IF(NOTA[[#This Row],[FAKTUR]]="",INDIRECT(ADDRESS(ROW()-1,COLUMN())),NOTA[[#This Row],[FAKTUR]]))</f>
        <v/>
      </c>
      <c r="AJ482" s="39" t="str">
        <f ca="1">IF(NOTA[[#This Row],[ID]]="","",COUNTIF(NOTA[ID_H],NOTA[[#This Row],[ID_H]]))</f>
        <v/>
      </c>
      <c r="AK482" s="39" t="str">
        <f ca="1">IF(NOTA[[#This Row],[TGL.NOTA]]="",IF(NOTA[[#This Row],[SUPPLIER_H]]="","",AK481),MONTH(NOTA[[#This Row],[TGL.NOTA]]))</f>
        <v/>
      </c>
      <c r="AL482" s="39" t="str">
        <f>LOWER(SUBSTITUTE(SUBSTITUTE(SUBSTITUTE(SUBSTITUTE(SUBSTITUTE(SUBSTITUTE(SUBSTITUTE(SUBSTITUTE(SUBSTITUTE(NOTA[NAMA BARANG]," ",),".",""),"-",""),"(",""),")",""),",",""),"/",""),"""",""),"+",""))</f>
        <v/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 t="str">
        <f>IF(NOTA[[#This Row],[CONCAT1]]="","",MATCH(NOTA[[#This Row],[CONCAT1]],[3]!db[NB NOTA_C],0))</f>
        <v/>
      </c>
      <c r="AR482" s="39" t="str">
        <f>IF(NOTA[[#This Row],[QTY/ CTN]]="","",TRUE)</f>
        <v/>
      </c>
      <c r="AS482" s="39" t="str">
        <f ca="1">IF(NOTA[[#This Row],[ID_H]]="","",IF(NOTA[[#This Row],[Column3]]=TRUE,NOTA[[#This Row],[QTY/ CTN]],INDEX([3]!db[QTY/ CTN],NOTA[[#This Row],[//DB]])))</f>
        <v/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2" s="39" t="str">
        <f ca="1">IF(NOTA[[#This Row],[ID_H]]="","",MATCH(NOTA[[#This Row],[NB NOTA_C_QTY]],[3]!db[NB NOTA_C_QTY],0))</f>
        <v/>
      </c>
      <c r="AV482" s="55" t="str">
        <f ca="1">IF(NOTA[[#This Row],[NB NOTA_C_QTY]]="","",ROW()-2)</f>
        <v/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 t="str">
        <f ca="1">IF(NOTA[[#This Row],[NAMA BARANG]]="","",INDEX(NOTA[ID],MATCH(,INDIRECT(ADDRESS(ROW(NOTA[ID]),COLUMN(NOTA[ID]))&amp;":"&amp;ADDRESS(ROW(),COLUMN(NOTA[ID]))),-1)))</f>
        <v/>
      </c>
      <c r="E483" s="47"/>
      <c r="H483" s="48"/>
      <c r="N483" s="39"/>
      <c r="Q483" s="43"/>
      <c r="R483" s="49"/>
      <c r="S483" s="50"/>
      <c r="U483" s="51"/>
      <c r="V483" s="46"/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1" t="str">
        <f>IF(OR(NOTA[[#This Row],[QTY]]="",NOTA[[#This Row],[HARGA SATUAN]]="",),"",NOTA[[#This Row],[QTY]]*NOTA[[#This Row],[HARGA SATUAN]])</f>
        <v/>
      </c>
      <c r="AG483" s="40" t="str">
        <f ca="1">IF(NOTA[ID_H]="","",INDEX(NOTA[TANGGAL],MATCH(,INDIRECT(ADDRESS(ROW(NOTA[TANGGAL]),COLUMN(NOTA[TANGGAL]))&amp;":"&amp;ADDRESS(ROW(),COLUMN(NOTA[TANGGAL]))),-1)))</f>
        <v/>
      </c>
      <c r="AH483" s="42" t="str">
        <f ca="1">IF(NOTA[[#This Row],[NAMA BARANG]]="","",INDEX(NOTA[SUPPLIER],MATCH(,INDIRECT(ADDRESS(ROW(NOTA[ID]),COLUMN(NOTA[ID]))&amp;":"&amp;ADDRESS(ROW(),COLUMN(NOTA[ID]))),-1)))</f>
        <v/>
      </c>
      <c r="AI483" s="42" t="str">
        <f ca="1">IF(NOTA[[#This Row],[ID_H]]="","",IF(NOTA[[#This Row],[FAKTUR]]="",INDIRECT(ADDRESS(ROW()-1,COLUMN())),NOTA[[#This Row],[FAKTUR]]))</f>
        <v/>
      </c>
      <c r="AJ483" s="39" t="str">
        <f ca="1">IF(NOTA[[#This Row],[ID]]="","",COUNTIF(NOTA[ID_H],NOTA[[#This Row],[ID_H]]))</f>
        <v/>
      </c>
      <c r="AK483" s="39" t="str">
        <f ca="1">IF(NOTA[[#This Row],[TGL.NOTA]]="",IF(NOTA[[#This Row],[SUPPLIER_H]]="","",AK482),MONTH(NOTA[[#This Row],[TGL.NOTA]]))</f>
        <v/>
      </c>
      <c r="AL483" s="39" t="str">
        <f>LOWER(SUBSTITUTE(SUBSTITUTE(SUBSTITUTE(SUBSTITUTE(SUBSTITUTE(SUBSTITUTE(SUBSTITUTE(SUBSTITUTE(SUBSTITUTE(NOTA[NAMA BARANG]," ",),".",""),"-",""),"(",""),")",""),",",""),"/",""),"""",""),"+",""))</f>
        <v/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 t="str">
        <f>IF(NOTA[[#This Row],[CONCAT1]]="","",MATCH(NOTA[[#This Row],[CONCAT1]],[3]!db[NB NOTA_C],0))</f>
        <v/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/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3" s="39" t="str">
        <f ca="1">IF(NOTA[[#This Row],[ID_H]]="","",MATCH(NOTA[[#This Row],[NB NOTA_C_QTY]],[3]!db[NB NOTA_C_QTY],0))</f>
        <v/>
      </c>
      <c r="AV483" s="55" t="str">
        <f ca="1">IF(NOTA[[#This Row],[NB NOTA_C_QTY]]="","",ROW()-2)</f>
        <v/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NOTA_C_QTY]],[3]!db[NB NOTA_C_QTY],0))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9" t="str">
        <f>IF(NOTA[[#This Row],[ID_P]]="","",MATCH(NOTA[[#This Row],[ID_P]],[1]!B_MSK[N_ID],0))</f>
        <v/>
      </c>
      <c r="D485" s="39" t="str">
        <f ca="1">IF(NOTA[[#This Row],[NAMA BARANG]]="","",INDEX(NOTA[ID],MATCH(,INDIRECT(ADDRESS(ROW(NOTA[ID]),COLUMN(NOTA[ID]))&amp;":"&amp;ADDRESS(ROW(),COLUMN(NOTA[ID]))),-1)))</f>
        <v/>
      </c>
      <c r="E485" s="47"/>
      <c r="H485" s="48"/>
      <c r="N485" s="39"/>
      <c r="Q485" s="43"/>
      <c r="R485" s="49"/>
      <c r="S485" s="50"/>
      <c r="U485" s="51"/>
      <c r="V485" s="46"/>
      <c r="W485" s="51" t="str">
        <f>IF(NOTA[[#This Row],[HARGA/ CTN]]="",NOTA[[#This Row],[JUMLAH_H]],NOTA[[#This Row],[HARGA/ CTN]]*IF(NOTA[[#This Row],[C]]="",0,NOTA[[#This Row],[C]]))</f>
        <v/>
      </c>
      <c r="X485" s="51" t="str">
        <f>IF(NOTA[[#This Row],[JUMLAH]]="","",NOTA[[#This Row],[JUMLAH]]*NOTA[[#This Row],[DISC 1]])</f>
        <v/>
      </c>
      <c r="Y485" s="51" t="str">
        <f>IF(NOTA[[#This Row],[JUMLAH]]="","",(NOTA[[#This Row],[JUMLAH]]-NOTA[[#This Row],[DISC 1-]])*NOTA[[#This Row],[DISC 2]])</f>
        <v/>
      </c>
      <c r="Z485" s="51" t="str">
        <f>IF(NOTA[[#This Row],[JUMLAH]]="","",NOTA[[#This Row],[DISC 1-]]+NOTA[[#This Row],[DISC 2-]])</f>
        <v/>
      </c>
      <c r="AA485" s="51" t="str">
        <f>IF(NOTA[[#This Row],[JUMLAH]]="","",NOTA[[#This Row],[JUMLAH]]-NOTA[[#This Row],[DISC]])</f>
        <v/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5" s="51" t="str">
        <f>IF(OR(NOTA[[#This Row],[QTY]]="",NOTA[[#This Row],[HARGA SATUAN]]="",),"",NOTA[[#This Row],[QTY]]*NOTA[[#This Row],[HARGA SATUAN]])</f>
        <v/>
      </c>
      <c r="AG485" s="40" t="str">
        <f ca="1">IF(NOTA[ID_H]="","",INDEX(NOTA[TANGGAL],MATCH(,INDIRECT(ADDRESS(ROW(NOTA[TANGGAL]),COLUMN(NOTA[TANGGAL]))&amp;":"&amp;ADDRESS(ROW(),COLUMN(NOTA[TANGGAL]))),-1)))</f>
        <v/>
      </c>
      <c r="AH485" s="42" t="str">
        <f ca="1">IF(NOTA[[#This Row],[NAMA BARANG]]="","",INDEX(NOTA[SUPPLIER],MATCH(,INDIRECT(ADDRESS(ROW(NOTA[ID]),COLUMN(NOTA[ID]))&amp;":"&amp;ADDRESS(ROW(),COLUMN(NOTA[ID]))),-1)))</f>
        <v/>
      </c>
      <c r="AI485" s="42" t="str">
        <f ca="1">IF(NOTA[[#This Row],[ID_H]]="","",IF(NOTA[[#This Row],[FAKTUR]]="",INDIRECT(ADDRESS(ROW()-1,COLUMN())),NOTA[[#This Row],[FAKTUR]]))</f>
        <v/>
      </c>
      <c r="AJ485" s="39" t="str">
        <f ca="1">IF(NOTA[[#This Row],[ID]]="","",COUNTIF(NOTA[ID_H],NOTA[[#This Row],[ID_H]]))</f>
        <v/>
      </c>
      <c r="AK485" s="39" t="str">
        <f ca="1">IF(NOTA[[#This Row],[TGL.NOTA]]="",IF(NOTA[[#This Row],[SUPPLIER_H]]="","",AK484),MONTH(NOTA[[#This Row],[TGL.NOTA]]))</f>
        <v/>
      </c>
      <c r="AL485" s="39" t="str">
        <f>LOWER(SUBSTITUTE(SUBSTITUTE(SUBSTITUTE(SUBSTITUTE(SUBSTITUTE(SUBSTITUTE(SUBSTITUTE(SUBSTITUTE(SUBSTITUTE(NOTA[NAMA BARANG]," ",),".",""),"-",""),"(",""),")",""),",",""),"/",""),"""",""),"+",""))</f>
        <v/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5" s="39" t="str">
        <f>IF(NOTA[[#This Row],[CONCAT4]]="","",_xlfn.IFNA(MATCH(NOTA[[#This Row],[CONCAT4]],[2]!RAW[CONCAT_H],0),FALSE))</f>
        <v/>
      </c>
      <c r="AQ485" s="39" t="str">
        <f>IF(NOTA[[#This Row],[CONCAT1]]="","",MATCH(NOTA[[#This Row],[CONCAT1]],[3]!db[NB NOTA_C],0))</f>
        <v/>
      </c>
      <c r="AR485" s="39" t="str">
        <f>IF(NOTA[[#This Row],[QTY/ CTN]]="","",TRUE)</f>
        <v/>
      </c>
      <c r="AS485" s="39" t="str">
        <f ca="1">IF(NOTA[[#This Row],[ID_H]]="","",IF(NOTA[[#This Row],[Column3]]=TRUE,NOTA[[#This Row],[QTY/ CTN]],INDEX([3]!db[QTY/ CTN],NOTA[[#This Row],[//DB]])))</f>
        <v/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5" s="39" t="str">
        <f ca="1">IF(NOTA[[#This Row],[ID_H]]="","",MATCH(NOTA[[#This Row],[NB NOTA_C_QTY]],[3]!db[NB NOTA_C_QTY],0))</f>
        <v/>
      </c>
      <c r="AV485" s="55" t="str">
        <f ca="1">IF(NOTA[[#This Row],[NB NOTA_C_QTY]]="","",ROW()-2)</f>
        <v/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 t="str">
        <f ca="1">IF(NOTA[[#This Row],[NAMA BARANG]]="","",INDEX(NOTA[ID],MATCH(,INDIRECT(ADDRESS(ROW(NOTA[ID]),COLUMN(NOTA[ID]))&amp;":"&amp;ADDRESS(ROW(),COLUMN(NOTA[ID]))),-1)))</f>
        <v/>
      </c>
      <c r="E486" s="47"/>
      <c r="H486" s="48"/>
      <c r="N486" s="39"/>
      <c r="Q486" s="43"/>
      <c r="R486" s="49"/>
      <c r="S486" s="50"/>
      <c r="U486" s="51"/>
      <c r="V486" s="46"/>
      <c r="W486" s="51" t="str">
        <f>IF(NOTA[[#This Row],[HARGA/ CTN]]="",NOTA[[#This Row],[JUMLAH_H]],NOTA[[#This Row],[HARGA/ CTN]]*IF(NOTA[[#This Row],[C]]="",0,NOTA[[#This Row],[C]]))</f>
        <v/>
      </c>
      <c r="X486" s="51" t="str">
        <f>IF(NOTA[[#This Row],[JUMLAH]]="","",NOTA[[#This Row],[JUMLAH]]*NOTA[[#This Row],[DISC 1]])</f>
        <v/>
      </c>
      <c r="Y486" s="51" t="str">
        <f>IF(NOTA[[#This Row],[JUMLAH]]="","",(NOTA[[#This Row],[JUMLAH]]-NOTA[[#This Row],[DISC 1-]])*NOTA[[#This Row],[DISC 2]])</f>
        <v/>
      </c>
      <c r="Z486" s="51" t="str">
        <f>IF(NOTA[[#This Row],[JUMLAH]]="","",NOTA[[#This Row],[DISC 1-]]+NOTA[[#This Row],[DISC 2-]])</f>
        <v/>
      </c>
      <c r="AA486" s="51" t="str">
        <f>IF(NOTA[[#This Row],[JUMLAH]]="","",NOTA[[#This Row],[JUMLAH]]-NOTA[[#This Row],[DISC]])</f>
        <v/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6" s="51" t="str">
        <f>IF(OR(NOTA[[#This Row],[QTY]]="",NOTA[[#This Row],[HARGA SATUAN]]="",),"",NOTA[[#This Row],[QTY]]*NOTA[[#This Row],[HARGA SATUAN]])</f>
        <v/>
      </c>
      <c r="AG486" s="40" t="str">
        <f ca="1">IF(NOTA[ID_H]="","",INDEX(NOTA[TANGGAL],MATCH(,INDIRECT(ADDRESS(ROW(NOTA[TANGGAL]),COLUMN(NOTA[TANGGAL]))&amp;":"&amp;ADDRESS(ROW(),COLUMN(NOTA[TANGGAL]))),-1)))</f>
        <v/>
      </c>
      <c r="AH486" s="42" t="str">
        <f ca="1">IF(NOTA[[#This Row],[NAMA BARANG]]="","",INDEX(NOTA[SUPPLIER],MATCH(,INDIRECT(ADDRESS(ROW(NOTA[ID]),COLUMN(NOTA[ID]))&amp;":"&amp;ADDRESS(ROW(),COLUMN(NOTA[ID]))),-1)))</f>
        <v/>
      </c>
      <c r="AI486" s="42" t="str">
        <f ca="1">IF(NOTA[[#This Row],[ID_H]]="","",IF(NOTA[[#This Row],[FAKTUR]]="",INDIRECT(ADDRESS(ROW()-1,COLUMN())),NOTA[[#This Row],[FAKTUR]]))</f>
        <v/>
      </c>
      <c r="AJ486" s="39" t="str">
        <f ca="1">IF(NOTA[[#This Row],[ID]]="","",COUNTIF(NOTA[ID_H],NOTA[[#This Row],[ID_H]]))</f>
        <v/>
      </c>
      <c r="AK486" s="39" t="str">
        <f ca="1">IF(NOTA[[#This Row],[TGL.NOTA]]="",IF(NOTA[[#This Row],[SUPPLIER_H]]="","",AK485),MONTH(NOTA[[#This Row],[TGL.NOTA]]))</f>
        <v/>
      </c>
      <c r="AL486" s="39" t="str">
        <f>LOWER(SUBSTITUTE(SUBSTITUTE(SUBSTITUTE(SUBSTITUTE(SUBSTITUTE(SUBSTITUTE(SUBSTITUTE(SUBSTITUTE(SUBSTITUTE(NOTA[NAMA BARANG]," ",),".",""),"-",""),"(",""),")",""),",",""),"/",""),"""",""),"+",""))</f>
        <v/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 t="str">
        <f>IF(NOTA[[#This Row],[CONCAT1]]="","",MATCH(NOTA[[#This Row],[CONCAT1]],[3]!db[NB NOTA_C],0))</f>
        <v/>
      </c>
      <c r="AR486" s="39" t="str">
        <f>IF(NOTA[[#This Row],[QTY/ CTN]]="","",TRUE)</f>
        <v/>
      </c>
      <c r="AS486" s="39" t="str">
        <f ca="1">IF(NOTA[[#This Row],[ID_H]]="","",IF(NOTA[[#This Row],[Column3]]=TRUE,NOTA[[#This Row],[QTY/ CTN]],INDEX([3]!db[QTY/ CTN],NOTA[[#This Row],[//DB]])))</f>
        <v/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6" s="39" t="str">
        <f ca="1">IF(NOTA[[#This Row],[ID_H]]="","",MATCH(NOTA[[#This Row],[NB NOTA_C_QTY]],[3]!db[NB NOTA_C_QTY],0))</f>
        <v/>
      </c>
      <c r="AV486" s="55" t="str">
        <f ca="1">IF(NOTA[[#This Row],[NB NOTA_C_QTY]]="","",ROW()-2)</f>
        <v/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 t="str">
        <f ca="1">IF(NOTA[[#This Row],[NAMA BARANG]]="","",INDEX(NOTA[ID],MATCH(,INDIRECT(ADDRESS(ROW(NOTA[ID]),COLUMN(NOTA[ID]))&amp;":"&amp;ADDRESS(ROW(),COLUMN(NOTA[ID]))),-1)))</f>
        <v/>
      </c>
      <c r="E487" s="47"/>
      <c r="H487" s="48"/>
      <c r="N487" s="39"/>
      <c r="Q487" s="43"/>
      <c r="R487" s="49"/>
      <c r="S487" s="50"/>
      <c r="U487" s="51"/>
      <c r="V487" s="46"/>
      <c r="W487" s="51" t="str">
        <f>IF(NOTA[[#This Row],[HARGA/ CTN]]="",NOTA[[#This Row],[JUMLAH_H]],NOTA[[#This Row],[HARGA/ CTN]]*IF(NOTA[[#This Row],[C]]="",0,NOTA[[#This Row],[C]]))</f>
        <v/>
      </c>
      <c r="X487" s="51" t="str">
        <f>IF(NOTA[[#This Row],[JUMLAH]]="","",NOTA[[#This Row],[JUMLAH]]*NOTA[[#This Row],[DISC 1]])</f>
        <v/>
      </c>
      <c r="Y487" s="51" t="str">
        <f>IF(NOTA[[#This Row],[JUMLAH]]="","",(NOTA[[#This Row],[JUMLAH]]-NOTA[[#This Row],[DISC 1-]])*NOTA[[#This Row],[DISC 2]])</f>
        <v/>
      </c>
      <c r="Z487" s="51" t="str">
        <f>IF(NOTA[[#This Row],[JUMLAH]]="","",NOTA[[#This Row],[DISC 1-]]+NOTA[[#This Row],[DISC 2-]])</f>
        <v/>
      </c>
      <c r="AA487" s="51" t="str">
        <f>IF(NOTA[[#This Row],[JUMLAH]]="","",NOTA[[#This Row],[JUMLAH]]-NOTA[[#This Row],[DISC]])</f>
        <v/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7" s="51" t="str">
        <f>IF(OR(NOTA[[#This Row],[QTY]]="",NOTA[[#This Row],[HARGA SATUAN]]="",),"",NOTA[[#This Row],[QTY]]*NOTA[[#This Row],[HARGA SATUAN]])</f>
        <v/>
      </c>
      <c r="AG487" s="40" t="str">
        <f ca="1">IF(NOTA[ID_H]="","",INDEX(NOTA[TANGGAL],MATCH(,INDIRECT(ADDRESS(ROW(NOTA[TANGGAL]),COLUMN(NOTA[TANGGAL]))&amp;":"&amp;ADDRESS(ROW(),COLUMN(NOTA[TANGGAL]))),-1)))</f>
        <v/>
      </c>
      <c r="AH487" s="42" t="str">
        <f ca="1">IF(NOTA[[#This Row],[NAMA BARANG]]="","",INDEX(NOTA[SUPPLIER],MATCH(,INDIRECT(ADDRESS(ROW(NOTA[ID]),COLUMN(NOTA[ID]))&amp;":"&amp;ADDRESS(ROW(),COLUMN(NOTA[ID]))),-1)))</f>
        <v/>
      </c>
      <c r="AI487" s="42" t="str">
        <f ca="1">IF(NOTA[[#This Row],[ID_H]]="","",IF(NOTA[[#This Row],[FAKTUR]]="",INDIRECT(ADDRESS(ROW()-1,COLUMN())),NOTA[[#This Row],[FAKTUR]]))</f>
        <v/>
      </c>
      <c r="AJ487" s="39" t="str">
        <f ca="1">IF(NOTA[[#This Row],[ID]]="","",COUNTIF(NOTA[ID_H],NOTA[[#This Row],[ID_H]]))</f>
        <v/>
      </c>
      <c r="AK487" s="39" t="str">
        <f ca="1">IF(NOTA[[#This Row],[TGL.NOTA]]="",IF(NOTA[[#This Row],[SUPPLIER_H]]="","",AK486),MONTH(NOTA[[#This Row],[TGL.NOTA]]))</f>
        <v/>
      </c>
      <c r="AL487" s="39" t="str">
        <f>LOWER(SUBSTITUTE(SUBSTITUTE(SUBSTITUTE(SUBSTITUTE(SUBSTITUTE(SUBSTITUTE(SUBSTITUTE(SUBSTITUTE(SUBSTITUTE(NOTA[NAMA BARANG]," ",),".",""),"-",""),"(",""),")",""),",",""),"/",""),"""",""),"+",""))</f>
        <v/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 t="str">
        <f>IF(NOTA[[#This Row],[CONCAT1]]="","",MATCH(NOTA[[#This Row],[CONCAT1]],[3]!db[NB NOTA_C],0))</f>
        <v/>
      </c>
      <c r="AR487" s="39" t="str">
        <f>IF(NOTA[[#This Row],[QTY/ CTN]]="","",TRUE)</f>
        <v/>
      </c>
      <c r="AS487" s="39" t="str">
        <f ca="1">IF(NOTA[[#This Row],[ID_H]]="","",IF(NOTA[[#This Row],[Column3]]=TRUE,NOTA[[#This Row],[QTY/ CTN]],INDEX([3]!db[QTY/ CTN],NOTA[[#This Row],[//DB]])))</f>
        <v/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7" s="39" t="str">
        <f ca="1">IF(NOTA[[#This Row],[ID_H]]="","",MATCH(NOTA[[#This Row],[NB NOTA_C_QTY]],[3]!db[NB NOTA_C_QTY],0))</f>
        <v/>
      </c>
      <c r="AV487" s="55" t="str">
        <f ca="1">IF(NOTA[[#This Row],[NB NOTA_C_QTY]]="","",ROW()-2)</f>
        <v/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 t="str">
        <f ca="1">IF(NOTA[[#This Row],[NAMA BARANG]]="","",INDEX(NOTA[ID],MATCH(,INDIRECT(ADDRESS(ROW(NOTA[ID]),COLUMN(NOTA[ID]))&amp;":"&amp;ADDRESS(ROW(),COLUMN(NOTA[ID]))),-1)))</f>
        <v/>
      </c>
      <c r="E488" s="47"/>
      <c r="H488" s="48"/>
      <c r="N488" s="39"/>
      <c r="Q488" s="43"/>
      <c r="R488" s="49"/>
      <c r="S488" s="50"/>
      <c r="U488" s="51"/>
      <c r="V488" s="46"/>
      <c r="W488" s="51" t="str">
        <f>IF(NOTA[[#This Row],[HARGA/ CTN]]="",NOTA[[#This Row],[JUMLAH_H]],NOTA[[#This Row],[HARGA/ CTN]]*IF(NOTA[[#This Row],[C]]="",0,NOTA[[#This Row],[C]]))</f>
        <v/>
      </c>
      <c r="X488" s="51" t="str">
        <f>IF(NOTA[[#This Row],[JUMLAH]]="","",NOTA[[#This Row],[JUMLAH]]*NOTA[[#This Row],[DISC 1]])</f>
        <v/>
      </c>
      <c r="Y488" s="51" t="str">
        <f>IF(NOTA[[#This Row],[JUMLAH]]="","",(NOTA[[#This Row],[JUMLAH]]-NOTA[[#This Row],[DISC 1-]])*NOTA[[#This Row],[DISC 2]])</f>
        <v/>
      </c>
      <c r="Z488" s="51" t="str">
        <f>IF(NOTA[[#This Row],[JUMLAH]]="","",NOTA[[#This Row],[DISC 1-]]+NOTA[[#This Row],[DISC 2-]])</f>
        <v/>
      </c>
      <c r="AA488" s="51" t="str">
        <f>IF(NOTA[[#This Row],[JUMLAH]]="","",NOTA[[#This Row],[JUMLAH]]-NOTA[[#This Row],[DISC]])</f>
        <v/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8" s="51" t="str">
        <f>IF(OR(NOTA[[#This Row],[QTY]]="",NOTA[[#This Row],[HARGA SATUAN]]="",),"",NOTA[[#This Row],[QTY]]*NOTA[[#This Row],[HARGA SATUAN]])</f>
        <v/>
      </c>
      <c r="AG488" s="40" t="str">
        <f ca="1">IF(NOTA[ID_H]="","",INDEX(NOTA[TANGGAL],MATCH(,INDIRECT(ADDRESS(ROW(NOTA[TANGGAL]),COLUMN(NOTA[TANGGAL]))&amp;":"&amp;ADDRESS(ROW(),COLUMN(NOTA[TANGGAL]))),-1)))</f>
        <v/>
      </c>
      <c r="AH488" s="42" t="str">
        <f ca="1">IF(NOTA[[#This Row],[NAMA BARANG]]="","",INDEX(NOTA[SUPPLIER],MATCH(,INDIRECT(ADDRESS(ROW(NOTA[ID]),COLUMN(NOTA[ID]))&amp;":"&amp;ADDRESS(ROW(),COLUMN(NOTA[ID]))),-1)))</f>
        <v/>
      </c>
      <c r="AI488" s="42" t="str">
        <f ca="1">IF(NOTA[[#This Row],[ID_H]]="","",IF(NOTA[[#This Row],[FAKTUR]]="",INDIRECT(ADDRESS(ROW()-1,COLUMN())),NOTA[[#This Row],[FAKTUR]]))</f>
        <v/>
      </c>
      <c r="AJ488" s="39" t="str">
        <f ca="1">IF(NOTA[[#This Row],[ID]]="","",COUNTIF(NOTA[ID_H],NOTA[[#This Row],[ID_H]]))</f>
        <v/>
      </c>
      <c r="AK488" s="39" t="str">
        <f ca="1">IF(NOTA[[#This Row],[TGL.NOTA]]="",IF(NOTA[[#This Row],[SUPPLIER_H]]="","",AK487),MONTH(NOTA[[#This Row],[TGL.NOTA]]))</f>
        <v/>
      </c>
      <c r="AL488" s="39" t="str">
        <f>LOWER(SUBSTITUTE(SUBSTITUTE(SUBSTITUTE(SUBSTITUTE(SUBSTITUTE(SUBSTITUTE(SUBSTITUTE(SUBSTITUTE(SUBSTITUTE(NOTA[NAMA BARANG]," ",),".",""),"-",""),"(",""),")",""),",",""),"/",""),"""",""),"+",""))</f>
        <v/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 t="str">
        <f>IF(NOTA[[#This Row],[CONCAT1]]="","",MATCH(NOTA[[#This Row],[CONCAT1]],[3]!db[NB NOTA_C],0))</f>
        <v/>
      </c>
      <c r="AR488" s="39" t="str">
        <f>IF(NOTA[[#This Row],[QTY/ CTN]]="","",TRUE)</f>
        <v/>
      </c>
      <c r="AS488" s="39" t="str">
        <f ca="1">IF(NOTA[[#This Row],[ID_H]]="","",IF(NOTA[[#This Row],[Column3]]=TRUE,NOTA[[#This Row],[QTY/ CTN]],INDEX([3]!db[QTY/ CTN],NOTA[[#This Row],[//DB]])))</f>
        <v/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8" s="39" t="str">
        <f ca="1">IF(NOTA[[#This Row],[ID_H]]="","",MATCH(NOTA[[#This Row],[NB NOTA_C_QTY]],[3]!db[NB NOTA_C_QTY],0))</f>
        <v/>
      </c>
      <c r="AV488" s="55" t="str">
        <f ca="1">IF(NOTA[[#This Row],[NB NOTA_C_QTY]]="","",ROW()-2)</f>
        <v/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 t="str">
        <f ca="1">IF(NOTA[[#This Row],[NAMA BARANG]]="","",INDEX(NOTA[ID],MATCH(,INDIRECT(ADDRESS(ROW(NOTA[ID]),COLUMN(NOTA[ID]))&amp;":"&amp;ADDRESS(ROW(),COLUMN(NOTA[ID]))),-1)))</f>
        <v/>
      </c>
      <c r="E489" s="47"/>
      <c r="H489" s="48"/>
      <c r="N489" s="39"/>
      <c r="Q489" s="43"/>
      <c r="R489" s="49"/>
      <c r="S489" s="50"/>
      <c r="U489" s="51"/>
      <c r="V489" s="46"/>
      <c r="W489" s="51" t="str">
        <f>IF(NOTA[[#This Row],[HARGA/ CTN]]="",NOTA[[#This Row],[JUMLAH_H]],NOTA[[#This Row],[HARGA/ CTN]]*IF(NOTA[[#This Row],[C]]="",0,NOTA[[#This Row],[C]]))</f>
        <v/>
      </c>
      <c r="X489" s="51" t="str">
        <f>IF(NOTA[[#This Row],[JUMLAH]]="","",NOTA[[#This Row],[JUMLAH]]*NOTA[[#This Row],[DISC 1]])</f>
        <v/>
      </c>
      <c r="Y489" s="51" t="str">
        <f>IF(NOTA[[#This Row],[JUMLAH]]="","",(NOTA[[#This Row],[JUMLAH]]-NOTA[[#This Row],[DISC 1-]])*NOTA[[#This Row],[DISC 2]])</f>
        <v/>
      </c>
      <c r="Z489" s="51" t="str">
        <f>IF(NOTA[[#This Row],[JUMLAH]]="","",NOTA[[#This Row],[DISC 1-]]+NOTA[[#This Row],[DISC 2-]])</f>
        <v/>
      </c>
      <c r="AA489" s="51" t="str">
        <f>IF(NOTA[[#This Row],[JUMLAH]]="","",NOTA[[#This Row],[JUMLAH]]-NOTA[[#This Row],[DISC]])</f>
        <v/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9" s="51" t="str">
        <f>IF(OR(NOTA[[#This Row],[QTY]]="",NOTA[[#This Row],[HARGA SATUAN]]="",),"",NOTA[[#This Row],[QTY]]*NOTA[[#This Row],[HARGA SATUAN]])</f>
        <v/>
      </c>
      <c r="AG489" s="40" t="str">
        <f ca="1">IF(NOTA[ID_H]="","",INDEX(NOTA[TANGGAL],MATCH(,INDIRECT(ADDRESS(ROW(NOTA[TANGGAL]),COLUMN(NOTA[TANGGAL]))&amp;":"&amp;ADDRESS(ROW(),COLUMN(NOTA[TANGGAL]))),-1)))</f>
        <v/>
      </c>
      <c r="AH489" s="42" t="str">
        <f ca="1">IF(NOTA[[#This Row],[NAMA BARANG]]="","",INDEX(NOTA[SUPPLIER],MATCH(,INDIRECT(ADDRESS(ROW(NOTA[ID]),COLUMN(NOTA[ID]))&amp;":"&amp;ADDRESS(ROW(),COLUMN(NOTA[ID]))),-1)))</f>
        <v/>
      </c>
      <c r="AI489" s="42" t="str">
        <f ca="1">IF(NOTA[[#This Row],[ID_H]]="","",IF(NOTA[[#This Row],[FAKTUR]]="",INDIRECT(ADDRESS(ROW()-1,COLUMN())),NOTA[[#This Row],[FAKTUR]]))</f>
        <v/>
      </c>
      <c r="AJ489" s="39" t="str">
        <f ca="1">IF(NOTA[[#This Row],[ID]]="","",COUNTIF(NOTA[ID_H],NOTA[[#This Row],[ID_H]]))</f>
        <v/>
      </c>
      <c r="AK489" s="39" t="str">
        <f ca="1">IF(NOTA[[#This Row],[TGL.NOTA]]="",IF(NOTA[[#This Row],[SUPPLIER_H]]="","",AK488),MONTH(NOTA[[#This Row],[TGL.NOTA]]))</f>
        <v/>
      </c>
      <c r="AL489" s="39" t="str">
        <f>LOWER(SUBSTITUTE(SUBSTITUTE(SUBSTITUTE(SUBSTITUTE(SUBSTITUTE(SUBSTITUTE(SUBSTITUTE(SUBSTITUTE(SUBSTITUTE(NOTA[NAMA BARANG]," ",),".",""),"-",""),"(",""),")",""),",",""),"/",""),"""",""),"+",""))</f>
        <v/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 t="str">
        <f>IF(NOTA[[#This Row],[CONCAT1]]="","",MATCH(NOTA[[#This Row],[CONCAT1]],[3]!db[NB NOTA_C],0))</f>
        <v/>
      </c>
      <c r="AR489" s="39" t="str">
        <f>IF(NOTA[[#This Row],[QTY/ CTN]]="","",TRUE)</f>
        <v/>
      </c>
      <c r="AS489" s="39" t="str">
        <f ca="1">IF(NOTA[[#This Row],[ID_H]]="","",IF(NOTA[[#This Row],[Column3]]=TRUE,NOTA[[#This Row],[QTY/ CTN]],INDEX([3]!db[QTY/ CTN],NOTA[[#This Row],[//DB]])))</f>
        <v/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9" s="39" t="str">
        <f ca="1">IF(NOTA[[#This Row],[ID_H]]="","",MATCH(NOTA[[#This Row],[NB NOTA_C_QTY]],[3]!db[NB NOTA_C_QTY],0))</f>
        <v/>
      </c>
      <c r="AV489" s="55" t="str">
        <f ca="1">IF(NOTA[[#This Row],[NB NOTA_C_QTY]]="","",ROW()-2)</f>
        <v/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 t="str">
        <f ca="1">IF(NOTA[[#This Row],[NAMA BARANG]]="","",INDEX(NOTA[ID],MATCH(,INDIRECT(ADDRESS(ROW(NOTA[ID]),COLUMN(NOTA[ID]))&amp;":"&amp;ADDRESS(ROW(),COLUMN(NOTA[ID]))),-1)))</f>
        <v/>
      </c>
      <c r="E490" s="47"/>
      <c r="H490" s="48"/>
      <c r="N490" s="39"/>
      <c r="Q490" s="43"/>
      <c r="R490" s="49"/>
      <c r="S490" s="50"/>
      <c r="U490" s="51"/>
      <c r="V490" s="46"/>
      <c r="W490" s="51" t="str">
        <f>IF(NOTA[[#This Row],[HARGA/ CTN]]="",NOTA[[#This Row],[JUMLAH_H]],NOTA[[#This Row],[HARGA/ CTN]]*IF(NOTA[[#This Row],[C]]="",0,NOTA[[#This Row],[C]]))</f>
        <v/>
      </c>
      <c r="X490" s="51" t="str">
        <f>IF(NOTA[[#This Row],[JUMLAH]]="","",NOTA[[#This Row],[JUMLAH]]*NOTA[[#This Row],[DISC 1]])</f>
        <v/>
      </c>
      <c r="Y490" s="51" t="str">
        <f>IF(NOTA[[#This Row],[JUMLAH]]="","",(NOTA[[#This Row],[JUMLAH]]-NOTA[[#This Row],[DISC 1-]])*NOTA[[#This Row],[DISC 2]])</f>
        <v/>
      </c>
      <c r="Z490" s="51" t="str">
        <f>IF(NOTA[[#This Row],[JUMLAH]]="","",NOTA[[#This Row],[DISC 1-]]+NOTA[[#This Row],[DISC 2-]])</f>
        <v/>
      </c>
      <c r="AA490" s="51" t="str">
        <f>IF(NOTA[[#This Row],[JUMLAH]]="","",NOTA[[#This Row],[JUMLAH]]-NOTA[[#This Row],[DISC]])</f>
        <v/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0" s="51" t="str">
        <f>IF(OR(NOTA[[#This Row],[QTY]]="",NOTA[[#This Row],[HARGA SATUAN]]="",),"",NOTA[[#This Row],[QTY]]*NOTA[[#This Row],[HARGA SATUAN]])</f>
        <v/>
      </c>
      <c r="AG490" s="40" t="str">
        <f ca="1">IF(NOTA[ID_H]="","",INDEX(NOTA[TANGGAL],MATCH(,INDIRECT(ADDRESS(ROW(NOTA[TANGGAL]),COLUMN(NOTA[TANGGAL]))&amp;":"&amp;ADDRESS(ROW(),COLUMN(NOTA[TANGGAL]))),-1)))</f>
        <v/>
      </c>
      <c r="AH490" s="42" t="str">
        <f ca="1">IF(NOTA[[#This Row],[NAMA BARANG]]="","",INDEX(NOTA[SUPPLIER],MATCH(,INDIRECT(ADDRESS(ROW(NOTA[ID]),COLUMN(NOTA[ID]))&amp;":"&amp;ADDRESS(ROW(),COLUMN(NOTA[ID]))),-1)))</f>
        <v/>
      </c>
      <c r="AI490" s="42" t="str">
        <f ca="1">IF(NOTA[[#This Row],[ID_H]]="","",IF(NOTA[[#This Row],[FAKTUR]]="",INDIRECT(ADDRESS(ROW()-1,COLUMN())),NOTA[[#This Row],[FAKTUR]]))</f>
        <v/>
      </c>
      <c r="AJ490" s="39" t="str">
        <f ca="1">IF(NOTA[[#This Row],[ID]]="","",COUNTIF(NOTA[ID_H],NOTA[[#This Row],[ID_H]]))</f>
        <v/>
      </c>
      <c r="AK490" s="39" t="str">
        <f ca="1">IF(NOTA[[#This Row],[TGL.NOTA]]="",IF(NOTA[[#This Row],[SUPPLIER_H]]="","",AK489),MONTH(NOTA[[#This Row],[TGL.NOTA]]))</f>
        <v/>
      </c>
      <c r="AL490" s="39" t="str">
        <f>LOWER(SUBSTITUTE(SUBSTITUTE(SUBSTITUTE(SUBSTITUTE(SUBSTITUTE(SUBSTITUTE(SUBSTITUTE(SUBSTITUTE(SUBSTITUTE(NOTA[NAMA BARANG]," ",),".",""),"-",""),"(",""),")",""),",",""),"/",""),"""",""),"+",""))</f>
        <v/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 t="str">
        <f>IF(NOTA[[#This Row],[CONCAT1]]="","",MATCH(NOTA[[#This Row],[CONCAT1]],[3]!db[NB NOTA_C],0))</f>
        <v/>
      </c>
      <c r="AR490" s="39" t="str">
        <f>IF(NOTA[[#This Row],[QTY/ CTN]]="","",TRUE)</f>
        <v/>
      </c>
      <c r="AS490" s="39" t="str">
        <f ca="1">IF(NOTA[[#This Row],[ID_H]]="","",IF(NOTA[[#This Row],[Column3]]=TRUE,NOTA[[#This Row],[QTY/ CTN]],INDEX([3]!db[QTY/ CTN],NOTA[[#This Row],[//DB]])))</f>
        <v/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0" s="39" t="str">
        <f ca="1">IF(NOTA[[#This Row],[ID_H]]="","",MATCH(NOTA[[#This Row],[NB NOTA_C_QTY]],[3]!db[NB NOTA_C_QTY],0))</f>
        <v/>
      </c>
      <c r="AV490" s="55" t="str">
        <f ca="1">IF(NOTA[[#This Row],[NB NOTA_C_QTY]]="","",ROW()-2)</f>
        <v/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 t="str">
        <f ca="1">IF(NOTA[[#This Row],[NAMA BARANG]]="","",INDEX(NOTA[ID],MATCH(,INDIRECT(ADDRESS(ROW(NOTA[ID]),COLUMN(NOTA[ID]))&amp;":"&amp;ADDRESS(ROW(),COLUMN(NOTA[ID]))),-1)))</f>
        <v/>
      </c>
      <c r="E491" s="47"/>
      <c r="H491" s="48"/>
      <c r="N491" s="39"/>
      <c r="Q491" s="43"/>
      <c r="R491" s="49"/>
      <c r="S491" s="50"/>
      <c r="U491" s="51"/>
      <c r="V491" s="46"/>
      <c r="W491" s="51" t="str">
        <f>IF(NOTA[[#This Row],[HARGA/ CTN]]="",NOTA[[#This Row],[JUMLAH_H]],NOTA[[#This Row],[HARGA/ CTN]]*IF(NOTA[[#This Row],[C]]="",0,NOTA[[#This Row],[C]]))</f>
        <v/>
      </c>
      <c r="X491" s="51" t="str">
        <f>IF(NOTA[[#This Row],[JUMLAH]]="","",NOTA[[#This Row],[JUMLAH]]*NOTA[[#This Row],[DISC 1]])</f>
        <v/>
      </c>
      <c r="Y491" s="51" t="str">
        <f>IF(NOTA[[#This Row],[JUMLAH]]="","",(NOTA[[#This Row],[JUMLAH]]-NOTA[[#This Row],[DISC 1-]])*NOTA[[#This Row],[DISC 2]])</f>
        <v/>
      </c>
      <c r="Z491" s="51" t="str">
        <f>IF(NOTA[[#This Row],[JUMLAH]]="","",NOTA[[#This Row],[DISC 1-]]+NOTA[[#This Row],[DISC 2-]])</f>
        <v/>
      </c>
      <c r="AA491" s="51" t="str">
        <f>IF(NOTA[[#This Row],[JUMLAH]]="","",NOTA[[#This Row],[JUMLAH]]-NOTA[[#This Row],[DISC]])</f>
        <v/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1" s="51" t="str">
        <f>IF(OR(NOTA[[#This Row],[QTY]]="",NOTA[[#This Row],[HARGA SATUAN]]="",),"",NOTA[[#This Row],[QTY]]*NOTA[[#This Row],[HARGA SATUAN]])</f>
        <v/>
      </c>
      <c r="AG491" s="40" t="str">
        <f ca="1">IF(NOTA[ID_H]="","",INDEX(NOTA[TANGGAL],MATCH(,INDIRECT(ADDRESS(ROW(NOTA[TANGGAL]),COLUMN(NOTA[TANGGAL]))&amp;":"&amp;ADDRESS(ROW(),COLUMN(NOTA[TANGGAL]))),-1)))</f>
        <v/>
      </c>
      <c r="AH491" s="42" t="str">
        <f ca="1">IF(NOTA[[#This Row],[NAMA BARANG]]="","",INDEX(NOTA[SUPPLIER],MATCH(,INDIRECT(ADDRESS(ROW(NOTA[ID]),COLUMN(NOTA[ID]))&amp;":"&amp;ADDRESS(ROW(),COLUMN(NOTA[ID]))),-1)))</f>
        <v/>
      </c>
      <c r="AI491" s="42" t="str">
        <f ca="1">IF(NOTA[[#This Row],[ID_H]]="","",IF(NOTA[[#This Row],[FAKTUR]]="",INDIRECT(ADDRESS(ROW()-1,COLUMN())),NOTA[[#This Row],[FAKTUR]]))</f>
        <v/>
      </c>
      <c r="AJ491" s="39" t="str">
        <f ca="1">IF(NOTA[[#This Row],[ID]]="","",COUNTIF(NOTA[ID_H],NOTA[[#This Row],[ID_H]]))</f>
        <v/>
      </c>
      <c r="AK491" s="39" t="str">
        <f ca="1">IF(NOTA[[#This Row],[TGL.NOTA]]="",IF(NOTA[[#This Row],[SUPPLIER_H]]="","",AK490),MONTH(NOTA[[#This Row],[TGL.NOTA]]))</f>
        <v/>
      </c>
      <c r="AL491" s="39" t="str">
        <f>LOWER(SUBSTITUTE(SUBSTITUTE(SUBSTITUTE(SUBSTITUTE(SUBSTITUTE(SUBSTITUTE(SUBSTITUTE(SUBSTITUTE(SUBSTITUTE(NOTA[NAMA BARANG]," ",),".",""),"-",""),"(",""),")",""),",",""),"/",""),"""",""),"+",""))</f>
        <v/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 t="str">
        <f>IF(NOTA[[#This Row],[CONCAT1]]="","",MATCH(NOTA[[#This Row],[CONCAT1]],[3]!db[NB NOTA_C],0))</f>
        <v/>
      </c>
      <c r="AR491" s="39" t="str">
        <f>IF(NOTA[[#This Row],[QTY/ CTN]]="","",TRUE)</f>
        <v/>
      </c>
      <c r="AS491" s="39" t="str">
        <f ca="1">IF(NOTA[[#This Row],[ID_H]]="","",IF(NOTA[[#This Row],[Column3]]=TRUE,NOTA[[#This Row],[QTY/ CTN]],INDEX([3]!db[QTY/ CTN],NOTA[[#This Row],[//DB]])))</f>
        <v/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1" s="39" t="str">
        <f ca="1">IF(NOTA[[#This Row],[ID_H]]="","",MATCH(NOTA[[#This Row],[NB NOTA_C_QTY]],[3]!db[NB NOTA_C_QTY],0))</f>
        <v/>
      </c>
      <c r="AV491" s="55" t="str">
        <f ca="1">IF(NOTA[[#This Row],[NB NOTA_C_QTY]]="","",ROW()-2)</f>
        <v/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 t="str">
        <f ca="1">IF(NOTA[[#This Row],[NAMA BARANG]]="","",INDEX(NOTA[ID],MATCH(,INDIRECT(ADDRESS(ROW(NOTA[ID]),COLUMN(NOTA[ID]))&amp;":"&amp;ADDRESS(ROW(),COLUMN(NOTA[ID]))),-1)))</f>
        <v/>
      </c>
      <c r="E492" s="47"/>
      <c r="H492" s="48"/>
      <c r="N492" s="39"/>
      <c r="Q492" s="43"/>
      <c r="R492" s="49"/>
      <c r="S492" s="50"/>
      <c r="U492" s="51"/>
      <c r="V492" s="46"/>
      <c r="W492" s="51" t="str">
        <f>IF(NOTA[[#This Row],[HARGA/ CTN]]="",NOTA[[#This Row],[JUMLAH_H]],NOTA[[#This Row],[HARGA/ CTN]]*IF(NOTA[[#This Row],[C]]="",0,NOTA[[#This Row],[C]]))</f>
        <v/>
      </c>
      <c r="X492" s="51" t="str">
        <f>IF(NOTA[[#This Row],[JUMLAH]]="","",NOTA[[#This Row],[JUMLAH]]*NOTA[[#This Row],[DISC 1]])</f>
        <v/>
      </c>
      <c r="Y492" s="51" t="str">
        <f>IF(NOTA[[#This Row],[JUMLAH]]="","",(NOTA[[#This Row],[JUMLAH]]-NOTA[[#This Row],[DISC 1-]])*NOTA[[#This Row],[DISC 2]])</f>
        <v/>
      </c>
      <c r="Z492" s="51" t="str">
        <f>IF(NOTA[[#This Row],[JUMLAH]]="","",NOTA[[#This Row],[DISC 1-]]+NOTA[[#This Row],[DISC 2-]])</f>
        <v/>
      </c>
      <c r="AA492" s="51" t="str">
        <f>IF(NOTA[[#This Row],[JUMLAH]]="","",NOTA[[#This Row],[JUMLAH]]-NOTA[[#This Row],[DISC]])</f>
        <v/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2" s="51" t="str">
        <f>IF(OR(NOTA[[#This Row],[QTY]]="",NOTA[[#This Row],[HARGA SATUAN]]="",),"",NOTA[[#This Row],[QTY]]*NOTA[[#This Row],[HARGA SATUAN]])</f>
        <v/>
      </c>
      <c r="AG492" s="40" t="str">
        <f ca="1">IF(NOTA[ID_H]="","",INDEX(NOTA[TANGGAL],MATCH(,INDIRECT(ADDRESS(ROW(NOTA[TANGGAL]),COLUMN(NOTA[TANGGAL]))&amp;":"&amp;ADDRESS(ROW(),COLUMN(NOTA[TANGGAL]))),-1)))</f>
        <v/>
      </c>
      <c r="AH492" s="42" t="str">
        <f ca="1">IF(NOTA[[#This Row],[NAMA BARANG]]="","",INDEX(NOTA[SUPPLIER],MATCH(,INDIRECT(ADDRESS(ROW(NOTA[ID]),COLUMN(NOTA[ID]))&amp;":"&amp;ADDRESS(ROW(),COLUMN(NOTA[ID]))),-1)))</f>
        <v/>
      </c>
      <c r="AI492" s="42" t="str">
        <f ca="1">IF(NOTA[[#This Row],[ID_H]]="","",IF(NOTA[[#This Row],[FAKTUR]]="",INDIRECT(ADDRESS(ROW()-1,COLUMN())),NOTA[[#This Row],[FAKTUR]]))</f>
        <v/>
      </c>
      <c r="AJ492" s="39" t="str">
        <f ca="1">IF(NOTA[[#This Row],[ID]]="","",COUNTIF(NOTA[ID_H],NOTA[[#This Row],[ID_H]]))</f>
        <v/>
      </c>
      <c r="AK492" s="39" t="str">
        <f ca="1">IF(NOTA[[#This Row],[TGL.NOTA]]="",IF(NOTA[[#This Row],[SUPPLIER_H]]="","",AK491),MONTH(NOTA[[#This Row],[TGL.NOTA]]))</f>
        <v/>
      </c>
      <c r="AL492" s="39" t="str">
        <f>LOWER(SUBSTITUTE(SUBSTITUTE(SUBSTITUTE(SUBSTITUTE(SUBSTITUTE(SUBSTITUTE(SUBSTITUTE(SUBSTITUTE(SUBSTITUTE(NOTA[NAMA BARANG]," ",),".",""),"-",""),"(",""),")",""),",",""),"/",""),"""",""),"+",""))</f>
        <v/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 t="str">
        <f>IF(NOTA[[#This Row],[CONCAT1]]="","",MATCH(NOTA[[#This Row],[CONCAT1]],[3]!db[NB NOTA_C],0))</f>
        <v/>
      </c>
      <c r="AR492" s="39" t="str">
        <f>IF(NOTA[[#This Row],[QTY/ CTN]]="","",TRUE)</f>
        <v/>
      </c>
      <c r="AS492" s="39" t="str">
        <f ca="1">IF(NOTA[[#This Row],[ID_H]]="","",IF(NOTA[[#This Row],[Column3]]=TRUE,NOTA[[#This Row],[QTY/ CTN]],INDEX([3]!db[QTY/ CTN],NOTA[[#This Row],[//DB]])))</f>
        <v/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2" s="39" t="str">
        <f ca="1">IF(NOTA[[#This Row],[ID_H]]="","",MATCH(NOTA[[#This Row],[NB NOTA_C_QTY]],[3]!db[NB NOTA_C_QTY],0))</f>
        <v/>
      </c>
      <c r="AV492" s="55" t="str">
        <f ca="1">IF(NOTA[[#This Row],[NB NOTA_C_QTY]]="","",ROW()-2)</f>
        <v/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 t="str">
        <f ca="1">IF(NOTA[[#This Row],[NAMA BARANG]]="","",INDEX(NOTA[ID],MATCH(,INDIRECT(ADDRESS(ROW(NOTA[ID]),COLUMN(NOTA[ID]))&amp;":"&amp;ADDRESS(ROW(),COLUMN(NOTA[ID]))),-1)))</f>
        <v/>
      </c>
      <c r="E493" s="47"/>
      <c r="H493" s="48"/>
      <c r="N493" s="39"/>
      <c r="Q493" s="43"/>
      <c r="R493" s="49"/>
      <c r="S493" s="50"/>
      <c r="U493" s="51"/>
      <c r="V493" s="46"/>
      <c r="W493" s="51" t="str">
        <f>IF(NOTA[[#This Row],[HARGA/ CTN]]="",NOTA[[#This Row],[JUMLAH_H]],NOTA[[#This Row],[HARGA/ CTN]]*IF(NOTA[[#This Row],[C]]="",0,NOTA[[#This Row],[C]]))</f>
        <v/>
      </c>
      <c r="X493" s="51" t="str">
        <f>IF(NOTA[[#This Row],[JUMLAH]]="","",NOTA[[#This Row],[JUMLAH]]*NOTA[[#This Row],[DISC 1]])</f>
        <v/>
      </c>
      <c r="Y493" s="51" t="str">
        <f>IF(NOTA[[#This Row],[JUMLAH]]="","",(NOTA[[#This Row],[JUMLAH]]-NOTA[[#This Row],[DISC 1-]])*NOTA[[#This Row],[DISC 2]])</f>
        <v/>
      </c>
      <c r="Z493" s="51" t="str">
        <f>IF(NOTA[[#This Row],[JUMLAH]]="","",NOTA[[#This Row],[DISC 1-]]+NOTA[[#This Row],[DISC 2-]])</f>
        <v/>
      </c>
      <c r="AA493" s="51" t="str">
        <f>IF(NOTA[[#This Row],[JUMLAH]]="","",NOTA[[#This Row],[JUMLAH]]-NOTA[[#This Row],[DISC]])</f>
        <v/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3" s="51" t="str">
        <f>IF(OR(NOTA[[#This Row],[QTY]]="",NOTA[[#This Row],[HARGA SATUAN]]="",),"",NOTA[[#This Row],[QTY]]*NOTA[[#This Row],[HARGA SATUAN]])</f>
        <v/>
      </c>
      <c r="AG493" s="40" t="str">
        <f ca="1">IF(NOTA[ID_H]="","",INDEX(NOTA[TANGGAL],MATCH(,INDIRECT(ADDRESS(ROW(NOTA[TANGGAL]),COLUMN(NOTA[TANGGAL]))&amp;":"&amp;ADDRESS(ROW(),COLUMN(NOTA[TANGGAL]))),-1)))</f>
        <v/>
      </c>
      <c r="AH493" s="42" t="str">
        <f ca="1">IF(NOTA[[#This Row],[NAMA BARANG]]="","",INDEX(NOTA[SUPPLIER],MATCH(,INDIRECT(ADDRESS(ROW(NOTA[ID]),COLUMN(NOTA[ID]))&amp;":"&amp;ADDRESS(ROW(),COLUMN(NOTA[ID]))),-1)))</f>
        <v/>
      </c>
      <c r="AI493" s="42" t="str">
        <f ca="1">IF(NOTA[[#This Row],[ID_H]]="","",IF(NOTA[[#This Row],[FAKTUR]]="",INDIRECT(ADDRESS(ROW()-1,COLUMN())),NOTA[[#This Row],[FAKTUR]]))</f>
        <v/>
      </c>
      <c r="AJ493" s="39" t="str">
        <f ca="1">IF(NOTA[[#This Row],[ID]]="","",COUNTIF(NOTA[ID_H],NOTA[[#This Row],[ID_H]]))</f>
        <v/>
      </c>
      <c r="AK493" s="39" t="str">
        <f ca="1">IF(NOTA[[#This Row],[TGL.NOTA]]="",IF(NOTA[[#This Row],[SUPPLIER_H]]="","",AK492),MONTH(NOTA[[#This Row],[TGL.NOTA]]))</f>
        <v/>
      </c>
      <c r="AL493" s="39" t="str">
        <f>LOWER(SUBSTITUTE(SUBSTITUTE(SUBSTITUTE(SUBSTITUTE(SUBSTITUTE(SUBSTITUTE(SUBSTITUTE(SUBSTITUTE(SUBSTITUTE(NOTA[NAMA BARANG]," ",),".",""),"-",""),"(",""),")",""),",",""),"/",""),"""",""),"+",""))</f>
        <v/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 t="str">
        <f>IF(NOTA[[#This Row],[CONCAT1]]="","",MATCH(NOTA[[#This Row],[CONCAT1]],[3]!db[NB NOTA_C],0))</f>
        <v/>
      </c>
      <c r="AR493" s="39" t="str">
        <f>IF(NOTA[[#This Row],[QTY/ CTN]]="","",TRUE)</f>
        <v/>
      </c>
      <c r="AS493" s="39" t="str">
        <f ca="1">IF(NOTA[[#This Row],[ID_H]]="","",IF(NOTA[[#This Row],[Column3]]=TRUE,NOTA[[#This Row],[QTY/ CTN]],INDEX([3]!db[QTY/ CTN],NOTA[[#This Row],[//DB]])))</f>
        <v/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3" s="39" t="str">
        <f ca="1">IF(NOTA[[#This Row],[ID_H]]="","",MATCH(NOTA[[#This Row],[NB NOTA_C_QTY]],[3]!db[NB NOTA_C_QTY],0))</f>
        <v/>
      </c>
      <c r="AV493" s="55" t="str">
        <f ca="1">IF(NOTA[[#This Row],[NB NOTA_C_QTY]]="","",ROW()-2)</f>
        <v/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 t="str">
        <f ca="1">IF(NOTA[[#This Row],[NAMA BARANG]]="","",INDEX(NOTA[ID],MATCH(,INDIRECT(ADDRESS(ROW(NOTA[ID]),COLUMN(NOTA[ID]))&amp;":"&amp;ADDRESS(ROW(),COLUMN(NOTA[ID]))),-1)))</f>
        <v/>
      </c>
      <c r="E494" s="47"/>
      <c r="H494" s="48"/>
      <c r="N494" s="39"/>
      <c r="Q494" s="43"/>
      <c r="R494" s="49"/>
      <c r="S494" s="50"/>
      <c r="U494" s="51"/>
      <c r="V494" s="46"/>
      <c r="W494" s="51" t="str">
        <f>IF(NOTA[[#This Row],[HARGA/ CTN]]="",NOTA[[#This Row],[JUMLAH_H]],NOTA[[#This Row],[HARGA/ CTN]]*IF(NOTA[[#This Row],[C]]="",0,NOTA[[#This Row],[C]]))</f>
        <v/>
      </c>
      <c r="X494" s="51" t="str">
        <f>IF(NOTA[[#This Row],[JUMLAH]]="","",NOTA[[#This Row],[JUMLAH]]*NOTA[[#This Row],[DISC 1]])</f>
        <v/>
      </c>
      <c r="Y494" s="51" t="str">
        <f>IF(NOTA[[#This Row],[JUMLAH]]="","",(NOTA[[#This Row],[JUMLAH]]-NOTA[[#This Row],[DISC 1-]])*NOTA[[#This Row],[DISC 2]])</f>
        <v/>
      </c>
      <c r="Z494" s="51" t="str">
        <f>IF(NOTA[[#This Row],[JUMLAH]]="","",NOTA[[#This Row],[DISC 1-]]+NOTA[[#This Row],[DISC 2-]])</f>
        <v/>
      </c>
      <c r="AA494" s="51" t="str">
        <f>IF(NOTA[[#This Row],[JUMLAH]]="","",NOTA[[#This Row],[JUMLAH]]-NOTA[[#This Row],[DISC]])</f>
        <v/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51" t="str">
        <f>IF(OR(NOTA[[#This Row],[QTY]]="",NOTA[[#This Row],[HARGA SATUAN]]="",),"",NOTA[[#This Row],[QTY]]*NOTA[[#This Row],[HARGA SATUAN]])</f>
        <v/>
      </c>
      <c r="AG494" s="40" t="str">
        <f ca="1">IF(NOTA[ID_H]="","",INDEX(NOTA[TANGGAL],MATCH(,INDIRECT(ADDRESS(ROW(NOTA[TANGGAL]),COLUMN(NOTA[TANGGAL]))&amp;":"&amp;ADDRESS(ROW(),COLUMN(NOTA[TANGGAL]))),-1)))</f>
        <v/>
      </c>
      <c r="AH494" s="42" t="str">
        <f ca="1">IF(NOTA[[#This Row],[NAMA BARANG]]="","",INDEX(NOTA[SUPPLIER],MATCH(,INDIRECT(ADDRESS(ROW(NOTA[ID]),COLUMN(NOTA[ID]))&amp;":"&amp;ADDRESS(ROW(),COLUMN(NOTA[ID]))),-1)))</f>
        <v/>
      </c>
      <c r="AI494" s="42" t="str">
        <f ca="1">IF(NOTA[[#This Row],[ID_H]]="","",IF(NOTA[[#This Row],[FAKTUR]]="",INDIRECT(ADDRESS(ROW()-1,COLUMN())),NOTA[[#This Row],[FAKTUR]]))</f>
        <v/>
      </c>
      <c r="AJ494" s="39" t="str">
        <f ca="1">IF(NOTA[[#This Row],[ID]]="","",COUNTIF(NOTA[ID_H],NOTA[[#This Row],[ID_H]]))</f>
        <v/>
      </c>
      <c r="AK494" s="39" t="str">
        <f ca="1">IF(NOTA[[#This Row],[TGL.NOTA]]="",IF(NOTA[[#This Row],[SUPPLIER_H]]="","",AK493),MONTH(NOTA[[#This Row],[TGL.NOTA]]))</f>
        <v/>
      </c>
      <c r="AL494" s="39" t="str">
        <f>LOWER(SUBSTITUTE(SUBSTITUTE(SUBSTITUTE(SUBSTITUTE(SUBSTITUTE(SUBSTITUTE(SUBSTITUTE(SUBSTITUTE(SUBSTITUTE(NOTA[NAMA BARANG]," ",),".",""),"-",""),"(",""),")",""),",",""),"/",""),"""",""),"+",""))</f>
        <v/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 t="str">
        <f>IF(NOTA[[#This Row],[CONCAT1]]="","",MATCH(NOTA[[#This Row],[CONCAT1]],[3]!db[NB NOTA_C],0))</f>
        <v/>
      </c>
      <c r="AR494" s="39" t="str">
        <f>IF(NOTA[[#This Row],[QTY/ CTN]]="","",TRUE)</f>
        <v/>
      </c>
      <c r="AS494" s="39" t="str">
        <f ca="1">IF(NOTA[[#This Row],[ID_H]]="","",IF(NOTA[[#This Row],[Column3]]=TRUE,NOTA[[#This Row],[QTY/ CTN]],INDEX([3]!db[QTY/ CTN],NOTA[[#This Row],[//DB]])))</f>
        <v/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4" s="39" t="str">
        <f ca="1">IF(NOTA[[#This Row],[ID_H]]="","",MATCH(NOTA[[#This Row],[NB NOTA_C_QTY]],[3]!db[NB NOTA_C_QTY],0))</f>
        <v/>
      </c>
      <c r="AV494" s="55" t="str">
        <f ca="1">IF(NOTA[[#This Row],[NB NOTA_C_QTY]]="","",ROW()-2)</f>
        <v/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 t="str">
        <f ca="1">IF(NOTA[[#This Row],[NAMA BARANG]]="","",INDEX(NOTA[ID],MATCH(,INDIRECT(ADDRESS(ROW(NOTA[ID]),COLUMN(NOTA[ID]))&amp;":"&amp;ADDRESS(ROW(),COLUMN(NOTA[ID]))),-1)))</f>
        <v/>
      </c>
      <c r="E495" s="47"/>
      <c r="H495" s="48"/>
      <c r="N495" s="39"/>
      <c r="Q495" s="43"/>
      <c r="R495" s="49"/>
      <c r="S495" s="50"/>
      <c r="U495" s="51"/>
      <c r="V495" s="46"/>
      <c r="W495" s="51" t="str">
        <f>IF(NOTA[[#This Row],[HARGA/ CTN]]="",NOTA[[#This Row],[JUMLAH_H]],NOTA[[#This Row],[HARGA/ CTN]]*IF(NOTA[[#This Row],[C]]="",0,NOTA[[#This Row],[C]]))</f>
        <v/>
      </c>
      <c r="X495" s="51" t="str">
        <f>IF(NOTA[[#This Row],[JUMLAH]]="","",NOTA[[#This Row],[JUMLAH]]*NOTA[[#This Row],[DISC 1]])</f>
        <v/>
      </c>
      <c r="Y495" s="51" t="str">
        <f>IF(NOTA[[#This Row],[JUMLAH]]="","",(NOTA[[#This Row],[JUMLAH]]-NOTA[[#This Row],[DISC 1-]])*NOTA[[#This Row],[DISC 2]])</f>
        <v/>
      </c>
      <c r="Z495" s="51" t="str">
        <f>IF(NOTA[[#This Row],[JUMLAH]]="","",NOTA[[#This Row],[DISC 1-]]+NOTA[[#This Row],[DISC 2-]])</f>
        <v/>
      </c>
      <c r="AA495" s="51" t="str">
        <f>IF(NOTA[[#This Row],[JUMLAH]]="","",NOTA[[#This Row],[JUMLAH]]-NOTA[[#This Row],[DISC]])</f>
        <v/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5" s="51" t="str">
        <f>IF(OR(NOTA[[#This Row],[QTY]]="",NOTA[[#This Row],[HARGA SATUAN]]="",),"",NOTA[[#This Row],[QTY]]*NOTA[[#This Row],[HARGA SATUAN]])</f>
        <v/>
      </c>
      <c r="AG495" s="40" t="str">
        <f ca="1">IF(NOTA[ID_H]="","",INDEX(NOTA[TANGGAL],MATCH(,INDIRECT(ADDRESS(ROW(NOTA[TANGGAL]),COLUMN(NOTA[TANGGAL]))&amp;":"&amp;ADDRESS(ROW(),COLUMN(NOTA[TANGGAL]))),-1)))</f>
        <v/>
      </c>
      <c r="AH495" s="42" t="str">
        <f ca="1">IF(NOTA[[#This Row],[NAMA BARANG]]="","",INDEX(NOTA[SUPPLIER],MATCH(,INDIRECT(ADDRESS(ROW(NOTA[ID]),COLUMN(NOTA[ID]))&amp;":"&amp;ADDRESS(ROW(),COLUMN(NOTA[ID]))),-1)))</f>
        <v/>
      </c>
      <c r="AI495" s="42" t="str">
        <f ca="1">IF(NOTA[[#This Row],[ID_H]]="","",IF(NOTA[[#This Row],[FAKTUR]]="",INDIRECT(ADDRESS(ROW()-1,COLUMN())),NOTA[[#This Row],[FAKTUR]]))</f>
        <v/>
      </c>
      <c r="AJ495" s="39" t="str">
        <f ca="1">IF(NOTA[[#This Row],[ID]]="","",COUNTIF(NOTA[ID_H],NOTA[[#This Row],[ID_H]]))</f>
        <v/>
      </c>
      <c r="AK495" s="39" t="str">
        <f ca="1">IF(NOTA[[#This Row],[TGL.NOTA]]="",IF(NOTA[[#This Row],[SUPPLIER_H]]="","",AK494),MONTH(NOTA[[#This Row],[TGL.NOTA]]))</f>
        <v/>
      </c>
      <c r="AL495" s="39" t="str">
        <f>LOWER(SUBSTITUTE(SUBSTITUTE(SUBSTITUTE(SUBSTITUTE(SUBSTITUTE(SUBSTITUTE(SUBSTITUTE(SUBSTITUTE(SUBSTITUTE(NOTA[NAMA BARANG]," ",),".",""),"-",""),"(",""),")",""),",",""),"/",""),"""",""),"+",""))</f>
        <v/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 t="str">
        <f>IF(NOTA[[#This Row],[CONCAT1]]="","",MATCH(NOTA[[#This Row],[CONCAT1]],[3]!db[NB NOTA_C],0))</f>
        <v/>
      </c>
      <c r="AR495" s="39" t="str">
        <f>IF(NOTA[[#This Row],[QTY/ CTN]]="","",TRUE)</f>
        <v/>
      </c>
      <c r="AS495" s="39" t="str">
        <f ca="1">IF(NOTA[[#This Row],[ID_H]]="","",IF(NOTA[[#This Row],[Column3]]=TRUE,NOTA[[#This Row],[QTY/ CTN]],INDEX([3]!db[QTY/ CTN],NOTA[[#This Row],[//DB]])))</f>
        <v/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5" s="39" t="str">
        <f ca="1">IF(NOTA[[#This Row],[ID_H]]="","",MATCH(NOTA[[#This Row],[NB NOTA_C_QTY]],[3]!db[NB NOTA_C_QTY],0))</f>
        <v/>
      </c>
      <c r="AV495" s="55" t="str">
        <f ca="1">IF(NOTA[[#This Row],[NB NOTA_C_QTY]]="","",ROW()-2)</f>
        <v/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 t="str">
        <f ca="1">IF(NOTA[[#This Row],[NAMA BARANG]]="","",INDEX(NOTA[ID],MATCH(,INDIRECT(ADDRESS(ROW(NOTA[ID]),COLUMN(NOTA[ID]))&amp;":"&amp;ADDRESS(ROW(),COLUMN(NOTA[ID]))),-1)))</f>
        <v/>
      </c>
      <c r="E496" s="47"/>
      <c r="H496" s="48"/>
      <c r="N496" s="39"/>
      <c r="Q496" s="43"/>
      <c r="R496" s="49"/>
      <c r="S496" s="50"/>
      <c r="U496" s="51"/>
      <c r="V496" s="46"/>
      <c r="W496" s="51" t="str">
        <f>IF(NOTA[[#This Row],[HARGA/ CTN]]="",NOTA[[#This Row],[JUMLAH_H]],NOTA[[#This Row],[HARGA/ CTN]]*IF(NOTA[[#This Row],[C]]="",0,NOTA[[#This Row],[C]]))</f>
        <v/>
      </c>
      <c r="X496" s="51" t="str">
        <f>IF(NOTA[[#This Row],[JUMLAH]]="","",NOTA[[#This Row],[JUMLAH]]*NOTA[[#This Row],[DISC 1]])</f>
        <v/>
      </c>
      <c r="Y496" s="51" t="str">
        <f>IF(NOTA[[#This Row],[JUMLAH]]="","",(NOTA[[#This Row],[JUMLAH]]-NOTA[[#This Row],[DISC 1-]])*NOTA[[#This Row],[DISC 2]])</f>
        <v/>
      </c>
      <c r="Z496" s="51" t="str">
        <f>IF(NOTA[[#This Row],[JUMLAH]]="","",NOTA[[#This Row],[DISC 1-]]+NOTA[[#This Row],[DISC 2-]])</f>
        <v/>
      </c>
      <c r="AA496" s="51" t="str">
        <f>IF(NOTA[[#This Row],[JUMLAH]]="","",NOTA[[#This Row],[JUMLAH]]-NOTA[[#This Row],[DISC]])</f>
        <v/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6" s="51" t="str">
        <f>IF(OR(NOTA[[#This Row],[QTY]]="",NOTA[[#This Row],[HARGA SATUAN]]="",),"",NOTA[[#This Row],[QTY]]*NOTA[[#This Row],[HARGA SATUAN]])</f>
        <v/>
      </c>
      <c r="AG496" s="40" t="str">
        <f ca="1">IF(NOTA[ID_H]="","",INDEX(NOTA[TANGGAL],MATCH(,INDIRECT(ADDRESS(ROW(NOTA[TANGGAL]),COLUMN(NOTA[TANGGAL]))&amp;":"&amp;ADDRESS(ROW(),COLUMN(NOTA[TANGGAL]))),-1)))</f>
        <v/>
      </c>
      <c r="AH496" s="42" t="str">
        <f ca="1">IF(NOTA[[#This Row],[NAMA BARANG]]="","",INDEX(NOTA[SUPPLIER],MATCH(,INDIRECT(ADDRESS(ROW(NOTA[ID]),COLUMN(NOTA[ID]))&amp;":"&amp;ADDRESS(ROW(),COLUMN(NOTA[ID]))),-1)))</f>
        <v/>
      </c>
      <c r="AI496" s="42" t="str">
        <f ca="1">IF(NOTA[[#This Row],[ID_H]]="","",IF(NOTA[[#This Row],[FAKTUR]]="",INDIRECT(ADDRESS(ROW()-1,COLUMN())),NOTA[[#This Row],[FAKTUR]]))</f>
        <v/>
      </c>
      <c r="AJ496" s="39" t="str">
        <f ca="1">IF(NOTA[[#This Row],[ID]]="","",COUNTIF(NOTA[ID_H],NOTA[[#This Row],[ID_H]]))</f>
        <v/>
      </c>
      <c r="AK496" s="39" t="str">
        <f ca="1">IF(NOTA[[#This Row],[TGL.NOTA]]="",IF(NOTA[[#This Row],[SUPPLIER_H]]="","",AK495),MONTH(NOTA[[#This Row],[TGL.NOTA]]))</f>
        <v/>
      </c>
      <c r="AL496" s="39" t="str">
        <f>LOWER(SUBSTITUTE(SUBSTITUTE(SUBSTITUTE(SUBSTITUTE(SUBSTITUTE(SUBSTITUTE(SUBSTITUTE(SUBSTITUTE(SUBSTITUTE(NOTA[NAMA BARANG]," ",),".",""),"-",""),"(",""),")",""),",",""),"/",""),"""",""),"+",""))</f>
        <v/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 t="str">
        <f>IF(NOTA[[#This Row],[CONCAT1]]="","",MATCH(NOTA[[#This Row],[CONCAT1]],[3]!db[NB NOTA_C],0))</f>
        <v/>
      </c>
      <c r="AR496" s="39" t="str">
        <f>IF(NOTA[[#This Row],[QTY/ CTN]]="","",TRUE)</f>
        <v/>
      </c>
      <c r="AS496" s="39" t="str">
        <f ca="1">IF(NOTA[[#This Row],[ID_H]]="","",IF(NOTA[[#This Row],[Column3]]=TRUE,NOTA[[#This Row],[QTY/ CTN]],INDEX([3]!db[QTY/ CTN],NOTA[[#This Row],[//DB]])))</f>
        <v/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6" s="39" t="str">
        <f ca="1">IF(NOTA[[#This Row],[ID_H]]="","",MATCH(NOTA[[#This Row],[NB NOTA_C_QTY]],[3]!db[NB NOTA_C_QTY],0))</f>
        <v/>
      </c>
      <c r="AV496" s="55" t="str">
        <f ca="1">IF(NOTA[[#This Row],[NB NOTA_C_QTY]]="","",ROW()-2)</f>
        <v/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 t="str">
        <f ca="1">IF(NOTA[[#This Row],[NAMA BARANG]]="","",INDEX(NOTA[ID],MATCH(,INDIRECT(ADDRESS(ROW(NOTA[ID]),COLUMN(NOTA[ID]))&amp;":"&amp;ADDRESS(ROW(),COLUMN(NOTA[ID]))),-1)))</f>
        <v/>
      </c>
      <c r="E497" s="47"/>
      <c r="H497" s="48"/>
      <c r="N497" s="39"/>
      <c r="Q497" s="43"/>
      <c r="R497" s="49"/>
      <c r="S497" s="50"/>
      <c r="U497" s="51"/>
      <c r="V497" s="46"/>
      <c r="W497" s="51" t="str">
        <f>IF(NOTA[[#This Row],[HARGA/ CTN]]="",NOTA[[#This Row],[JUMLAH_H]],NOTA[[#This Row],[HARGA/ CTN]]*IF(NOTA[[#This Row],[C]]="",0,NOTA[[#This Row],[C]]))</f>
        <v/>
      </c>
      <c r="X497" s="51" t="str">
        <f>IF(NOTA[[#This Row],[JUMLAH]]="","",NOTA[[#This Row],[JUMLAH]]*NOTA[[#This Row],[DISC 1]])</f>
        <v/>
      </c>
      <c r="Y497" s="51" t="str">
        <f>IF(NOTA[[#This Row],[JUMLAH]]="","",(NOTA[[#This Row],[JUMLAH]]-NOTA[[#This Row],[DISC 1-]])*NOTA[[#This Row],[DISC 2]])</f>
        <v/>
      </c>
      <c r="Z497" s="51" t="str">
        <f>IF(NOTA[[#This Row],[JUMLAH]]="","",NOTA[[#This Row],[DISC 1-]]+NOTA[[#This Row],[DISC 2-]])</f>
        <v/>
      </c>
      <c r="AA497" s="51" t="str">
        <f>IF(NOTA[[#This Row],[JUMLAH]]="","",NOTA[[#This Row],[JUMLAH]]-NOTA[[#This Row],[DISC]])</f>
        <v/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7" s="51" t="str">
        <f>IF(OR(NOTA[[#This Row],[QTY]]="",NOTA[[#This Row],[HARGA SATUAN]]="",),"",NOTA[[#This Row],[QTY]]*NOTA[[#This Row],[HARGA SATUAN]])</f>
        <v/>
      </c>
      <c r="AG497" s="40" t="str">
        <f ca="1">IF(NOTA[ID_H]="","",INDEX(NOTA[TANGGAL],MATCH(,INDIRECT(ADDRESS(ROW(NOTA[TANGGAL]),COLUMN(NOTA[TANGGAL]))&amp;":"&amp;ADDRESS(ROW(),COLUMN(NOTA[TANGGAL]))),-1)))</f>
        <v/>
      </c>
      <c r="AH497" s="42" t="str">
        <f ca="1">IF(NOTA[[#This Row],[NAMA BARANG]]="","",INDEX(NOTA[SUPPLIER],MATCH(,INDIRECT(ADDRESS(ROW(NOTA[ID]),COLUMN(NOTA[ID]))&amp;":"&amp;ADDRESS(ROW(),COLUMN(NOTA[ID]))),-1)))</f>
        <v/>
      </c>
      <c r="AI497" s="42" t="str">
        <f ca="1">IF(NOTA[[#This Row],[ID_H]]="","",IF(NOTA[[#This Row],[FAKTUR]]="",INDIRECT(ADDRESS(ROW()-1,COLUMN())),NOTA[[#This Row],[FAKTUR]]))</f>
        <v/>
      </c>
      <c r="AJ497" s="39" t="str">
        <f ca="1">IF(NOTA[[#This Row],[ID]]="","",COUNTIF(NOTA[ID_H],NOTA[[#This Row],[ID_H]]))</f>
        <v/>
      </c>
      <c r="AK497" s="39" t="str">
        <f ca="1">IF(NOTA[[#This Row],[TGL.NOTA]]="",IF(NOTA[[#This Row],[SUPPLIER_H]]="","",AK496),MONTH(NOTA[[#This Row],[TGL.NOTA]]))</f>
        <v/>
      </c>
      <c r="AL497" s="39" t="str">
        <f>LOWER(SUBSTITUTE(SUBSTITUTE(SUBSTITUTE(SUBSTITUTE(SUBSTITUTE(SUBSTITUTE(SUBSTITUTE(SUBSTITUTE(SUBSTITUTE(NOTA[NAMA BARANG]," ",),".",""),"-",""),"(",""),")",""),",",""),"/",""),"""",""),"+",""))</f>
        <v/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 t="str">
        <f>IF(NOTA[[#This Row],[CONCAT1]]="","",MATCH(NOTA[[#This Row],[CONCAT1]],[3]!db[NB NOTA_C],0))</f>
        <v/>
      </c>
      <c r="AR497" s="39" t="str">
        <f>IF(NOTA[[#This Row],[QTY/ CTN]]="","",TRUE)</f>
        <v/>
      </c>
      <c r="AS497" s="39" t="str">
        <f ca="1">IF(NOTA[[#This Row],[ID_H]]="","",IF(NOTA[[#This Row],[Column3]]=TRUE,NOTA[[#This Row],[QTY/ CTN]],INDEX([3]!db[QTY/ CTN],NOTA[[#This Row],[//DB]])))</f>
        <v/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7" s="39" t="str">
        <f ca="1">IF(NOTA[[#This Row],[ID_H]]="","",MATCH(NOTA[[#This Row],[NB NOTA_C_QTY]],[3]!db[NB NOTA_C_QTY],0))</f>
        <v/>
      </c>
      <c r="AV497" s="55" t="str">
        <f ca="1">IF(NOTA[[#This Row],[NB NOTA_C_QTY]]="","",ROW()-2)</f>
        <v/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 t="str">
        <f ca="1">IF(NOTA[[#This Row],[NAMA BARANG]]="","",INDEX(NOTA[ID],MATCH(,INDIRECT(ADDRESS(ROW(NOTA[ID]),COLUMN(NOTA[ID]))&amp;":"&amp;ADDRESS(ROW(),COLUMN(NOTA[ID]))),-1)))</f>
        <v/>
      </c>
      <c r="E498" s="47"/>
      <c r="H498" s="48"/>
      <c r="N498" s="39"/>
      <c r="Q498" s="43"/>
      <c r="R498" s="49"/>
      <c r="S498" s="50"/>
      <c r="U498" s="51"/>
      <c r="V498" s="46"/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8" s="51" t="str">
        <f>IF(OR(NOTA[[#This Row],[QTY]]="",NOTA[[#This Row],[HARGA SATUAN]]="",),"",NOTA[[#This Row],[QTY]]*NOTA[[#This Row],[HARGA SATUAN]])</f>
        <v/>
      </c>
      <c r="AG498" s="40" t="str">
        <f ca="1">IF(NOTA[ID_H]="","",INDEX(NOTA[TANGGAL],MATCH(,INDIRECT(ADDRESS(ROW(NOTA[TANGGAL]),COLUMN(NOTA[TANGGAL]))&amp;":"&amp;ADDRESS(ROW(),COLUMN(NOTA[TANGGAL]))),-1)))</f>
        <v/>
      </c>
      <c r="AH498" s="42" t="str">
        <f ca="1">IF(NOTA[[#This Row],[NAMA BARANG]]="","",INDEX(NOTA[SUPPLIER],MATCH(,INDIRECT(ADDRESS(ROW(NOTA[ID]),COLUMN(NOTA[ID]))&amp;":"&amp;ADDRESS(ROW(),COLUMN(NOTA[ID]))),-1)))</f>
        <v/>
      </c>
      <c r="AI498" s="42" t="str">
        <f ca="1">IF(NOTA[[#This Row],[ID_H]]="","",IF(NOTA[[#This Row],[FAKTUR]]="",INDIRECT(ADDRESS(ROW()-1,COLUMN())),NOTA[[#This Row],[FAKTUR]]))</f>
        <v/>
      </c>
      <c r="AJ498" s="39" t="str">
        <f ca="1">IF(NOTA[[#This Row],[ID]]="","",COUNTIF(NOTA[ID_H],NOTA[[#This Row],[ID_H]]))</f>
        <v/>
      </c>
      <c r="AK498" s="39" t="str">
        <f ca="1">IF(NOTA[[#This Row],[TGL.NOTA]]="",IF(NOTA[[#This Row],[SUPPLIER_H]]="","",AK497),MONTH(NOTA[[#This Row],[TGL.NOTA]]))</f>
        <v/>
      </c>
      <c r="AL498" s="39" t="str">
        <f>LOWER(SUBSTITUTE(SUBSTITUTE(SUBSTITUTE(SUBSTITUTE(SUBSTITUTE(SUBSTITUTE(SUBSTITUTE(SUBSTITUTE(SUBSTITUTE(NOTA[NAMA BARANG]," ",),".",""),"-",""),"(",""),")",""),",",""),"/",""),"""",""),"+",""))</f>
        <v/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 t="str">
        <f>IF(NOTA[[#This Row],[CONCAT1]]="","",MATCH(NOTA[[#This Row],[CONCAT1]],[3]!db[NB NOTA_C],0))</f>
        <v/>
      </c>
      <c r="AR498" s="39" t="str">
        <f>IF(NOTA[[#This Row],[QTY/ CTN]]="","",TRUE)</f>
        <v/>
      </c>
      <c r="AS498" s="39" t="str">
        <f ca="1">IF(NOTA[[#This Row],[ID_H]]="","",IF(NOTA[[#This Row],[Column3]]=TRUE,NOTA[[#This Row],[QTY/ CTN]],INDEX([3]!db[QTY/ CTN],NOTA[[#This Row],[//DB]])))</f>
        <v/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8" s="39" t="str">
        <f ca="1">IF(NOTA[[#This Row],[ID_H]]="","",MATCH(NOTA[[#This Row],[NB NOTA_C_QTY]],[3]!db[NB NOTA_C_QTY],0))</f>
        <v/>
      </c>
      <c r="AV498" s="55" t="str">
        <f ca="1">IF(NOTA[[#This Row],[NB NOTA_C_QTY]]="","",ROW()-2)</f>
        <v/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NOTA_C_QTY]],[3]!db[NB NOTA_C_QTY],0))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39" t="str">
        <f>IF(NOTA[[#This Row],[ID_P]]="","",MATCH(NOTA[[#This Row],[ID_P]],[1]!B_MSK[N_ID],0))</f>
        <v/>
      </c>
      <c r="D500" s="39" t="str">
        <f ca="1">IF(NOTA[[#This Row],[NAMA BARANG]]="","",INDEX(NOTA[ID],MATCH(,INDIRECT(ADDRESS(ROW(NOTA[ID]),COLUMN(NOTA[ID]))&amp;":"&amp;ADDRESS(ROW(),COLUMN(NOTA[ID]))),-1)))</f>
        <v/>
      </c>
      <c r="E500" s="47"/>
      <c r="H500" s="48"/>
      <c r="N500" s="39"/>
      <c r="Q500" s="43"/>
      <c r="R500" s="49"/>
      <c r="S500" s="50"/>
      <c r="U500" s="51"/>
      <c r="V500" s="46"/>
      <c r="W500" s="51" t="str">
        <f>IF(NOTA[[#This Row],[HARGA/ CTN]]="",NOTA[[#This Row],[JUMLAH_H]],NOTA[[#This Row],[HARGA/ CTN]]*IF(NOTA[[#This Row],[C]]="",0,NOTA[[#This Row],[C]]))</f>
        <v/>
      </c>
      <c r="X500" s="51" t="str">
        <f>IF(NOTA[[#This Row],[JUMLAH]]="","",NOTA[[#This Row],[JUMLAH]]*NOTA[[#This Row],[DISC 1]])</f>
        <v/>
      </c>
      <c r="Y500" s="51" t="str">
        <f>IF(NOTA[[#This Row],[JUMLAH]]="","",(NOTA[[#This Row],[JUMLAH]]-NOTA[[#This Row],[DISC 1-]])*NOTA[[#This Row],[DISC 2]])</f>
        <v/>
      </c>
      <c r="Z500" s="51" t="str">
        <f>IF(NOTA[[#This Row],[JUMLAH]]="","",NOTA[[#This Row],[DISC 1-]]+NOTA[[#This Row],[DISC 2-]])</f>
        <v/>
      </c>
      <c r="AA500" s="51" t="str">
        <f>IF(NOTA[[#This Row],[JUMLAH]]="","",NOTA[[#This Row],[JUMLAH]]-NOTA[[#This Row],[DISC]])</f>
        <v/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51" t="str">
        <f>IF(OR(NOTA[[#This Row],[QTY]]="",NOTA[[#This Row],[HARGA SATUAN]]="",),"",NOTA[[#This Row],[QTY]]*NOTA[[#This Row],[HARGA SATUAN]])</f>
        <v/>
      </c>
      <c r="AG500" s="40" t="str">
        <f ca="1">IF(NOTA[ID_H]="","",INDEX(NOTA[TANGGAL],MATCH(,INDIRECT(ADDRESS(ROW(NOTA[TANGGAL]),COLUMN(NOTA[TANGGAL]))&amp;":"&amp;ADDRESS(ROW(),COLUMN(NOTA[TANGGAL]))),-1)))</f>
        <v/>
      </c>
      <c r="AH500" s="42" t="str">
        <f ca="1">IF(NOTA[[#This Row],[NAMA BARANG]]="","",INDEX(NOTA[SUPPLIER],MATCH(,INDIRECT(ADDRESS(ROW(NOTA[ID]),COLUMN(NOTA[ID]))&amp;":"&amp;ADDRESS(ROW(),COLUMN(NOTA[ID]))),-1)))</f>
        <v/>
      </c>
      <c r="AI500" s="42" t="str">
        <f ca="1">IF(NOTA[[#This Row],[ID_H]]="","",IF(NOTA[[#This Row],[FAKTUR]]="",INDIRECT(ADDRESS(ROW()-1,COLUMN())),NOTA[[#This Row],[FAKTUR]]))</f>
        <v/>
      </c>
      <c r="AJ500" s="39" t="str">
        <f ca="1">IF(NOTA[[#This Row],[ID]]="","",COUNTIF(NOTA[ID_H],NOTA[[#This Row],[ID_H]]))</f>
        <v/>
      </c>
      <c r="AK500" s="39" t="str">
        <f ca="1">IF(NOTA[[#This Row],[TGL.NOTA]]="",IF(NOTA[[#This Row],[SUPPLIER_H]]="","",AK499),MONTH(NOTA[[#This Row],[TGL.NOTA]]))</f>
        <v/>
      </c>
      <c r="AL500" s="39" t="str">
        <f>LOWER(SUBSTITUTE(SUBSTITUTE(SUBSTITUTE(SUBSTITUTE(SUBSTITUTE(SUBSTITUTE(SUBSTITUTE(SUBSTITUTE(SUBSTITUTE(NOTA[NAMA BARANG]," ",),".",""),"-",""),"(",""),")",""),",",""),"/",""),"""",""),"+",""))</f>
        <v/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0" s="39" t="str">
        <f>IF(NOTA[[#This Row],[CONCAT4]]="","",_xlfn.IFNA(MATCH(NOTA[[#This Row],[CONCAT4]],[2]!RAW[CONCAT_H],0),FALSE))</f>
        <v/>
      </c>
      <c r="AQ500" s="39" t="str">
        <f>IF(NOTA[[#This Row],[CONCAT1]]="","",MATCH(NOTA[[#This Row],[CONCAT1]],[3]!db[NB NOTA_C],0))</f>
        <v/>
      </c>
      <c r="AR500" s="39" t="str">
        <f>IF(NOTA[[#This Row],[QTY/ CTN]]="","",TRUE)</f>
        <v/>
      </c>
      <c r="AS500" s="39" t="str">
        <f ca="1">IF(NOTA[[#This Row],[ID_H]]="","",IF(NOTA[[#This Row],[Column3]]=TRUE,NOTA[[#This Row],[QTY/ CTN]],INDEX([3]!db[QTY/ CTN],NOTA[[#This Row],[//DB]])))</f>
        <v/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0" s="39" t="str">
        <f ca="1">IF(NOTA[[#This Row],[ID_H]]="","",MATCH(NOTA[[#This Row],[NB NOTA_C_QTY]],[3]!db[NB NOTA_C_QTY],0))</f>
        <v/>
      </c>
      <c r="AV500" s="55" t="str">
        <f ca="1">IF(NOTA[[#This Row],[NB NOTA_C_QTY]]="","",ROW()-2)</f>
        <v/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 t="str">
        <f ca="1">IF(NOTA[[#This Row],[NAMA BARANG]]="","",INDEX(NOTA[ID],MATCH(,INDIRECT(ADDRESS(ROW(NOTA[ID]),COLUMN(NOTA[ID]))&amp;":"&amp;ADDRESS(ROW(),COLUMN(NOTA[ID]))),-1)))</f>
        <v/>
      </c>
      <c r="E501" s="47"/>
      <c r="H501" s="48"/>
      <c r="N501" s="39"/>
      <c r="Q501" s="43"/>
      <c r="R501" s="49"/>
      <c r="S501" s="50"/>
      <c r="U501" s="51"/>
      <c r="V501" s="46"/>
      <c r="W501" s="51" t="str">
        <f>IF(NOTA[[#This Row],[HARGA/ CTN]]="",NOTA[[#This Row],[JUMLAH_H]],NOTA[[#This Row],[HARGA/ CTN]]*IF(NOTA[[#This Row],[C]]="",0,NOTA[[#This Row],[C]]))</f>
        <v/>
      </c>
      <c r="X501" s="51" t="str">
        <f>IF(NOTA[[#This Row],[JUMLAH]]="","",NOTA[[#This Row],[JUMLAH]]*NOTA[[#This Row],[DISC 1]])</f>
        <v/>
      </c>
      <c r="Y501" s="51" t="str">
        <f>IF(NOTA[[#This Row],[JUMLAH]]="","",(NOTA[[#This Row],[JUMLAH]]-NOTA[[#This Row],[DISC 1-]])*NOTA[[#This Row],[DISC 2]])</f>
        <v/>
      </c>
      <c r="Z501" s="51" t="str">
        <f>IF(NOTA[[#This Row],[JUMLAH]]="","",NOTA[[#This Row],[DISC 1-]]+NOTA[[#This Row],[DISC 2-]])</f>
        <v/>
      </c>
      <c r="AA501" s="51" t="str">
        <f>IF(NOTA[[#This Row],[JUMLAH]]="","",NOTA[[#This Row],[JUMLAH]]-NOTA[[#This Row],[DISC]])</f>
        <v/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1" s="51" t="str">
        <f>IF(OR(NOTA[[#This Row],[QTY]]="",NOTA[[#This Row],[HARGA SATUAN]]="",),"",NOTA[[#This Row],[QTY]]*NOTA[[#This Row],[HARGA SATUAN]])</f>
        <v/>
      </c>
      <c r="AG501" s="40" t="str">
        <f ca="1">IF(NOTA[ID_H]="","",INDEX(NOTA[TANGGAL],MATCH(,INDIRECT(ADDRESS(ROW(NOTA[TANGGAL]),COLUMN(NOTA[TANGGAL]))&amp;":"&amp;ADDRESS(ROW(),COLUMN(NOTA[TANGGAL]))),-1)))</f>
        <v/>
      </c>
      <c r="AH501" s="42" t="str">
        <f ca="1">IF(NOTA[[#This Row],[NAMA BARANG]]="","",INDEX(NOTA[SUPPLIER],MATCH(,INDIRECT(ADDRESS(ROW(NOTA[ID]),COLUMN(NOTA[ID]))&amp;":"&amp;ADDRESS(ROW(),COLUMN(NOTA[ID]))),-1)))</f>
        <v/>
      </c>
      <c r="AI501" s="42" t="str">
        <f ca="1">IF(NOTA[[#This Row],[ID_H]]="","",IF(NOTA[[#This Row],[FAKTUR]]="",INDIRECT(ADDRESS(ROW()-1,COLUMN())),NOTA[[#This Row],[FAKTUR]]))</f>
        <v/>
      </c>
      <c r="AJ501" s="39" t="str">
        <f ca="1">IF(NOTA[[#This Row],[ID]]="","",COUNTIF(NOTA[ID_H],NOTA[[#This Row],[ID_H]]))</f>
        <v/>
      </c>
      <c r="AK501" s="39" t="str">
        <f ca="1">IF(NOTA[[#This Row],[TGL.NOTA]]="",IF(NOTA[[#This Row],[SUPPLIER_H]]="","",AK500),MONTH(NOTA[[#This Row],[TGL.NOTA]]))</f>
        <v/>
      </c>
      <c r="AL501" s="39" t="str">
        <f>LOWER(SUBSTITUTE(SUBSTITUTE(SUBSTITUTE(SUBSTITUTE(SUBSTITUTE(SUBSTITUTE(SUBSTITUTE(SUBSTITUTE(SUBSTITUTE(NOTA[NAMA BARANG]," ",),".",""),"-",""),"(",""),")",""),",",""),"/",""),"""",""),"+",""))</f>
        <v/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 t="str">
        <f>IF(NOTA[[#This Row],[CONCAT1]]="","",MATCH(NOTA[[#This Row],[CONCAT1]],[3]!db[NB NOTA_C],0))</f>
        <v/>
      </c>
      <c r="AR501" s="39" t="str">
        <f>IF(NOTA[[#This Row],[QTY/ CTN]]="","",TRUE)</f>
        <v/>
      </c>
      <c r="AS501" s="39" t="str">
        <f ca="1">IF(NOTA[[#This Row],[ID_H]]="","",IF(NOTA[[#This Row],[Column3]]=TRUE,NOTA[[#This Row],[QTY/ CTN]],INDEX([3]!db[QTY/ CTN],NOTA[[#This Row],[//DB]])))</f>
        <v/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1" s="39" t="str">
        <f ca="1">IF(NOTA[[#This Row],[ID_H]]="","",MATCH(NOTA[[#This Row],[NB NOTA_C_QTY]],[3]!db[NB NOTA_C_QTY],0))</f>
        <v/>
      </c>
      <c r="AV501" s="55" t="str">
        <f ca="1">IF(NOTA[[#This Row],[NB NOTA_C_QTY]]="","",ROW()-2)</f>
        <v/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 t="str">
        <f ca="1">IF(NOTA[[#This Row],[NAMA BARANG]]="","",INDEX(NOTA[ID],MATCH(,INDIRECT(ADDRESS(ROW(NOTA[ID]),COLUMN(NOTA[ID]))&amp;":"&amp;ADDRESS(ROW(),COLUMN(NOTA[ID]))),-1)))</f>
        <v/>
      </c>
      <c r="E502" s="47"/>
      <c r="H502" s="48"/>
      <c r="N502" s="39"/>
      <c r="Q502" s="43"/>
      <c r="R502" s="49"/>
      <c r="S502" s="50"/>
      <c r="U502" s="51"/>
      <c r="V502" s="46"/>
      <c r="W502" s="51" t="str">
        <f>IF(NOTA[[#This Row],[HARGA/ CTN]]="",NOTA[[#This Row],[JUMLAH_H]],NOTA[[#This Row],[HARGA/ CTN]]*IF(NOTA[[#This Row],[C]]="",0,NOTA[[#This Row],[C]]))</f>
        <v/>
      </c>
      <c r="X502" s="51" t="str">
        <f>IF(NOTA[[#This Row],[JUMLAH]]="","",NOTA[[#This Row],[JUMLAH]]*NOTA[[#This Row],[DISC 1]])</f>
        <v/>
      </c>
      <c r="Y502" s="51" t="str">
        <f>IF(NOTA[[#This Row],[JUMLAH]]="","",(NOTA[[#This Row],[JUMLAH]]-NOTA[[#This Row],[DISC 1-]])*NOTA[[#This Row],[DISC 2]])</f>
        <v/>
      </c>
      <c r="Z502" s="51" t="str">
        <f>IF(NOTA[[#This Row],[JUMLAH]]="","",NOTA[[#This Row],[DISC 1-]]+NOTA[[#This Row],[DISC 2-]])</f>
        <v/>
      </c>
      <c r="AA502" s="51" t="str">
        <f>IF(NOTA[[#This Row],[JUMLAH]]="","",NOTA[[#This Row],[JUMLAH]]-NOTA[[#This Row],[DISC]])</f>
        <v/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2" s="51" t="str">
        <f>IF(OR(NOTA[[#This Row],[QTY]]="",NOTA[[#This Row],[HARGA SATUAN]]="",),"",NOTA[[#This Row],[QTY]]*NOTA[[#This Row],[HARGA SATUAN]])</f>
        <v/>
      </c>
      <c r="AG502" s="40" t="str">
        <f ca="1">IF(NOTA[ID_H]="","",INDEX(NOTA[TANGGAL],MATCH(,INDIRECT(ADDRESS(ROW(NOTA[TANGGAL]),COLUMN(NOTA[TANGGAL]))&amp;":"&amp;ADDRESS(ROW(),COLUMN(NOTA[TANGGAL]))),-1)))</f>
        <v/>
      </c>
      <c r="AH502" s="42" t="str">
        <f ca="1">IF(NOTA[[#This Row],[NAMA BARANG]]="","",INDEX(NOTA[SUPPLIER],MATCH(,INDIRECT(ADDRESS(ROW(NOTA[ID]),COLUMN(NOTA[ID]))&amp;":"&amp;ADDRESS(ROW(),COLUMN(NOTA[ID]))),-1)))</f>
        <v/>
      </c>
      <c r="AI502" s="42" t="str">
        <f ca="1">IF(NOTA[[#This Row],[ID_H]]="","",IF(NOTA[[#This Row],[FAKTUR]]="",INDIRECT(ADDRESS(ROW()-1,COLUMN())),NOTA[[#This Row],[FAKTUR]]))</f>
        <v/>
      </c>
      <c r="AJ502" s="39" t="str">
        <f ca="1">IF(NOTA[[#This Row],[ID]]="","",COUNTIF(NOTA[ID_H],NOTA[[#This Row],[ID_H]]))</f>
        <v/>
      </c>
      <c r="AK502" s="39" t="str">
        <f ca="1">IF(NOTA[[#This Row],[TGL.NOTA]]="",IF(NOTA[[#This Row],[SUPPLIER_H]]="","",AK501),MONTH(NOTA[[#This Row],[TGL.NOTA]]))</f>
        <v/>
      </c>
      <c r="AL502" s="39" t="str">
        <f>LOWER(SUBSTITUTE(SUBSTITUTE(SUBSTITUTE(SUBSTITUTE(SUBSTITUTE(SUBSTITUTE(SUBSTITUTE(SUBSTITUTE(SUBSTITUTE(NOTA[NAMA BARANG]," ",),".",""),"-",""),"(",""),")",""),",",""),"/",""),"""",""),"+",""))</f>
        <v/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 t="str">
        <f>IF(NOTA[[#This Row],[CONCAT1]]="","",MATCH(NOTA[[#This Row],[CONCAT1]],[3]!db[NB NOTA_C],0))</f>
        <v/>
      </c>
      <c r="AR502" s="39" t="str">
        <f>IF(NOTA[[#This Row],[QTY/ CTN]]="","",TRUE)</f>
        <v/>
      </c>
      <c r="AS502" s="39" t="str">
        <f ca="1">IF(NOTA[[#This Row],[ID_H]]="","",IF(NOTA[[#This Row],[Column3]]=TRUE,NOTA[[#This Row],[QTY/ CTN]],INDEX([3]!db[QTY/ CTN],NOTA[[#This Row],[//DB]])))</f>
        <v/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2" s="39" t="str">
        <f ca="1">IF(NOTA[[#This Row],[ID_H]]="","",MATCH(NOTA[[#This Row],[NB NOTA_C_QTY]],[3]!db[NB NOTA_C_QTY],0))</f>
        <v/>
      </c>
      <c r="AV502" s="55" t="str">
        <f ca="1">IF(NOTA[[#This Row],[NB NOTA_C_QTY]]="","",ROW()-2)</f>
        <v/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 t="str">
        <f ca="1">IF(NOTA[[#This Row],[NAMA BARANG]]="","",INDEX(NOTA[ID],MATCH(,INDIRECT(ADDRESS(ROW(NOTA[ID]),COLUMN(NOTA[ID]))&amp;":"&amp;ADDRESS(ROW(),COLUMN(NOTA[ID]))),-1)))</f>
        <v/>
      </c>
      <c r="E503" s="47"/>
      <c r="H503" s="48"/>
      <c r="N503" s="39"/>
      <c r="Q503" s="43"/>
      <c r="R503" s="49"/>
      <c r="S503" s="50"/>
      <c r="U503" s="51"/>
      <c r="V503" s="46"/>
      <c r="W503" s="51" t="str">
        <f>IF(NOTA[[#This Row],[HARGA/ CTN]]="",NOTA[[#This Row],[JUMLAH_H]],NOTA[[#This Row],[HARGA/ CTN]]*IF(NOTA[[#This Row],[C]]="",0,NOTA[[#This Row],[C]]))</f>
        <v/>
      </c>
      <c r="X503" s="51" t="str">
        <f>IF(NOTA[[#This Row],[JUMLAH]]="","",NOTA[[#This Row],[JUMLAH]]*NOTA[[#This Row],[DISC 1]])</f>
        <v/>
      </c>
      <c r="Y503" s="51" t="str">
        <f>IF(NOTA[[#This Row],[JUMLAH]]="","",(NOTA[[#This Row],[JUMLAH]]-NOTA[[#This Row],[DISC 1-]])*NOTA[[#This Row],[DISC 2]])</f>
        <v/>
      </c>
      <c r="Z503" s="51" t="str">
        <f>IF(NOTA[[#This Row],[JUMLAH]]="","",NOTA[[#This Row],[DISC 1-]]+NOTA[[#This Row],[DISC 2-]])</f>
        <v/>
      </c>
      <c r="AA503" s="51" t="str">
        <f>IF(NOTA[[#This Row],[JUMLAH]]="","",NOTA[[#This Row],[JUMLAH]]-NOTA[[#This Row],[DISC]])</f>
        <v/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3" s="51" t="str">
        <f>IF(OR(NOTA[[#This Row],[QTY]]="",NOTA[[#This Row],[HARGA SATUAN]]="",),"",NOTA[[#This Row],[QTY]]*NOTA[[#This Row],[HARGA SATUAN]])</f>
        <v/>
      </c>
      <c r="AG503" s="40" t="str">
        <f ca="1">IF(NOTA[ID_H]="","",INDEX(NOTA[TANGGAL],MATCH(,INDIRECT(ADDRESS(ROW(NOTA[TANGGAL]),COLUMN(NOTA[TANGGAL]))&amp;":"&amp;ADDRESS(ROW(),COLUMN(NOTA[TANGGAL]))),-1)))</f>
        <v/>
      </c>
      <c r="AH503" s="42" t="str">
        <f ca="1">IF(NOTA[[#This Row],[NAMA BARANG]]="","",INDEX(NOTA[SUPPLIER],MATCH(,INDIRECT(ADDRESS(ROW(NOTA[ID]),COLUMN(NOTA[ID]))&amp;":"&amp;ADDRESS(ROW(),COLUMN(NOTA[ID]))),-1)))</f>
        <v/>
      </c>
      <c r="AI503" s="42" t="str">
        <f ca="1">IF(NOTA[[#This Row],[ID_H]]="","",IF(NOTA[[#This Row],[FAKTUR]]="",INDIRECT(ADDRESS(ROW()-1,COLUMN())),NOTA[[#This Row],[FAKTUR]]))</f>
        <v/>
      </c>
      <c r="AJ503" s="39" t="str">
        <f ca="1">IF(NOTA[[#This Row],[ID]]="","",COUNTIF(NOTA[ID_H],NOTA[[#This Row],[ID_H]]))</f>
        <v/>
      </c>
      <c r="AK503" s="39" t="str">
        <f ca="1">IF(NOTA[[#This Row],[TGL.NOTA]]="",IF(NOTA[[#This Row],[SUPPLIER_H]]="","",AK502),MONTH(NOTA[[#This Row],[TGL.NOTA]]))</f>
        <v/>
      </c>
      <c r="AL503" s="39" t="str">
        <f>LOWER(SUBSTITUTE(SUBSTITUTE(SUBSTITUTE(SUBSTITUTE(SUBSTITUTE(SUBSTITUTE(SUBSTITUTE(SUBSTITUTE(SUBSTITUTE(NOTA[NAMA BARANG]," ",),".",""),"-",""),"(",""),")",""),",",""),"/",""),"""",""),"+",""))</f>
        <v/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 t="str">
        <f>IF(NOTA[[#This Row],[CONCAT1]]="","",MATCH(NOTA[[#This Row],[CONCAT1]],[3]!db[NB NOTA_C],0))</f>
        <v/>
      </c>
      <c r="AR503" s="39" t="str">
        <f>IF(NOTA[[#This Row],[QTY/ CTN]]="","",TRUE)</f>
        <v/>
      </c>
      <c r="AS503" s="39" t="str">
        <f ca="1">IF(NOTA[[#This Row],[ID_H]]="","",IF(NOTA[[#This Row],[Column3]]=TRUE,NOTA[[#This Row],[QTY/ CTN]],INDEX([3]!db[QTY/ CTN],NOTA[[#This Row],[//DB]])))</f>
        <v/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3" s="39" t="str">
        <f ca="1">IF(NOTA[[#This Row],[ID_H]]="","",MATCH(NOTA[[#This Row],[NB NOTA_C_QTY]],[3]!db[NB NOTA_C_QTY],0))</f>
        <v/>
      </c>
      <c r="AV503" s="55" t="str">
        <f ca="1">IF(NOTA[[#This Row],[NB NOTA_C_QTY]]="","",ROW()-2)</f>
        <v/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 t="str">
        <f ca="1">IF(NOTA[[#This Row],[NAMA BARANG]]="","",INDEX(NOTA[ID],MATCH(,INDIRECT(ADDRESS(ROW(NOTA[ID]),COLUMN(NOTA[ID]))&amp;":"&amp;ADDRESS(ROW(),COLUMN(NOTA[ID]))),-1)))</f>
        <v/>
      </c>
      <c r="E504" s="47"/>
      <c r="H504" s="48"/>
      <c r="N504" s="39"/>
      <c r="Q504" s="43"/>
      <c r="R504" s="49"/>
      <c r="S504" s="50"/>
      <c r="U504" s="51"/>
      <c r="V504" s="46"/>
      <c r="W504" s="51" t="str">
        <f>IF(NOTA[[#This Row],[HARGA/ CTN]]="",NOTA[[#This Row],[JUMLAH_H]],NOTA[[#This Row],[HARGA/ CTN]]*IF(NOTA[[#This Row],[C]]="",0,NOTA[[#This Row],[C]]))</f>
        <v/>
      </c>
      <c r="X504" s="51" t="str">
        <f>IF(NOTA[[#This Row],[JUMLAH]]="","",NOTA[[#This Row],[JUMLAH]]*NOTA[[#This Row],[DISC 1]])</f>
        <v/>
      </c>
      <c r="Y504" s="51" t="str">
        <f>IF(NOTA[[#This Row],[JUMLAH]]="","",(NOTA[[#This Row],[JUMLAH]]-NOTA[[#This Row],[DISC 1-]])*NOTA[[#This Row],[DISC 2]])</f>
        <v/>
      </c>
      <c r="Z504" s="51" t="str">
        <f>IF(NOTA[[#This Row],[JUMLAH]]="","",NOTA[[#This Row],[DISC 1-]]+NOTA[[#This Row],[DISC 2-]])</f>
        <v/>
      </c>
      <c r="AA504" s="51" t="str">
        <f>IF(NOTA[[#This Row],[JUMLAH]]="","",NOTA[[#This Row],[JUMLAH]]-NOTA[[#This Row],[DISC]])</f>
        <v/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4" s="51" t="str">
        <f>IF(OR(NOTA[[#This Row],[QTY]]="",NOTA[[#This Row],[HARGA SATUAN]]="",),"",NOTA[[#This Row],[QTY]]*NOTA[[#This Row],[HARGA SATUAN]])</f>
        <v/>
      </c>
      <c r="AG504" s="40" t="str">
        <f ca="1">IF(NOTA[ID_H]="","",INDEX(NOTA[TANGGAL],MATCH(,INDIRECT(ADDRESS(ROW(NOTA[TANGGAL]),COLUMN(NOTA[TANGGAL]))&amp;":"&amp;ADDRESS(ROW(),COLUMN(NOTA[TANGGAL]))),-1)))</f>
        <v/>
      </c>
      <c r="AH504" s="42" t="str">
        <f ca="1">IF(NOTA[[#This Row],[NAMA BARANG]]="","",INDEX(NOTA[SUPPLIER],MATCH(,INDIRECT(ADDRESS(ROW(NOTA[ID]),COLUMN(NOTA[ID]))&amp;":"&amp;ADDRESS(ROW(),COLUMN(NOTA[ID]))),-1)))</f>
        <v/>
      </c>
      <c r="AI504" s="42" t="str">
        <f ca="1">IF(NOTA[[#This Row],[ID_H]]="","",IF(NOTA[[#This Row],[FAKTUR]]="",INDIRECT(ADDRESS(ROW()-1,COLUMN())),NOTA[[#This Row],[FAKTUR]]))</f>
        <v/>
      </c>
      <c r="AJ504" s="39" t="str">
        <f ca="1">IF(NOTA[[#This Row],[ID]]="","",COUNTIF(NOTA[ID_H],NOTA[[#This Row],[ID_H]]))</f>
        <v/>
      </c>
      <c r="AK504" s="39" t="str">
        <f ca="1">IF(NOTA[[#This Row],[TGL.NOTA]]="",IF(NOTA[[#This Row],[SUPPLIER_H]]="","",AK503),MONTH(NOTA[[#This Row],[TGL.NOTA]]))</f>
        <v/>
      </c>
      <c r="AL504" s="39" t="str">
        <f>LOWER(SUBSTITUTE(SUBSTITUTE(SUBSTITUTE(SUBSTITUTE(SUBSTITUTE(SUBSTITUTE(SUBSTITUTE(SUBSTITUTE(SUBSTITUTE(NOTA[NAMA BARANG]," ",),".",""),"-",""),"(",""),")",""),",",""),"/",""),"""",""),"+",""))</f>
        <v/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 t="str">
        <f>IF(NOTA[[#This Row],[CONCAT1]]="","",MATCH(NOTA[[#This Row],[CONCAT1]],[3]!db[NB NOTA_C],0))</f>
        <v/>
      </c>
      <c r="AR504" s="39" t="str">
        <f>IF(NOTA[[#This Row],[QTY/ CTN]]="","",TRUE)</f>
        <v/>
      </c>
      <c r="AS504" s="39" t="str">
        <f ca="1">IF(NOTA[[#This Row],[ID_H]]="","",IF(NOTA[[#This Row],[Column3]]=TRUE,NOTA[[#This Row],[QTY/ CTN]],INDEX([3]!db[QTY/ CTN],NOTA[[#This Row],[//DB]])))</f>
        <v/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4" s="39" t="str">
        <f ca="1">IF(NOTA[[#This Row],[ID_H]]="","",MATCH(NOTA[[#This Row],[NB NOTA_C_QTY]],[3]!db[NB NOTA_C_QTY],0))</f>
        <v/>
      </c>
      <c r="AV504" s="55" t="str">
        <f ca="1">IF(NOTA[[#This Row],[NB NOTA_C_QTY]]="","",ROW()-2)</f>
        <v/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 t="str">
        <f ca="1">IF(NOTA[[#This Row],[NAMA BARANG]]="","",INDEX(NOTA[ID],MATCH(,INDIRECT(ADDRESS(ROW(NOTA[ID]),COLUMN(NOTA[ID]))&amp;":"&amp;ADDRESS(ROW(),COLUMN(NOTA[ID]))),-1)))</f>
        <v/>
      </c>
      <c r="E505" s="47"/>
      <c r="H505" s="48"/>
      <c r="N505" s="39"/>
      <c r="Q505" s="43"/>
      <c r="R505" s="49"/>
      <c r="S505" s="50"/>
      <c r="U505" s="51"/>
      <c r="V505" s="46"/>
      <c r="W505" s="51" t="str">
        <f>IF(NOTA[[#This Row],[HARGA/ CTN]]="",NOTA[[#This Row],[JUMLAH_H]],NOTA[[#This Row],[HARGA/ CTN]]*IF(NOTA[[#This Row],[C]]="",0,NOTA[[#This Row],[C]]))</f>
        <v/>
      </c>
      <c r="X505" s="51" t="str">
        <f>IF(NOTA[[#This Row],[JUMLAH]]="","",NOTA[[#This Row],[JUMLAH]]*NOTA[[#This Row],[DISC 1]])</f>
        <v/>
      </c>
      <c r="Y505" s="51" t="str">
        <f>IF(NOTA[[#This Row],[JUMLAH]]="","",(NOTA[[#This Row],[JUMLAH]]-NOTA[[#This Row],[DISC 1-]])*NOTA[[#This Row],[DISC 2]])</f>
        <v/>
      </c>
      <c r="Z505" s="51" t="str">
        <f>IF(NOTA[[#This Row],[JUMLAH]]="","",NOTA[[#This Row],[DISC 1-]]+NOTA[[#This Row],[DISC 2-]])</f>
        <v/>
      </c>
      <c r="AA505" s="51" t="str">
        <f>IF(NOTA[[#This Row],[JUMLAH]]="","",NOTA[[#This Row],[JUMLAH]]-NOTA[[#This Row],[DISC]])</f>
        <v/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5" s="51" t="str">
        <f>IF(OR(NOTA[[#This Row],[QTY]]="",NOTA[[#This Row],[HARGA SATUAN]]="",),"",NOTA[[#This Row],[QTY]]*NOTA[[#This Row],[HARGA SATUAN]])</f>
        <v/>
      </c>
      <c r="AG505" s="40" t="str">
        <f ca="1">IF(NOTA[ID_H]="","",INDEX(NOTA[TANGGAL],MATCH(,INDIRECT(ADDRESS(ROW(NOTA[TANGGAL]),COLUMN(NOTA[TANGGAL]))&amp;":"&amp;ADDRESS(ROW(),COLUMN(NOTA[TANGGAL]))),-1)))</f>
        <v/>
      </c>
      <c r="AH505" s="42" t="str">
        <f ca="1">IF(NOTA[[#This Row],[NAMA BARANG]]="","",INDEX(NOTA[SUPPLIER],MATCH(,INDIRECT(ADDRESS(ROW(NOTA[ID]),COLUMN(NOTA[ID]))&amp;":"&amp;ADDRESS(ROW(),COLUMN(NOTA[ID]))),-1)))</f>
        <v/>
      </c>
      <c r="AI505" s="42" t="str">
        <f ca="1">IF(NOTA[[#This Row],[ID_H]]="","",IF(NOTA[[#This Row],[FAKTUR]]="",INDIRECT(ADDRESS(ROW()-1,COLUMN())),NOTA[[#This Row],[FAKTUR]]))</f>
        <v/>
      </c>
      <c r="AJ505" s="39" t="str">
        <f ca="1">IF(NOTA[[#This Row],[ID]]="","",COUNTIF(NOTA[ID_H],NOTA[[#This Row],[ID_H]]))</f>
        <v/>
      </c>
      <c r="AK505" s="39" t="str">
        <f ca="1">IF(NOTA[[#This Row],[TGL.NOTA]]="",IF(NOTA[[#This Row],[SUPPLIER_H]]="","",AK504),MONTH(NOTA[[#This Row],[TGL.NOTA]]))</f>
        <v/>
      </c>
      <c r="AL505" s="39" t="str">
        <f>LOWER(SUBSTITUTE(SUBSTITUTE(SUBSTITUTE(SUBSTITUTE(SUBSTITUTE(SUBSTITUTE(SUBSTITUTE(SUBSTITUTE(SUBSTITUTE(NOTA[NAMA BARANG]," ",),".",""),"-",""),"(",""),")",""),",",""),"/",""),"""",""),"+",""))</f>
        <v/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 t="str">
        <f>IF(NOTA[[#This Row],[CONCAT1]]="","",MATCH(NOTA[[#This Row],[CONCAT1]],[3]!db[NB NOTA_C],0))</f>
        <v/>
      </c>
      <c r="AR505" s="39" t="str">
        <f>IF(NOTA[[#This Row],[QTY/ CTN]]="","",TRUE)</f>
        <v/>
      </c>
      <c r="AS505" s="39" t="str">
        <f ca="1">IF(NOTA[[#This Row],[ID_H]]="","",IF(NOTA[[#This Row],[Column3]]=TRUE,NOTA[[#This Row],[QTY/ CTN]],INDEX([3]!db[QTY/ CTN],NOTA[[#This Row],[//DB]])))</f>
        <v/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5" s="39" t="str">
        <f ca="1">IF(NOTA[[#This Row],[ID_H]]="","",MATCH(NOTA[[#This Row],[NB NOTA_C_QTY]],[3]!db[NB NOTA_C_QTY],0))</f>
        <v/>
      </c>
      <c r="AV505" s="55" t="str">
        <f ca="1">IF(NOTA[[#This Row],[NB NOTA_C_QTY]]="","",ROW()-2)</f>
        <v/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 t="str">
        <f ca="1">IF(NOTA[[#This Row],[NAMA BARANG]]="","",INDEX(NOTA[ID],MATCH(,INDIRECT(ADDRESS(ROW(NOTA[ID]),COLUMN(NOTA[ID]))&amp;":"&amp;ADDRESS(ROW(),COLUMN(NOTA[ID]))),-1)))</f>
        <v/>
      </c>
      <c r="E506" s="47"/>
      <c r="H506" s="48"/>
      <c r="N506" s="39"/>
      <c r="Q506" s="43"/>
      <c r="R506" s="49"/>
      <c r="S506" s="50"/>
      <c r="U506" s="51"/>
      <c r="V506" s="46"/>
      <c r="W506" s="51" t="str">
        <f>IF(NOTA[[#This Row],[HARGA/ CTN]]="",NOTA[[#This Row],[JUMLAH_H]],NOTA[[#This Row],[HARGA/ CTN]]*IF(NOTA[[#This Row],[C]]="",0,NOTA[[#This Row],[C]]))</f>
        <v/>
      </c>
      <c r="X506" s="51" t="str">
        <f>IF(NOTA[[#This Row],[JUMLAH]]="","",NOTA[[#This Row],[JUMLAH]]*NOTA[[#This Row],[DISC 1]])</f>
        <v/>
      </c>
      <c r="Y506" s="51" t="str">
        <f>IF(NOTA[[#This Row],[JUMLAH]]="","",(NOTA[[#This Row],[JUMLAH]]-NOTA[[#This Row],[DISC 1-]])*NOTA[[#This Row],[DISC 2]])</f>
        <v/>
      </c>
      <c r="Z506" s="51" t="str">
        <f>IF(NOTA[[#This Row],[JUMLAH]]="","",NOTA[[#This Row],[DISC 1-]]+NOTA[[#This Row],[DISC 2-]])</f>
        <v/>
      </c>
      <c r="AA506" s="51" t="str">
        <f>IF(NOTA[[#This Row],[JUMLAH]]="","",NOTA[[#This Row],[JUMLAH]]-NOTA[[#This Row],[DISC]])</f>
        <v/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6" s="51" t="str">
        <f>IF(OR(NOTA[[#This Row],[QTY]]="",NOTA[[#This Row],[HARGA SATUAN]]="",),"",NOTA[[#This Row],[QTY]]*NOTA[[#This Row],[HARGA SATUAN]])</f>
        <v/>
      </c>
      <c r="AG506" s="40" t="str">
        <f ca="1">IF(NOTA[ID_H]="","",INDEX(NOTA[TANGGAL],MATCH(,INDIRECT(ADDRESS(ROW(NOTA[TANGGAL]),COLUMN(NOTA[TANGGAL]))&amp;":"&amp;ADDRESS(ROW(),COLUMN(NOTA[TANGGAL]))),-1)))</f>
        <v/>
      </c>
      <c r="AH506" s="42" t="str">
        <f ca="1">IF(NOTA[[#This Row],[NAMA BARANG]]="","",INDEX(NOTA[SUPPLIER],MATCH(,INDIRECT(ADDRESS(ROW(NOTA[ID]),COLUMN(NOTA[ID]))&amp;":"&amp;ADDRESS(ROW(),COLUMN(NOTA[ID]))),-1)))</f>
        <v/>
      </c>
      <c r="AI506" s="42" t="str">
        <f ca="1">IF(NOTA[[#This Row],[ID_H]]="","",IF(NOTA[[#This Row],[FAKTUR]]="",INDIRECT(ADDRESS(ROW()-1,COLUMN())),NOTA[[#This Row],[FAKTUR]]))</f>
        <v/>
      </c>
      <c r="AJ506" s="39" t="str">
        <f ca="1">IF(NOTA[[#This Row],[ID]]="","",COUNTIF(NOTA[ID_H],NOTA[[#This Row],[ID_H]]))</f>
        <v/>
      </c>
      <c r="AK506" s="39" t="str">
        <f ca="1">IF(NOTA[[#This Row],[TGL.NOTA]]="",IF(NOTA[[#This Row],[SUPPLIER_H]]="","",AK505),MONTH(NOTA[[#This Row],[TGL.NOTA]]))</f>
        <v/>
      </c>
      <c r="AL506" s="39" t="str">
        <f>LOWER(SUBSTITUTE(SUBSTITUTE(SUBSTITUTE(SUBSTITUTE(SUBSTITUTE(SUBSTITUTE(SUBSTITUTE(SUBSTITUTE(SUBSTITUTE(NOTA[NAMA BARANG]," ",),".",""),"-",""),"(",""),")",""),",",""),"/",""),"""",""),"+",""))</f>
        <v/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 t="str">
        <f>IF(NOTA[[#This Row],[CONCAT1]]="","",MATCH(NOTA[[#This Row],[CONCAT1]],[3]!db[NB NOTA_C],0))</f>
        <v/>
      </c>
      <c r="AR506" s="39" t="str">
        <f>IF(NOTA[[#This Row],[QTY/ CTN]]="","",TRUE)</f>
        <v/>
      </c>
      <c r="AS506" s="39" t="str">
        <f ca="1">IF(NOTA[[#This Row],[ID_H]]="","",IF(NOTA[[#This Row],[Column3]]=TRUE,NOTA[[#This Row],[QTY/ CTN]],INDEX([3]!db[QTY/ CTN],NOTA[[#This Row],[//DB]])))</f>
        <v/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6" s="39" t="str">
        <f ca="1">IF(NOTA[[#This Row],[ID_H]]="","",MATCH(NOTA[[#This Row],[NB NOTA_C_QTY]],[3]!db[NB NOTA_C_QTY],0))</f>
        <v/>
      </c>
      <c r="AV506" s="55" t="str">
        <f ca="1">IF(NOTA[[#This Row],[NB NOTA_C_QTY]]="","",ROW()-2)</f>
        <v/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 t="str">
        <f ca="1">IF(NOTA[[#This Row],[NAMA BARANG]]="","",INDEX(NOTA[ID],MATCH(,INDIRECT(ADDRESS(ROW(NOTA[ID]),COLUMN(NOTA[ID]))&amp;":"&amp;ADDRESS(ROW(),COLUMN(NOTA[ID]))),-1)))</f>
        <v/>
      </c>
      <c r="E507" s="47"/>
      <c r="H507" s="48"/>
      <c r="N507" s="39"/>
      <c r="Q507" s="43"/>
      <c r="R507" s="49"/>
      <c r="S507" s="50"/>
      <c r="U507" s="51"/>
      <c r="V507" s="46"/>
      <c r="W507" s="51" t="str">
        <f>IF(NOTA[[#This Row],[HARGA/ CTN]]="",NOTA[[#This Row],[JUMLAH_H]],NOTA[[#This Row],[HARGA/ CTN]]*IF(NOTA[[#This Row],[C]]="",0,NOTA[[#This Row],[C]]))</f>
        <v/>
      </c>
      <c r="X507" s="51" t="str">
        <f>IF(NOTA[[#This Row],[JUMLAH]]="","",NOTA[[#This Row],[JUMLAH]]*NOTA[[#This Row],[DISC 1]])</f>
        <v/>
      </c>
      <c r="Y507" s="51" t="str">
        <f>IF(NOTA[[#This Row],[JUMLAH]]="","",(NOTA[[#This Row],[JUMLAH]]-NOTA[[#This Row],[DISC 1-]])*NOTA[[#This Row],[DISC 2]])</f>
        <v/>
      </c>
      <c r="Z507" s="51" t="str">
        <f>IF(NOTA[[#This Row],[JUMLAH]]="","",NOTA[[#This Row],[DISC 1-]]+NOTA[[#This Row],[DISC 2-]])</f>
        <v/>
      </c>
      <c r="AA507" s="51" t="str">
        <f>IF(NOTA[[#This Row],[JUMLAH]]="","",NOTA[[#This Row],[JUMLAH]]-NOTA[[#This Row],[DISC]])</f>
        <v/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7" s="51" t="str">
        <f>IF(OR(NOTA[[#This Row],[QTY]]="",NOTA[[#This Row],[HARGA SATUAN]]="",),"",NOTA[[#This Row],[QTY]]*NOTA[[#This Row],[HARGA SATUAN]])</f>
        <v/>
      </c>
      <c r="AG507" s="40" t="str">
        <f ca="1">IF(NOTA[ID_H]="","",INDEX(NOTA[TANGGAL],MATCH(,INDIRECT(ADDRESS(ROW(NOTA[TANGGAL]),COLUMN(NOTA[TANGGAL]))&amp;":"&amp;ADDRESS(ROW(),COLUMN(NOTA[TANGGAL]))),-1)))</f>
        <v/>
      </c>
      <c r="AH507" s="42" t="str">
        <f ca="1">IF(NOTA[[#This Row],[NAMA BARANG]]="","",INDEX(NOTA[SUPPLIER],MATCH(,INDIRECT(ADDRESS(ROW(NOTA[ID]),COLUMN(NOTA[ID]))&amp;":"&amp;ADDRESS(ROW(),COLUMN(NOTA[ID]))),-1)))</f>
        <v/>
      </c>
      <c r="AI507" s="42" t="str">
        <f ca="1">IF(NOTA[[#This Row],[ID_H]]="","",IF(NOTA[[#This Row],[FAKTUR]]="",INDIRECT(ADDRESS(ROW()-1,COLUMN())),NOTA[[#This Row],[FAKTUR]]))</f>
        <v/>
      </c>
      <c r="AJ507" s="39" t="str">
        <f ca="1">IF(NOTA[[#This Row],[ID]]="","",COUNTIF(NOTA[ID_H],NOTA[[#This Row],[ID_H]]))</f>
        <v/>
      </c>
      <c r="AK507" s="39" t="str">
        <f ca="1">IF(NOTA[[#This Row],[TGL.NOTA]]="",IF(NOTA[[#This Row],[SUPPLIER_H]]="","",AK506),MONTH(NOTA[[#This Row],[TGL.NOTA]]))</f>
        <v/>
      </c>
      <c r="AL507" s="39" t="str">
        <f>LOWER(SUBSTITUTE(SUBSTITUTE(SUBSTITUTE(SUBSTITUTE(SUBSTITUTE(SUBSTITUTE(SUBSTITUTE(SUBSTITUTE(SUBSTITUTE(NOTA[NAMA BARANG]," ",),".",""),"-",""),"(",""),")",""),",",""),"/",""),"""",""),"+",""))</f>
        <v/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 t="str">
        <f>IF(NOTA[[#This Row],[CONCAT1]]="","",MATCH(NOTA[[#This Row],[CONCAT1]],[3]!db[NB NOTA_C],0))</f>
        <v/>
      </c>
      <c r="AR507" s="39" t="str">
        <f>IF(NOTA[[#This Row],[QTY/ CTN]]="","",TRUE)</f>
        <v/>
      </c>
      <c r="AS507" s="39" t="str">
        <f ca="1">IF(NOTA[[#This Row],[ID_H]]="","",IF(NOTA[[#This Row],[Column3]]=TRUE,NOTA[[#This Row],[QTY/ CTN]],INDEX([3]!db[QTY/ CTN],NOTA[[#This Row],[//DB]])))</f>
        <v/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7" s="39" t="str">
        <f ca="1">IF(NOTA[[#This Row],[ID_H]]="","",MATCH(NOTA[[#This Row],[NB NOTA_C_QTY]],[3]!db[NB NOTA_C_QTY],0))</f>
        <v/>
      </c>
      <c r="AV507" s="55" t="str">
        <f ca="1">IF(NOTA[[#This Row],[NB NOTA_C_QTY]]="","",ROW()-2)</f>
        <v/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 t="str">
        <f ca="1">IF(NOTA[[#This Row],[NAMA BARANG]]="","",INDEX(NOTA[ID],MATCH(,INDIRECT(ADDRESS(ROW(NOTA[ID]),COLUMN(NOTA[ID]))&amp;":"&amp;ADDRESS(ROW(),COLUMN(NOTA[ID]))),-1)))</f>
        <v/>
      </c>
      <c r="E508" s="47"/>
      <c r="H508" s="48"/>
      <c r="N508" s="39"/>
      <c r="Q508" s="43"/>
      <c r="R508" s="49"/>
      <c r="S508" s="50"/>
      <c r="U508" s="51"/>
      <c r="V508" s="46"/>
      <c r="W508" s="51" t="str">
        <f>IF(NOTA[[#This Row],[HARGA/ CTN]]="",NOTA[[#This Row],[JUMLAH_H]],NOTA[[#This Row],[HARGA/ CTN]]*IF(NOTA[[#This Row],[C]]="",0,NOTA[[#This Row],[C]]))</f>
        <v/>
      </c>
      <c r="X508" s="51" t="str">
        <f>IF(NOTA[[#This Row],[JUMLAH]]="","",NOTA[[#This Row],[JUMLAH]]*NOTA[[#This Row],[DISC 1]])</f>
        <v/>
      </c>
      <c r="Y508" s="51" t="str">
        <f>IF(NOTA[[#This Row],[JUMLAH]]="","",(NOTA[[#This Row],[JUMLAH]]-NOTA[[#This Row],[DISC 1-]])*NOTA[[#This Row],[DISC 2]])</f>
        <v/>
      </c>
      <c r="Z508" s="51" t="str">
        <f>IF(NOTA[[#This Row],[JUMLAH]]="","",NOTA[[#This Row],[DISC 1-]]+NOTA[[#This Row],[DISC 2-]])</f>
        <v/>
      </c>
      <c r="AA508" s="51" t="str">
        <f>IF(NOTA[[#This Row],[JUMLAH]]="","",NOTA[[#This Row],[JUMLAH]]-NOTA[[#This Row],[DISC]])</f>
        <v/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51" t="str">
        <f>IF(OR(NOTA[[#This Row],[QTY]]="",NOTA[[#This Row],[HARGA SATUAN]]="",),"",NOTA[[#This Row],[QTY]]*NOTA[[#This Row],[HARGA SATUAN]])</f>
        <v/>
      </c>
      <c r="AG508" s="40" t="str">
        <f ca="1">IF(NOTA[ID_H]="","",INDEX(NOTA[TANGGAL],MATCH(,INDIRECT(ADDRESS(ROW(NOTA[TANGGAL]),COLUMN(NOTA[TANGGAL]))&amp;":"&amp;ADDRESS(ROW(),COLUMN(NOTA[TANGGAL]))),-1)))</f>
        <v/>
      </c>
      <c r="AH508" s="42" t="str">
        <f ca="1">IF(NOTA[[#This Row],[NAMA BARANG]]="","",INDEX(NOTA[SUPPLIER],MATCH(,INDIRECT(ADDRESS(ROW(NOTA[ID]),COLUMN(NOTA[ID]))&amp;":"&amp;ADDRESS(ROW(),COLUMN(NOTA[ID]))),-1)))</f>
        <v/>
      </c>
      <c r="AI508" s="42" t="str">
        <f ca="1">IF(NOTA[[#This Row],[ID_H]]="","",IF(NOTA[[#This Row],[FAKTUR]]="",INDIRECT(ADDRESS(ROW()-1,COLUMN())),NOTA[[#This Row],[FAKTUR]]))</f>
        <v/>
      </c>
      <c r="AJ508" s="39" t="str">
        <f ca="1">IF(NOTA[[#This Row],[ID]]="","",COUNTIF(NOTA[ID_H],NOTA[[#This Row],[ID_H]]))</f>
        <v/>
      </c>
      <c r="AK508" s="39" t="str">
        <f ca="1">IF(NOTA[[#This Row],[TGL.NOTA]]="",IF(NOTA[[#This Row],[SUPPLIER_H]]="","",AK507),MONTH(NOTA[[#This Row],[TGL.NOTA]]))</f>
        <v/>
      </c>
      <c r="AL508" s="39" t="str">
        <f>LOWER(SUBSTITUTE(SUBSTITUTE(SUBSTITUTE(SUBSTITUTE(SUBSTITUTE(SUBSTITUTE(SUBSTITUTE(SUBSTITUTE(SUBSTITUTE(NOTA[NAMA BARANG]," ",),".",""),"-",""),"(",""),")",""),",",""),"/",""),"""",""),"+",""))</f>
        <v/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 t="str">
        <f>IF(NOTA[[#This Row],[CONCAT1]]="","",MATCH(NOTA[[#This Row],[CONCAT1]],[3]!db[NB NOTA_C],0))</f>
        <v/>
      </c>
      <c r="AR508" s="39" t="str">
        <f>IF(NOTA[[#This Row],[QTY/ CTN]]="","",TRUE)</f>
        <v/>
      </c>
      <c r="AS508" s="39" t="str">
        <f ca="1">IF(NOTA[[#This Row],[ID_H]]="","",IF(NOTA[[#This Row],[Column3]]=TRUE,NOTA[[#This Row],[QTY/ CTN]],INDEX([3]!db[QTY/ CTN],NOTA[[#This Row],[//DB]])))</f>
        <v/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8" s="39" t="str">
        <f ca="1">IF(NOTA[[#This Row],[ID_H]]="","",MATCH(NOTA[[#This Row],[NB NOTA_C_QTY]],[3]!db[NB NOTA_C_QTY],0))</f>
        <v/>
      </c>
      <c r="AV508" s="55" t="str">
        <f ca="1">IF(NOTA[[#This Row],[NB NOTA_C_QTY]]="","",ROW()-2)</f>
        <v/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 t="str">
        <f ca="1">IF(NOTA[[#This Row],[NAMA BARANG]]="","",INDEX(NOTA[ID],MATCH(,INDIRECT(ADDRESS(ROW(NOTA[ID]),COLUMN(NOTA[ID]))&amp;":"&amp;ADDRESS(ROW(),COLUMN(NOTA[ID]))),-1)))</f>
        <v/>
      </c>
      <c r="E509" s="47"/>
      <c r="H509" s="48"/>
      <c r="N509" s="39"/>
      <c r="Q509" s="43"/>
      <c r="R509" s="49"/>
      <c r="S509" s="50"/>
      <c r="U509" s="51"/>
      <c r="V509" s="46"/>
      <c r="W509" s="51" t="str">
        <f>IF(NOTA[[#This Row],[HARGA/ CTN]]="",NOTA[[#This Row],[JUMLAH_H]],NOTA[[#This Row],[HARGA/ CTN]]*IF(NOTA[[#This Row],[C]]="",0,NOTA[[#This Row],[C]]))</f>
        <v/>
      </c>
      <c r="X509" s="51" t="str">
        <f>IF(NOTA[[#This Row],[JUMLAH]]="","",NOTA[[#This Row],[JUMLAH]]*NOTA[[#This Row],[DISC 1]])</f>
        <v/>
      </c>
      <c r="Y509" s="51" t="str">
        <f>IF(NOTA[[#This Row],[JUMLAH]]="","",(NOTA[[#This Row],[JUMLAH]]-NOTA[[#This Row],[DISC 1-]])*NOTA[[#This Row],[DISC 2]])</f>
        <v/>
      </c>
      <c r="Z509" s="51" t="str">
        <f>IF(NOTA[[#This Row],[JUMLAH]]="","",NOTA[[#This Row],[DISC 1-]]+NOTA[[#This Row],[DISC 2-]])</f>
        <v/>
      </c>
      <c r="AA509" s="51" t="str">
        <f>IF(NOTA[[#This Row],[JUMLAH]]="","",NOTA[[#This Row],[JUMLAH]]-NOTA[[#This Row],[DISC]])</f>
        <v/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9" s="51" t="str">
        <f>IF(OR(NOTA[[#This Row],[QTY]]="",NOTA[[#This Row],[HARGA SATUAN]]="",),"",NOTA[[#This Row],[QTY]]*NOTA[[#This Row],[HARGA SATUAN]])</f>
        <v/>
      </c>
      <c r="AG509" s="40" t="str">
        <f ca="1">IF(NOTA[ID_H]="","",INDEX(NOTA[TANGGAL],MATCH(,INDIRECT(ADDRESS(ROW(NOTA[TANGGAL]),COLUMN(NOTA[TANGGAL]))&amp;":"&amp;ADDRESS(ROW(),COLUMN(NOTA[TANGGAL]))),-1)))</f>
        <v/>
      </c>
      <c r="AH509" s="42" t="str">
        <f ca="1">IF(NOTA[[#This Row],[NAMA BARANG]]="","",INDEX(NOTA[SUPPLIER],MATCH(,INDIRECT(ADDRESS(ROW(NOTA[ID]),COLUMN(NOTA[ID]))&amp;":"&amp;ADDRESS(ROW(),COLUMN(NOTA[ID]))),-1)))</f>
        <v/>
      </c>
      <c r="AI509" s="42" t="str">
        <f ca="1">IF(NOTA[[#This Row],[ID_H]]="","",IF(NOTA[[#This Row],[FAKTUR]]="",INDIRECT(ADDRESS(ROW()-1,COLUMN())),NOTA[[#This Row],[FAKTUR]]))</f>
        <v/>
      </c>
      <c r="AJ509" s="39" t="str">
        <f ca="1">IF(NOTA[[#This Row],[ID]]="","",COUNTIF(NOTA[ID_H],NOTA[[#This Row],[ID_H]]))</f>
        <v/>
      </c>
      <c r="AK509" s="39" t="str">
        <f ca="1">IF(NOTA[[#This Row],[TGL.NOTA]]="",IF(NOTA[[#This Row],[SUPPLIER_H]]="","",AK508),MONTH(NOTA[[#This Row],[TGL.NOTA]]))</f>
        <v/>
      </c>
      <c r="AL509" s="39" t="str">
        <f>LOWER(SUBSTITUTE(SUBSTITUTE(SUBSTITUTE(SUBSTITUTE(SUBSTITUTE(SUBSTITUTE(SUBSTITUTE(SUBSTITUTE(SUBSTITUTE(NOTA[NAMA BARANG]," ",),".",""),"-",""),"(",""),")",""),",",""),"/",""),"""",""),"+",""))</f>
        <v/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 t="str">
        <f>IF(NOTA[[#This Row],[CONCAT1]]="","",MATCH(NOTA[[#This Row],[CONCAT1]],[3]!db[NB NOTA_C],0))</f>
        <v/>
      </c>
      <c r="AR509" s="39" t="str">
        <f>IF(NOTA[[#This Row],[QTY/ CTN]]="","",TRUE)</f>
        <v/>
      </c>
      <c r="AS509" s="39" t="str">
        <f ca="1">IF(NOTA[[#This Row],[ID_H]]="","",IF(NOTA[[#This Row],[Column3]]=TRUE,NOTA[[#This Row],[QTY/ CTN]],INDEX([3]!db[QTY/ CTN],NOTA[[#This Row],[//DB]])))</f>
        <v/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09" s="39" t="str">
        <f ca="1">IF(NOTA[[#This Row],[ID_H]]="","",MATCH(NOTA[[#This Row],[NB NOTA_C_QTY]],[3]!db[NB NOTA_C_QTY],0))</f>
        <v/>
      </c>
      <c r="AV509" s="55" t="str">
        <f ca="1">IF(NOTA[[#This Row],[NB NOTA_C_QTY]]="","",ROW()-2)</f>
        <v/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 t="str">
        <f ca="1">IF(NOTA[[#This Row],[NAMA BARANG]]="","",INDEX(NOTA[ID],MATCH(,INDIRECT(ADDRESS(ROW(NOTA[ID]),COLUMN(NOTA[ID]))&amp;":"&amp;ADDRESS(ROW(),COLUMN(NOTA[ID]))),-1)))</f>
        <v/>
      </c>
      <c r="E510" s="47"/>
      <c r="H510" s="48"/>
      <c r="N510" s="39"/>
      <c r="Q510" s="43"/>
      <c r="R510" s="49"/>
      <c r="S510" s="50"/>
      <c r="U510" s="51"/>
      <c r="V510" s="46"/>
      <c r="W510" s="51" t="str">
        <f>IF(NOTA[[#This Row],[HARGA/ CTN]]="",NOTA[[#This Row],[JUMLAH_H]],NOTA[[#This Row],[HARGA/ CTN]]*IF(NOTA[[#This Row],[C]]="",0,NOTA[[#This Row],[C]]))</f>
        <v/>
      </c>
      <c r="X510" s="51" t="str">
        <f>IF(NOTA[[#This Row],[JUMLAH]]="","",NOTA[[#This Row],[JUMLAH]]*NOTA[[#This Row],[DISC 1]])</f>
        <v/>
      </c>
      <c r="Y510" s="51" t="str">
        <f>IF(NOTA[[#This Row],[JUMLAH]]="","",(NOTA[[#This Row],[JUMLAH]]-NOTA[[#This Row],[DISC 1-]])*NOTA[[#This Row],[DISC 2]])</f>
        <v/>
      </c>
      <c r="Z510" s="51" t="str">
        <f>IF(NOTA[[#This Row],[JUMLAH]]="","",NOTA[[#This Row],[DISC 1-]]+NOTA[[#This Row],[DISC 2-]])</f>
        <v/>
      </c>
      <c r="AA510" s="51" t="str">
        <f>IF(NOTA[[#This Row],[JUMLAH]]="","",NOTA[[#This Row],[JUMLAH]]-NOTA[[#This Row],[DISC]])</f>
        <v/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0" s="51" t="str">
        <f>IF(OR(NOTA[[#This Row],[QTY]]="",NOTA[[#This Row],[HARGA SATUAN]]="",),"",NOTA[[#This Row],[QTY]]*NOTA[[#This Row],[HARGA SATUAN]])</f>
        <v/>
      </c>
      <c r="AG510" s="40" t="str">
        <f ca="1">IF(NOTA[ID_H]="","",INDEX(NOTA[TANGGAL],MATCH(,INDIRECT(ADDRESS(ROW(NOTA[TANGGAL]),COLUMN(NOTA[TANGGAL]))&amp;":"&amp;ADDRESS(ROW(),COLUMN(NOTA[TANGGAL]))),-1)))</f>
        <v/>
      </c>
      <c r="AH510" s="42" t="str">
        <f ca="1">IF(NOTA[[#This Row],[NAMA BARANG]]="","",INDEX(NOTA[SUPPLIER],MATCH(,INDIRECT(ADDRESS(ROW(NOTA[ID]),COLUMN(NOTA[ID]))&amp;":"&amp;ADDRESS(ROW(),COLUMN(NOTA[ID]))),-1)))</f>
        <v/>
      </c>
      <c r="AI510" s="42" t="str">
        <f ca="1">IF(NOTA[[#This Row],[ID_H]]="","",IF(NOTA[[#This Row],[FAKTUR]]="",INDIRECT(ADDRESS(ROW()-1,COLUMN())),NOTA[[#This Row],[FAKTUR]]))</f>
        <v/>
      </c>
      <c r="AJ510" s="39" t="str">
        <f ca="1">IF(NOTA[[#This Row],[ID]]="","",COUNTIF(NOTA[ID_H],NOTA[[#This Row],[ID_H]]))</f>
        <v/>
      </c>
      <c r="AK510" s="39" t="str">
        <f ca="1">IF(NOTA[[#This Row],[TGL.NOTA]]="",IF(NOTA[[#This Row],[SUPPLIER_H]]="","",AK509),MONTH(NOTA[[#This Row],[TGL.NOTA]]))</f>
        <v/>
      </c>
      <c r="AL510" s="39" t="str">
        <f>LOWER(SUBSTITUTE(SUBSTITUTE(SUBSTITUTE(SUBSTITUTE(SUBSTITUTE(SUBSTITUTE(SUBSTITUTE(SUBSTITUTE(SUBSTITUTE(NOTA[NAMA BARANG]," ",),".",""),"-",""),"(",""),")",""),",",""),"/",""),"""",""),"+",""))</f>
        <v/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 t="str">
        <f>IF(NOTA[[#This Row],[CONCAT1]]="","",MATCH(NOTA[[#This Row],[CONCAT1]],[3]!db[NB NOTA_C],0))</f>
        <v/>
      </c>
      <c r="AR510" s="39" t="str">
        <f>IF(NOTA[[#This Row],[QTY/ CTN]]="","",TRUE)</f>
        <v/>
      </c>
      <c r="AS510" s="39" t="str">
        <f ca="1">IF(NOTA[[#This Row],[ID_H]]="","",IF(NOTA[[#This Row],[Column3]]=TRUE,NOTA[[#This Row],[QTY/ CTN]],INDEX([3]!db[QTY/ CTN],NOTA[[#This Row],[//DB]])))</f>
        <v/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0" s="39" t="str">
        <f ca="1">IF(NOTA[[#This Row],[ID_H]]="","",MATCH(NOTA[[#This Row],[NB NOTA_C_QTY]],[3]!db[NB NOTA_C_QTY],0))</f>
        <v/>
      </c>
      <c r="AV510" s="55" t="str">
        <f ca="1">IF(NOTA[[#This Row],[NB NOTA_C_QTY]]="","",ROW()-2)</f>
        <v/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 t="str">
        <f ca="1">IF(NOTA[[#This Row],[NAMA BARANG]]="","",INDEX(NOTA[ID],MATCH(,INDIRECT(ADDRESS(ROW(NOTA[ID]),COLUMN(NOTA[ID]))&amp;":"&amp;ADDRESS(ROW(),COLUMN(NOTA[ID]))),-1)))</f>
        <v/>
      </c>
      <c r="E511" s="47"/>
      <c r="H511" s="48"/>
      <c r="N511" s="39"/>
      <c r="Q511" s="43"/>
      <c r="R511" s="49"/>
      <c r="S511" s="50"/>
      <c r="U511" s="51"/>
      <c r="V511" s="46"/>
      <c r="W511" s="51" t="str">
        <f>IF(NOTA[[#This Row],[HARGA/ CTN]]="",NOTA[[#This Row],[JUMLAH_H]],NOTA[[#This Row],[HARGA/ CTN]]*IF(NOTA[[#This Row],[C]]="",0,NOTA[[#This Row],[C]]))</f>
        <v/>
      </c>
      <c r="X511" s="51" t="str">
        <f>IF(NOTA[[#This Row],[JUMLAH]]="","",NOTA[[#This Row],[JUMLAH]]*NOTA[[#This Row],[DISC 1]])</f>
        <v/>
      </c>
      <c r="Y511" s="51" t="str">
        <f>IF(NOTA[[#This Row],[JUMLAH]]="","",(NOTA[[#This Row],[JUMLAH]]-NOTA[[#This Row],[DISC 1-]])*NOTA[[#This Row],[DISC 2]])</f>
        <v/>
      </c>
      <c r="Z511" s="51" t="str">
        <f>IF(NOTA[[#This Row],[JUMLAH]]="","",NOTA[[#This Row],[DISC 1-]]+NOTA[[#This Row],[DISC 2-]])</f>
        <v/>
      </c>
      <c r="AA511" s="51" t="str">
        <f>IF(NOTA[[#This Row],[JUMLAH]]="","",NOTA[[#This Row],[JUMLAH]]-NOTA[[#This Row],[DISC]])</f>
        <v/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1" s="51" t="str">
        <f>IF(OR(NOTA[[#This Row],[QTY]]="",NOTA[[#This Row],[HARGA SATUAN]]="",),"",NOTA[[#This Row],[QTY]]*NOTA[[#This Row],[HARGA SATUAN]])</f>
        <v/>
      </c>
      <c r="AG511" s="40" t="str">
        <f ca="1">IF(NOTA[ID_H]="","",INDEX(NOTA[TANGGAL],MATCH(,INDIRECT(ADDRESS(ROW(NOTA[TANGGAL]),COLUMN(NOTA[TANGGAL]))&amp;":"&amp;ADDRESS(ROW(),COLUMN(NOTA[TANGGAL]))),-1)))</f>
        <v/>
      </c>
      <c r="AH511" s="42" t="str">
        <f ca="1">IF(NOTA[[#This Row],[NAMA BARANG]]="","",INDEX(NOTA[SUPPLIER],MATCH(,INDIRECT(ADDRESS(ROW(NOTA[ID]),COLUMN(NOTA[ID]))&amp;":"&amp;ADDRESS(ROW(),COLUMN(NOTA[ID]))),-1)))</f>
        <v/>
      </c>
      <c r="AI511" s="42" t="str">
        <f ca="1">IF(NOTA[[#This Row],[ID_H]]="","",IF(NOTA[[#This Row],[FAKTUR]]="",INDIRECT(ADDRESS(ROW()-1,COLUMN())),NOTA[[#This Row],[FAKTUR]]))</f>
        <v/>
      </c>
      <c r="AJ511" s="39" t="str">
        <f ca="1">IF(NOTA[[#This Row],[ID]]="","",COUNTIF(NOTA[ID_H],NOTA[[#This Row],[ID_H]]))</f>
        <v/>
      </c>
      <c r="AK511" s="39" t="str">
        <f ca="1">IF(NOTA[[#This Row],[TGL.NOTA]]="",IF(NOTA[[#This Row],[SUPPLIER_H]]="","",AK510),MONTH(NOTA[[#This Row],[TGL.NOTA]]))</f>
        <v/>
      </c>
      <c r="AL511" s="39" t="str">
        <f>LOWER(SUBSTITUTE(SUBSTITUTE(SUBSTITUTE(SUBSTITUTE(SUBSTITUTE(SUBSTITUTE(SUBSTITUTE(SUBSTITUTE(SUBSTITUTE(NOTA[NAMA BARANG]," ",),".",""),"-",""),"(",""),")",""),",",""),"/",""),"""",""),"+",""))</f>
        <v/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 t="str">
        <f>IF(NOTA[[#This Row],[CONCAT1]]="","",MATCH(NOTA[[#This Row],[CONCAT1]],[3]!db[NB NOTA_C],0))</f>
        <v/>
      </c>
      <c r="AR511" s="39" t="str">
        <f>IF(NOTA[[#This Row],[QTY/ CTN]]="","",TRUE)</f>
        <v/>
      </c>
      <c r="AS511" s="39" t="str">
        <f ca="1">IF(NOTA[[#This Row],[ID_H]]="","",IF(NOTA[[#This Row],[Column3]]=TRUE,NOTA[[#This Row],[QTY/ CTN]],INDEX([3]!db[QTY/ CTN],NOTA[[#This Row],[//DB]])))</f>
        <v/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1" s="39" t="str">
        <f ca="1">IF(NOTA[[#This Row],[ID_H]]="","",MATCH(NOTA[[#This Row],[NB NOTA_C_QTY]],[3]!db[NB NOTA_C_QTY],0))</f>
        <v/>
      </c>
      <c r="AV511" s="55" t="str">
        <f ca="1">IF(NOTA[[#This Row],[NB NOTA_C_QTY]]="","",ROW()-2)</f>
        <v/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 t="str">
        <f ca="1">IF(NOTA[[#This Row],[NAMA BARANG]]="","",INDEX(NOTA[ID],MATCH(,INDIRECT(ADDRESS(ROW(NOTA[ID]),COLUMN(NOTA[ID]))&amp;":"&amp;ADDRESS(ROW(),COLUMN(NOTA[ID]))),-1)))</f>
        <v/>
      </c>
      <c r="E512" s="47"/>
      <c r="H512" s="48"/>
      <c r="N512" s="39"/>
      <c r="Q512" s="43"/>
      <c r="R512" s="49"/>
      <c r="S512" s="50"/>
      <c r="U512" s="51"/>
      <c r="V512" s="46"/>
      <c r="W512" s="51" t="str">
        <f>IF(NOTA[[#This Row],[HARGA/ CTN]]="",NOTA[[#This Row],[JUMLAH_H]],NOTA[[#This Row],[HARGA/ CTN]]*IF(NOTA[[#This Row],[C]]="",0,NOTA[[#This Row],[C]]))</f>
        <v/>
      </c>
      <c r="X512" s="51" t="str">
        <f>IF(NOTA[[#This Row],[JUMLAH]]="","",NOTA[[#This Row],[JUMLAH]]*NOTA[[#This Row],[DISC 1]])</f>
        <v/>
      </c>
      <c r="Y512" s="51" t="str">
        <f>IF(NOTA[[#This Row],[JUMLAH]]="","",(NOTA[[#This Row],[JUMLAH]]-NOTA[[#This Row],[DISC 1-]])*NOTA[[#This Row],[DISC 2]])</f>
        <v/>
      </c>
      <c r="Z512" s="51" t="str">
        <f>IF(NOTA[[#This Row],[JUMLAH]]="","",NOTA[[#This Row],[DISC 1-]]+NOTA[[#This Row],[DISC 2-]])</f>
        <v/>
      </c>
      <c r="AA512" s="51" t="str">
        <f>IF(NOTA[[#This Row],[JUMLAH]]="","",NOTA[[#This Row],[JUMLAH]]-NOTA[[#This Row],[DISC]])</f>
        <v/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2" s="51" t="str">
        <f>IF(OR(NOTA[[#This Row],[QTY]]="",NOTA[[#This Row],[HARGA SATUAN]]="",),"",NOTA[[#This Row],[QTY]]*NOTA[[#This Row],[HARGA SATUAN]])</f>
        <v/>
      </c>
      <c r="AG512" s="40" t="str">
        <f ca="1">IF(NOTA[ID_H]="","",INDEX(NOTA[TANGGAL],MATCH(,INDIRECT(ADDRESS(ROW(NOTA[TANGGAL]),COLUMN(NOTA[TANGGAL]))&amp;":"&amp;ADDRESS(ROW(),COLUMN(NOTA[TANGGAL]))),-1)))</f>
        <v/>
      </c>
      <c r="AH512" s="42" t="str">
        <f ca="1">IF(NOTA[[#This Row],[NAMA BARANG]]="","",INDEX(NOTA[SUPPLIER],MATCH(,INDIRECT(ADDRESS(ROW(NOTA[ID]),COLUMN(NOTA[ID]))&amp;":"&amp;ADDRESS(ROW(),COLUMN(NOTA[ID]))),-1)))</f>
        <v/>
      </c>
      <c r="AI512" s="42" t="str">
        <f ca="1">IF(NOTA[[#This Row],[ID_H]]="","",IF(NOTA[[#This Row],[FAKTUR]]="",INDIRECT(ADDRESS(ROW()-1,COLUMN())),NOTA[[#This Row],[FAKTUR]]))</f>
        <v/>
      </c>
      <c r="AJ512" s="39" t="str">
        <f ca="1">IF(NOTA[[#This Row],[ID]]="","",COUNTIF(NOTA[ID_H],NOTA[[#This Row],[ID_H]]))</f>
        <v/>
      </c>
      <c r="AK512" s="39" t="str">
        <f ca="1">IF(NOTA[[#This Row],[TGL.NOTA]]="",IF(NOTA[[#This Row],[SUPPLIER_H]]="","",AK511),MONTH(NOTA[[#This Row],[TGL.NOTA]]))</f>
        <v/>
      </c>
      <c r="AL512" s="39" t="str">
        <f>LOWER(SUBSTITUTE(SUBSTITUTE(SUBSTITUTE(SUBSTITUTE(SUBSTITUTE(SUBSTITUTE(SUBSTITUTE(SUBSTITUTE(SUBSTITUTE(NOTA[NAMA BARANG]," ",),".",""),"-",""),"(",""),")",""),",",""),"/",""),"""",""),"+",""))</f>
        <v/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 t="str">
        <f>IF(NOTA[[#This Row],[CONCAT1]]="","",MATCH(NOTA[[#This Row],[CONCAT1]],[3]!db[NB NOTA_C],0))</f>
        <v/>
      </c>
      <c r="AR512" s="39" t="str">
        <f>IF(NOTA[[#This Row],[QTY/ CTN]]="","",TRUE)</f>
        <v/>
      </c>
      <c r="AS512" s="39" t="str">
        <f ca="1">IF(NOTA[[#This Row],[ID_H]]="","",IF(NOTA[[#This Row],[Column3]]=TRUE,NOTA[[#This Row],[QTY/ CTN]],INDEX([3]!db[QTY/ CTN],NOTA[[#This Row],[//DB]])))</f>
        <v/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2" s="39" t="str">
        <f ca="1">IF(NOTA[[#This Row],[ID_H]]="","",MATCH(NOTA[[#This Row],[NB NOTA_C_QTY]],[3]!db[NB NOTA_C_QTY],0))</f>
        <v/>
      </c>
      <c r="AV512" s="55" t="str">
        <f ca="1">IF(NOTA[[#This Row],[NB NOTA_C_QTY]]="","",ROW()-2)</f>
        <v/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 t="str">
        <f ca="1">IF(NOTA[[#This Row],[NAMA BARANG]]="","",INDEX(NOTA[ID],MATCH(,INDIRECT(ADDRESS(ROW(NOTA[ID]),COLUMN(NOTA[ID]))&amp;":"&amp;ADDRESS(ROW(),COLUMN(NOTA[ID]))),-1)))</f>
        <v/>
      </c>
      <c r="E513" s="47"/>
      <c r="H513" s="48"/>
      <c r="N513" s="39"/>
      <c r="Q513" s="43"/>
      <c r="R513" s="49"/>
      <c r="S513" s="50"/>
      <c r="U513" s="51"/>
      <c r="V513" s="46"/>
      <c r="W513" s="51" t="str">
        <f>IF(NOTA[[#This Row],[HARGA/ CTN]]="",NOTA[[#This Row],[JUMLAH_H]],NOTA[[#This Row],[HARGA/ CTN]]*IF(NOTA[[#This Row],[C]]="",0,NOTA[[#This Row],[C]]))</f>
        <v/>
      </c>
      <c r="X513" s="51" t="str">
        <f>IF(NOTA[[#This Row],[JUMLAH]]="","",NOTA[[#This Row],[JUMLAH]]*NOTA[[#This Row],[DISC 1]])</f>
        <v/>
      </c>
      <c r="Y513" s="51" t="str">
        <f>IF(NOTA[[#This Row],[JUMLAH]]="","",(NOTA[[#This Row],[JUMLAH]]-NOTA[[#This Row],[DISC 1-]])*NOTA[[#This Row],[DISC 2]])</f>
        <v/>
      </c>
      <c r="Z513" s="51" t="str">
        <f>IF(NOTA[[#This Row],[JUMLAH]]="","",NOTA[[#This Row],[DISC 1-]]+NOTA[[#This Row],[DISC 2-]])</f>
        <v/>
      </c>
      <c r="AA513" s="51" t="str">
        <f>IF(NOTA[[#This Row],[JUMLAH]]="","",NOTA[[#This Row],[JUMLAH]]-NOTA[[#This Row],[DISC]])</f>
        <v/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51" t="str">
        <f>IF(OR(NOTA[[#This Row],[QTY]]="",NOTA[[#This Row],[HARGA SATUAN]]="",),"",NOTA[[#This Row],[QTY]]*NOTA[[#This Row],[HARGA SATUAN]])</f>
        <v/>
      </c>
      <c r="AG513" s="40" t="str">
        <f ca="1">IF(NOTA[ID_H]="","",INDEX(NOTA[TANGGAL],MATCH(,INDIRECT(ADDRESS(ROW(NOTA[TANGGAL]),COLUMN(NOTA[TANGGAL]))&amp;":"&amp;ADDRESS(ROW(),COLUMN(NOTA[TANGGAL]))),-1)))</f>
        <v/>
      </c>
      <c r="AH513" s="42" t="str">
        <f ca="1">IF(NOTA[[#This Row],[NAMA BARANG]]="","",INDEX(NOTA[SUPPLIER],MATCH(,INDIRECT(ADDRESS(ROW(NOTA[ID]),COLUMN(NOTA[ID]))&amp;":"&amp;ADDRESS(ROW(),COLUMN(NOTA[ID]))),-1)))</f>
        <v/>
      </c>
      <c r="AI513" s="42" t="str">
        <f ca="1">IF(NOTA[[#This Row],[ID_H]]="","",IF(NOTA[[#This Row],[FAKTUR]]="",INDIRECT(ADDRESS(ROW()-1,COLUMN())),NOTA[[#This Row],[FAKTUR]]))</f>
        <v/>
      </c>
      <c r="AJ513" s="39" t="str">
        <f ca="1">IF(NOTA[[#This Row],[ID]]="","",COUNTIF(NOTA[ID_H],NOTA[[#This Row],[ID_H]]))</f>
        <v/>
      </c>
      <c r="AK513" s="39" t="str">
        <f ca="1">IF(NOTA[[#This Row],[TGL.NOTA]]="",IF(NOTA[[#This Row],[SUPPLIER_H]]="","",AK512),MONTH(NOTA[[#This Row],[TGL.NOTA]]))</f>
        <v/>
      </c>
      <c r="AL513" s="39" t="str">
        <f>LOWER(SUBSTITUTE(SUBSTITUTE(SUBSTITUTE(SUBSTITUTE(SUBSTITUTE(SUBSTITUTE(SUBSTITUTE(SUBSTITUTE(SUBSTITUTE(NOTA[NAMA BARANG]," ",),".",""),"-",""),"(",""),")",""),",",""),"/",""),"""",""),"+",""))</f>
        <v/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 t="str">
        <f>IF(NOTA[[#This Row],[CONCAT1]]="","",MATCH(NOTA[[#This Row],[CONCAT1]],[3]!db[NB NOTA_C],0))</f>
        <v/>
      </c>
      <c r="AR513" s="39" t="str">
        <f>IF(NOTA[[#This Row],[QTY/ CTN]]="","",TRUE)</f>
        <v/>
      </c>
      <c r="AS513" s="39" t="str">
        <f ca="1">IF(NOTA[[#This Row],[ID_H]]="","",IF(NOTA[[#This Row],[Column3]]=TRUE,NOTA[[#This Row],[QTY/ CTN]],INDEX([3]!db[QTY/ CTN],NOTA[[#This Row],[//DB]])))</f>
        <v/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3" s="39" t="str">
        <f ca="1">IF(NOTA[[#This Row],[ID_H]]="","",MATCH(NOTA[[#This Row],[NB NOTA_C_QTY]],[3]!db[NB NOTA_C_QTY],0))</f>
        <v/>
      </c>
      <c r="AV513" s="55" t="str">
        <f ca="1">IF(NOTA[[#This Row],[NB NOTA_C_QTY]]="","",ROW()-2)</f>
        <v/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 t="str">
        <f ca="1">IF(NOTA[[#This Row],[NAMA BARANG]]="","",INDEX(NOTA[ID],MATCH(,INDIRECT(ADDRESS(ROW(NOTA[ID]),COLUMN(NOTA[ID]))&amp;":"&amp;ADDRESS(ROW(),COLUMN(NOTA[ID]))),-1)))</f>
        <v/>
      </c>
      <c r="E514" s="47"/>
      <c r="H514" s="48"/>
      <c r="N514" s="39"/>
      <c r="Q514" s="43"/>
      <c r="R514" s="49"/>
      <c r="S514" s="50"/>
      <c r="U514" s="51"/>
      <c r="V514" s="46"/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4" s="51" t="str">
        <f>IF(OR(NOTA[[#This Row],[QTY]]="",NOTA[[#This Row],[HARGA SATUAN]]="",),"",NOTA[[#This Row],[QTY]]*NOTA[[#This Row],[HARGA SATUAN]])</f>
        <v/>
      </c>
      <c r="AG514" s="40" t="str">
        <f ca="1">IF(NOTA[ID_H]="","",INDEX(NOTA[TANGGAL],MATCH(,INDIRECT(ADDRESS(ROW(NOTA[TANGGAL]),COLUMN(NOTA[TANGGAL]))&amp;":"&amp;ADDRESS(ROW(),COLUMN(NOTA[TANGGAL]))),-1)))</f>
        <v/>
      </c>
      <c r="AH514" s="42" t="str">
        <f ca="1">IF(NOTA[[#This Row],[NAMA BARANG]]="","",INDEX(NOTA[SUPPLIER],MATCH(,INDIRECT(ADDRESS(ROW(NOTA[ID]),COLUMN(NOTA[ID]))&amp;":"&amp;ADDRESS(ROW(),COLUMN(NOTA[ID]))),-1)))</f>
        <v/>
      </c>
      <c r="AI514" s="42" t="str">
        <f ca="1">IF(NOTA[[#This Row],[ID_H]]="","",IF(NOTA[[#This Row],[FAKTUR]]="",INDIRECT(ADDRESS(ROW()-1,COLUMN())),NOTA[[#This Row],[FAKTUR]]))</f>
        <v/>
      </c>
      <c r="AJ514" s="39" t="str">
        <f ca="1">IF(NOTA[[#This Row],[ID]]="","",COUNTIF(NOTA[ID_H],NOTA[[#This Row],[ID_H]]))</f>
        <v/>
      </c>
      <c r="AK514" s="39" t="str">
        <f ca="1">IF(NOTA[[#This Row],[TGL.NOTA]]="",IF(NOTA[[#This Row],[SUPPLIER_H]]="","",AK513),MONTH(NOTA[[#This Row],[TGL.NOTA]]))</f>
        <v/>
      </c>
      <c r="AL514" s="39" t="str">
        <f>LOWER(SUBSTITUTE(SUBSTITUTE(SUBSTITUTE(SUBSTITUTE(SUBSTITUTE(SUBSTITUTE(SUBSTITUTE(SUBSTITUTE(SUBSTITUTE(NOTA[NAMA BARANG]," ",),".",""),"-",""),"(",""),")",""),",",""),"/",""),"""",""),"+",""))</f>
        <v/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 t="str">
        <f>IF(NOTA[[#This Row],[CONCAT1]]="","",MATCH(NOTA[[#This Row],[CONCAT1]],[3]!db[NB NOTA_C],0))</f>
        <v/>
      </c>
      <c r="AR514" s="39" t="str">
        <f>IF(NOTA[[#This Row],[QTY/ CTN]]="","",TRUE)</f>
        <v/>
      </c>
      <c r="AS514" s="39" t="str">
        <f ca="1">IF(NOTA[[#This Row],[ID_H]]="","",IF(NOTA[[#This Row],[Column3]]=TRUE,NOTA[[#This Row],[QTY/ CTN]],INDEX([3]!db[QTY/ CTN],NOTA[[#This Row],[//DB]])))</f>
        <v/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4" s="39" t="str">
        <f ca="1">IF(NOTA[[#This Row],[ID_H]]="","",MATCH(NOTA[[#This Row],[NB NOTA_C_QTY]],[3]!db[NB NOTA_C_QTY],0))</f>
        <v/>
      </c>
      <c r="AV514" s="55" t="str">
        <f ca="1">IF(NOTA[[#This Row],[NB NOTA_C_QTY]]="","",ROW()-2)</f>
        <v/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NOTA_C_QTY]],[3]!db[NB NOTA_C_QTY],0))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39" t="str">
        <f>IF(NOTA[[#This Row],[ID_P]]="","",MATCH(NOTA[[#This Row],[ID_P]],[1]!B_MSK[N_ID],0))</f>
        <v/>
      </c>
      <c r="D516" s="39" t="str">
        <f ca="1">IF(NOTA[[#This Row],[NAMA BARANG]]="","",INDEX(NOTA[ID],MATCH(,INDIRECT(ADDRESS(ROW(NOTA[ID]),COLUMN(NOTA[ID]))&amp;":"&amp;ADDRESS(ROW(),COLUMN(NOTA[ID]))),-1)))</f>
        <v/>
      </c>
      <c r="E516" s="47"/>
      <c r="H516" s="48"/>
      <c r="N516" s="39"/>
      <c r="Q516" s="43"/>
      <c r="R516" s="49"/>
      <c r="S516" s="50"/>
      <c r="U516" s="51"/>
      <c r="V516" s="46"/>
      <c r="W516" s="51" t="str">
        <f>IF(NOTA[[#This Row],[HARGA/ CTN]]="",NOTA[[#This Row],[JUMLAH_H]],NOTA[[#This Row],[HARGA/ CTN]]*IF(NOTA[[#This Row],[C]]="",0,NOTA[[#This Row],[C]]))</f>
        <v/>
      </c>
      <c r="X516" s="51" t="str">
        <f>IF(NOTA[[#This Row],[JUMLAH]]="","",NOTA[[#This Row],[JUMLAH]]*NOTA[[#This Row],[DISC 1]])</f>
        <v/>
      </c>
      <c r="Y516" s="51" t="str">
        <f>IF(NOTA[[#This Row],[JUMLAH]]="","",(NOTA[[#This Row],[JUMLAH]]-NOTA[[#This Row],[DISC 1-]])*NOTA[[#This Row],[DISC 2]])</f>
        <v/>
      </c>
      <c r="Z516" s="51" t="str">
        <f>IF(NOTA[[#This Row],[JUMLAH]]="","",NOTA[[#This Row],[DISC 1-]]+NOTA[[#This Row],[DISC 2-]])</f>
        <v/>
      </c>
      <c r="AA516" s="51" t="str">
        <f>IF(NOTA[[#This Row],[JUMLAH]]="","",NOTA[[#This Row],[JUMLAH]]-NOTA[[#This Row],[DISC]])</f>
        <v/>
      </c>
      <c r="AB516" s="51"/>
      <c r="AC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6" s="51" t="str">
        <f>IF(OR(NOTA[[#This Row],[QTY]]="",NOTA[[#This Row],[HARGA SATUAN]]="",),"",NOTA[[#This Row],[QTY]]*NOTA[[#This Row],[HARGA SATUAN]])</f>
        <v/>
      </c>
      <c r="AG516" s="40" t="str">
        <f ca="1">IF(NOTA[ID_H]="","",INDEX(NOTA[TANGGAL],MATCH(,INDIRECT(ADDRESS(ROW(NOTA[TANGGAL]),COLUMN(NOTA[TANGGAL]))&amp;":"&amp;ADDRESS(ROW(),COLUMN(NOTA[TANGGAL]))),-1)))</f>
        <v/>
      </c>
      <c r="AH516" s="42" t="str">
        <f ca="1">IF(NOTA[[#This Row],[NAMA BARANG]]="","",INDEX(NOTA[SUPPLIER],MATCH(,INDIRECT(ADDRESS(ROW(NOTA[ID]),COLUMN(NOTA[ID]))&amp;":"&amp;ADDRESS(ROW(),COLUMN(NOTA[ID]))),-1)))</f>
        <v/>
      </c>
      <c r="AI516" s="42" t="str">
        <f ca="1">IF(NOTA[[#This Row],[ID_H]]="","",IF(NOTA[[#This Row],[FAKTUR]]="",INDIRECT(ADDRESS(ROW()-1,COLUMN())),NOTA[[#This Row],[FAKTUR]]))</f>
        <v/>
      </c>
      <c r="AJ516" s="39" t="str">
        <f ca="1">IF(NOTA[[#This Row],[ID]]="","",COUNTIF(NOTA[ID_H],NOTA[[#This Row],[ID_H]]))</f>
        <v/>
      </c>
      <c r="AK516" s="39" t="str">
        <f ca="1">IF(NOTA[[#This Row],[TGL.NOTA]]="",IF(NOTA[[#This Row],[SUPPLIER_H]]="","",AK515),MONTH(NOTA[[#This Row],[TGL.NOTA]]))</f>
        <v/>
      </c>
      <c r="AL516" s="39" t="str">
        <f>LOWER(SUBSTITUTE(SUBSTITUTE(SUBSTITUTE(SUBSTITUTE(SUBSTITUTE(SUBSTITUTE(SUBSTITUTE(SUBSTITUTE(SUBSTITUTE(NOTA[NAMA BARANG]," ",),".",""),"-",""),"(",""),")",""),",",""),"/",""),"""",""),"+",""))</f>
        <v/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6" s="39" t="str">
        <f>IF(NOTA[[#This Row],[CONCAT4]]="","",_xlfn.IFNA(MATCH(NOTA[[#This Row],[CONCAT4]],[2]!RAW[CONCAT_H],0),FALSE))</f>
        <v/>
      </c>
      <c r="AQ516" s="39" t="str">
        <f>IF(NOTA[[#This Row],[CONCAT1]]="","",MATCH(NOTA[[#This Row],[CONCAT1]],[3]!db[NB NOTA_C],0))</f>
        <v/>
      </c>
      <c r="AR516" s="39" t="str">
        <f>IF(NOTA[[#This Row],[QTY/ CTN]]="","",TRUE)</f>
        <v/>
      </c>
      <c r="AS516" s="39" t="str">
        <f ca="1">IF(NOTA[[#This Row],[ID_H]]="","",IF(NOTA[[#This Row],[Column3]]=TRUE,NOTA[[#This Row],[QTY/ CTN]],INDEX([3]!db[QTY/ CTN],NOTA[[#This Row],[//DB]])))</f>
        <v/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6" s="39" t="str">
        <f ca="1">IF(NOTA[[#This Row],[ID_H]]="","",MATCH(NOTA[[#This Row],[NB NOTA_C_QTY]],[3]!db[NB NOTA_C_QTY],0))</f>
        <v/>
      </c>
      <c r="AV516" s="55" t="str">
        <f ca="1">IF(NOTA[[#This Row],[NB NOTA_C_QTY]]="","",ROW()-2)</f>
        <v/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NOTA_C_QTY]],[3]!db[NB NOTA_C_QTY],0))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39" t="str">
        <f>IF(NOTA[[#This Row],[ID_P]]="","",MATCH(NOTA[[#This Row],[ID_P]],[1]!B_MSK[N_ID],0))</f>
        <v/>
      </c>
      <c r="D518" s="39" t="str">
        <f ca="1">IF(NOTA[[#This Row],[NAMA BARANG]]="","",INDEX(NOTA[ID],MATCH(,INDIRECT(ADDRESS(ROW(NOTA[ID]),COLUMN(NOTA[ID]))&amp;":"&amp;ADDRESS(ROW(),COLUMN(NOTA[ID]))),-1)))</f>
        <v/>
      </c>
      <c r="E518" s="47"/>
      <c r="H518" s="48"/>
      <c r="N518" s="39"/>
      <c r="Q518" s="43"/>
      <c r="R518" s="49"/>
      <c r="S518" s="50"/>
      <c r="U518" s="51"/>
      <c r="V518" s="46"/>
      <c r="W518" s="51" t="str">
        <f>IF(NOTA[[#This Row],[HARGA/ CTN]]="",NOTA[[#This Row],[JUMLAH_H]],NOTA[[#This Row],[HARGA/ CTN]]*IF(NOTA[[#This Row],[C]]="",0,NOTA[[#This Row],[C]]))</f>
        <v/>
      </c>
      <c r="X518" s="51" t="str">
        <f>IF(NOTA[[#This Row],[JUMLAH]]="","",NOTA[[#This Row],[JUMLAH]]*NOTA[[#This Row],[DISC 1]])</f>
        <v/>
      </c>
      <c r="Y518" s="51" t="str">
        <f>IF(NOTA[[#This Row],[JUMLAH]]="","",(NOTA[[#This Row],[JUMLAH]]-NOTA[[#This Row],[DISC 1-]])*NOTA[[#This Row],[DISC 2]])</f>
        <v/>
      </c>
      <c r="Z518" s="51" t="str">
        <f>IF(NOTA[[#This Row],[JUMLAH]]="","",NOTA[[#This Row],[DISC 1-]]+NOTA[[#This Row],[DISC 2-]])</f>
        <v/>
      </c>
      <c r="AA518" s="51" t="str">
        <f>IF(NOTA[[#This Row],[JUMLAH]]="","",NOTA[[#This Row],[JUMLAH]]-NOTA[[#This Row],[DISC]])</f>
        <v/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8" s="51" t="str">
        <f>IF(OR(NOTA[[#This Row],[QTY]]="",NOTA[[#This Row],[HARGA SATUAN]]="",),"",NOTA[[#This Row],[QTY]]*NOTA[[#This Row],[HARGA SATUAN]])</f>
        <v/>
      </c>
      <c r="AG518" s="40" t="str">
        <f ca="1">IF(NOTA[ID_H]="","",INDEX(NOTA[TANGGAL],MATCH(,INDIRECT(ADDRESS(ROW(NOTA[TANGGAL]),COLUMN(NOTA[TANGGAL]))&amp;":"&amp;ADDRESS(ROW(),COLUMN(NOTA[TANGGAL]))),-1)))</f>
        <v/>
      </c>
      <c r="AH518" s="42" t="str">
        <f ca="1">IF(NOTA[[#This Row],[NAMA BARANG]]="","",INDEX(NOTA[SUPPLIER],MATCH(,INDIRECT(ADDRESS(ROW(NOTA[ID]),COLUMN(NOTA[ID]))&amp;":"&amp;ADDRESS(ROW(),COLUMN(NOTA[ID]))),-1)))</f>
        <v/>
      </c>
      <c r="AI518" s="42" t="str">
        <f ca="1">IF(NOTA[[#This Row],[ID_H]]="","",IF(NOTA[[#This Row],[FAKTUR]]="",INDIRECT(ADDRESS(ROW()-1,COLUMN())),NOTA[[#This Row],[FAKTUR]]))</f>
        <v/>
      </c>
      <c r="AJ518" s="39" t="str">
        <f ca="1">IF(NOTA[[#This Row],[ID]]="","",COUNTIF(NOTA[ID_H],NOTA[[#This Row],[ID_H]]))</f>
        <v/>
      </c>
      <c r="AK518" s="39" t="str">
        <f ca="1">IF(NOTA[[#This Row],[TGL.NOTA]]="",IF(NOTA[[#This Row],[SUPPLIER_H]]="","",AK517),MONTH(NOTA[[#This Row],[TGL.NOTA]]))</f>
        <v/>
      </c>
      <c r="AL518" s="39" t="str">
        <f>LOWER(SUBSTITUTE(SUBSTITUTE(SUBSTITUTE(SUBSTITUTE(SUBSTITUTE(SUBSTITUTE(SUBSTITUTE(SUBSTITUTE(SUBSTITUTE(NOTA[NAMA BARANG]," ",),".",""),"-",""),"(",""),")",""),",",""),"/",""),"""",""),"+",""))</f>
        <v/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8" s="39" t="str">
        <f>IF(NOTA[[#This Row],[CONCAT4]]="","",_xlfn.IFNA(MATCH(NOTA[[#This Row],[CONCAT4]],[2]!RAW[CONCAT_H],0),FALSE))</f>
        <v/>
      </c>
      <c r="AQ518" s="39" t="str">
        <f>IF(NOTA[[#This Row],[CONCAT1]]="","",MATCH(NOTA[[#This Row],[CONCAT1]],[3]!db[NB NOTA_C],0))</f>
        <v/>
      </c>
      <c r="AR518" s="39" t="str">
        <f>IF(NOTA[[#This Row],[QTY/ CTN]]="","",TRUE)</f>
        <v/>
      </c>
      <c r="AS518" s="39" t="str">
        <f ca="1">IF(NOTA[[#This Row],[ID_H]]="","",IF(NOTA[[#This Row],[Column3]]=TRUE,NOTA[[#This Row],[QTY/ CTN]],INDEX([3]!db[QTY/ CTN],NOTA[[#This Row],[//DB]])))</f>
        <v/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8" s="39" t="str">
        <f ca="1">IF(NOTA[[#This Row],[ID_H]]="","",MATCH(NOTA[[#This Row],[NB NOTA_C_QTY]],[3]!db[NB NOTA_C_QTY],0))</f>
        <v/>
      </c>
      <c r="AV518" s="55" t="str">
        <f ca="1">IF(NOTA[[#This Row],[NB NOTA_C_QTY]]="","",ROW()-2)</f>
        <v/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 t="str">
        <f ca="1">IF(NOTA[[#This Row],[NAMA BARANG]]="","",INDEX(NOTA[ID],MATCH(,INDIRECT(ADDRESS(ROW(NOTA[ID]),COLUMN(NOTA[ID]))&amp;":"&amp;ADDRESS(ROW(),COLUMN(NOTA[ID]))),-1)))</f>
        <v/>
      </c>
      <c r="E519" s="47"/>
      <c r="H519" s="48"/>
      <c r="N519" s="39"/>
      <c r="Q519" s="43"/>
      <c r="R519" s="49"/>
      <c r="S519" s="50"/>
      <c r="U519" s="51"/>
      <c r="V519" s="46"/>
      <c r="W519" s="51" t="str">
        <f>IF(NOTA[[#This Row],[HARGA/ CTN]]="",NOTA[[#This Row],[JUMLAH_H]],NOTA[[#This Row],[HARGA/ CTN]]*IF(NOTA[[#This Row],[C]]="",0,NOTA[[#This Row],[C]]))</f>
        <v/>
      </c>
      <c r="X519" s="51" t="str">
        <f>IF(NOTA[[#This Row],[JUMLAH]]="","",NOTA[[#This Row],[JUMLAH]]*NOTA[[#This Row],[DISC 1]])</f>
        <v/>
      </c>
      <c r="Y519" s="51" t="str">
        <f>IF(NOTA[[#This Row],[JUMLAH]]="","",(NOTA[[#This Row],[JUMLAH]]-NOTA[[#This Row],[DISC 1-]])*NOTA[[#This Row],[DISC 2]])</f>
        <v/>
      </c>
      <c r="Z519" s="51" t="str">
        <f>IF(NOTA[[#This Row],[JUMLAH]]="","",NOTA[[#This Row],[DISC 1-]]+NOTA[[#This Row],[DISC 2-]])</f>
        <v/>
      </c>
      <c r="AA519" s="51" t="str">
        <f>IF(NOTA[[#This Row],[JUMLAH]]="","",NOTA[[#This Row],[JUMLAH]]-NOTA[[#This Row],[DISC]])</f>
        <v/>
      </c>
      <c r="AB519" s="51"/>
      <c r="AC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9" s="51" t="str">
        <f>IF(OR(NOTA[[#This Row],[QTY]]="",NOTA[[#This Row],[HARGA SATUAN]]="",),"",NOTA[[#This Row],[QTY]]*NOTA[[#This Row],[HARGA SATUAN]])</f>
        <v/>
      </c>
      <c r="AG519" s="40" t="str">
        <f ca="1">IF(NOTA[ID_H]="","",INDEX(NOTA[TANGGAL],MATCH(,INDIRECT(ADDRESS(ROW(NOTA[TANGGAL]),COLUMN(NOTA[TANGGAL]))&amp;":"&amp;ADDRESS(ROW(),COLUMN(NOTA[TANGGAL]))),-1)))</f>
        <v/>
      </c>
      <c r="AH519" s="42" t="str">
        <f ca="1">IF(NOTA[[#This Row],[NAMA BARANG]]="","",INDEX(NOTA[SUPPLIER],MATCH(,INDIRECT(ADDRESS(ROW(NOTA[ID]),COLUMN(NOTA[ID]))&amp;":"&amp;ADDRESS(ROW(),COLUMN(NOTA[ID]))),-1)))</f>
        <v/>
      </c>
      <c r="AI519" s="42" t="str">
        <f ca="1">IF(NOTA[[#This Row],[ID_H]]="","",IF(NOTA[[#This Row],[FAKTUR]]="",INDIRECT(ADDRESS(ROW()-1,COLUMN())),NOTA[[#This Row],[FAKTUR]]))</f>
        <v/>
      </c>
      <c r="AJ519" s="39" t="str">
        <f ca="1">IF(NOTA[[#This Row],[ID]]="","",COUNTIF(NOTA[ID_H],NOTA[[#This Row],[ID_H]]))</f>
        <v/>
      </c>
      <c r="AK519" s="39" t="str">
        <f ca="1">IF(NOTA[[#This Row],[TGL.NOTA]]="",IF(NOTA[[#This Row],[SUPPLIER_H]]="","",AK518),MONTH(NOTA[[#This Row],[TGL.NOTA]]))</f>
        <v/>
      </c>
      <c r="AL519" s="39" t="str">
        <f>LOWER(SUBSTITUTE(SUBSTITUTE(SUBSTITUTE(SUBSTITUTE(SUBSTITUTE(SUBSTITUTE(SUBSTITUTE(SUBSTITUTE(SUBSTITUTE(NOTA[NAMA BARANG]," ",),".",""),"-",""),"(",""),")",""),",",""),"/",""),"""",""),"+",""))</f>
        <v/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 t="str">
        <f>IF(NOTA[[#This Row],[CONCAT1]]="","",MATCH(NOTA[[#This Row],[CONCAT1]],[3]!db[NB NOTA_C],0))</f>
        <v/>
      </c>
      <c r="AR519" s="39" t="str">
        <f>IF(NOTA[[#This Row],[QTY/ CTN]]="","",TRUE)</f>
        <v/>
      </c>
      <c r="AS519" s="39" t="str">
        <f ca="1">IF(NOTA[[#This Row],[ID_H]]="","",IF(NOTA[[#This Row],[Column3]]=TRUE,NOTA[[#This Row],[QTY/ CTN]],INDEX([3]!db[QTY/ CTN],NOTA[[#This Row],[//DB]])))</f>
        <v/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9" s="39" t="str">
        <f ca="1">IF(NOTA[[#This Row],[ID_H]]="","",MATCH(NOTA[[#This Row],[NB NOTA_C_QTY]],[3]!db[NB NOTA_C_QTY],0))</f>
        <v/>
      </c>
      <c r="AV519" s="55" t="str">
        <f ca="1">IF(NOTA[[#This Row],[NB NOTA_C_QTY]]="","",ROW()-2)</f>
        <v/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NOTA_C_QTY]],[3]!db[NB NOTA_C_QTY],0))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39" t="str">
        <f>IF(NOTA[[#This Row],[ID_P]]="","",MATCH(NOTA[[#This Row],[ID_P]],[1]!B_MSK[N_ID],0))</f>
        <v/>
      </c>
      <c r="D521" s="39" t="str">
        <f ca="1">IF(NOTA[[#This Row],[NAMA BARANG]]="","",INDEX(NOTA[ID],MATCH(,INDIRECT(ADDRESS(ROW(NOTA[ID]),COLUMN(NOTA[ID]))&amp;":"&amp;ADDRESS(ROW(),COLUMN(NOTA[ID]))),-1)))</f>
        <v/>
      </c>
      <c r="E521" s="47"/>
      <c r="H521" s="48"/>
      <c r="N521" s="39"/>
      <c r="Q521" s="43"/>
      <c r="R521" s="49"/>
      <c r="S521" s="50"/>
      <c r="U521" s="51"/>
      <c r="V521" s="46"/>
      <c r="W521" s="51" t="str">
        <f>IF(NOTA[[#This Row],[HARGA/ CTN]]="",NOTA[[#This Row],[JUMLAH_H]],NOTA[[#This Row],[HARGA/ CTN]]*IF(NOTA[[#This Row],[C]]="",0,NOTA[[#This Row],[C]]))</f>
        <v/>
      </c>
      <c r="X521" s="51" t="str">
        <f>IF(NOTA[[#This Row],[JUMLAH]]="","",NOTA[[#This Row],[JUMLAH]]*NOTA[[#This Row],[DISC 1]])</f>
        <v/>
      </c>
      <c r="Y521" s="51" t="str">
        <f>IF(NOTA[[#This Row],[JUMLAH]]="","",(NOTA[[#This Row],[JUMLAH]]-NOTA[[#This Row],[DISC 1-]])*NOTA[[#This Row],[DISC 2]])</f>
        <v/>
      </c>
      <c r="Z521" s="51" t="str">
        <f>IF(NOTA[[#This Row],[JUMLAH]]="","",NOTA[[#This Row],[DISC 1-]]+NOTA[[#This Row],[DISC 2-]])</f>
        <v/>
      </c>
      <c r="AA521" s="51" t="str">
        <f>IF(NOTA[[#This Row],[JUMLAH]]="","",NOTA[[#This Row],[JUMLAH]]-NOTA[[#This Row],[DISC]])</f>
        <v/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1" s="51" t="str">
        <f>IF(OR(NOTA[[#This Row],[QTY]]="",NOTA[[#This Row],[HARGA SATUAN]]="",),"",NOTA[[#This Row],[QTY]]*NOTA[[#This Row],[HARGA SATUAN]])</f>
        <v/>
      </c>
      <c r="AG521" s="40" t="str">
        <f ca="1">IF(NOTA[ID_H]="","",INDEX(NOTA[TANGGAL],MATCH(,INDIRECT(ADDRESS(ROW(NOTA[TANGGAL]),COLUMN(NOTA[TANGGAL]))&amp;":"&amp;ADDRESS(ROW(),COLUMN(NOTA[TANGGAL]))),-1)))</f>
        <v/>
      </c>
      <c r="AH521" s="42" t="str">
        <f ca="1">IF(NOTA[[#This Row],[NAMA BARANG]]="","",INDEX(NOTA[SUPPLIER],MATCH(,INDIRECT(ADDRESS(ROW(NOTA[ID]),COLUMN(NOTA[ID]))&amp;":"&amp;ADDRESS(ROW(),COLUMN(NOTA[ID]))),-1)))</f>
        <v/>
      </c>
      <c r="AI521" s="42" t="str">
        <f ca="1">IF(NOTA[[#This Row],[ID_H]]="","",IF(NOTA[[#This Row],[FAKTUR]]="",INDIRECT(ADDRESS(ROW()-1,COLUMN())),NOTA[[#This Row],[FAKTUR]]))</f>
        <v/>
      </c>
      <c r="AJ521" s="39" t="str">
        <f ca="1">IF(NOTA[[#This Row],[ID]]="","",COUNTIF(NOTA[ID_H],NOTA[[#This Row],[ID_H]]))</f>
        <v/>
      </c>
      <c r="AK521" s="39" t="str">
        <f ca="1">IF(NOTA[[#This Row],[TGL.NOTA]]="",IF(NOTA[[#This Row],[SUPPLIER_H]]="","",AK520),MONTH(NOTA[[#This Row],[TGL.NOTA]]))</f>
        <v/>
      </c>
      <c r="AL521" s="39" t="str">
        <f>LOWER(SUBSTITUTE(SUBSTITUTE(SUBSTITUTE(SUBSTITUTE(SUBSTITUTE(SUBSTITUTE(SUBSTITUTE(SUBSTITUTE(SUBSTITUTE(NOTA[NAMA BARANG]," ",),".",""),"-",""),"(",""),")",""),",",""),"/",""),"""",""),"+",""))</f>
        <v/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1" s="39" t="str">
        <f>IF(NOTA[[#This Row],[CONCAT4]]="","",_xlfn.IFNA(MATCH(NOTA[[#This Row],[CONCAT4]],[2]!RAW[CONCAT_H],0),FALSE))</f>
        <v/>
      </c>
      <c r="AQ521" s="39" t="str">
        <f>IF(NOTA[[#This Row],[CONCAT1]]="","",MATCH(NOTA[[#This Row],[CONCAT1]],[3]!db[NB NOTA_C],0))</f>
        <v/>
      </c>
      <c r="AR521" s="39" t="str">
        <f>IF(NOTA[[#This Row],[QTY/ CTN]]="","",TRUE)</f>
        <v/>
      </c>
      <c r="AS521" s="39" t="str">
        <f ca="1">IF(NOTA[[#This Row],[ID_H]]="","",IF(NOTA[[#This Row],[Column3]]=TRUE,NOTA[[#This Row],[QTY/ CTN]],INDEX([3]!db[QTY/ CTN],NOTA[[#This Row],[//DB]])))</f>
        <v/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1" s="39" t="str">
        <f ca="1">IF(NOTA[[#This Row],[ID_H]]="","",MATCH(NOTA[[#This Row],[NB NOTA_C_QTY]],[3]!db[NB NOTA_C_QTY],0))</f>
        <v/>
      </c>
      <c r="AV521" s="55" t="str">
        <f ca="1">IF(NOTA[[#This Row],[NB NOTA_C_QTY]]="","",ROW()-2)</f>
        <v/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 t="str">
        <f ca="1">IF(NOTA[[#This Row],[NAMA BARANG]]="","",INDEX(NOTA[ID],MATCH(,INDIRECT(ADDRESS(ROW(NOTA[ID]),COLUMN(NOTA[ID]))&amp;":"&amp;ADDRESS(ROW(),COLUMN(NOTA[ID]))),-1)))</f>
        <v/>
      </c>
      <c r="E522" s="47"/>
      <c r="H522" s="48"/>
      <c r="N522" s="39"/>
      <c r="Q522" s="43"/>
      <c r="R522" s="49"/>
      <c r="S522" s="50"/>
      <c r="U522" s="51"/>
      <c r="V522" s="46"/>
      <c r="W522" s="51" t="str">
        <f>IF(NOTA[[#This Row],[HARGA/ CTN]]="",NOTA[[#This Row],[JUMLAH_H]],NOTA[[#This Row],[HARGA/ CTN]]*IF(NOTA[[#This Row],[C]]="",0,NOTA[[#This Row],[C]]))</f>
        <v/>
      </c>
      <c r="X522" s="51" t="str">
        <f>IF(NOTA[[#This Row],[JUMLAH]]="","",NOTA[[#This Row],[JUMLAH]]*NOTA[[#This Row],[DISC 1]])</f>
        <v/>
      </c>
      <c r="Y522" s="51" t="str">
        <f>IF(NOTA[[#This Row],[JUMLAH]]="","",(NOTA[[#This Row],[JUMLAH]]-NOTA[[#This Row],[DISC 1-]])*NOTA[[#This Row],[DISC 2]])</f>
        <v/>
      </c>
      <c r="Z522" s="51" t="str">
        <f>IF(NOTA[[#This Row],[JUMLAH]]="","",NOTA[[#This Row],[DISC 1-]]+NOTA[[#This Row],[DISC 2-]])</f>
        <v/>
      </c>
      <c r="AA522" s="51" t="str">
        <f>IF(NOTA[[#This Row],[JUMLAH]]="","",NOTA[[#This Row],[JUMLAH]]-NOTA[[#This Row],[DISC]])</f>
        <v/>
      </c>
      <c r="AB522" s="51"/>
      <c r="AC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51" t="str">
        <f>IF(OR(NOTA[[#This Row],[QTY]]="",NOTA[[#This Row],[HARGA SATUAN]]="",),"",NOTA[[#This Row],[QTY]]*NOTA[[#This Row],[HARGA SATUAN]])</f>
        <v/>
      </c>
      <c r="AG522" s="40" t="str">
        <f ca="1">IF(NOTA[ID_H]="","",INDEX(NOTA[TANGGAL],MATCH(,INDIRECT(ADDRESS(ROW(NOTA[TANGGAL]),COLUMN(NOTA[TANGGAL]))&amp;":"&amp;ADDRESS(ROW(),COLUMN(NOTA[TANGGAL]))),-1)))</f>
        <v/>
      </c>
      <c r="AH522" s="42" t="str">
        <f ca="1">IF(NOTA[[#This Row],[NAMA BARANG]]="","",INDEX(NOTA[SUPPLIER],MATCH(,INDIRECT(ADDRESS(ROW(NOTA[ID]),COLUMN(NOTA[ID]))&amp;":"&amp;ADDRESS(ROW(),COLUMN(NOTA[ID]))),-1)))</f>
        <v/>
      </c>
      <c r="AI522" s="42" t="str">
        <f ca="1">IF(NOTA[[#This Row],[ID_H]]="","",IF(NOTA[[#This Row],[FAKTUR]]="",INDIRECT(ADDRESS(ROW()-1,COLUMN())),NOTA[[#This Row],[FAKTUR]]))</f>
        <v/>
      </c>
      <c r="AJ522" s="39" t="str">
        <f ca="1">IF(NOTA[[#This Row],[ID]]="","",COUNTIF(NOTA[ID_H],NOTA[[#This Row],[ID_H]]))</f>
        <v/>
      </c>
      <c r="AK522" s="39" t="str">
        <f ca="1">IF(NOTA[[#This Row],[TGL.NOTA]]="",IF(NOTA[[#This Row],[SUPPLIER_H]]="","",AK521),MONTH(NOTA[[#This Row],[TGL.NOTA]]))</f>
        <v/>
      </c>
      <c r="AL522" s="39" t="str">
        <f>LOWER(SUBSTITUTE(SUBSTITUTE(SUBSTITUTE(SUBSTITUTE(SUBSTITUTE(SUBSTITUTE(SUBSTITUTE(SUBSTITUTE(SUBSTITUTE(NOTA[NAMA BARANG]," ",),".",""),"-",""),"(",""),")",""),",",""),"/",""),"""",""),"+",""))</f>
        <v/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 t="str">
        <f>IF(NOTA[[#This Row],[CONCAT1]]="","",MATCH(NOTA[[#This Row],[CONCAT1]],[3]!db[NB NOTA_C],0))</f>
        <v/>
      </c>
      <c r="AR522" s="39" t="str">
        <f>IF(NOTA[[#This Row],[QTY/ CTN]]="","",TRUE)</f>
        <v/>
      </c>
      <c r="AS522" s="39" t="str">
        <f ca="1">IF(NOTA[[#This Row],[ID_H]]="","",IF(NOTA[[#This Row],[Column3]]=TRUE,NOTA[[#This Row],[QTY/ CTN]],INDEX([3]!db[QTY/ CTN],NOTA[[#This Row],[//DB]])))</f>
        <v/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2" s="39" t="str">
        <f ca="1">IF(NOTA[[#This Row],[ID_H]]="","",MATCH(NOTA[[#This Row],[NB NOTA_C_QTY]],[3]!db[NB NOTA_C_QTY],0))</f>
        <v/>
      </c>
      <c r="AV522" s="55" t="str">
        <f ca="1">IF(NOTA[[#This Row],[NB NOTA_C_QTY]]="","",ROW()-2)</f>
        <v/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NOTA_C_QTY]],[3]!db[NB NOTA_C_QTY],0))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39" t="str">
        <f>IF(NOTA[[#This Row],[ID_P]]="","",MATCH(NOTA[[#This Row],[ID_P]],[1]!B_MSK[N_ID],0))</f>
        <v/>
      </c>
      <c r="D524" s="39" t="str">
        <f ca="1">IF(NOTA[[#This Row],[NAMA BARANG]]="","",INDEX(NOTA[ID],MATCH(,INDIRECT(ADDRESS(ROW(NOTA[ID]),COLUMN(NOTA[ID]))&amp;":"&amp;ADDRESS(ROW(),COLUMN(NOTA[ID]))),-1)))</f>
        <v/>
      </c>
      <c r="E524" s="47"/>
      <c r="H524" s="48"/>
      <c r="N524" s="39"/>
      <c r="Q524" s="43"/>
      <c r="R524" s="49"/>
      <c r="S524" s="50"/>
      <c r="U524" s="51"/>
      <c r="V524" s="46"/>
      <c r="W524" s="51" t="str">
        <f>IF(NOTA[[#This Row],[HARGA/ CTN]]="",NOTA[[#This Row],[JUMLAH_H]],NOTA[[#This Row],[HARGA/ CTN]]*IF(NOTA[[#This Row],[C]]="",0,NOTA[[#This Row],[C]]))</f>
        <v/>
      </c>
      <c r="X524" s="51" t="str">
        <f>IF(NOTA[[#This Row],[JUMLAH]]="","",NOTA[[#This Row],[JUMLAH]]*NOTA[[#This Row],[DISC 1]])</f>
        <v/>
      </c>
      <c r="Y524" s="51" t="str">
        <f>IF(NOTA[[#This Row],[JUMLAH]]="","",(NOTA[[#This Row],[JUMLAH]]-NOTA[[#This Row],[DISC 1-]])*NOTA[[#This Row],[DISC 2]])</f>
        <v/>
      </c>
      <c r="Z524" s="51" t="str">
        <f>IF(NOTA[[#This Row],[JUMLAH]]="","",NOTA[[#This Row],[DISC 1-]]+NOTA[[#This Row],[DISC 2-]])</f>
        <v/>
      </c>
      <c r="AA524" s="51" t="str">
        <f>IF(NOTA[[#This Row],[JUMLAH]]="","",NOTA[[#This Row],[JUMLAH]]-NOTA[[#This Row],[DISC]])</f>
        <v/>
      </c>
      <c r="AB524" s="51"/>
      <c r="AC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4" s="51" t="str">
        <f>IF(OR(NOTA[[#This Row],[QTY]]="",NOTA[[#This Row],[HARGA SATUAN]]="",),"",NOTA[[#This Row],[QTY]]*NOTA[[#This Row],[HARGA SATUAN]])</f>
        <v/>
      </c>
      <c r="AG524" s="40" t="str">
        <f ca="1">IF(NOTA[ID_H]="","",INDEX(NOTA[TANGGAL],MATCH(,INDIRECT(ADDRESS(ROW(NOTA[TANGGAL]),COLUMN(NOTA[TANGGAL]))&amp;":"&amp;ADDRESS(ROW(),COLUMN(NOTA[TANGGAL]))),-1)))</f>
        <v/>
      </c>
      <c r="AH524" s="42" t="str">
        <f ca="1">IF(NOTA[[#This Row],[NAMA BARANG]]="","",INDEX(NOTA[SUPPLIER],MATCH(,INDIRECT(ADDRESS(ROW(NOTA[ID]),COLUMN(NOTA[ID]))&amp;":"&amp;ADDRESS(ROW(),COLUMN(NOTA[ID]))),-1)))</f>
        <v/>
      </c>
      <c r="AI524" s="42" t="str">
        <f ca="1">IF(NOTA[[#This Row],[ID_H]]="","",IF(NOTA[[#This Row],[FAKTUR]]="",INDIRECT(ADDRESS(ROW()-1,COLUMN())),NOTA[[#This Row],[FAKTUR]]))</f>
        <v/>
      </c>
      <c r="AJ524" s="39" t="str">
        <f ca="1">IF(NOTA[[#This Row],[ID]]="","",COUNTIF(NOTA[ID_H],NOTA[[#This Row],[ID_H]]))</f>
        <v/>
      </c>
      <c r="AK524" s="39" t="str">
        <f ca="1">IF(NOTA[[#This Row],[TGL.NOTA]]="",IF(NOTA[[#This Row],[SUPPLIER_H]]="","",AK523),MONTH(NOTA[[#This Row],[TGL.NOTA]]))</f>
        <v/>
      </c>
      <c r="AL524" s="39" t="str">
        <f>LOWER(SUBSTITUTE(SUBSTITUTE(SUBSTITUTE(SUBSTITUTE(SUBSTITUTE(SUBSTITUTE(SUBSTITUTE(SUBSTITUTE(SUBSTITUTE(NOTA[NAMA BARANG]," ",),".",""),"-",""),"(",""),")",""),",",""),"/",""),"""",""),"+",""))</f>
        <v/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4" s="39" t="str">
        <f>IF(NOTA[[#This Row],[CONCAT4]]="","",_xlfn.IFNA(MATCH(NOTA[[#This Row],[CONCAT4]],[2]!RAW[CONCAT_H],0),FALSE))</f>
        <v/>
      </c>
      <c r="AQ524" s="39" t="str">
        <f>IF(NOTA[[#This Row],[CONCAT1]]="","",MATCH(NOTA[[#This Row],[CONCAT1]],[3]!db[NB NOTA_C],0))</f>
        <v/>
      </c>
      <c r="AR524" s="39" t="str">
        <f>IF(NOTA[[#This Row],[QTY/ CTN]]="","",TRUE)</f>
        <v/>
      </c>
      <c r="AS524" s="39" t="str">
        <f ca="1">IF(NOTA[[#This Row],[ID_H]]="","",IF(NOTA[[#This Row],[Column3]]=TRUE,NOTA[[#This Row],[QTY/ CTN]],INDEX([3]!db[QTY/ CTN],NOTA[[#This Row],[//DB]])))</f>
        <v/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4" s="39" t="str">
        <f ca="1">IF(NOTA[[#This Row],[ID_H]]="","",MATCH(NOTA[[#This Row],[NB NOTA_C_QTY]],[3]!db[NB NOTA_C_QTY],0))</f>
        <v/>
      </c>
      <c r="AV524" s="55" t="str">
        <f ca="1">IF(NOTA[[#This Row],[NB NOTA_C_QTY]]="","",ROW()-2)</f>
        <v/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NOTA_C_QTY]],[3]!db[NB NOTA_C_QTY],0))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39" t="str">
        <f>IF(NOTA[[#This Row],[ID_P]]="","",MATCH(NOTA[[#This Row],[ID_P]],[1]!B_MSK[N_ID],0))</f>
        <v/>
      </c>
      <c r="D526" s="39" t="str">
        <f ca="1">IF(NOTA[[#This Row],[NAMA BARANG]]="","",INDEX(NOTA[ID],MATCH(,INDIRECT(ADDRESS(ROW(NOTA[ID]),COLUMN(NOTA[ID]))&amp;":"&amp;ADDRESS(ROW(),COLUMN(NOTA[ID]))),-1)))</f>
        <v/>
      </c>
      <c r="E526" s="47"/>
      <c r="H526" s="48"/>
      <c r="N526" s="39"/>
      <c r="Q526" s="43"/>
      <c r="R526" s="49"/>
      <c r="S526" s="50"/>
      <c r="U526" s="51"/>
      <c r="V526" s="46"/>
      <c r="W526" s="51" t="str">
        <f>IF(NOTA[[#This Row],[HARGA/ CTN]]="",NOTA[[#This Row],[JUMLAH_H]],NOTA[[#This Row],[HARGA/ CTN]]*IF(NOTA[[#This Row],[C]]="",0,NOTA[[#This Row],[C]]))</f>
        <v/>
      </c>
      <c r="X526" s="51" t="str">
        <f>IF(NOTA[[#This Row],[JUMLAH]]="","",NOTA[[#This Row],[JUMLAH]]*NOTA[[#This Row],[DISC 1]])</f>
        <v/>
      </c>
      <c r="Y526" s="51" t="str">
        <f>IF(NOTA[[#This Row],[JUMLAH]]="","",(NOTA[[#This Row],[JUMLAH]]-NOTA[[#This Row],[DISC 1-]])*NOTA[[#This Row],[DISC 2]])</f>
        <v/>
      </c>
      <c r="Z526" s="51" t="str">
        <f>IF(NOTA[[#This Row],[JUMLAH]]="","",NOTA[[#This Row],[DISC 1-]]+NOTA[[#This Row],[DISC 2-]])</f>
        <v/>
      </c>
      <c r="AA526" s="51" t="str">
        <f>IF(NOTA[[#This Row],[JUMLAH]]="","",NOTA[[#This Row],[JUMLAH]]-NOTA[[#This Row],[DISC]])</f>
        <v/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6" s="51" t="str">
        <f>IF(OR(NOTA[[#This Row],[QTY]]="",NOTA[[#This Row],[HARGA SATUAN]]="",),"",NOTA[[#This Row],[QTY]]*NOTA[[#This Row],[HARGA SATUAN]])</f>
        <v/>
      </c>
      <c r="AG526" s="40" t="str">
        <f ca="1">IF(NOTA[ID_H]="","",INDEX(NOTA[TANGGAL],MATCH(,INDIRECT(ADDRESS(ROW(NOTA[TANGGAL]),COLUMN(NOTA[TANGGAL]))&amp;":"&amp;ADDRESS(ROW(),COLUMN(NOTA[TANGGAL]))),-1)))</f>
        <v/>
      </c>
      <c r="AH526" s="42" t="str">
        <f ca="1">IF(NOTA[[#This Row],[NAMA BARANG]]="","",INDEX(NOTA[SUPPLIER],MATCH(,INDIRECT(ADDRESS(ROW(NOTA[ID]),COLUMN(NOTA[ID]))&amp;":"&amp;ADDRESS(ROW(),COLUMN(NOTA[ID]))),-1)))</f>
        <v/>
      </c>
      <c r="AI526" s="42" t="str">
        <f ca="1">IF(NOTA[[#This Row],[ID_H]]="","",IF(NOTA[[#This Row],[FAKTUR]]="",INDIRECT(ADDRESS(ROW()-1,COLUMN())),NOTA[[#This Row],[FAKTUR]]))</f>
        <v/>
      </c>
      <c r="AJ526" s="39" t="str">
        <f ca="1">IF(NOTA[[#This Row],[ID]]="","",COUNTIF(NOTA[ID_H],NOTA[[#This Row],[ID_H]]))</f>
        <v/>
      </c>
      <c r="AK526" s="39" t="str">
        <f ca="1">IF(NOTA[[#This Row],[TGL.NOTA]]="",IF(NOTA[[#This Row],[SUPPLIER_H]]="","",AK525),MONTH(NOTA[[#This Row],[TGL.NOTA]]))</f>
        <v/>
      </c>
      <c r="AL526" s="39" t="str">
        <f>LOWER(SUBSTITUTE(SUBSTITUTE(SUBSTITUTE(SUBSTITUTE(SUBSTITUTE(SUBSTITUTE(SUBSTITUTE(SUBSTITUTE(SUBSTITUTE(NOTA[NAMA BARANG]," ",),".",""),"-",""),"(",""),")",""),",",""),"/",""),"""",""),"+",""))</f>
        <v/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6" s="39" t="str">
        <f>IF(NOTA[[#This Row],[CONCAT4]]="","",_xlfn.IFNA(MATCH(NOTA[[#This Row],[CONCAT4]],[2]!RAW[CONCAT_H],0),FALSE))</f>
        <v/>
      </c>
      <c r="AQ526" s="39" t="str">
        <f>IF(NOTA[[#This Row],[CONCAT1]]="","",MATCH(NOTA[[#This Row],[CONCAT1]],[3]!db[NB NOTA_C],0))</f>
        <v/>
      </c>
      <c r="AR526" s="39" t="str">
        <f>IF(NOTA[[#This Row],[QTY/ CTN]]="","",TRUE)</f>
        <v/>
      </c>
      <c r="AS526" s="39" t="str">
        <f ca="1">IF(NOTA[[#This Row],[ID_H]]="","",IF(NOTA[[#This Row],[Column3]]=TRUE,NOTA[[#This Row],[QTY/ CTN]],INDEX([3]!db[QTY/ CTN],NOTA[[#This Row],[//DB]])))</f>
        <v/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6" s="39" t="str">
        <f ca="1">IF(NOTA[[#This Row],[ID_H]]="","",MATCH(NOTA[[#This Row],[NB NOTA_C_QTY]],[3]!db[NB NOTA_C_QTY],0))</f>
        <v/>
      </c>
      <c r="AV526" s="55" t="str">
        <f ca="1">IF(NOTA[[#This Row],[NB NOTA_C_QTY]]="","",ROW()-2)</f>
        <v/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 t="str">
        <f ca="1">IF(NOTA[[#This Row],[NAMA BARANG]]="","",INDEX(NOTA[ID],MATCH(,INDIRECT(ADDRESS(ROW(NOTA[ID]),COLUMN(NOTA[ID]))&amp;":"&amp;ADDRESS(ROW(),COLUMN(NOTA[ID]))),-1)))</f>
        <v/>
      </c>
      <c r="E527" s="47"/>
      <c r="H527" s="48"/>
      <c r="N527" s="39"/>
      <c r="Q527" s="43"/>
      <c r="R527" s="49"/>
      <c r="S527" s="50"/>
      <c r="U527" s="51"/>
      <c r="V527" s="46"/>
      <c r="W527" s="51" t="str">
        <f>IF(NOTA[[#This Row],[HARGA/ CTN]]="",NOTA[[#This Row],[JUMLAH_H]],NOTA[[#This Row],[HARGA/ CTN]]*IF(NOTA[[#This Row],[C]]="",0,NOTA[[#This Row],[C]]))</f>
        <v/>
      </c>
      <c r="X527" s="51" t="str">
        <f>IF(NOTA[[#This Row],[JUMLAH]]="","",NOTA[[#This Row],[JUMLAH]]*NOTA[[#This Row],[DISC 1]])</f>
        <v/>
      </c>
      <c r="Y527" s="51" t="str">
        <f>IF(NOTA[[#This Row],[JUMLAH]]="","",(NOTA[[#This Row],[JUMLAH]]-NOTA[[#This Row],[DISC 1-]])*NOTA[[#This Row],[DISC 2]])</f>
        <v/>
      </c>
      <c r="Z527" s="51" t="str">
        <f>IF(NOTA[[#This Row],[JUMLAH]]="","",NOTA[[#This Row],[DISC 1-]]+NOTA[[#This Row],[DISC 2-]])</f>
        <v/>
      </c>
      <c r="AA527" s="51" t="str">
        <f>IF(NOTA[[#This Row],[JUMLAH]]="","",NOTA[[#This Row],[JUMLAH]]-NOTA[[#This Row],[DISC]])</f>
        <v/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51" t="str">
        <f>IF(OR(NOTA[[#This Row],[QTY]]="",NOTA[[#This Row],[HARGA SATUAN]]="",),"",NOTA[[#This Row],[QTY]]*NOTA[[#This Row],[HARGA SATUAN]])</f>
        <v/>
      </c>
      <c r="AG527" s="40" t="str">
        <f ca="1">IF(NOTA[ID_H]="","",INDEX(NOTA[TANGGAL],MATCH(,INDIRECT(ADDRESS(ROW(NOTA[TANGGAL]),COLUMN(NOTA[TANGGAL]))&amp;":"&amp;ADDRESS(ROW(),COLUMN(NOTA[TANGGAL]))),-1)))</f>
        <v/>
      </c>
      <c r="AH527" s="42" t="str">
        <f ca="1">IF(NOTA[[#This Row],[NAMA BARANG]]="","",INDEX(NOTA[SUPPLIER],MATCH(,INDIRECT(ADDRESS(ROW(NOTA[ID]),COLUMN(NOTA[ID]))&amp;":"&amp;ADDRESS(ROW(),COLUMN(NOTA[ID]))),-1)))</f>
        <v/>
      </c>
      <c r="AI527" s="42" t="str">
        <f ca="1">IF(NOTA[[#This Row],[ID_H]]="","",IF(NOTA[[#This Row],[FAKTUR]]="",INDIRECT(ADDRESS(ROW()-1,COLUMN())),NOTA[[#This Row],[FAKTUR]]))</f>
        <v/>
      </c>
      <c r="AJ527" s="39" t="str">
        <f ca="1">IF(NOTA[[#This Row],[ID]]="","",COUNTIF(NOTA[ID_H],NOTA[[#This Row],[ID_H]]))</f>
        <v/>
      </c>
      <c r="AK527" s="39" t="str">
        <f ca="1">IF(NOTA[[#This Row],[TGL.NOTA]]="",IF(NOTA[[#This Row],[SUPPLIER_H]]="","",AK526),MONTH(NOTA[[#This Row],[TGL.NOTA]]))</f>
        <v/>
      </c>
      <c r="AL527" s="39" t="str">
        <f>LOWER(SUBSTITUTE(SUBSTITUTE(SUBSTITUTE(SUBSTITUTE(SUBSTITUTE(SUBSTITUTE(SUBSTITUTE(SUBSTITUTE(SUBSTITUTE(NOTA[NAMA BARANG]," ",),".",""),"-",""),"(",""),")",""),",",""),"/",""),"""",""),"+",""))</f>
        <v/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 t="str">
        <f>IF(NOTA[[#This Row],[CONCAT1]]="","",MATCH(NOTA[[#This Row],[CONCAT1]],[3]!db[NB NOTA_C],0))</f>
        <v/>
      </c>
      <c r="AR527" s="39" t="str">
        <f>IF(NOTA[[#This Row],[QTY/ CTN]]="","",TRUE)</f>
        <v/>
      </c>
      <c r="AS527" s="39" t="str">
        <f ca="1">IF(NOTA[[#This Row],[ID_H]]="","",IF(NOTA[[#This Row],[Column3]]=TRUE,NOTA[[#This Row],[QTY/ CTN]],INDEX([3]!db[QTY/ CTN],NOTA[[#This Row],[//DB]])))</f>
        <v/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7" s="39" t="str">
        <f ca="1">IF(NOTA[[#This Row],[ID_H]]="","",MATCH(NOTA[[#This Row],[NB NOTA_C_QTY]],[3]!db[NB NOTA_C_QTY],0))</f>
        <v/>
      </c>
      <c r="AV527" s="55" t="str">
        <f ca="1">IF(NOTA[[#This Row],[NB NOTA_C_QTY]]="","",ROW()-2)</f>
        <v/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 t="str">
        <f ca="1">IF(NOTA[[#This Row],[NAMA BARANG]]="","",INDEX(NOTA[ID],MATCH(,INDIRECT(ADDRESS(ROW(NOTA[ID]),COLUMN(NOTA[ID]))&amp;":"&amp;ADDRESS(ROW(),COLUMN(NOTA[ID]))),-1)))</f>
        <v/>
      </c>
      <c r="E528" s="47"/>
      <c r="H528" s="48"/>
      <c r="N528" s="39"/>
      <c r="Q528" s="43"/>
      <c r="R528" s="49"/>
      <c r="S528" s="50"/>
      <c r="U528" s="51"/>
      <c r="V528" s="46"/>
      <c r="W528" s="51" t="str">
        <f>IF(NOTA[[#This Row],[HARGA/ CTN]]="",NOTA[[#This Row],[JUMLAH_H]],NOTA[[#This Row],[HARGA/ CTN]]*IF(NOTA[[#This Row],[C]]="",0,NOTA[[#This Row],[C]]))</f>
        <v/>
      </c>
      <c r="X528" s="51" t="str">
        <f>IF(NOTA[[#This Row],[JUMLAH]]="","",NOTA[[#This Row],[JUMLAH]]*NOTA[[#This Row],[DISC 1]])</f>
        <v/>
      </c>
      <c r="Y528" s="51" t="str">
        <f>IF(NOTA[[#This Row],[JUMLAH]]="","",(NOTA[[#This Row],[JUMLAH]]-NOTA[[#This Row],[DISC 1-]])*NOTA[[#This Row],[DISC 2]])</f>
        <v/>
      </c>
      <c r="Z528" s="51" t="str">
        <f>IF(NOTA[[#This Row],[JUMLAH]]="","",NOTA[[#This Row],[DISC 1-]]+NOTA[[#This Row],[DISC 2-]])</f>
        <v/>
      </c>
      <c r="AA528" s="51" t="str">
        <f>IF(NOTA[[#This Row],[JUMLAH]]="","",NOTA[[#This Row],[JUMLAH]]-NOTA[[#This Row],[DISC]])</f>
        <v/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8" s="51" t="str">
        <f>IF(OR(NOTA[[#This Row],[QTY]]="",NOTA[[#This Row],[HARGA SATUAN]]="",),"",NOTA[[#This Row],[QTY]]*NOTA[[#This Row],[HARGA SATUAN]])</f>
        <v/>
      </c>
      <c r="AG528" s="40" t="str">
        <f ca="1">IF(NOTA[ID_H]="","",INDEX(NOTA[TANGGAL],MATCH(,INDIRECT(ADDRESS(ROW(NOTA[TANGGAL]),COLUMN(NOTA[TANGGAL]))&amp;":"&amp;ADDRESS(ROW(),COLUMN(NOTA[TANGGAL]))),-1)))</f>
        <v/>
      </c>
      <c r="AH528" s="42" t="str">
        <f ca="1">IF(NOTA[[#This Row],[NAMA BARANG]]="","",INDEX(NOTA[SUPPLIER],MATCH(,INDIRECT(ADDRESS(ROW(NOTA[ID]),COLUMN(NOTA[ID]))&amp;":"&amp;ADDRESS(ROW(),COLUMN(NOTA[ID]))),-1)))</f>
        <v/>
      </c>
      <c r="AI528" s="42" t="str">
        <f ca="1">IF(NOTA[[#This Row],[ID_H]]="","",IF(NOTA[[#This Row],[FAKTUR]]="",INDIRECT(ADDRESS(ROW()-1,COLUMN())),NOTA[[#This Row],[FAKTUR]]))</f>
        <v/>
      </c>
      <c r="AJ528" s="39" t="str">
        <f ca="1">IF(NOTA[[#This Row],[ID]]="","",COUNTIF(NOTA[ID_H],NOTA[[#This Row],[ID_H]]))</f>
        <v/>
      </c>
      <c r="AK528" s="39" t="str">
        <f ca="1">IF(NOTA[[#This Row],[TGL.NOTA]]="",IF(NOTA[[#This Row],[SUPPLIER_H]]="","",AK527),MONTH(NOTA[[#This Row],[TGL.NOTA]]))</f>
        <v/>
      </c>
      <c r="AL528" s="39" t="str">
        <f>LOWER(SUBSTITUTE(SUBSTITUTE(SUBSTITUTE(SUBSTITUTE(SUBSTITUTE(SUBSTITUTE(SUBSTITUTE(SUBSTITUTE(SUBSTITUTE(NOTA[NAMA BARANG]," ",),".",""),"-",""),"(",""),")",""),",",""),"/",""),"""",""),"+",""))</f>
        <v/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 t="str">
        <f>IF(NOTA[[#This Row],[CONCAT1]]="","",MATCH(NOTA[[#This Row],[CONCAT1]],[3]!db[NB NOTA_C],0))</f>
        <v/>
      </c>
      <c r="AR528" s="39" t="str">
        <f>IF(NOTA[[#This Row],[QTY/ CTN]]="","",TRUE)</f>
        <v/>
      </c>
      <c r="AS528" s="39" t="str">
        <f ca="1">IF(NOTA[[#This Row],[ID_H]]="","",IF(NOTA[[#This Row],[Column3]]=TRUE,NOTA[[#This Row],[QTY/ CTN]],INDEX([3]!db[QTY/ CTN],NOTA[[#This Row],[//DB]])))</f>
        <v/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8" s="39" t="str">
        <f ca="1">IF(NOTA[[#This Row],[ID_H]]="","",MATCH(NOTA[[#This Row],[NB NOTA_C_QTY]],[3]!db[NB NOTA_C_QTY],0))</f>
        <v/>
      </c>
      <c r="AV528" s="55" t="str">
        <f ca="1">IF(NOTA[[#This Row],[NB NOTA_C_QTY]]="","",ROW()-2)</f>
        <v/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 t="str">
        <f ca="1">IF(NOTA[[#This Row],[NAMA BARANG]]="","",INDEX(NOTA[ID],MATCH(,INDIRECT(ADDRESS(ROW(NOTA[ID]),COLUMN(NOTA[ID]))&amp;":"&amp;ADDRESS(ROW(),COLUMN(NOTA[ID]))),-1)))</f>
        <v/>
      </c>
      <c r="E529" s="47"/>
      <c r="H529" s="48"/>
      <c r="N529" s="39"/>
      <c r="Q529" s="43"/>
      <c r="R529" s="49"/>
      <c r="S529" s="50"/>
      <c r="U529" s="51"/>
      <c r="V529" s="46"/>
      <c r="W529" s="51" t="str">
        <f>IF(NOTA[[#This Row],[HARGA/ CTN]]="",NOTA[[#This Row],[JUMLAH_H]],NOTA[[#This Row],[HARGA/ CTN]]*IF(NOTA[[#This Row],[C]]="",0,NOTA[[#This Row],[C]]))</f>
        <v/>
      </c>
      <c r="X529" s="51" t="str">
        <f>IF(NOTA[[#This Row],[JUMLAH]]="","",NOTA[[#This Row],[JUMLAH]]*NOTA[[#This Row],[DISC 1]])</f>
        <v/>
      </c>
      <c r="Y529" s="51" t="str">
        <f>IF(NOTA[[#This Row],[JUMLAH]]="","",(NOTA[[#This Row],[JUMLAH]]-NOTA[[#This Row],[DISC 1-]])*NOTA[[#This Row],[DISC 2]])</f>
        <v/>
      </c>
      <c r="Z529" s="51" t="str">
        <f>IF(NOTA[[#This Row],[JUMLAH]]="","",NOTA[[#This Row],[DISC 1-]]+NOTA[[#This Row],[DISC 2-]])</f>
        <v/>
      </c>
      <c r="AA529" s="51" t="str">
        <f>IF(NOTA[[#This Row],[JUMLAH]]="","",NOTA[[#This Row],[JUMLAH]]-NOTA[[#This Row],[DISC]])</f>
        <v/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51" t="str">
        <f>IF(OR(NOTA[[#This Row],[QTY]]="",NOTA[[#This Row],[HARGA SATUAN]]="",),"",NOTA[[#This Row],[QTY]]*NOTA[[#This Row],[HARGA SATUAN]])</f>
        <v/>
      </c>
      <c r="AG529" s="40" t="str">
        <f ca="1">IF(NOTA[ID_H]="","",INDEX(NOTA[TANGGAL],MATCH(,INDIRECT(ADDRESS(ROW(NOTA[TANGGAL]),COLUMN(NOTA[TANGGAL]))&amp;":"&amp;ADDRESS(ROW(),COLUMN(NOTA[TANGGAL]))),-1)))</f>
        <v/>
      </c>
      <c r="AH529" s="42" t="str">
        <f ca="1">IF(NOTA[[#This Row],[NAMA BARANG]]="","",INDEX(NOTA[SUPPLIER],MATCH(,INDIRECT(ADDRESS(ROW(NOTA[ID]),COLUMN(NOTA[ID]))&amp;":"&amp;ADDRESS(ROW(),COLUMN(NOTA[ID]))),-1)))</f>
        <v/>
      </c>
      <c r="AI529" s="42" t="str">
        <f ca="1">IF(NOTA[[#This Row],[ID_H]]="","",IF(NOTA[[#This Row],[FAKTUR]]="",INDIRECT(ADDRESS(ROW()-1,COLUMN())),NOTA[[#This Row],[FAKTUR]]))</f>
        <v/>
      </c>
      <c r="AJ529" s="39" t="str">
        <f ca="1">IF(NOTA[[#This Row],[ID]]="","",COUNTIF(NOTA[ID_H],NOTA[[#This Row],[ID_H]]))</f>
        <v/>
      </c>
      <c r="AK529" s="39" t="str">
        <f ca="1">IF(NOTA[[#This Row],[TGL.NOTA]]="",IF(NOTA[[#This Row],[SUPPLIER_H]]="","",AK528),MONTH(NOTA[[#This Row],[TGL.NOTA]]))</f>
        <v/>
      </c>
      <c r="AL529" s="39" t="str">
        <f>LOWER(SUBSTITUTE(SUBSTITUTE(SUBSTITUTE(SUBSTITUTE(SUBSTITUTE(SUBSTITUTE(SUBSTITUTE(SUBSTITUTE(SUBSTITUTE(NOTA[NAMA BARANG]," ",),".",""),"-",""),"(",""),")",""),",",""),"/",""),"""",""),"+",""))</f>
        <v/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 t="str">
        <f>IF(NOTA[[#This Row],[CONCAT1]]="","",MATCH(NOTA[[#This Row],[CONCAT1]],[3]!db[NB NOTA_C],0))</f>
        <v/>
      </c>
      <c r="AR529" s="39" t="str">
        <f>IF(NOTA[[#This Row],[QTY/ CTN]]="","",TRUE)</f>
        <v/>
      </c>
      <c r="AS529" s="39" t="str">
        <f ca="1">IF(NOTA[[#This Row],[ID_H]]="","",IF(NOTA[[#This Row],[Column3]]=TRUE,NOTA[[#This Row],[QTY/ CTN]],INDEX([3]!db[QTY/ CTN],NOTA[[#This Row],[//DB]])))</f>
        <v/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9" s="39" t="str">
        <f ca="1">IF(NOTA[[#This Row],[ID_H]]="","",MATCH(NOTA[[#This Row],[NB NOTA_C_QTY]],[3]!db[NB NOTA_C_QTY],0))</f>
        <v/>
      </c>
      <c r="AV529" s="55" t="str">
        <f ca="1">IF(NOTA[[#This Row],[NB NOTA_C_QTY]]="","",ROW()-2)</f>
        <v/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 t="str">
        <f ca="1">IF(NOTA[[#This Row],[NAMA BARANG]]="","",INDEX(NOTA[ID],MATCH(,INDIRECT(ADDRESS(ROW(NOTA[ID]),COLUMN(NOTA[ID]))&amp;":"&amp;ADDRESS(ROW(),COLUMN(NOTA[ID]))),-1)))</f>
        <v/>
      </c>
      <c r="E530" s="47"/>
      <c r="H530" s="48"/>
      <c r="N530" s="39"/>
      <c r="Q530" s="43"/>
      <c r="R530" s="49"/>
      <c r="S530" s="50"/>
      <c r="U530" s="51"/>
      <c r="V530" s="46"/>
      <c r="W530" s="51" t="str">
        <f>IF(NOTA[[#This Row],[HARGA/ CTN]]="",NOTA[[#This Row],[JUMLAH_H]],NOTA[[#This Row],[HARGA/ CTN]]*IF(NOTA[[#This Row],[C]]="",0,NOTA[[#This Row],[C]]))</f>
        <v/>
      </c>
      <c r="X530" s="51" t="str">
        <f>IF(NOTA[[#This Row],[JUMLAH]]="","",NOTA[[#This Row],[JUMLAH]]*NOTA[[#This Row],[DISC 1]])</f>
        <v/>
      </c>
      <c r="Y530" s="51" t="str">
        <f>IF(NOTA[[#This Row],[JUMLAH]]="","",(NOTA[[#This Row],[JUMLAH]]-NOTA[[#This Row],[DISC 1-]])*NOTA[[#This Row],[DISC 2]])</f>
        <v/>
      </c>
      <c r="Z530" s="51" t="str">
        <f>IF(NOTA[[#This Row],[JUMLAH]]="","",NOTA[[#This Row],[DISC 1-]]+NOTA[[#This Row],[DISC 2-]])</f>
        <v/>
      </c>
      <c r="AA530" s="51" t="str">
        <f>IF(NOTA[[#This Row],[JUMLAH]]="","",NOTA[[#This Row],[JUMLAH]]-NOTA[[#This Row],[DISC]])</f>
        <v/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0" s="51" t="str">
        <f>IF(OR(NOTA[[#This Row],[QTY]]="",NOTA[[#This Row],[HARGA SATUAN]]="",),"",NOTA[[#This Row],[QTY]]*NOTA[[#This Row],[HARGA SATUAN]])</f>
        <v/>
      </c>
      <c r="AG530" s="40" t="str">
        <f ca="1">IF(NOTA[ID_H]="","",INDEX(NOTA[TANGGAL],MATCH(,INDIRECT(ADDRESS(ROW(NOTA[TANGGAL]),COLUMN(NOTA[TANGGAL]))&amp;":"&amp;ADDRESS(ROW(),COLUMN(NOTA[TANGGAL]))),-1)))</f>
        <v/>
      </c>
      <c r="AH530" s="42" t="str">
        <f ca="1">IF(NOTA[[#This Row],[NAMA BARANG]]="","",INDEX(NOTA[SUPPLIER],MATCH(,INDIRECT(ADDRESS(ROW(NOTA[ID]),COLUMN(NOTA[ID]))&amp;":"&amp;ADDRESS(ROW(),COLUMN(NOTA[ID]))),-1)))</f>
        <v/>
      </c>
      <c r="AI530" s="42" t="str">
        <f ca="1">IF(NOTA[[#This Row],[ID_H]]="","",IF(NOTA[[#This Row],[FAKTUR]]="",INDIRECT(ADDRESS(ROW()-1,COLUMN())),NOTA[[#This Row],[FAKTUR]]))</f>
        <v/>
      </c>
      <c r="AJ530" s="39" t="str">
        <f ca="1">IF(NOTA[[#This Row],[ID]]="","",COUNTIF(NOTA[ID_H],NOTA[[#This Row],[ID_H]]))</f>
        <v/>
      </c>
      <c r="AK530" s="39" t="str">
        <f ca="1">IF(NOTA[[#This Row],[TGL.NOTA]]="",IF(NOTA[[#This Row],[SUPPLIER_H]]="","",AK529),MONTH(NOTA[[#This Row],[TGL.NOTA]]))</f>
        <v/>
      </c>
      <c r="AL530" s="39" t="str">
        <f>LOWER(SUBSTITUTE(SUBSTITUTE(SUBSTITUTE(SUBSTITUTE(SUBSTITUTE(SUBSTITUTE(SUBSTITUTE(SUBSTITUTE(SUBSTITUTE(NOTA[NAMA BARANG]," ",),".",""),"-",""),"(",""),")",""),",",""),"/",""),"""",""),"+",""))</f>
        <v/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 t="str">
        <f>IF(NOTA[[#This Row],[CONCAT1]]="","",MATCH(NOTA[[#This Row],[CONCAT1]],[3]!db[NB NOTA_C],0))</f>
        <v/>
      </c>
      <c r="AR530" s="39" t="str">
        <f>IF(NOTA[[#This Row],[QTY/ CTN]]="","",TRUE)</f>
        <v/>
      </c>
      <c r="AS530" s="39" t="str">
        <f ca="1">IF(NOTA[[#This Row],[ID_H]]="","",IF(NOTA[[#This Row],[Column3]]=TRUE,NOTA[[#This Row],[QTY/ CTN]],INDEX([3]!db[QTY/ CTN],NOTA[[#This Row],[//DB]])))</f>
        <v/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0" s="39" t="str">
        <f ca="1">IF(NOTA[[#This Row],[ID_H]]="","",MATCH(NOTA[[#This Row],[NB NOTA_C_QTY]],[3]!db[NB NOTA_C_QTY],0))</f>
        <v/>
      </c>
      <c r="AV530" s="55" t="str">
        <f ca="1">IF(NOTA[[#This Row],[NB NOTA_C_QTY]]="","",ROW()-2)</f>
        <v/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 t="str">
        <f ca="1">IF(NOTA[[#This Row],[NAMA BARANG]]="","",INDEX(NOTA[ID],MATCH(,INDIRECT(ADDRESS(ROW(NOTA[ID]),COLUMN(NOTA[ID]))&amp;":"&amp;ADDRESS(ROW(),COLUMN(NOTA[ID]))),-1)))</f>
        <v/>
      </c>
      <c r="E531" s="47"/>
      <c r="H531" s="48"/>
      <c r="N531" s="39"/>
      <c r="Q531" s="43"/>
      <c r="R531" s="49"/>
      <c r="S531" s="50"/>
      <c r="U531" s="51"/>
      <c r="V531" s="46"/>
      <c r="W531" s="51" t="str">
        <f>IF(NOTA[[#This Row],[HARGA/ CTN]]="",NOTA[[#This Row],[JUMLAH_H]],NOTA[[#This Row],[HARGA/ CTN]]*IF(NOTA[[#This Row],[C]]="",0,NOTA[[#This Row],[C]]))</f>
        <v/>
      </c>
      <c r="X531" s="51" t="str">
        <f>IF(NOTA[[#This Row],[JUMLAH]]="","",NOTA[[#This Row],[JUMLAH]]*NOTA[[#This Row],[DISC 1]])</f>
        <v/>
      </c>
      <c r="Y531" s="51" t="str">
        <f>IF(NOTA[[#This Row],[JUMLAH]]="","",(NOTA[[#This Row],[JUMLAH]]-NOTA[[#This Row],[DISC 1-]])*NOTA[[#This Row],[DISC 2]])</f>
        <v/>
      </c>
      <c r="Z531" s="51" t="str">
        <f>IF(NOTA[[#This Row],[JUMLAH]]="","",NOTA[[#This Row],[DISC 1-]]+NOTA[[#This Row],[DISC 2-]])</f>
        <v/>
      </c>
      <c r="AA531" s="51" t="str">
        <f>IF(NOTA[[#This Row],[JUMLAH]]="","",NOTA[[#This Row],[JUMLAH]]-NOTA[[#This Row],[DISC]])</f>
        <v/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51" t="str">
        <f>IF(OR(NOTA[[#This Row],[QTY]]="",NOTA[[#This Row],[HARGA SATUAN]]="",),"",NOTA[[#This Row],[QTY]]*NOTA[[#This Row],[HARGA SATUAN]])</f>
        <v/>
      </c>
      <c r="AG531" s="40" t="str">
        <f ca="1">IF(NOTA[ID_H]="","",INDEX(NOTA[TANGGAL],MATCH(,INDIRECT(ADDRESS(ROW(NOTA[TANGGAL]),COLUMN(NOTA[TANGGAL]))&amp;":"&amp;ADDRESS(ROW(),COLUMN(NOTA[TANGGAL]))),-1)))</f>
        <v/>
      </c>
      <c r="AH531" s="42" t="str">
        <f ca="1">IF(NOTA[[#This Row],[NAMA BARANG]]="","",INDEX(NOTA[SUPPLIER],MATCH(,INDIRECT(ADDRESS(ROW(NOTA[ID]),COLUMN(NOTA[ID]))&amp;":"&amp;ADDRESS(ROW(),COLUMN(NOTA[ID]))),-1)))</f>
        <v/>
      </c>
      <c r="AI531" s="42" t="str">
        <f ca="1">IF(NOTA[[#This Row],[ID_H]]="","",IF(NOTA[[#This Row],[FAKTUR]]="",INDIRECT(ADDRESS(ROW()-1,COLUMN())),NOTA[[#This Row],[FAKTUR]]))</f>
        <v/>
      </c>
      <c r="AJ531" s="39" t="str">
        <f ca="1">IF(NOTA[[#This Row],[ID]]="","",COUNTIF(NOTA[ID_H],NOTA[[#This Row],[ID_H]]))</f>
        <v/>
      </c>
      <c r="AK531" s="39" t="str">
        <f ca="1">IF(NOTA[[#This Row],[TGL.NOTA]]="",IF(NOTA[[#This Row],[SUPPLIER_H]]="","",AK530),MONTH(NOTA[[#This Row],[TGL.NOTA]]))</f>
        <v/>
      </c>
      <c r="AL531" s="39" t="str">
        <f>LOWER(SUBSTITUTE(SUBSTITUTE(SUBSTITUTE(SUBSTITUTE(SUBSTITUTE(SUBSTITUTE(SUBSTITUTE(SUBSTITUTE(SUBSTITUTE(NOTA[NAMA BARANG]," ",),".",""),"-",""),"(",""),")",""),",",""),"/",""),"""",""),"+",""))</f>
        <v/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 t="str">
        <f>IF(NOTA[[#This Row],[CONCAT1]]="","",MATCH(NOTA[[#This Row],[CONCAT1]],[3]!db[NB NOTA_C],0))</f>
        <v/>
      </c>
      <c r="AR531" s="39" t="str">
        <f>IF(NOTA[[#This Row],[QTY/ CTN]]="","",TRUE)</f>
        <v/>
      </c>
      <c r="AS531" s="39" t="str">
        <f ca="1">IF(NOTA[[#This Row],[ID_H]]="","",IF(NOTA[[#This Row],[Column3]]=TRUE,NOTA[[#This Row],[QTY/ CTN]],INDEX([3]!db[QTY/ CTN],NOTA[[#This Row],[//DB]])))</f>
        <v/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1" s="39" t="str">
        <f ca="1">IF(NOTA[[#This Row],[ID_H]]="","",MATCH(NOTA[[#This Row],[NB NOTA_C_QTY]],[3]!db[NB NOTA_C_QTY],0))</f>
        <v/>
      </c>
      <c r="AV531" s="55" t="str">
        <f ca="1">IF(NOTA[[#This Row],[NB NOTA_C_QTY]]="","",ROW()-2)</f>
        <v/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 t="str">
        <f ca="1">IF(NOTA[[#This Row],[NAMA BARANG]]="","",INDEX(NOTA[ID],MATCH(,INDIRECT(ADDRESS(ROW(NOTA[ID]),COLUMN(NOTA[ID]))&amp;":"&amp;ADDRESS(ROW(),COLUMN(NOTA[ID]))),-1)))</f>
        <v/>
      </c>
      <c r="E532" s="47"/>
      <c r="H532" s="48"/>
      <c r="N532" s="39"/>
      <c r="Q532" s="43"/>
      <c r="R532" s="49"/>
      <c r="S532" s="50"/>
      <c r="U532" s="51"/>
      <c r="V532" s="46"/>
      <c r="W532" s="51" t="str">
        <f>IF(NOTA[[#This Row],[HARGA/ CTN]]="",NOTA[[#This Row],[JUMLAH_H]],NOTA[[#This Row],[HARGA/ CTN]]*IF(NOTA[[#This Row],[C]]="",0,NOTA[[#This Row],[C]]))</f>
        <v/>
      </c>
      <c r="X532" s="51" t="str">
        <f>IF(NOTA[[#This Row],[JUMLAH]]="","",NOTA[[#This Row],[JUMLAH]]*NOTA[[#This Row],[DISC 1]])</f>
        <v/>
      </c>
      <c r="Y532" s="51" t="str">
        <f>IF(NOTA[[#This Row],[JUMLAH]]="","",(NOTA[[#This Row],[JUMLAH]]-NOTA[[#This Row],[DISC 1-]])*NOTA[[#This Row],[DISC 2]])</f>
        <v/>
      </c>
      <c r="Z532" s="51" t="str">
        <f>IF(NOTA[[#This Row],[JUMLAH]]="","",NOTA[[#This Row],[DISC 1-]]+NOTA[[#This Row],[DISC 2-]])</f>
        <v/>
      </c>
      <c r="AA532" s="51" t="str">
        <f>IF(NOTA[[#This Row],[JUMLAH]]="","",NOTA[[#This Row],[JUMLAH]]-NOTA[[#This Row],[DISC]])</f>
        <v/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2" s="51" t="str">
        <f>IF(OR(NOTA[[#This Row],[QTY]]="",NOTA[[#This Row],[HARGA SATUAN]]="",),"",NOTA[[#This Row],[QTY]]*NOTA[[#This Row],[HARGA SATUAN]])</f>
        <v/>
      </c>
      <c r="AG532" s="40" t="str">
        <f ca="1">IF(NOTA[ID_H]="","",INDEX(NOTA[TANGGAL],MATCH(,INDIRECT(ADDRESS(ROW(NOTA[TANGGAL]),COLUMN(NOTA[TANGGAL]))&amp;":"&amp;ADDRESS(ROW(),COLUMN(NOTA[TANGGAL]))),-1)))</f>
        <v/>
      </c>
      <c r="AH532" s="42" t="str">
        <f ca="1">IF(NOTA[[#This Row],[NAMA BARANG]]="","",INDEX(NOTA[SUPPLIER],MATCH(,INDIRECT(ADDRESS(ROW(NOTA[ID]),COLUMN(NOTA[ID]))&amp;":"&amp;ADDRESS(ROW(),COLUMN(NOTA[ID]))),-1)))</f>
        <v/>
      </c>
      <c r="AI532" s="42" t="str">
        <f ca="1">IF(NOTA[[#This Row],[ID_H]]="","",IF(NOTA[[#This Row],[FAKTUR]]="",INDIRECT(ADDRESS(ROW()-1,COLUMN())),NOTA[[#This Row],[FAKTUR]]))</f>
        <v/>
      </c>
      <c r="AJ532" s="39" t="str">
        <f ca="1">IF(NOTA[[#This Row],[ID]]="","",COUNTIF(NOTA[ID_H],NOTA[[#This Row],[ID_H]]))</f>
        <v/>
      </c>
      <c r="AK532" s="39" t="str">
        <f ca="1">IF(NOTA[[#This Row],[TGL.NOTA]]="",IF(NOTA[[#This Row],[SUPPLIER_H]]="","",AK531),MONTH(NOTA[[#This Row],[TGL.NOTA]]))</f>
        <v/>
      </c>
      <c r="AL532" s="39" t="str">
        <f>LOWER(SUBSTITUTE(SUBSTITUTE(SUBSTITUTE(SUBSTITUTE(SUBSTITUTE(SUBSTITUTE(SUBSTITUTE(SUBSTITUTE(SUBSTITUTE(NOTA[NAMA BARANG]," ",),".",""),"-",""),"(",""),")",""),",",""),"/",""),"""",""),"+",""))</f>
        <v/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 t="str">
        <f>IF(NOTA[[#This Row],[CONCAT1]]="","",MATCH(NOTA[[#This Row],[CONCAT1]],[3]!db[NB NOTA_C],0))</f>
        <v/>
      </c>
      <c r="AR532" s="39" t="str">
        <f>IF(NOTA[[#This Row],[QTY/ CTN]]="","",TRUE)</f>
        <v/>
      </c>
      <c r="AS532" s="39" t="str">
        <f ca="1">IF(NOTA[[#This Row],[ID_H]]="","",IF(NOTA[[#This Row],[Column3]]=TRUE,NOTA[[#This Row],[QTY/ CTN]],INDEX([3]!db[QTY/ CTN],NOTA[[#This Row],[//DB]])))</f>
        <v/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2" s="39" t="str">
        <f ca="1">IF(NOTA[[#This Row],[ID_H]]="","",MATCH(NOTA[[#This Row],[NB NOTA_C_QTY]],[3]!db[NB NOTA_C_QTY],0))</f>
        <v/>
      </c>
      <c r="AV532" s="55" t="str">
        <f ca="1">IF(NOTA[[#This Row],[NB NOTA_C_QTY]]="","",ROW()-2)</f>
        <v/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 t="str">
        <f ca="1">IF(NOTA[[#This Row],[NAMA BARANG]]="","",INDEX(NOTA[ID],MATCH(,INDIRECT(ADDRESS(ROW(NOTA[ID]),COLUMN(NOTA[ID]))&amp;":"&amp;ADDRESS(ROW(),COLUMN(NOTA[ID]))),-1)))</f>
        <v/>
      </c>
      <c r="E533" s="47"/>
      <c r="H533" s="48"/>
      <c r="N533" s="39"/>
      <c r="Q533" s="43"/>
      <c r="R533" s="49"/>
      <c r="S533" s="50"/>
      <c r="U533" s="51"/>
      <c r="V533" s="46"/>
      <c r="W533" s="51" t="str">
        <f>IF(NOTA[[#This Row],[HARGA/ CTN]]="",NOTA[[#This Row],[JUMLAH_H]],NOTA[[#This Row],[HARGA/ CTN]]*IF(NOTA[[#This Row],[C]]="",0,NOTA[[#This Row],[C]]))</f>
        <v/>
      </c>
      <c r="X533" s="51" t="str">
        <f>IF(NOTA[[#This Row],[JUMLAH]]="","",NOTA[[#This Row],[JUMLAH]]*NOTA[[#This Row],[DISC 1]])</f>
        <v/>
      </c>
      <c r="Y533" s="51" t="str">
        <f>IF(NOTA[[#This Row],[JUMLAH]]="","",(NOTA[[#This Row],[JUMLAH]]-NOTA[[#This Row],[DISC 1-]])*NOTA[[#This Row],[DISC 2]])</f>
        <v/>
      </c>
      <c r="Z533" s="51" t="str">
        <f>IF(NOTA[[#This Row],[JUMLAH]]="","",NOTA[[#This Row],[DISC 1-]]+NOTA[[#This Row],[DISC 2-]])</f>
        <v/>
      </c>
      <c r="AA533" s="51" t="str">
        <f>IF(NOTA[[#This Row],[JUMLAH]]="","",NOTA[[#This Row],[JUMLAH]]-NOTA[[#This Row],[DISC]])</f>
        <v/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3" s="51" t="str">
        <f>IF(OR(NOTA[[#This Row],[QTY]]="",NOTA[[#This Row],[HARGA SATUAN]]="",),"",NOTA[[#This Row],[QTY]]*NOTA[[#This Row],[HARGA SATUAN]])</f>
        <v/>
      </c>
      <c r="AG533" s="40" t="str">
        <f ca="1">IF(NOTA[ID_H]="","",INDEX(NOTA[TANGGAL],MATCH(,INDIRECT(ADDRESS(ROW(NOTA[TANGGAL]),COLUMN(NOTA[TANGGAL]))&amp;":"&amp;ADDRESS(ROW(),COLUMN(NOTA[TANGGAL]))),-1)))</f>
        <v/>
      </c>
      <c r="AH533" s="42" t="str">
        <f ca="1">IF(NOTA[[#This Row],[NAMA BARANG]]="","",INDEX(NOTA[SUPPLIER],MATCH(,INDIRECT(ADDRESS(ROW(NOTA[ID]),COLUMN(NOTA[ID]))&amp;":"&amp;ADDRESS(ROW(),COLUMN(NOTA[ID]))),-1)))</f>
        <v/>
      </c>
      <c r="AI533" s="42" t="str">
        <f ca="1">IF(NOTA[[#This Row],[ID_H]]="","",IF(NOTA[[#This Row],[FAKTUR]]="",INDIRECT(ADDRESS(ROW()-1,COLUMN())),NOTA[[#This Row],[FAKTUR]]))</f>
        <v/>
      </c>
      <c r="AJ533" s="39" t="str">
        <f ca="1">IF(NOTA[[#This Row],[ID]]="","",COUNTIF(NOTA[ID_H],NOTA[[#This Row],[ID_H]]))</f>
        <v/>
      </c>
      <c r="AK533" s="39" t="str">
        <f ca="1">IF(NOTA[[#This Row],[TGL.NOTA]]="",IF(NOTA[[#This Row],[SUPPLIER_H]]="","",AK532),MONTH(NOTA[[#This Row],[TGL.NOTA]]))</f>
        <v/>
      </c>
      <c r="AL533" s="39" t="str">
        <f>LOWER(SUBSTITUTE(SUBSTITUTE(SUBSTITUTE(SUBSTITUTE(SUBSTITUTE(SUBSTITUTE(SUBSTITUTE(SUBSTITUTE(SUBSTITUTE(NOTA[NAMA BARANG]," ",),".",""),"-",""),"(",""),")",""),",",""),"/",""),"""",""),"+",""))</f>
        <v/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 t="str">
        <f>IF(NOTA[[#This Row],[CONCAT1]]="","",MATCH(NOTA[[#This Row],[CONCAT1]],[3]!db[NB NOTA_C],0))</f>
        <v/>
      </c>
      <c r="AR533" s="39" t="str">
        <f>IF(NOTA[[#This Row],[QTY/ CTN]]="","",TRUE)</f>
        <v/>
      </c>
      <c r="AS533" s="39" t="str">
        <f ca="1">IF(NOTA[[#This Row],[ID_H]]="","",IF(NOTA[[#This Row],[Column3]]=TRUE,NOTA[[#This Row],[QTY/ CTN]],INDEX([3]!db[QTY/ CTN],NOTA[[#This Row],[//DB]])))</f>
        <v/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3" s="39" t="str">
        <f ca="1">IF(NOTA[[#This Row],[ID_H]]="","",MATCH(NOTA[[#This Row],[NB NOTA_C_QTY]],[3]!db[NB NOTA_C_QTY],0))</f>
        <v/>
      </c>
      <c r="AV533" s="55" t="str">
        <f ca="1">IF(NOTA[[#This Row],[NB NOTA_C_QTY]]="","",ROW()-2)</f>
        <v/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 t="str">
        <f ca="1">IF(NOTA[[#This Row],[NAMA BARANG]]="","",INDEX(NOTA[ID],MATCH(,INDIRECT(ADDRESS(ROW(NOTA[ID]),COLUMN(NOTA[ID]))&amp;":"&amp;ADDRESS(ROW(),COLUMN(NOTA[ID]))),-1)))</f>
        <v/>
      </c>
      <c r="E534" s="47"/>
      <c r="H534" s="48"/>
      <c r="N534" s="39"/>
      <c r="Q534" s="43"/>
      <c r="R534" s="49"/>
      <c r="S534" s="50"/>
      <c r="U534" s="51"/>
      <c r="V534" s="46"/>
      <c r="W534" s="51" t="str">
        <f>IF(NOTA[[#This Row],[HARGA/ CTN]]="",NOTA[[#This Row],[JUMLAH_H]],NOTA[[#This Row],[HARGA/ CTN]]*IF(NOTA[[#This Row],[C]]="",0,NOTA[[#This Row],[C]]))</f>
        <v/>
      </c>
      <c r="X534" s="51" t="str">
        <f>IF(NOTA[[#This Row],[JUMLAH]]="","",NOTA[[#This Row],[JUMLAH]]*NOTA[[#This Row],[DISC 1]])</f>
        <v/>
      </c>
      <c r="Y534" s="51" t="str">
        <f>IF(NOTA[[#This Row],[JUMLAH]]="","",(NOTA[[#This Row],[JUMLAH]]-NOTA[[#This Row],[DISC 1-]])*NOTA[[#This Row],[DISC 2]])</f>
        <v/>
      </c>
      <c r="Z534" s="51" t="str">
        <f>IF(NOTA[[#This Row],[JUMLAH]]="","",NOTA[[#This Row],[DISC 1-]]+NOTA[[#This Row],[DISC 2-]])</f>
        <v/>
      </c>
      <c r="AA534" s="51" t="str">
        <f>IF(NOTA[[#This Row],[JUMLAH]]="","",NOTA[[#This Row],[JUMLAH]]-NOTA[[#This Row],[DISC]])</f>
        <v/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4" s="51" t="str">
        <f>IF(OR(NOTA[[#This Row],[QTY]]="",NOTA[[#This Row],[HARGA SATUAN]]="",),"",NOTA[[#This Row],[QTY]]*NOTA[[#This Row],[HARGA SATUAN]])</f>
        <v/>
      </c>
      <c r="AG534" s="40" t="str">
        <f ca="1">IF(NOTA[ID_H]="","",INDEX(NOTA[TANGGAL],MATCH(,INDIRECT(ADDRESS(ROW(NOTA[TANGGAL]),COLUMN(NOTA[TANGGAL]))&amp;":"&amp;ADDRESS(ROW(),COLUMN(NOTA[TANGGAL]))),-1)))</f>
        <v/>
      </c>
      <c r="AH534" s="42" t="str">
        <f ca="1">IF(NOTA[[#This Row],[NAMA BARANG]]="","",INDEX(NOTA[SUPPLIER],MATCH(,INDIRECT(ADDRESS(ROW(NOTA[ID]),COLUMN(NOTA[ID]))&amp;":"&amp;ADDRESS(ROW(),COLUMN(NOTA[ID]))),-1)))</f>
        <v/>
      </c>
      <c r="AI534" s="42" t="str">
        <f ca="1">IF(NOTA[[#This Row],[ID_H]]="","",IF(NOTA[[#This Row],[FAKTUR]]="",INDIRECT(ADDRESS(ROW()-1,COLUMN())),NOTA[[#This Row],[FAKTUR]]))</f>
        <v/>
      </c>
      <c r="AJ534" s="39" t="str">
        <f ca="1">IF(NOTA[[#This Row],[ID]]="","",COUNTIF(NOTA[ID_H],NOTA[[#This Row],[ID_H]]))</f>
        <v/>
      </c>
      <c r="AK534" s="39" t="str">
        <f ca="1">IF(NOTA[[#This Row],[TGL.NOTA]]="",IF(NOTA[[#This Row],[SUPPLIER_H]]="","",AK533),MONTH(NOTA[[#This Row],[TGL.NOTA]]))</f>
        <v/>
      </c>
      <c r="AL534" s="39" t="str">
        <f>LOWER(SUBSTITUTE(SUBSTITUTE(SUBSTITUTE(SUBSTITUTE(SUBSTITUTE(SUBSTITUTE(SUBSTITUTE(SUBSTITUTE(SUBSTITUTE(NOTA[NAMA BARANG]," ",),".",""),"-",""),"(",""),")",""),",",""),"/",""),"""",""),"+",""))</f>
        <v/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 t="str">
        <f>IF(NOTA[[#This Row],[CONCAT1]]="","",MATCH(NOTA[[#This Row],[CONCAT1]],[3]!db[NB NOTA_C],0))</f>
        <v/>
      </c>
      <c r="AR534" s="39" t="str">
        <f>IF(NOTA[[#This Row],[QTY/ CTN]]="","",TRUE)</f>
        <v/>
      </c>
      <c r="AS534" s="39" t="str">
        <f ca="1">IF(NOTA[[#This Row],[ID_H]]="","",IF(NOTA[[#This Row],[Column3]]=TRUE,NOTA[[#This Row],[QTY/ CTN]],INDEX([3]!db[QTY/ CTN],NOTA[[#This Row],[//DB]])))</f>
        <v/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4" s="39" t="str">
        <f ca="1">IF(NOTA[[#This Row],[ID_H]]="","",MATCH(NOTA[[#This Row],[NB NOTA_C_QTY]],[3]!db[NB NOTA_C_QTY],0))</f>
        <v/>
      </c>
      <c r="AV534" s="55" t="str">
        <f ca="1">IF(NOTA[[#This Row],[NB NOTA_C_QTY]]="","",ROW()-2)</f>
        <v/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 t="str">
        <f ca="1">IF(NOTA[[#This Row],[NAMA BARANG]]="","",INDEX(NOTA[ID],MATCH(,INDIRECT(ADDRESS(ROW(NOTA[ID]),COLUMN(NOTA[ID]))&amp;":"&amp;ADDRESS(ROW(),COLUMN(NOTA[ID]))),-1)))</f>
        <v/>
      </c>
      <c r="E535" s="47"/>
      <c r="H535" s="48"/>
      <c r="N535" s="39"/>
      <c r="Q535" s="43"/>
      <c r="R535" s="49"/>
      <c r="S535" s="50"/>
      <c r="U535" s="51"/>
      <c r="V535" s="46"/>
      <c r="W535" s="51" t="str">
        <f>IF(NOTA[[#This Row],[HARGA/ CTN]]="",NOTA[[#This Row],[JUMLAH_H]],NOTA[[#This Row],[HARGA/ CTN]]*IF(NOTA[[#This Row],[C]]="",0,NOTA[[#This Row],[C]]))</f>
        <v/>
      </c>
      <c r="X535" s="51" t="str">
        <f>IF(NOTA[[#This Row],[JUMLAH]]="","",NOTA[[#This Row],[JUMLAH]]*NOTA[[#This Row],[DISC 1]])</f>
        <v/>
      </c>
      <c r="Y535" s="51" t="str">
        <f>IF(NOTA[[#This Row],[JUMLAH]]="","",(NOTA[[#This Row],[JUMLAH]]-NOTA[[#This Row],[DISC 1-]])*NOTA[[#This Row],[DISC 2]])</f>
        <v/>
      </c>
      <c r="Z535" s="51" t="str">
        <f>IF(NOTA[[#This Row],[JUMLAH]]="","",NOTA[[#This Row],[DISC 1-]]+NOTA[[#This Row],[DISC 2-]])</f>
        <v/>
      </c>
      <c r="AA535" s="51" t="str">
        <f>IF(NOTA[[#This Row],[JUMLAH]]="","",NOTA[[#This Row],[JUMLAH]]-NOTA[[#This Row],[DISC]])</f>
        <v/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51" t="str">
        <f>IF(OR(NOTA[[#This Row],[QTY]]="",NOTA[[#This Row],[HARGA SATUAN]]="",),"",NOTA[[#This Row],[QTY]]*NOTA[[#This Row],[HARGA SATUAN]])</f>
        <v/>
      </c>
      <c r="AG535" s="40" t="str">
        <f ca="1">IF(NOTA[ID_H]="","",INDEX(NOTA[TANGGAL],MATCH(,INDIRECT(ADDRESS(ROW(NOTA[TANGGAL]),COLUMN(NOTA[TANGGAL]))&amp;":"&amp;ADDRESS(ROW(),COLUMN(NOTA[TANGGAL]))),-1)))</f>
        <v/>
      </c>
      <c r="AH535" s="42" t="str">
        <f ca="1">IF(NOTA[[#This Row],[NAMA BARANG]]="","",INDEX(NOTA[SUPPLIER],MATCH(,INDIRECT(ADDRESS(ROW(NOTA[ID]),COLUMN(NOTA[ID]))&amp;":"&amp;ADDRESS(ROW(),COLUMN(NOTA[ID]))),-1)))</f>
        <v/>
      </c>
      <c r="AI535" s="42" t="str">
        <f ca="1">IF(NOTA[[#This Row],[ID_H]]="","",IF(NOTA[[#This Row],[FAKTUR]]="",INDIRECT(ADDRESS(ROW()-1,COLUMN())),NOTA[[#This Row],[FAKTUR]]))</f>
        <v/>
      </c>
      <c r="AJ535" s="39" t="str">
        <f ca="1">IF(NOTA[[#This Row],[ID]]="","",COUNTIF(NOTA[ID_H],NOTA[[#This Row],[ID_H]]))</f>
        <v/>
      </c>
      <c r="AK535" s="39" t="str">
        <f ca="1">IF(NOTA[[#This Row],[TGL.NOTA]]="",IF(NOTA[[#This Row],[SUPPLIER_H]]="","",AK534),MONTH(NOTA[[#This Row],[TGL.NOTA]]))</f>
        <v/>
      </c>
      <c r="AL535" s="39" t="str">
        <f>LOWER(SUBSTITUTE(SUBSTITUTE(SUBSTITUTE(SUBSTITUTE(SUBSTITUTE(SUBSTITUTE(SUBSTITUTE(SUBSTITUTE(SUBSTITUTE(NOTA[NAMA BARANG]," ",),".",""),"-",""),"(",""),")",""),",",""),"/",""),"""",""),"+",""))</f>
        <v/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 t="str">
        <f>IF(NOTA[[#This Row],[CONCAT1]]="","",MATCH(NOTA[[#This Row],[CONCAT1]],[3]!db[NB NOTA_C],0))</f>
        <v/>
      </c>
      <c r="AR535" s="39" t="str">
        <f>IF(NOTA[[#This Row],[QTY/ CTN]]="","",TRUE)</f>
        <v/>
      </c>
      <c r="AS535" s="39" t="str">
        <f ca="1">IF(NOTA[[#This Row],[ID_H]]="","",IF(NOTA[[#This Row],[Column3]]=TRUE,NOTA[[#This Row],[QTY/ CTN]],INDEX([3]!db[QTY/ CTN],NOTA[[#This Row],[//DB]])))</f>
        <v/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5" s="39" t="str">
        <f ca="1">IF(NOTA[[#This Row],[ID_H]]="","",MATCH(NOTA[[#This Row],[NB NOTA_C_QTY]],[3]!db[NB NOTA_C_QTY],0))</f>
        <v/>
      </c>
      <c r="AV535" s="55" t="str">
        <f ca="1">IF(NOTA[[#This Row],[NB NOTA_C_QTY]]="","",ROW()-2)</f>
        <v/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 t="str">
        <f ca="1">IF(NOTA[[#This Row],[NAMA BARANG]]="","",INDEX(NOTA[ID],MATCH(,INDIRECT(ADDRESS(ROW(NOTA[ID]),COLUMN(NOTA[ID]))&amp;":"&amp;ADDRESS(ROW(),COLUMN(NOTA[ID]))),-1)))</f>
        <v/>
      </c>
      <c r="E536" s="47"/>
      <c r="H536" s="48"/>
      <c r="N536" s="39"/>
      <c r="Q536" s="43"/>
      <c r="R536" s="49"/>
      <c r="S536" s="50"/>
      <c r="U536" s="51"/>
      <c r="V536" s="46"/>
      <c r="W536" s="51" t="str">
        <f>IF(NOTA[[#This Row],[HARGA/ CTN]]="",NOTA[[#This Row],[JUMLAH_H]],NOTA[[#This Row],[HARGA/ CTN]]*IF(NOTA[[#This Row],[C]]="",0,NOTA[[#This Row],[C]]))</f>
        <v/>
      </c>
      <c r="X536" s="51" t="str">
        <f>IF(NOTA[[#This Row],[JUMLAH]]="","",NOTA[[#This Row],[JUMLAH]]*NOTA[[#This Row],[DISC 1]])</f>
        <v/>
      </c>
      <c r="Y536" s="51" t="str">
        <f>IF(NOTA[[#This Row],[JUMLAH]]="","",(NOTA[[#This Row],[JUMLAH]]-NOTA[[#This Row],[DISC 1-]])*NOTA[[#This Row],[DISC 2]])</f>
        <v/>
      </c>
      <c r="Z536" s="51" t="str">
        <f>IF(NOTA[[#This Row],[JUMLAH]]="","",NOTA[[#This Row],[DISC 1-]]+NOTA[[#This Row],[DISC 2-]])</f>
        <v/>
      </c>
      <c r="AA536" s="51" t="str">
        <f>IF(NOTA[[#This Row],[JUMLAH]]="","",NOTA[[#This Row],[JUMLAH]]-NOTA[[#This Row],[DISC]])</f>
        <v/>
      </c>
      <c r="AB536" s="51"/>
      <c r="AC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6" s="51" t="str">
        <f>IF(OR(NOTA[[#This Row],[QTY]]="",NOTA[[#This Row],[HARGA SATUAN]]="",),"",NOTA[[#This Row],[QTY]]*NOTA[[#This Row],[HARGA SATUAN]])</f>
        <v/>
      </c>
      <c r="AG536" s="40" t="str">
        <f ca="1">IF(NOTA[ID_H]="","",INDEX(NOTA[TANGGAL],MATCH(,INDIRECT(ADDRESS(ROW(NOTA[TANGGAL]),COLUMN(NOTA[TANGGAL]))&amp;":"&amp;ADDRESS(ROW(),COLUMN(NOTA[TANGGAL]))),-1)))</f>
        <v/>
      </c>
      <c r="AH536" s="42" t="str">
        <f ca="1">IF(NOTA[[#This Row],[NAMA BARANG]]="","",INDEX(NOTA[SUPPLIER],MATCH(,INDIRECT(ADDRESS(ROW(NOTA[ID]),COLUMN(NOTA[ID]))&amp;":"&amp;ADDRESS(ROW(),COLUMN(NOTA[ID]))),-1)))</f>
        <v/>
      </c>
      <c r="AI536" s="42" t="str">
        <f ca="1">IF(NOTA[[#This Row],[ID_H]]="","",IF(NOTA[[#This Row],[FAKTUR]]="",INDIRECT(ADDRESS(ROW()-1,COLUMN())),NOTA[[#This Row],[FAKTUR]]))</f>
        <v/>
      </c>
      <c r="AJ536" s="39" t="str">
        <f ca="1">IF(NOTA[[#This Row],[ID]]="","",COUNTIF(NOTA[ID_H],NOTA[[#This Row],[ID_H]]))</f>
        <v/>
      </c>
      <c r="AK536" s="39" t="str">
        <f ca="1">IF(NOTA[[#This Row],[TGL.NOTA]]="",IF(NOTA[[#This Row],[SUPPLIER_H]]="","",AK535),MONTH(NOTA[[#This Row],[TGL.NOTA]]))</f>
        <v/>
      </c>
      <c r="AL536" s="39" t="str">
        <f>LOWER(SUBSTITUTE(SUBSTITUTE(SUBSTITUTE(SUBSTITUTE(SUBSTITUTE(SUBSTITUTE(SUBSTITUTE(SUBSTITUTE(SUBSTITUTE(NOTA[NAMA BARANG]," ",),".",""),"-",""),"(",""),")",""),",",""),"/",""),"""",""),"+",""))</f>
        <v/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 t="str">
        <f>IF(NOTA[[#This Row],[CONCAT1]]="","",MATCH(NOTA[[#This Row],[CONCAT1]],[3]!db[NB NOTA_C],0))</f>
        <v/>
      </c>
      <c r="AR536" s="39" t="str">
        <f>IF(NOTA[[#This Row],[QTY/ CTN]]="","",TRUE)</f>
        <v/>
      </c>
      <c r="AS536" s="39" t="str">
        <f ca="1">IF(NOTA[[#This Row],[ID_H]]="","",IF(NOTA[[#This Row],[Column3]]=TRUE,NOTA[[#This Row],[QTY/ CTN]],INDEX([3]!db[QTY/ CTN],NOTA[[#This Row],[//DB]])))</f>
        <v/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6" s="39" t="str">
        <f ca="1">IF(NOTA[[#This Row],[ID_H]]="","",MATCH(NOTA[[#This Row],[NB NOTA_C_QTY]],[3]!db[NB NOTA_C_QTY],0))</f>
        <v/>
      </c>
      <c r="AV536" s="55" t="str">
        <f ca="1">IF(NOTA[[#This Row],[NB NOTA_C_QTY]]="","",ROW()-2)</f>
        <v/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NOTA_C_QTY]],[3]!db[NB NOTA_C_QTY],0))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39" t="str">
        <f>IF(NOTA[[#This Row],[ID_P]]="","",MATCH(NOTA[[#This Row],[ID_P]],[1]!B_MSK[N_ID],0))</f>
        <v/>
      </c>
      <c r="D538" s="39" t="str">
        <f ca="1">IF(NOTA[[#This Row],[NAMA BARANG]]="","",INDEX(NOTA[ID],MATCH(,INDIRECT(ADDRESS(ROW(NOTA[ID]),COLUMN(NOTA[ID]))&amp;":"&amp;ADDRESS(ROW(),COLUMN(NOTA[ID]))),-1)))</f>
        <v/>
      </c>
      <c r="E538" s="47"/>
      <c r="H538" s="48"/>
      <c r="N538" s="39"/>
      <c r="Q538" s="43"/>
      <c r="R538" s="49"/>
      <c r="S538" s="50"/>
      <c r="U538" s="51"/>
      <c r="V538" s="46"/>
      <c r="W538" s="51" t="str">
        <f>IF(NOTA[[#This Row],[HARGA/ CTN]]="",NOTA[[#This Row],[JUMLAH_H]],NOTA[[#This Row],[HARGA/ CTN]]*IF(NOTA[[#This Row],[C]]="",0,NOTA[[#This Row],[C]]))</f>
        <v/>
      </c>
      <c r="X538" s="51" t="str">
        <f>IF(NOTA[[#This Row],[JUMLAH]]="","",NOTA[[#This Row],[JUMLAH]]*NOTA[[#This Row],[DISC 1]])</f>
        <v/>
      </c>
      <c r="Y538" s="51" t="str">
        <f>IF(NOTA[[#This Row],[JUMLAH]]="","",(NOTA[[#This Row],[JUMLAH]]-NOTA[[#This Row],[DISC 1-]])*NOTA[[#This Row],[DISC 2]])</f>
        <v/>
      </c>
      <c r="Z538" s="51" t="str">
        <f>IF(NOTA[[#This Row],[JUMLAH]]="","",NOTA[[#This Row],[DISC 1-]]+NOTA[[#This Row],[DISC 2-]])</f>
        <v/>
      </c>
      <c r="AA538" s="51" t="str">
        <f>IF(NOTA[[#This Row],[JUMLAH]]="","",NOTA[[#This Row],[JUMLAH]]-NOTA[[#This Row],[DISC]])</f>
        <v/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51" t="str">
        <f>IF(OR(NOTA[[#This Row],[QTY]]="",NOTA[[#This Row],[HARGA SATUAN]]="",),"",NOTA[[#This Row],[QTY]]*NOTA[[#This Row],[HARGA SATUAN]])</f>
        <v/>
      </c>
      <c r="AG538" s="40" t="str">
        <f ca="1">IF(NOTA[ID_H]="","",INDEX(NOTA[TANGGAL],MATCH(,INDIRECT(ADDRESS(ROW(NOTA[TANGGAL]),COLUMN(NOTA[TANGGAL]))&amp;":"&amp;ADDRESS(ROW(),COLUMN(NOTA[TANGGAL]))),-1)))</f>
        <v/>
      </c>
      <c r="AH538" s="42" t="str">
        <f ca="1">IF(NOTA[[#This Row],[NAMA BARANG]]="","",INDEX(NOTA[SUPPLIER],MATCH(,INDIRECT(ADDRESS(ROW(NOTA[ID]),COLUMN(NOTA[ID]))&amp;":"&amp;ADDRESS(ROW(),COLUMN(NOTA[ID]))),-1)))</f>
        <v/>
      </c>
      <c r="AI538" s="42" t="str">
        <f ca="1">IF(NOTA[[#This Row],[ID_H]]="","",IF(NOTA[[#This Row],[FAKTUR]]="",INDIRECT(ADDRESS(ROW()-1,COLUMN())),NOTA[[#This Row],[FAKTUR]]))</f>
        <v/>
      </c>
      <c r="AJ538" s="39" t="str">
        <f ca="1">IF(NOTA[[#This Row],[ID]]="","",COUNTIF(NOTA[ID_H],NOTA[[#This Row],[ID_H]]))</f>
        <v/>
      </c>
      <c r="AK538" s="39" t="str">
        <f ca="1">IF(NOTA[[#This Row],[TGL.NOTA]]="",IF(NOTA[[#This Row],[SUPPLIER_H]]="","",AK537),MONTH(NOTA[[#This Row],[TGL.NOTA]]))</f>
        <v/>
      </c>
      <c r="AL538" s="39" t="str">
        <f>LOWER(SUBSTITUTE(SUBSTITUTE(SUBSTITUTE(SUBSTITUTE(SUBSTITUTE(SUBSTITUTE(SUBSTITUTE(SUBSTITUTE(SUBSTITUTE(NOTA[NAMA BARANG]," ",),".",""),"-",""),"(",""),")",""),",",""),"/",""),"""",""),"+",""))</f>
        <v/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8" s="39" t="str">
        <f>IF(NOTA[[#This Row],[CONCAT4]]="","",_xlfn.IFNA(MATCH(NOTA[[#This Row],[CONCAT4]],[2]!RAW[CONCAT_H],0),FALSE))</f>
        <v/>
      </c>
      <c r="AQ538" s="39" t="str">
        <f>IF(NOTA[[#This Row],[CONCAT1]]="","",MATCH(NOTA[[#This Row],[CONCAT1]],[3]!db[NB NOTA_C],0))</f>
        <v/>
      </c>
      <c r="AR538" s="39" t="str">
        <f>IF(NOTA[[#This Row],[QTY/ CTN]]="","",TRUE)</f>
        <v/>
      </c>
      <c r="AS538" s="39" t="str">
        <f ca="1">IF(NOTA[[#This Row],[ID_H]]="","",IF(NOTA[[#This Row],[Column3]]=TRUE,NOTA[[#This Row],[QTY/ CTN]],INDEX([3]!db[QTY/ CTN],NOTA[[#This Row],[//DB]])))</f>
        <v/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8" s="39" t="str">
        <f ca="1">IF(NOTA[[#This Row],[ID_H]]="","",MATCH(NOTA[[#This Row],[NB NOTA_C_QTY]],[3]!db[NB NOTA_C_QTY],0))</f>
        <v/>
      </c>
      <c r="AV538" s="55" t="str">
        <f ca="1">IF(NOTA[[#This Row],[NB NOTA_C_QTY]]="","",ROW()-2)</f>
        <v/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 t="str">
        <f ca="1">IF(NOTA[[#This Row],[NAMA BARANG]]="","",INDEX(NOTA[ID],MATCH(,INDIRECT(ADDRESS(ROW(NOTA[ID]),COLUMN(NOTA[ID]))&amp;":"&amp;ADDRESS(ROW(),COLUMN(NOTA[ID]))),-1)))</f>
        <v/>
      </c>
      <c r="E539" s="47"/>
      <c r="H539" s="48"/>
      <c r="N539" s="39"/>
      <c r="Q539" s="43"/>
      <c r="R539" s="49"/>
      <c r="S539" s="50"/>
      <c r="U539" s="51"/>
      <c r="V539" s="46"/>
      <c r="W539" s="51" t="str">
        <f>IF(NOTA[[#This Row],[HARGA/ CTN]]="",NOTA[[#This Row],[JUMLAH_H]],NOTA[[#This Row],[HARGA/ CTN]]*IF(NOTA[[#This Row],[C]]="",0,NOTA[[#This Row],[C]]))</f>
        <v/>
      </c>
      <c r="X539" s="51" t="str">
        <f>IF(NOTA[[#This Row],[JUMLAH]]="","",NOTA[[#This Row],[JUMLAH]]*NOTA[[#This Row],[DISC 1]])</f>
        <v/>
      </c>
      <c r="Y539" s="51" t="str">
        <f>IF(NOTA[[#This Row],[JUMLAH]]="","",(NOTA[[#This Row],[JUMLAH]]-NOTA[[#This Row],[DISC 1-]])*NOTA[[#This Row],[DISC 2]])</f>
        <v/>
      </c>
      <c r="Z539" s="51" t="str">
        <f>IF(NOTA[[#This Row],[JUMLAH]]="","",NOTA[[#This Row],[DISC 1-]]+NOTA[[#This Row],[DISC 2-]])</f>
        <v/>
      </c>
      <c r="AA539" s="51" t="str">
        <f>IF(NOTA[[#This Row],[JUMLAH]]="","",NOTA[[#This Row],[JUMLAH]]-NOTA[[#This Row],[DISC]])</f>
        <v/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9" s="51" t="str">
        <f>IF(OR(NOTA[[#This Row],[QTY]]="",NOTA[[#This Row],[HARGA SATUAN]]="",),"",NOTA[[#This Row],[QTY]]*NOTA[[#This Row],[HARGA SATUAN]])</f>
        <v/>
      </c>
      <c r="AG539" s="40" t="str">
        <f ca="1">IF(NOTA[ID_H]="","",INDEX(NOTA[TANGGAL],MATCH(,INDIRECT(ADDRESS(ROW(NOTA[TANGGAL]),COLUMN(NOTA[TANGGAL]))&amp;":"&amp;ADDRESS(ROW(),COLUMN(NOTA[TANGGAL]))),-1)))</f>
        <v/>
      </c>
      <c r="AH539" s="42" t="str">
        <f ca="1">IF(NOTA[[#This Row],[NAMA BARANG]]="","",INDEX(NOTA[SUPPLIER],MATCH(,INDIRECT(ADDRESS(ROW(NOTA[ID]),COLUMN(NOTA[ID]))&amp;":"&amp;ADDRESS(ROW(),COLUMN(NOTA[ID]))),-1)))</f>
        <v/>
      </c>
      <c r="AI539" s="42" t="str">
        <f ca="1">IF(NOTA[[#This Row],[ID_H]]="","",IF(NOTA[[#This Row],[FAKTUR]]="",INDIRECT(ADDRESS(ROW()-1,COLUMN())),NOTA[[#This Row],[FAKTUR]]))</f>
        <v/>
      </c>
      <c r="AJ539" s="39" t="str">
        <f ca="1">IF(NOTA[[#This Row],[ID]]="","",COUNTIF(NOTA[ID_H],NOTA[[#This Row],[ID_H]]))</f>
        <v/>
      </c>
      <c r="AK539" s="39" t="str">
        <f ca="1">IF(NOTA[[#This Row],[TGL.NOTA]]="",IF(NOTA[[#This Row],[SUPPLIER_H]]="","",AK538),MONTH(NOTA[[#This Row],[TGL.NOTA]]))</f>
        <v/>
      </c>
      <c r="AL539" s="39" t="str">
        <f>LOWER(SUBSTITUTE(SUBSTITUTE(SUBSTITUTE(SUBSTITUTE(SUBSTITUTE(SUBSTITUTE(SUBSTITUTE(SUBSTITUTE(SUBSTITUTE(NOTA[NAMA BARANG]," ",),".",""),"-",""),"(",""),")",""),",",""),"/",""),"""",""),"+",""))</f>
        <v/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 t="str">
        <f>IF(NOTA[[#This Row],[CONCAT1]]="","",MATCH(NOTA[[#This Row],[CONCAT1]],[3]!db[NB NOTA_C],0))</f>
        <v/>
      </c>
      <c r="AR539" s="39" t="str">
        <f>IF(NOTA[[#This Row],[QTY/ CTN]]="","",TRUE)</f>
        <v/>
      </c>
      <c r="AS539" s="39" t="str">
        <f ca="1">IF(NOTA[[#This Row],[ID_H]]="","",IF(NOTA[[#This Row],[Column3]]=TRUE,NOTA[[#This Row],[QTY/ CTN]],INDEX([3]!db[QTY/ CTN],NOTA[[#This Row],[//DB]])))</f>
        <v/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9" s="39" t="str">
        <f ca="1">IF(NOTA[[#This Row],[ID_H]]="","",MATCH(NOTA[[#This Row],[NB NOTA_C_QTY]],[3]!db[NB NOTA_C_QTY],0))</f>
        <v/>
      </c>
      <c r="AV539" s="55" t="str">
        <f ca="1">IF(NOTA[[#This Row],[NB NOTA_C_QTY]]="","",ROW()-2)</f>
        <v/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 t="str">
        <f ca="1">IF(NOTA[[#This Row],[NAMA BARANG]]="","",INDEX(NOTA[ID],MATCH(,INDIRECT(ADDRESS(ROW(NOTA[ID]),COLUMN(NOTA[ID]))&amp;":"&amp;ADDRESS(ROW(),COLUMN(NOTA[ID]))),-1)))</f>
        <v/>
      </c>
      <c r="E540" s="47"/>
      <c r="H540" s="48"/>
      <c r="N540" s="39"/>
      <c r="Q540" s="43"/>
      <c r="R540" s="49"/>
      <c r="S540" s="50"/>
      <c r="U540" s="51"/>
      <c r="V540" s="46"/>
      <c r="W540" s="51" t="str">
        <f>IF(NOTA[[#This Row],[HARGA/ CTN]]="",NOTA[[#This Row],[JUMLAH_H]],NOTA[[#This Row],[HARGA/ CTN]]*IF(NOTA[[#This Row],[C]]="",0,NOTA[[#This Row],[C]]))</f>
        <v/>
      </c>
      <c r="X540" s="51" t="str">
        <f>IF(NOTA[[#This Row],[JUMLAH]]="","",NOTA[[#This Row],[JUMLAH]]*NOTA[[#This Row],[DISC 1]])</f>
        <v/>
      </c>
      <c r="Y540" s="51" t="str">
        <f>IF(NOTA[[#This Row],[JUMLAH]]="","",(NOTA[[#This Row],[JUMLAH]]-NOTA[[#This Row],[DISC 1-]])*NOTA[[#This Row],[DISC 2]])</f>
        <v/>
      </c>
      <c r="Z540" s="51" t="str">
        <f>IF(NOTA[[#This Row],[JUMLAH]]="","",NOTA[[#This Row],[DISC 1-]]+NOTA[[#This Row],[DISC 2-]])</f>
        <v/>
      </c>
      <c r="AA540" s="51" t="str">
        <f>IF(NOTA[[#This Row],[JUMLAH]]="","",NOTA[[#This Row],[JUMLAH]]-NOTA[[#This Row],[DISC]])</f>
        <v/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0" s="51" t="str">
        <f>IF(OR(NOTA[[#This Row],[QTY]]="",NOTA[[#This Row],[HARGA SATUAN]]="",),"",NOTA[[#This Row],[QTY]]*NOTA[[#This Row],[HARGA SATUAN]])</f>
        <v/>
      </c>
      <c r="AG540" s="40" t="str">
        <f ca="1">IF(NOTA[ID_H]="","",INDEX(NOTA[TANGGAL],MATCH(,INDIRECT(ADDRESS(ROW(NOTA[TANGGAL]),COLUMN(NOTA[TANGGAL]))&amp;":"&amp;ADDRESS(ROW(),COLUMN(NOTA[TANGGAL]))),-1)))</f>
        <v/>
      </c>
      <c r="AH540" s="42" t="str">
        <f ca="1">IF(NOTA[[#This Row],[NAMA BARANG]]="","",INDEX(NOTA[SUPPLIER],MATCH(,INDIRECT(ADDRESS(ROW(NOTA[ID]),COLUMN(NOTA[ID]))&amp;":"&amp;ADDRESS(ROW(),COLUMN(NOTA[ID]))),-1)))</f>
        <v/>
      </c>
      <c r="AI540" s="42" t="str">
        <f ca="1">IF(NOTA[[#This Row],[ID_H]]="","",IF(NOTA[[#This Row],[FAKTUR]]="",INDIRECT(ADDRESS(ROW()-1,COLUMN())),NOTA[[#This Row],[FAKTUR]]))</f>
        <v/>
      </c>
      <c r="AJ540" s="39" t="str">
        <f ca="1">IF(NOTA[[#This Row],[ID]]="","",COUNTIF(NOTA[ID_H],NOTA[[#This Row],[ID_H]]))</f>
        <v/>
      </c>
      <c r="AK540" s="39" t="str">
        <f ca="1">IF(NOTA[[#This Row],[TGL.NOTA]]="",IF(NOTA[[#This Row],[SUPPLIER_H]]="","",AK539),MONTH(NOTA[[#This Row],[TGL.NOTA]]))</f>
        <v/>
      </c>
      <c r="AL540" s="39" t="str">
        <f>LOWER(SUBSTITUTE(SUBSTITUTE(SUBSTITUTE(SUBSTITUTE(SUBSTITUTE(SUBSTITUTE(SUBSTITUTE(SUBSTITUTE(SUBSTITUTE(NOTA[NAMA BARANG]," ",),".",""),"-",""),"(",""),")",""),",",""),"/",""),"""",""),"+",""))</f>
        <v/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 t="str">
        <f>IF(NOTA[[#This Row],[CONCAT1]]="","",MATCH(NOTA[[#This Row],[CONCAT1]],[3]!db[NB NOTA_C],0))</f>
        <v/>
      </c>
      <c r="AR540" s="39" t="str">
        <f>IF(NOTA[[#This Row],[QTY/ CTN]]="","",TRUE)</f>
        <v/>
      </c>
      <c r="AS540" s="39" t="str">
        <f ca="1">IF(NOTA[[#This Row],[ID_H]]="","",IF(NOTA[[#This Row],[Column3]]=TRUE,NOTA[[#This Row],[QTY/ CTN]],INDEX([3]!db[QTY/ CTN],NOTA[[#This Row],[//DB]])))</f>
        <v/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0" s="39" t="str">
        <f ca="1">IF(NOTA[[#This Row],[ID_H]]="","",MATCH(NOTA[[#This Row],[NB NOTA_C_QTY]],[3]!db[NB NOTA_C_QTY],0))</f>
        <v/>
      </c>
      <c r="AV540" s="55" t="str">
        <f ca="1">IF(NOTA[[#This Row],[NB NOTA_C_QTY]]="","",ROW()-2)</f>
        <v/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 t="str">
        <f ca="1">IF(NOTA[[#This Row],[NAMA BARANG]]="","",INDEX(NOTA[ID],MATCH(,INDIRECT(ADDRESS(ROW(NOTA[ID]),COLUMN(NOTA[ID]))&amp;":"&amp;ADDRESS(ROW(),COLUMN(NOTA[ID]))),-1)))</f>
        <v/>
      </c>
      <c r="E541" s="47"/>
      <c r="H541" s="48"/>
      <c r="N541" s="39"/>
      <c r="Q541" s="43"/>
      <c r="R541" s="49"/>
      <c r="S541" s="50"/>
      <c r="U541" s="51"/>
      <c r="V541" s="46"/>
      <c r="W541" s="51" t="str">
        <f>IF(NOTA[[#This Row],[HARGA/ CTN]]="",NOTA[[#This Row],[JUMLAH_H]],NOTA[[#This Row],[HARGA/ CTN]]*IF(NOTA[[#This Row],[C]]="",0,NOTA[[#This Row],[C]]))</f>
        <v/>
      </c>
      <c r="X541" s="51" t="str">
        <f>IF(NOTA[[#This Row],[JUMLAH]]="","",NOTA[[#This Row],[JUMLAH]]*NOTA[[#This Row],[DISC 1]])</f>
        <v/>
      </c>
      <c r="Y541" s="51" t="str">
        <f>IF(NOTA[[#This Row],[JUMLAH]]="","",(NOTA[[#This Row],[JUMLAH]]-NOTA[[#This Row],[DISC 1-]])*NOTA[[#This Row],[DISC 2]])</f>
        <v/>
      </c>
      <c r="Z541" s="51" t="str">
        <f>IF(NOTA[[#This Row],[JUMLAH]]="","",NOTA[[#This Row],[DISC 1-]]+NOTA[[#This Row],[DISC 2-]])</f>
        <v/>
      </c>
      <c r="AA541" s="51" t="str">
        <f>IF(NOTA[[#This Row],[JUMLAH]]="","",NOTA[[#This Row],[JUMLAH]]-NOTA[[#This Row],[DISC]])</f>
        <v/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1" s="51" t="str">
        <f>IF(OR(NOTA[[#This Row],[QTY]]="",NOTA[[#This Row],[HARGA SATUAN]]="",),"",NOTA[[#This Row],[QTY]]*NOTA[[#This Row],[HARGA SATUAN]])</f>
        <v/>
      </c>
      <c r="AG541" s="40" t="str">
        <f ca="1">IF(NOTA[ID_H]="","",INDEX(NOTA[TANGGAL],MATCH(,INDIRECT(ADDRESS(ROW(NOTA[TANGGAL]),COLUMN(NOTA[TANGGAL]))&amp;":"&amp;ADDRESS(ROW(),COLUMN(NOTA[TANGGAL]))),-1)))</f>
        <v/>
      </c>
      <c r="AH541" s="42" t="str">
        <f ca="1">IF(NOTA[[#This Row],[NAMA BARANG]]="","",INDEX(NOTA[SUPPLIER],MATCH(,INDIRECT(ADDRESS(ROW(NOTA[ID]),COLUMN(NOTA[ID]))&amp;":"&amp;ADDRESS(ROW(),COLUMN(NOTA[ID]))),-1)))</f>
        <v/>
      </c>
      <c r="AI541" s="42" t="str">
        <f ca="1">IF(NOTA[[#This Row],[ID_H]]="","",IF(NOTA[[#This Row],[FAKTUR]]="",INDIRECT(ADDRESS(ROW()-1,COLUMN())),NOTA[[#This Row],[FAKTUR]]))</f>
        <v/>
      </c>
      <c r="AJ541" s="39" t="str">
        <f ca="1">IF(NOTA[[#This Row],[ID]]="","",COUNTIF(NOTA[ID_H],NOTA[[#This Row],[ID_H]]))</f>
        <v/>
      </c>
      <c r="AK541" s="39" t="str">
        <f ca="1">IF(NOTA[[#This Row],[TGL.NOTA]]="",IF(NOTA[[#This Row],[SUPPLIER_H]]="","",AK540),MONTH(NOTA[[#This Row],[TGL.NOTA]]))</f>
        <v/>
      </c>
      <c r="AL541" s="39" t="str">
        <f>LOWER(SUBSTITUTE(SUBSTITUTE(SUBSTITUTE(SUBSTITUTE(SUBSTITUTE(SUBSTITUTE(SUBSTITUTE(SUBSTITUTE(SUBSTITUTE(NOTA[NAMA BARANG]," ",),".",""),"-",""),"(",""),")",""),",",""),"/",""),"""",""),"+",""))</f>
        <v/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 t="str">
        <f>IF(NOTA[[#This Row],[CONCAT1]]="","",MATCH(NOTA[[#This Row],[CONCAT1]],[3]!db[NB NOTA_C],0))</f>
        <v/>
      </c>
      <c r="AR541" s="39" t="str">
        <f>IF(NOTA[[#This Row],[QTY/ CTN]]="","",TRUE)</f>
        <v/>
      </c>
      <c r="AS541" s="39" t="str">
        <f ca="1">IF(NOTA[[#This Row],[ID_H]]="","",IF(NOTA[[#This Row],[Column3]]=TRUE,NOTA[[#This Row],[QTY/ CTN]],INDEX([3]!db[QTY/ CTN],NOTA[[#This Row],[//DB]])))</f>
        <v/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1" s="39" t="str">
        <f ca="1">IF(NOTA[[#This Row],[ID_H]]="","",MATCH(NOTA[[#This Row],[NB NOTA_C_QTY]],[3]!db[NB NOTA_C_QTY],0))</f>
        <v/>
      </c>
      <c r="AV541" s="55" t="str">
        <f ca="1">IF(NOTA[[#This Row],[NB NOTA_C_QTY]]="","",ROW()-2)</f>
        <v/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 t="str">
        <f ca="1">IF(NOTA[[#This Row],[NAMA BARANG]]="","",INDEX(NOTA[ID],MATCH(,INDIRECT(ADDRESS(ROW(NOTA[ID]),COLUMN(NOTA[ID]))&amp;":"&amp;ADDRESS(ROW(),COLUMN(NOTA[ID]))),-1)))</f>
        <v/>
      </c>
      <c r="E542" s="47"/>
      <c r="H542" s="48"/>
      <c r="N542" s="39"/>
      <c r="Q542" s="43"/>
      <c r="R542" s="49"/>
      <c r="S542" s="50"/>
      <c r="U542" s="51"/>
      <c r="V542" s="46"/>
      <c r="W542" s="51" t="str">
        <f>IF(NOTA[[#This Row],[HARGA/ CTN]]="",NOTA[[#This Row],[JUMLAH_H]],NOTA[[#This Row],[HARGA/ CTN]]*IF(NOTA[[#This Row],[C]]="",0,NOTA[[#This Row],[C]]))</f>
        <v/>
      </c>
      <c r="X542" s="51" t="str">
        <f>IF(NOTA[[#This Row],[JUMLAH]]="","",NOTA[[#This Row],[JUMLAH]]*NOTA[[#This Row],[DISC 1]])</f>
        <v/>
      </c>
      <c r="Y542" s="51" t="str">
        <f>IF(NOTA[[#This Row],[JUMLAH]]="","",(NOTA[[#This Row],[JUMLAH]]-NOTA[[#This Row],[DISC 1-]])*NOTA[[#This Row],[DISC 2]])</f>
        <v/>
      </c>
      <c r="Z542" s="51" t="str">
        <f>IF(NOTA[[#This Row],[JUMLAH]]="","",NOTA[[#This Row],[DISC 1-]]+NOTA[[#This Row],[DISC 2-]])</f>
        <v/>
      </c>
      <c r="AA542" s="51" t="str">
        <f>IF(NOTA[[#This Row],[JUMLAH]]="","",NOTA[[#This Row],[JUMLAH]]-NOTA[[#This Row],[DISC]])</f>
        <v/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51" t="str">
        <f>IF(OR(NOTA[[#This Row],[QTY]]="",NOTA[[#This Row],[HARGA SATUAN]]="",),"",NOTA[[#This Row],[QTY]]*NOTA[[#This Row],[HARGA SATUAN]])</f>
        <v/>
      </c>
      <c r="AG542" s="40" t="str">
        <f ca="1">IF(NOTA[ID_H]="","",INDEX(NOTA[TANGGAL],MATCH(,INDIRECT(ADDRESS(ROW(NOTA[TANGGAL]),COLUMN(NOTA[TANGGAL]))&amp;":"&amp;ADDRESS(ROW(),COLUMN(NOTA[TANGGAL]))),-1)))</f>
        <v/>
      </c>
      <c r="AH542" s="42" t="str">
        <f ca="1">IF(NOTA[[#This Row],[NAMA BARANG]]="","",INDEX(NOTA[SUPPLIER],MATCH(,INDIRECT(ADDRESS(ROW(NOTA[ID]),COLUMN(NOTA[ID]))&amp;":"&amp;ADDRESS(ROW(),COLUMN(NOTA[ID]))),-1)))</f>
        <v/>
      </c>
      <c r="AI542" s="42" t="str">
        <f ca="1">IF(NOTA[[#This Row],[ID_H]]="","",IF(NOTA[[#This Row],[FAKTUR]]="",INDIRECT(ADDRESS(ROW()-1,COLUMN())),NOTA[[#This Row],[FAKTUR]]))</f>
        <v/>
      </c>
      <c r="AJ542" s="39" t="str">
        <f ca="1">IF(NOTA[[#This Row],[ID]]="","",COUNTIF(NOTA[ID_H],NOTA[[#This Row],[ID_H]]))</f>
        <v/>
      </c>
      <c r="AK542" s="39" t="str">
        <f ca="1">IF(NOTA[[#This Row],[TGL.NOTA]]="",IF(NOTA[[#This Row],[SUPPLIER_H]]="","",AK541),MONTH(NOTA[[#This Row],[TGL.NOTA]]))</f>
        <v/>
      </c>
      <c r="AL542" s="39" t="str">
        <f>LOWER(SUBSTITUTE(SUBSTITUTE(SUBSTITUTE(SUBSTITUTE(SUBSTITUTE(SUBSTITUTE(SUBSTITUTE(SUBSTITUTE(SUBSTITUTE(NOTA[NAMA BARANG]," ",),".",""),"-",""),"(",""),")",""),",",""),"/",""),"""",""),"+",""))</f>
        <v/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 t="str">
        <f>IF(NOTA[[#This Row],[CONCAT1]]="","",MATCH(NOTA[[#This Row],[CONCAT1]],[3]!db[NB NOTA_C],0))</f>
        <v/>
      </c>
      <c r="AR542" s="39" t="str">
        <f>IF(NOTA[[#This Row],[QTY/ CTN]]="","",TRUE)</f>
        <v/>
      </c>
      <c r="AS542" s="39" t="str">
        <f ca="1">IF(NOTA[[#This Row],[ID_H]]="","",IF(NOTA[[#This Row],[Column3]]=TRUE,NOTA[[#This Row],[QTY/ CTN]],INDEX([3]!db[QTY/ CTN],NOTA[[#This Row],[//DB]])))</f>
        <v/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2" s="39" t="str">
        <f ca="1">IF(NOTA[[#This Row],[ID_H]]="","",MATCH(NOTA[[#This Row],[NB NOTA_C_QTY]],[3]!db[NB NOTA_C_QTY],0))</f>
        <v/>
      </c>
      <c r="AV542" s="55" t="str">
        <f ca="1">IF(NOTA[[#This Row],[NB NOTA_C_QTY]]="","",ROW()-2)</f>
        <v/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 t="str">
        <f ca="1">IF(NOTA[[#This Row],[NAMA BARANG]]="","",INDEX(NOTA[ID],MATCH(,INDIRECT(ADDRESS(ROW(NOTA[ID]),COLUMN(NOTA[ID]))&amp;":"&amp;ADDRESS(ROW(),COLUMN(NOTA[ID]))),-1)))</f>
        <v/>
      </c>
      <c r="E543" s="47"/>
      <c r="H543" s="48"/>
      <c r="N543" s="39"/>
      <c r="Q543" s="43"/>
      <c r="R543" s="49"/>
      <c r="S543" s="50"/>
      <c r="U543" s="51"/>
      <c r="V543" s="46"/>
      <c r="W543" s="51" t="str">
        <f>IF(NOTA[[#This Row],[HARGA/ CTN]]="",NOTA[[#This Row],[JUMLAH_H]],NOTA[[#This Row],[HARGA/ CTN]]*IF(NOTA[[#This Row],[C]]="",0,NOTA[[#This Row],[C]]))</f>
        <v/>
      </c>
      <c r="X543" s="51" t="str">
        <f>IF(NOTA[[#This Row],[JUMLAH]]="","",NOTA[[#This Row],[JUMLAH]]*NOTA[[#This Row],[DISC 1]])</f>
        <v/>
      </c>
      <c r="Y543" s="51" t="str">
        <f>IF(NOTA[[#This Row],[JUMLAH]]="","",(NOTA[[#This Row],[JUMLAH]]-NOTA[[#This Row],[DISC 1-]])*NOTA[[#This Row],[DISC 2]])</f>
        <v/>
      </c>
      <c r="Z543" s="51" t="str">
        <f>IF(NOTA[[#This Row],[JUMLAH]]="","",NOTA[[#This Row],[DISC 1-]]+NOTA[[#This Row],[DISC 2-]])</f>
        <v/>
      </c>
      <c r="AA543" s="51" t="str">
        <f>IF(NOTA[[#This Row],[JUMLAH]]="","",NOTA[[#This Row],[JUMLAH]]-NOTA[[#This Row],[DISC]])</f>
        <v/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3" s="51" t="str">
        <f>IF(OR(NOTA[[#This Row],[QTY]]="",NOTA[[#This Row],[HARGA SATUAN]]="",),"",NOTA[[#This Row],[QTY]]*NOTA[[#This Row],[HARGA SATUAN]])</f>
        <v/>
      </c>
      <c r="AG543" s="40" t="str">
        <f ca="1">IF(NOTA[ID_H]="","",INDEX(NOTA[TANGGAL],MATCH(,INDIRECT(ADDRESS(ROW(NOTA[TANGGAL]),COLUMN(NOTA[TANGGAL]))&amp;":"&amp;ADDRESS(ROW(),COLUMN(NOTA[TANGGAL]))),-1)))</f>
        <v/>
      </c>
      <c r="AH543" s="42" t="str">
        <f ca="1">IF(NOTA[[#This Row],[NAMA BARANG]]="","",INDEX(NOTA[SUPPLIER],MATCH(,INDIRECT(ADDRESS(ROW(NOTA[ID]),COLUMN(NOTA[ID]))&amp;":"&amp;ADDRESS(ROW(),COLUMN(NOTA[ID]))),-1)))</f>
        <v/>
      </c>
      <c r="AI543" s="42" t="str">
        <f ca="1">IF(NOTA[[#This Row],[ID_H]]="","",IF(NOTA[[#This Row],[FAKTUR]]="",INDIRECT(ADDRESS(ROW()-1,COLUMN())),NOTA[[#This Row],[FAKTUR]]))</f>
        <v/>
      </c>
      <c r="AJ543" s="39" t="str">
        <f ca="1">IF(NOTA[[#This Row],[ID]]="","",COUNTIF(NOTA[ID_H],NOTA[[#This Row],[ID_H]]))</f>
        <v/>
      </c>
      <c r="AK543" s="39" t="str">
        <f ca="1">IF(NOTA[[#This Row],[TGL.NOTA]]="",IF(NOTA[[#This Row],[SUPPLIER_H]]="","",AK542),MONTH(NOTA[[#This Row],[TGL.NOTA]]))</f>
        <v/>
      </c>
      <c r="AL543" s="39" t="str">
        <f>LOWER(SUBSTITUTE(SUBSTITUTE(SUBSTITUTE(SUBSTITUTE(SUBSTITUTE(SUBSTITUTE(SUBSTITUTE(SUBSTITUTE(SUBSTITUTE(NOTA[NAMA BARANG]," ",),".",""),"-",""),"(",""),")",""),",",""),"/",""),"""",""),"+",""))</f>
        <v/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 t="str">
        <f>IF(NOTA[[#This Row],[CONCAT1]]="","",MATCH(NOTA[[#This Row],[CONCAT1]],[3]!db[NB NOTA_C],0))</f>
        <v/>
      </c>
      <c r="AR543" s="39" t="str">
        <f>IF(NOTA[[#This Row],[QTY/ CTN]]="","",TRUE)</f>
        <v/>
      </c>
      <c r="AS543" s="39" t="str">
        <f ca="1">IF(NOTA[[#This Row],[ID_H]]="","",IF(NOTA[[#This Row],[Column3]]=TRUE,NOTA[[#This Row],[QTY/ CTN]],INDEX([3]!db[QTY/ CTN],NOTA[[#This Row],[//DB]])))</f>
        <v/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3" s="39" t="str">
        <f ca="1">IF(NOTA[[#This Row],[ID_H]]="","",MATCH(NOTA[[#This Row],[NB NOTA_C_QTY]],[3]!db[NB NOTA_C_QTY],0))</f>
        <v/>
      </c>
      <c r="AV543" s="55" t="str">
        <f ca="1">IF(NOTA[[#This Row],[NB NOTA_C_QTY]]="","",ROW()-2)</f>
        <v/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 t="str">
        <f ca="1">IF(NOTA[[#This Row],[NAMA BARANG]]="","",INDEX(NOTA[ID],MATCH(,INDIRECT(ADDRESS(ROW(NOTA[ID]),COLUMN(NOTA[ID]))&amp;":"&amp;ADDRESS(ROW(),COLUMN(NOTA[ID]))),-1)))</f>
        <v/>
      </c>
      <c r="E544" s="47"/>
      <c r="H544" s="48"/>
      <c r="N544" s="39"/>
      <c r="Q544" s="43"/>
      <c r="R544" s="49"/>
      <c r="S544" s="50"/>
      <c r="U544" s="51"/>
      <c r="V544" s="46"/>
      <c r="W544" s="51" t="str">
        <f>IF(NOTA[[#This Row],[HARGA/ CTN]]="",NOTA[[#This Row],[JUMLAH_H]],NOTA[[#This Row],[HARGA/ CTN]]*IF(NOTA[[#This Row],[C]]="",0,NOTA[[#This Row],[C]]))</f>
        <v/>
      </c>
      <c r="X544" s="51" t="str">
        <f>IF(NOTA[[#This Row],[JUMLAH]]="","",NOTA[[#This Row],[JUMLAH]]*NOTA[[#This Row],[DISC 1]])</f>
        <v/>
      </c>
      <c r="Y544" s="51" t="str">
        <f>IF(NOTA[[#This Row],[JUMLAH]]="","",(NOTA[[#This Row],[JUMLAH]]-NOTA[[#This Row],[DISC 1-]])*NOTA[[#This Row],[DISC 2]])</f>
        <v/>
      </c>
      <c r="Z544" s="51" t="str">
        <f>IF(NOTA[[#This Row],[JUMLAH]]="","",NOTA[[#This Row],[DISC 1-]]+NOTA[[#This Row],[DISC 2-]])</f>
        <v/>
      </c>
      <c r="AA544" s="51" t="str">
        <f>IF(NOTA[[#This Row],[JUMLAH]]="","",NOTA[[#This Row],[JUMLAH]]-NOTA[[#This Row],[DISC]])</f>
        <v/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51" t="str">
        <f>IF(OR(NOTA[[#This Row],[QTY]]="",NOTA[[#This Row],[HARGA SATUAN]]="",),"",NOTA[[#This Row],[QTY]]*NOTA[[#This Row],[HARGA SATUAN]])</f>
        <v/>
      </c>
      <c r="AG544" s="40" t="str">
        <f ca="1">IF(NOTA[ID_H]="","",INDEX(NOTA[TANGGAL],MATCH(,INDIRECT(ADDRESS(ROW(NOTA[TANGGAL]),COLUMN(NOTA[TANGGAL]))&amp;":"&amp;ADDRESS(ROW(),COLUMN(NOTA[TANGGAL]))),-1)))</f>
        <v/>
      </c>
      <c r="AH544" s="42" t="str">
        <f ca="1">IF(NOTA[[#This Row],[NAMA BARANG]]="","",INDEX(NOTA[SUPPLIER],MATCH(,INDIRECT(ADDRESS(ROW(NOTA[ID]),COLUMN(NOTA[ID]))&amp;":"&amp;ADDRESS(ROW(),COLUMN(NOTA[ID]))),-1)))</f>
        <v/>
      </c>
      <c r="AI544" s="42" t="str">
        <f ca="1">IF(NOTA[[#This Row],[ID_H]]="","",IF(NOTA[[#This Row],[FAKTUR]]="",INDIRECT(ADDRESS(ROW()-1,COLUMN())),NOTA[[#This Row],[FAKTUR]]))</f>
        <v/>
      </c>
      <c r="AJ544" s="39" t="str">
        <f ca="1">IF(NOTA[[#This Row],[ID]]="","",COUNTIF(NOTA[ID_H],NOTA[[#This Row],[ID_H]]))</f>
        <v/>
      </c>
      <c r="AK544" s="39" t="str">
        <f ca="1">IF(NOTA[[#This Row],[TGL.NOTA]]="",IF(NOTA[[#This Row],[SUPPLIER_H]]="","",AK543),MONTH(NOTA[[#This Row],[TGL.NOTA]]))</f>
        <v/>
      </c>
      <c r="AL544" s="39" t="str">
        <f>LOWER(SUBSTITUTE(SUBSTITUTE(SUBSTITUTE(SUBSTITUTE(SUBSTITUTE(SUBSTITUTE(SUBSTITUTE(SUBSTITUTE(SUBSTITUTE(NOTA[NAMA BARANG]," ",),".",""),"-",""),"(",""),")",""),",",""),"/",""),"""",""),"+",""))</f>
        <v/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 t="str">
        <f>IF(NOTA[[#This Row],[CONCAT1]]="","",MATCH(NOTA[[#This Row],[CONCAT1]],[3]!db[NB NOTA_C],0))</f>
        <v/>
      </c>
      <c r="AR544" s="39" t="str">
        <f>IF(NOTA[[#This Row],[QTY/ CTN]]="","",TRUE)</f>
        <v/>
      </c>
      <c r="AS544" s="39" t="str">
        <f ca="1">IF(NOTA[[#This Row],[ID_H]]="","",IF(NOTA[[#This Row],[Column3]]=TRUE,NOTA[[#This Row],[QTY/ CTN]],INDEX([3]!db[QTY/ CTN],NOTA[[#This Row],[//DB]])))</f>
        <v/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4" s="39" t="str">
        <f ca="1">IF(NOTA[[#This Row],[ID_H]]="","",MATCH(NOTA[[#This Row],[NB NOTA_C_QTY]],[3]!db[NB NOTA_C_QTY],0))</f>
        <v/>
      </c>
      <c r="AV544" s="55" t="str">
        <f ca="1">IF(NOTA[[#This Row],[NB NOTA_C_QTY]]="","",ROW()-2)</f>
        <v/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 t="str">
        <f ca="1">IF(NOTA[[#This Row],[NAMA BARANG]]="","",INDEX(NOTA[ID],MATCH(,INDIRECT(ADDRESS(ROW(NOTA[ID]),COLUMN(NOTA[ID]))&amp;":"&amp;ADDRESS(ROW(),COLUMN(NOTA[ID]))),-1)))</f>
        <v/>
      </c>
      <c r="E545" s="47"/>
      <c r="H545" s="48"/>
      <c r="N545" s="39"/>
      <c r="Q545" s="43"/>
      <c r="R545" s="49"/>
      <c r="S545" s="50"/>
      <c r="U545" s="51"/>
      <c r="V545" s="46"/>
      <c r="W545" s="51" t="str">
        <f>IF(NOTA[[#This Row],[HARGA/ CTN]]="",NOTA[[#This Row],[JUMLAH_H]],NOTA[[#This Row],[HARGA/ CTN]]*IF(NOTA[[#This Row],[C]]="",0,NOTA[[#This Row],[C]]))</f>
        <v/>
      </c>
      <c r="X545" s="51" t="str">
        <f>IF(NOTA[[#This Row],[JUMLAH]]="","",NOTA[[#This Row],[JUMLAH]]*NOTA[[#This Row],[DISC 1]])</f>
        <v/>
      </c>
      <c r="Y545" s="51" t="str">
        <f>IF(NOTA[[#This Row],[JUMLAH]]="","",(NOTA[[#This Row],[JUMLAH]]-NOTA[[#This Row],[DISC 1-]])*NOTA[[#This Row],[DISC 2]])</f>
        <v/>
      </c>
      <c r="Z545" s="51" t="str">
        <f>IF(NOTA[[#This Row],[JUMLAH]]="","",NOTA[[#This Row],[DISC 1-]]+NOTA[[#This Row],[DISC 2-]])</f>
        <v/>
      </c>
      <c r="AA545" s="51" t="str">
        <f>IF(NOTA[[#This Row],[JUMLAH]]="","",NOTA[[#This Row],[JUMLAH]]-NOTA[[#This Row],[DISC]])</f>
        <v/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5" s="51" t="str">
        <f>IF(OR(NOTA[[#This Row],[QTY]]="",NOTA[[#This Row],[HARGA SATUAN]]="",),"",NOTA[[#This Row],[QTY]]*NOTA[[#This Row],[HARGA SATUAN]])</f>
        <v/>
      </c>
      <c r="AG545" s="40" t="str">
        <f ca="1">IF(NOTA[ID_H]="","",INDEX(NOTA[TANGGAL],MATCH(,INDIRECT(ADDRESS(ROW(NOTA[TANGGAL]),COLUMN(NOTA[TANGGAL]))&amp;":"&amp;ADDRESS(ROW(),COLUMN(NOTA[TANGGAL]))),-1)))</f>
        <v/>
      </c>
      <c r="AH545" s="42" t="str">
        <f ca="1">IF(NOTA[[#This Row],[NAMA BARANG]]="","",INDEX(NOTA[SUPPLIER],MATCH(,INDIRECT(ADDRESS(ROW(NOTA[ID]),COLUMN(NOTA[ID]))&amp;":"&amp;ADDRESS(ROW(),COLUMN(NOTA[ID]))),-1)))</f>
        <v/>
      </c>
      <c r="AI545" s="42" t="str">
        <f ca="1">IF(NOTA[[#This Row],[ID_H]]="","",IF(NOTA[[#This Row],[FAKTUR]]="",INDIRECT(ADDRESS(ROW()-1,COLUMN())),NOTA[[#This Row],[FAKTUR]]))</f>
        <v/>
      </c>
      <c r="AJ545" s="39" t="str">
        <f ca="1">IF(NOTA[[#This Row],[ID]]="","",COUNTIF(NOTA[ID_H],NOTA[[#This Row],[ID_H]]))</f>
        <v/>
      </c>
      <c r="AK545" s="39" t="str">
        <f ca="1">IF(NOTA[[#This Row],[TGL.NOTA]]="",IF(NOTA[[#This Row],[SUPPLIER_H]]="","",AK544),MONTH(NOTA[[#This Row],[TGL.NOTA]]))</f>
        <v/>
      </c>
      <c r="AL545" s="39" t="str">
        <f>LOWER(SUBSTITUTE(SUBSTITUTE(SUBSTITUTE(SUBSTITUTE(SUBSTITUTE(SUBSTITUTE(SUBSTITUTE(SUBSTITUTE(SUBSTITUTE(NOTA[NAMA BARANG]," ",),".",""),"-",""),"(",""),")",""),",",""),"/",""),"""",""),"+",""))</f>
        <v/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 t="str">
        <f>IF(NOTA[[#This Row],[CONCAT1]]="","",MATCH(NOTA[[#This Row],[CONCAT1]],[3]!db[NB NOTA_C],0))</f>
        <v/>
      </c>
      <c r="AR545" s="39" t="str">
        <f>IF(NOTA[[#This Row],[QTY/ CTN]]="","",TRUE)</f>
        <v/>
      </c>
      <c r="AS545" s="39" t="str">
        <f ca="1">IF(NOTA[[#This Row],[ID_H]]="","",IF(NOTA[[#This Row],[Column3]]=TRUE,NOTA[[#This Row],[QTY/ CTN]],INDEX([3]!db[QTY/ CTN],NOTA[[#This Row],[//DB]])))</f>
        <v/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5" s="39" t="str">
        <f ca="1">IF(NOTA[[#This Row],[ID_H]]="","",MATCH(NOTA[[#This Row],[NB NOTA_C_QTY]],[3]!db[NB NOTA_C_QTY],0))</f>
        <v/>
      </c>
      <c r="AV545" s="55" t="str">
        <f ca="1">IF(NOTA[[#This Row],[NB NOTA_C_QTY]]="","",ROW()-2)</f>
        <v/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 t="str">
        <f ca="1">IF(NOTA[[#This Row],[NAMA BARANG]]="","",INDEX(NOTA[ID],MATCH(,INDIRECT(ADDRESS(ROW(NOTA[ID]),COLUMN(NOTA[ID]))&amp;":"&amp;ADDRESS(ROW(),COLUMN(NOTA[ID]))),-1)))</f>
        <v/>
      </c>
      <c r="E546" s="47"/>
      <c r="H546" s="48"/>
      <c r="N546" s="39"/>
      <c r="Q546" s="43"/>
      <c r="R546" s="49"/>
      <c r="S546" s="50"/>
      <c r="U546" s="51"/>
      <c r="V546" s="46"/>
      <c r="W546" s="51" t="str">
        <f>IF(NOTA[[#This Row],[HARGA/ CTN]]="",NOTA[[#This Row],[JUMLAH_H]],NOTA[[#This Row],[HARGA/ CTN]]*IF(NOTA[[#This Row],[C]]="",0,NOTA[[#This Row],[C]]))</f>
        <v/>
      </c>
      <c r="X546" s="51" t="str">
        <f>IF(NOTA[[#This Row],[JUMLAH]]="","",NOTA[[#This Row],[JUMLAH]]*NOTA[[#This Row],[DISC 1]])</f>
        <v/>
      </c>
      <c r="Y546" s="51" t="str">
        <f>IF(NOTA[[#This Row],[JUMLAH]]="","",(NOTA[[#This Row],[JUMLAH]]-NOTA[[#This Row],[DISC 1-]])*NOTA[[#This Row],[DISC 2]])</f>
        <v/>
      </c>
      <c r="Z546" s="51" t="str">
        <f>IF(NOTA[[#This Row],[JUMLAH]]="","",NOTA[[#This Row],[DISC 1-]]+NOTA[[#This Row],[DISC 2-]])</f>
        <v/>
      </c>
      <c r="AA546" s="51" t="str">
        <f>IF(NOTA[[#This Row],[JUMLAH]]="","",NOTA[[#This Row],[JUMLAH]]-NOTA[[#This Row],[DISC]])</f>
        <v/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6" s="51" t="str">
        <f>IF(OR(NOTA[[#This Row],[QTY]]="",NOTA[[#This Row],[HARGA SATUAN]]="",),"",NOTA[[#This Row],[QTY]]*NOTA[[#This Row],[HARGA SATUAN]])</f>
        <v/>
      </c>
      <c r="AG546" s="40" t="str">
        <f ca="1">IF(NOTA[ID_H]="","",INDEX(NOTA[TANGGAL],MATCH(,INDIRECT(ADDRESS(ROW(NOTA[TANGGAL]),COLUMN(NOTA[TANGGAL]))&amp;":"&amp;ADDRESS(ROW(),COLUMN(NOTA[TANGGAL]))),-1)))</f>
        <v/>
      </c>
      <c r="AH546" s="42" t="str">
        <f ca="1">IF(NOTA[[#This Row],[NAMA BARANG]]="","",INDEX(NOTA[SUPPLIER],MATCH(,INDIRECT(ADDRESS(ROW(NOTA[ID]),COLUMN(NOTA[ID]))&amp;":"&amp;ADDRESS(ROW(),COLUMN(NOTA[ID]))),-1)))</f>
        <v/>
      </c>
      <c r="AI546" s="42" t="str">
        <f ca="1">IF(NOTA[[#This Row],[ID_H]]="","",IF(NOTA[[#This Row],[FAKTUR]]="",INDIRECT(ADDRESS(ROW()-1,COLUMN())),NOTA[[#This Row],[FAKTUR]]))</f>
        <v/>
      </c>
      <c r="AJ546" s="39" t="str">
        <f ca="1">IF(NOTA[[#This Row],[ID]]="","",COUNTIF(NOTA[ID_H],NOTA[[#This Row],[ID_H]]))</f>
        <v/>
      </c>
      <c r="AK546" s="39" t="str">
        <f ca="1">IF(NOTA[[#This Row],[TGL.NOTA]]="",IF(NOTA[[#This Row],[SUPPLIER_H]]="","",AK545),MONTH(NOTA[[#This Row],[TGL.NOTA]]))</f>
        <v/>
      </c>
      <c r="AL546" s="39" t="str">
        <f>LOWER(SUBSTITUTE(SUBSTITUTE(SUBSTITUTE(SUBSTITUTE(SUBSTITUTE(SUBSTITUTE(SUBSTITUTE(SUBSTITUTE(SUBSTITUTE(NOTA[NAMA BARANG]," ",),".",""),"-",""),"(",""),")",""),",",""),"/",""),"""",""),"+",""))</f>
        <v/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 t="str">
        <f>IF(NOTA[[#This Row],[CONCAT1]]="","",MATCH(NOTA[[#This Row],[CONCAT1]],[3]!db[NB NOTA_C],0))</f>
        <v/>
      </c>
      <c r="AR546" s="39" t="str">
        <f>IF(NOTA[[#This Row],[QTY/ CTN]]="","",TRUE)</f>
        <v/>
      </c>
      <c r="AS546" s="39" t="str">
        <f ca="1">IF(NOTA[[#This Row],[ID_H]]="","",IF(NOTA[[#This Row],[Column3]]=TRUE,NOTA[[#This Row],[QTY/ CTN]],INDEX([3]!db[QTY/ CTN],NOTA[[#This Row],[//DB]])))</f>
        <v/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6" s="39" t="str">
        <f ca="1">IF(NOTA[[#This Row],[ID_H]]="","",MATCH(NOTA[[#This Row],[NB NOTA_C_QTY]],[3]!db[NB NOTA_C_QTY],0))</f>
        <v/>
      </c>
      <c r="AV546" s="55" t="str">
        <f ca="1">IF(NOTA[[#This Row],[NB NOTA_C_QTY]]="","",ROW()-2)</f>
        <v/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 t="str">
        <f ca="1">IF(NOTA[[#This Row],[NAMA BARANG]]="","",INDEX(NOTA[ID],MATCH(,INDIRECT(ADDRESS(ROW(NOTA[ID]),COLUMN(NOTA[ID]))&amp;":"&amp;ADDRESS(ROW(),COLUMN(NOTA[ID]))),-1)))</f>
        <v/>
      </c>
      <c r="E547" s="47"/>
      <c r="H547" s="48"/>
      <c r="N547" s="39"/>
      <c r="Q547" s="43"/>
      <c r="R547" s="49"/>
      <c r="S547" s="50"/>
      <c r="U547" s="51"/>
      <c r="V547" s="46"/>
      <c r="W547" s="51" t="str">
        <f>IF(NOTA[[#This Row],[HARGA/ CTN]]="",NOTA[[#This Row],[JUMLAH_H]],NOTA[[#This Row],[HARGA/ CTN]]*IF(NOTA[[#This Row],[C]]="",0,NOTA[[#This Row],[C]]))</f>
        <v/>
      </c>
      <c r="X547" s="51" t="str">
        <f>IF(NOTA[[#This Row],[JUMLAH]]="","",NOTA[[#This Row],[JUMLAH]]*NOTA[[#This Row],[DISC 1]])</f>
        <v/>
      </c>
      <c r="Y547" s="51" t="str">
        <f>IF(NOTA[[#This Row],[JUMLAH]]="","",(NOTA[[#This Row],[JUMLAH]]-NOTA[[#This Row],[DISC 1-]])*NOTA[[#This Row],[DISC 2]])</f>
        <v/>
      </c>
      <c r="Z547" s="51" t="str">
        <f>IF(NOTA[[#This Row],[JUMLAH]]="","",NOTA[[#This Row],[DISC 1-]]+NOTA[[#This Row],[DISC 2-]])</f>
        <v/>
      </c>
      <c r="AA547" s="51" t="str">
        <f>IF(NOTA[[#This Row],[JUMLAH]]="","",NOTA[[#This Row],[JUMLAH]]-NOTA[[#This Row],[DISC]])</f>
        <v/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7" s="51" t="str">
        <f>IF(OR(NOTA[[#This Row],[QTY]]="",NOTA[[#This Row],[HARGA SATUAN]]="",),"",NOTA[[#This Row],[QTY]]*NOTA[[#This Row],[HARGA SATUAN]])</f>
        <v/>
      </c>
      <c r="AG547" s="40" t="str">
        <f ca="1">IF(NOTA[ID_H]="","",INDEX(NOTA[TANGGAL],MATCH(,INDIRECT(ADDRESS(ROW(NOTA[TANGGAL]),COLUMN(NOTA[TANGGAL]))&amp;":"&amp;ADDRESS(ROW(),COLUMN(NOTA[TANGGAL]))),-1)))</f>
        <v/>
      </c>
      <c r="AH547" s="42" t="str">
        <f ca="1">IF(NOTA[[#This Row],[NAMA BARANG]]="","",INDEX(NOTA[SUPPLIER],MATCH(,INDIRECT(ADDRESS(ROW(NOTA[ID]),COLUMN(NOTA[ID]))&amp;":"&amp;ADDRESS(ROW(),COLUMN(NOTA[ID]))),-1)))</f>
        <v/>
      </c>
      <c r="AI547" s="42" t="str">
        <f ca="1">IF(NOTA[[#This Row],[ID_H]]="","",IF(NOTA[[#This Row],[FAKTUR]]="",INDIRECT(ADDRESS(ROW()-1,COLUMN())),NOTA[[#This Row],[FAKTUR]]))</f>
        <v/>
      </c>
      <c r="AJ547" s="39" t="str">
        <f ca="1">IF(NOTA[[#This Row],[ID]]="","",COUNTIF(NOTA[ID_H],NOTA[[#This Row],[ID_H]]))</f>
        <v/>
      </c>
      <c r="AK547" s="39" t="str">
        <f ca="1">IF(NOTA[[#This Row],[TGL.NOTA]]="",IF(NOTA[[#This Row],[SUPPLIER_H]]="","",AK546),MONTH(NOTA[[#This Row],[TGL.NOTA]]))</f>
        <v/>
      </c>
      <c r="AL547" s="39" t="str">
        <f>LOWER(SUBSTITUTE(SUBSTITUTE(SUBSTITUTE(SUBSTITUTE(SUBSTITUTE(SUBSTITUTE(SUBSTITUTE(SUBSTITUTE(SUBSTITUTE(NOTA[NAMA BARANG]," ",),".",""),"-",""),"(",""),")",""),",",""),"/",""),"""",""),"+",""))</f>
        <v/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 t="str">
        <f>IF(NOTA[[#This Row],[CONCAT1]]="","",MATCH(NOTA[[#This Row],[CONCAT1]],[3]!db[NB NOTA_C],0))</f>
        <v/>
      </c>
      <c r="AR547" s="39" t="str">
        <f>IF(NOTA[[#This Row],[QTY/ CTN]]="","",TRUE)</f>
        <v/>
      </c>
      <c r="AS547" s="39" t="str">
        <f ca="1">IF(NOTA[[#This Row],[ID_H]]="","",IF(NOTA[[#This Row],[Column3]]=TRUE,NOTA[[#This Row],[QTY/ CTN]],INDEX([3]!db[QTY/ CTN],NOTA[[#This Row],[//DB]])))</f>
        <v/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7" s="39" t="str">
        <f ca="1">IF(NOTA[[#This Row],[ID_H]]="","",MATCH(NOTA[[#This Row],[NB NOTA_C_QTY]],[3]!db[NB NOTA_C_QTY],0))</f>
        <v/>
      </c>
      <c r="AV547" s="55" t="str">
        <f ca="1">IF(NOTA[[#This Row],[NB NOTA_C_QTY]]="","",ROW()-2)</f>
        <v/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 t="str">
        <f ca="1">IF(NOTA[[#This Row],[NAMA BARANG]]="","",INDEX(NOTA[ID],MATCH(,INDIRECT(ADDRESS(ROW(NOTA[ID]),COLUMN(NOTA[ID]))&amp;":"&amp;ADDRESS(ROW(),COLUMN(NOTA[ID]))),-1)))</f>
        <v/>
      </c>
      <c r="E548" s="47"/>
      <c r="H548" s="48"/>
      <c r="N548" s="39"/>
      <c r="Q548" s="43"/>
      <c r="R548" s="49"/>
      <c r="S548" s="50"/>
      <c r="U548" s="51"/>
      <c r="V548" s="46"/>
      <c r="W548" s="51" t="str">
        <f>IF(NOTA[[#This Row],[HARGA/ CTN]]="",NOTA[[#This Row],[JUMLAH_H]],NOTA[[#This Row],[HARGA/ CTN]]*IF(NOTA[[#This Row],[C]]="",0,NOTA[[#This Row],[C]]))</f>
        <v/>
      </c>
      <c r="X548" s="51" t="str">
        <f>IF(NOTA[[#This Row],[JUMLAH]]="","",NOTA[[#This Row],[JUMLAH]]*NOTA[[#This Row],[DISC 1]])</f>
        <v/>
      </c>
      <c r="Y548" s="51" t="str">
        <f>IF(NOTA[[#This Row],[JUMLAH]]="","",(NOTA[[#This Row],[JUMLAH]]-NOTA[[#This Row],[DISC 1-]])*NOTA[[#This Row],[DISC 2]])</f>
        <v/>
      </c>
      <c r="Z548" s="51" t="str">
        <f>IF(NOTA[[#This Row],[JUMLAH]]="","",NOTA[[#This Row],[DISC 1-]]+NOTA[[#This Row],[DISC 2-]])</f>
        <v/>
      </c>
      <c r="AA548" s="51" t="str">
        <f>IF(NOTA[[#This Row],[JUMLAH]]="","",NOTA[[#This Row],[JUMLAH]]-NOTA[[#This Row],[DISC]])</f>
        <v/>
      </c>
      <c r="AB548" s="51"/>
      <c r="AC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8" s="51" t="str">
        <f>IF(OR(NOTA[[#This Row],[QTY]]="",NOTA[[#This Row],[HARGA SATUAN]]="",),"",NOTA[[#This Row],[QTY]]*NOTA[[#This Row],[HARGA SATUAN]])</f>
        <v/>
      </c>
      <c r="AG548" s="40" t="str">
        <f ca="1">IF(NOTA[ID_H]="","",INDEX(NOTA[TANGGAL],MATCH(,INDIRECT(ADDRESS(ROW(NOTA[TANGGAL]),COLUMN(NOTA[TANGGAL]))&amp;":"&amp;ADDRESS(ROW(),COLUMN(NOTA[TANGGAL]))),-1)))</f>
        <v/>
      </c>
      <c r="AH548" s="42" t="str">
        <f ca="1">IF(NOTA[[#This Row],[NAMA BARANG]]="","",INDEX(NOTA[SUPPLIER],MATCH(,INDIRECT(ADDRESS(ROW(NOTA[ID]),COLUMN(NOTA[ID]))&amp;":"&amp;ADDRESS(ROW(),COLUMN(NOTA[ID]))),-1)))</f>
        <v/>
      </c>
      <c r="AI548" s="42" t="str">
        <f ca="1">IF(NOTA[[#This Row],[ID_H]]="","",IF(NOTA[[#This Row],[FAKTUR]]="",INDIRECT(ADDRESS(ROW()-1,COLUMN())),NOTA[[#This Row],[FAKTUR]]))</f>
        <v/>
      </c>
      <c r="AJ548" s="39" t="str">
        <f ca="1">IF(NOTA[[#This Row],[ID]]="","",COUNTIF(NOTA[ID_H],NOTA[[#This Row],[ID_H]]))</f>
        <v/>
      </c>
      <c r="AK548" s="39" t="str">
        <f ca="1">IF(NOTA[[#This Row],[TGL.NOTA]]="",IF(NOTA[[#This Row],[SUPPLIER_H]]="","",AK547),MONTH(NOTA[[#This Row],[TGL.NOTA]]))</f>
        <v/>
      </c>
      <c r="AL548" s="39" t="str">
        <f>LOWER(SUBSTITUTE(SUBSTITUTE(SUBSTITUTE(SUBSTITUTE(SUBSTITUTE(SUBSTITUTE(SUBSTITUTE(SUBSTITUTE(SUBSTITUTE(NOTA[NAMA BARANG]," ",),".",""),"-",""),"(",""),")",""),",",""),"/",""),"""",""),"+",""))</f>
        <v/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 t="str">
        <f>IF(NOTA[[#This Row],[CONCAT1]]="","",MATCH(NOTA[[#This Row],[CONCAT1]],[3]!db[NB NOTA_C],0))</f>
        <v/>
      </c>
      <c r="AR548" s="39" t="str">
        <f>IF(NOTA[[#This Row],[QTY/ CTN]]="","",TRUE)</f>
        <v/>
      </c>
      <c r="AS548" s="39" t="str">
        <f ca="1">IF(NOTA[[#This Row],[ID_H]]="","",IF(NOTA[[#This Row],[Column3]]=TRUE,NOTA[[#This Row],[QTY/ CTN]],INDEX([3]!db[QTY/ CTN],NOTA[[#This Row],[//DB]])))</f>
        <v/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8" s="39" t="str">
        <f ca="1">IF(NOTA[[#This Row],[ID_H]]="","",MATCH(NOTA[[#This Row],[NB NOTA_C_QTY]],[3]!db[NB NOTA_C_QTY],0))</f>
        <v/>
      </c>
      <c r="AV548" s="55" t="str">
        <f ca="1">IF(NOTA[[#This Row],[NB NOTA_C_QTY]]="","",ROW()-2)</f>
        <v/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NOTA_C_QTY]],[3]!db[NB NOTA_C_QTY],0))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39" t="str">
        <f>IF(NOTA[[#This Row],[ID_P]]="","",MATCH(NOTA[[#This Row],[ID_P]],[1]!B_MSK[N_ID],0))</f>
        <v/>
      </c>
      <c r="D550" s="39" t="str">
        <f ca="1">IF(NOTA[[#This Row],[NAMA BARANG]]="","",INDEX(NOTA[ID],MATCH(,INDIRECT(ADDRESS(ROW(NOTA[ID]),COLUMN(NOTA[ID]))&amp;":"&amp;ADDRESS(ROW(),COLUMN(NOTA[ID]))),-1)))</f>
        <v/>
      </c>
      <c r="E550" s="47"/>
      <c r="H550" s="48"/>
      <c r="N550" s="39"/>
      <c r="Q550" s="43"/>
      <c r="R550" s="49"/>
      <c r="S550" s="50"/>
      <c r="U550" s="51"/>
      <c r="V550" s="46"/>
      <c r="W550" s="51" t="str">
        <f>IF(NOTA[[#This Row],[HARGA/ CTN]]="",NOTA[[#This Row],[JUMLAH_H]],NOTA[[#This Row],[HARGA/ CTN]]*IF(NOTA[[#This Row],[C]]="",0,NOTA[[#This Row],[C]]))</f>
        <v/>
      </c>
      <c r="X550" s="51" t="str">
        <f>IF(NOTA[[#This Row],[JUMLAH]]="","",NOTA[[#This Row],[JUMLAH]]*NOTA[[#This Row],[DISC 1]])</f>
        <v/>
      </c>
      <c r="Y550" s="51" t="str">
        <f>IF(NOTA[[#This Row],[JUMLAH]]="","",(NOTA[[#This Row],[JUMLAH]]-NOTA[[#This Row],[DISC 1-]])*NOTA[[#This Row],[DISC 2]])</f>
        <v/>
      </c>
      <c r="Z550" s="51" t="str">
        <f>IF(NOTA[[#This Row],[JUMLAH]]="","",NOTA[[#This Row],[DISC 1-]]+NOTA[[#This Row],[DISC 2-]])</f>
        <v/>
      </c>
      <c r="AA550" s="51" t="str">
        <f>IF(NOTA[[#This Row],[JUMLAH]]="","",NOTA[[#This Row],[JUMLAH]]-NOTA[[#This Row],[DISC]])</f>
        <v/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0" s="51" t="str">
        <f>IF(OR(NOTA[[#This Row],[QTY]]="",NOTA[[#This Row],[HARGA SATUAN]]="",),"",NOTA[[#This Row],[QTY]]*NOTA[[#This Row],[HARGA SATUAN]])</f>
        <v/>
      </c>
      <c r="AG550" s="40" t="str">
        <f ca="1">IF(NOTA[ID_H]="","",INDEX(NOTA[TANGGAL],MATCH(,INDIRECT(ADDRESS(ROW(NOTA[TANGGAL]),COLUMN(NOTA[TANGGAL]))&amp;":"&amp;ADDRESS(ROW(),COLUMN(NOTA[TANGGAL]))),-1)))</f>
        <v/>
      </c>
      <c r="AH550" s="42" t="str">
        <f ca="1">IF(NOTA[[#This Row],[NAMA BARANG]]="","",INDEX(NOTA[SUPPLIER],MATCH(,INDIRECT(ADDRESS(ROW(NOTA[ID]),COLUMN(NOTA[ID]))&amp;":"&amp;ADDRESS(ROW(),COLUMN(NOTA[ID]))),-1)))</f>
        <v/>
      </c>
      <c r="AI550" s="42" t="str">
        <f ca="1">IF(NOTA[[#This Row],[ID_H]]="","",IF(NOTA[[#This Row],[FAKTUR]]="",INDIRECT(ADDRESS(ROW()-1,COLUMN())),NOTA[[#This Row],[FAKTUR]]))</f>
        <v/>
      </c>
      <c r="AJ550" s="39" t="str">
        <f ca="1">IF(NOTA[[#This Row],[ID]]="","",COUNTIF(NOTA[ID_H],NOTA[[#This Row],[ID_H]]))</f>
        <v/>
      </c>
      <c r="AK550" s="39" t="str">
        <f ca="1">IF(NOTA[[#This Row],[TGL.NOTA]]="",IF(NOTA[[#This Row],[SUPPLIER_H]]="","",AK549),MONTH(NOTA[[#This Row],[TGL.NOTA]]))</f>
        <v/>
      </c>
      <c r="AL550" s="39" t="str">
        <f>LOWER(SUBSTITUTE(SUBSTITUTE(SUBSTITUTE(SUBSTITUTE(SUBSTITUTE(SUBSTITUTE(SUBSTITUTE(SUBSTITUTE(SUBSTITUTE(NOTA[NAMA BARANG]," ",),".",""),"-",""),"(",""),")",""),",",""),"/",""),"""",""),"+",""))</f>
        <v/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0" s="39" t="str">
        <f>IF(NOTA[[#This Row],[CONCAT4]]="","",_xlfn.IFNA(MATCH(NOTA[[#This Row],[CONCAT4]],[2]!RAW[CONCAT_H],0),FALSE))</f>
        <v/>
      </c>
      <c r="AQ550" s="39" t="str">
        <f>IF(NOTA[[#This Row],[CONCAT1]]="","",MATCH(NOTA[[#This Row],[CONCAT1]],[3]!db[NB NOTA_C],0))</f>
        <v/>
      </c>
      <c r="AR550" s="39" t="str">
        <f>IF(NOTA[[#This Row],[QTY/ CTN]]="","",TRUE)</f>
        <v/>
      </c>
      <c r="AS550" s="39" t="str">
        <f ca="1">IF(NOTA[[#This Row],[ID_H]]="","",IF(NOTA[[#This Row],[Column3]]=TRUE,NOTA[[#This Row],[QTY/ CTN]],INDEX([3]!db[QTY/ CTN],NOTA[[#This Row],[//DB]])))</f>
        <v/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0" s="39" t="str">
        <f ca="1">IF(NOTA[[#This Row],[ID_H]]="","",MATCH(NOTA[[#This Row],[NB NOTA_C_QTY]],[3]!db[NB NOTA_C_QTY],0))</f>
        <v/>
      </c>
      <c r="AV550" s="55" t="str">
        <f ca="1">IF(NOTA[[#This Row],[NB NOTA_C_QTY]]="","",ROW()-2)</f>
        <v/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 t="str">
        <f ca="1">IF(NOTA[[#This Row],[NAMA BARANG]]="","",INDEX(NOTA[ID],MATCH(,INDIRECT(ADDRESS(ROW(NOTA[ID]),COLUMN(NOTA[ID]))&amp;":"&amp;ADDRESS(ROW(),COLUMN(NOTA[ID]))),-1)))</f>
        <v/>
      </c>
      <c r="E551" s="47"/>
      <c r="H551" s="48"/>
      <c r="N551" s="39"/>
      <c r="Q551" s="43"/>
      <c r="R551" s="49"/>
      <c r="S551" s="50"/>
      <c r="U551" s="51"/>
      <c r="V551" s="46"/>
      <c r="W551" s="51" t="str">
        <f>IF(NOTA[[#This Row],[HARGA/ CTN]]="",NOTA[[#This Row],[JUMLAH_H]],NOTA[[#This Row],[HARGA/ CTN]]*IF(NOTA[[#This Row],[C]]="",0,NOTA[[#This Row],[C]]))</f>
        <v/>
      </c>
      <c r="X551" s="51" t="str">
        <f>IF(NOTA[[#This Row],[JUMLAH]]="","",NOTA[[#This Row],[JUMLAH]]*NOTA[[#This Row],[DISC 1]])</f>
        <v/>
      </c>
      <c r="Y551" s="51" t="str">
        <f>IF(NOTA[[#This Row],[JUMLAH]]="","",(NOTA[[#This Row],[JUMLAH]]-NOTA[[#This Row],[DISC 1-]])*NOTA[[#This Row],[DISC 2]])</f>
        <v/>
      </c>
      <c r="Z551" s="51" t="str">
        <f>IF(NOTA[[#This Row],[JUMLAH]]="","",NOTA[[#This Row],[DISC 1-]]+NOTA[[#This Row],[DISC 2-]])</f>
        <v/>
      </c>
      <c r="AA551" s="51" t="str">
        <f>IF(NOTA[[#This Row],[JUMLAH]]="","",NOTA[[#This Row],[JUMLAH]]-NOTA[[#This Row],[DISC]])</f>
        <v/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1" s="51" t="str">
        <f>IF(OR(NOTA[[#This Row],[QTY]]="",NOTA[[#This Row],[HARGA SATUAN]]="",),"",NOTA[[#This Row],[QTY]]*NOTA[[#This Row],[HARGA SATUAN]])</f>
        <v/>
      </c>
      <c r="AG551" s="40" t="str">
        <f ca="1">IF(NOTA[ID_H]="","",INDEX(NOTA[TANGGAL],MATCH(,INDIRECT(ADDRESS(ROW(NOTA[TANGGAL]),COLUMN(NOTA[TANGGAL]))&amp;":"&amp;ADDRESS(ROW(),COLUMN(NOTA[TANGGAL]))),-1)))</f>
        <v/>
      </c>
      <c r="AH551" s="42" t="str">
        <f ca="1">IF(NOTA[[#This Row],[NAMA BARANG]]="","",INDEX(NOTA[SUPPLIER],MATCH(,INDIRECT(ADDRESS(ROW(NOTA[ID]),COLUMN(NOTA[ID]))&amp;":"&amp;ADDRESS(ROW(),COLUMN(NOTA[ID]))),-1)))</f>
        <v/>
      </c>
      <c r="AI551" s="42" t="str">
        <f ca="1">IF(NOTA[[#This Row],[ID_H]]="","",IF(NOTA[[#This Row],[FAKTUR]]="",INDIRECT(ADDRESS(ROW()-1,COLUMN())),NOTA[[#This Row],[FAKTUR]]))</f>
        <v/>
      </c>
      <c r="AJ551" s="39" t="str">
        <f ca="1">IF(NOTA[[#This Row],[ID]]="","",COUNTIF(NOTA[ID_H],NOTA[[#This Row],[ID_H]]))</f>
        <v/>
      </c>
      <c r="AK551" s="39" t="str">
        <f ca="1">IF(NOTA[[#This Row],[TGL.NOTA]]="",IF(NOTA[[#This Row],[SUPPLIER_H]]="","",AK550),MONTH(NOTA[[#This Row],[TGL.NOTA]]))</f>
        <v/>
      </c>
      <c r="AL551" s="39" t="str">
        <f>LOWER(SUBSTITUTE(SUBSTITUTE(SUBSTITUTE(SUBSTITUTE(SUBSTITUTE(SUBSTITUTE(SUBSTITUTE(SUBSTITUTE(SUBSTITUTE(NOTA[NAMA BARANG]," ",),".",""),"-",""),"(",""),")",""),",",""),"/",""),"""",""),"+",""))</f>
        <v/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 t="str">
        <f>IF(NOTA[[#This Row],[CONCAT1]]="","",MATCH(NOTA[[#This Row],[CONCAT1]],[3]!db[NB NOTA_C],0))</f>
        <v/>
      </c>
      <c r="AR551" s="39" t="str">
        <f>IF(NOTA[[#This Row],[QTY/ CTN]]="","",TRUE)</f>
        <v/>
      </c>
      <c r="AS551" s="39" t="str">
        <f ca="1">IF(NOTA[[#This Row],[ID_H]]="","",IF(NOTA[[#This Row],[Column3]]=TRUE,NOTA[[#This Row],[QTY/ CTN]],INDEX([3]!db[QTY/ CTN],NOTA[[#This Row],[//DB]])))</f>
        <v/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1" s="39" t="str">
        <f ca="1">IF(NOTA[[#This Row],[ID_H]]="","",MATCH(NOTA[[#This Row],[NB NOTA_C_QTY]],[3]!db[NB NOTA_C_QTY],0))</f>
        <v/>
      </c>
      <c r="AV551" s="55" t="str">
        <f ca="1">IF(NOTA[[#This Row],[NB NOTA_C_QTY]]="","",ROW()-2)</f>
        <v/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 t="str">
        <f ca="1">IF(NOTA[[#This Row],[NAMA BARANG]]="","",INDEX(NOTA[ID],MATCH(,INDIRECT(ADDRESS(ROW(NOTA[ID]),COLUMN(NOTA[ID]))&amp;":"&amp;ADDRESS(ROW(),COLUMN(NOTA[ID]))),-1)))</f>
        <v/>
      </c>
      <c r="E552" s="47"/>
      <c r="H552" s="48"/>
      <c r="N552" s="39"/>
      <c r="Q552" s="43"/>
      <c r="R552" s="49"/>
      <c r="S552" s="50"/>
      <c r="U552" s="51"/>
      <c r="V552" s="46"/>
      <c r="W552" s="51" t="str">
        <f>IF(NOTA[[#This Row],[HARGA/ CTN]]="",NOTA[[#This Row],[JUMLAH_H]],NOTA[[#This Row],[HARGA/ CTN]]*IF(NOTA[[#This Row],[C]]="",0,NOTA[[#This Row],[C]]))</f>
        <v/>
      </c>
      <c r="X552" s="51" t="str">
        <f>IF(NOTA[[#This Row],[JUMLAH]]="","",NOTA[[#This Row],[JUMLAH]]*NOTA[[#This Row],[DISC 1]])</f>
        <v/>
      </c>
      <c r="Y552" s="51" t="str">
        <f>IF(NOTA[[#This Row],[JUMLAH]]="","",(NOTA[[#This Row],[JUMLAH]]-NOTA[[#This Row],[DISC 1-]])*NOTA[[#This Row],[DISC 2]])</f>
        <v/>
      </c>
      <c r="Z552" s="51" t="str">
        <f>IF(NOTA[[#This Row],[JUMLAH]]="","",NOTA[[#This Row],[DISC 1-]]+NOTA[[#This Row],[DISC 2-]])</f>
        <v/>
      </c>
      <c r="AA552" s="51" t="str">
        <f>IF(NOTA[[#This Row],[JUMLAH]]="","",NOTA[[#This Row],[JUMLAH]]-NOTA[[#This Row],[DISC]])</f>
        <v/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2" s="51" t="str">
        <f>IF(OR(NOTA[[#This Row],[QTY]]="",NOTA[[#This Row],[HARGA SATUAN]]="",),"",NOTA[[#This Row],[QTY]]*NOTA[[#This Row],[HARGA SATUAN]])</f>
        <v/>
      </c>
      <c r="AG552" s="40" t="str">
        <f ca="1">IF(NOTA[ID_H]="","",INDEX(NOTA[TANGGAL],MATCH(,INDIRECT(ADDRESS(ROW(NOTA[TANGGAL]),COLUMN(NOTA[TANGGAL]))&amp;":"&amp;ADDRESS(ROW(),COLUMN(NOTA[TANGGAL]))),-1)))</f>
        <v/>
      </c>
      <c r="AH552" s="42" t="str">
        <f ca="1">IF(NOTA[[#This Row],[NAMA BARANG]]="","",INDEX(NOTA[SUPPLIER],MATCH(,INDIRECT(ADDRESS(ROW(NOTA[ID]),COLUMN(NOTA[ID]))&amp;":"&amp;ADDRESS(ROW(),COLUMN(NOTA[ID]))),-1)))</f>
        <v/>
      </c>
      <c r="AI552" s="42" t="str">
        <f ca="1">IF(NOTA[[#This Row],[ID_H]]="","",IF(NOTA[[#This Row],[FAKTUR]]="",INDIRECT(ADDRESS(ROW()-1,COLUMN())),NOTA[[#This Row],[FAKTUR]]))</f>
        <v/>
      </c>
      <c r="AJ552" s="39" t="str">
        <f ca="1">IF(NOTA[[#This Row],[ID]]="","",COUNTIF(NOTA[ID_H],NOTA[[#This Row],[ID_H]]))</f>
        <v/>
      </c>
      <c r="AK552" s="39" t="str">
        <f ca="1">IF(NOTA[[#This Row],[TGL.NOTA]]="",IF(NOTA[[#This Row],[SUPPLIER_H]]="","",AK551),MONTH(NOTA[[#This Row],[TGL.NOTA]]))</f>
        <v/>
      </c>
      <c r="AL552" s="39" t="str">
        <f>LOWER(SUBSTITUTE(SUBSTITUTE(SUBSTITUTE(SUBSTITUTE(SUBSTITUTE(SUBSTITUTE(SUBSTITUTE(SUBSTITUTE(SUBSTITUTE(NOTA[NAMA BARANG]," ",),".",""),"-",""),"(",""),")",""),",",""),"/",""),"""",""),"+",""))</f>
        <v/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 t="str">
        <f>IF(NOTA[[#This Row],[CONCAT1]]="","",MATCH(NOTA[[#This Row],[CONCAT1]],[3]!db[NB NOTA_C],0))</f>
        <v/>
      </c>
      <c r="AR552" s="39" t="str">
        <f>IF(NOTA[[#This Row],[QTY/ CTN]]="","",TRUE)</f>
        <v/>
      </c>
      <c r="AS552" s="39" t="str">
        <f ca="1">IF(NOTA[[#This Row],[ID_H]]="","",IF(NOTA[[#This Row],[Column3]]=TRUE,NOTA[[#This Row],[QTY/ CTN]],INDEX([3]!db[QTY/ CTN],NOTA[[#This Row],[//DB]])))</f>
        <v/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2" s="39" t="str">
        <f ca="1">IF(NOTA[[#This Row],[ID_H]]="","",MATCH(NOTA[[#This Row],[NB NOTA_C_QTY]],[3]!db[NB NOTA_C_QTY],0))</f>
        <v/>
      </c>
      <c r="AV552" s="55" t="str">
        <f ca="1">IF(NOTA[[#This Row],[NB NOTA_C_QTY]]="","",ROW()-2)</f>
        <v/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 t="str">
        <f ca="1">IF(NOTA[[#This Row],[NAMA BARANG]]="","",INDEX(NOTA[ID],MATCH(,INDIRECT(ADDRESS(ROW(NOTA[ID]),COLUMN(NOTA[ID]))&amp;":"&amp;ADDRESS(ROW(),COLUMN(NOTA[ID]))),-1)))</f>
        <v/>
      </c>
      <c r="E553" s="47"/>
      <c r="H553" s="48"/>
      <c r="N553" s="39"/>
      <c r="Q553" s="43"/>
      <c r="R553" s="49"/>
      <c r="S553" s="50"/>
      <c r="U553" s="51"/>
      <c r="V553" s="46"/>
      <c r="W553" s="51" t="str">
        <f>IF(NOTA[[#This Row],[HARGA/ CTN]]="",NOTA[[#This Row],[JUMLAH_H]],NOTA[[#This Row],[HARGA/ CTN]]*IF(NOTA[[#This Row],[C]]="",0,NOTA[[#This Row],[C]]))</f>
        <v/>
      </c>
      <c r="X553" s="51" t="str">
        <f>IF(NOTA[[#This Row],[JUMLAH]]="","",NOTA[[#This Row],[JUMLAH]]*NOTA[[#This Row],[DISC 1]])</f>
        <v/>
      </c>
      <c r="Y553" s="51" t="str">
        <f>IF(NOTA[[#This Row],[JUMLAH]]="","",(NOTA[[#This Row],[JUMLAH]]-NOTA[[#This Row],[DISC 1-]])*NOTA[[#This Row],[DISC 2]])</f>
        <v/>
      </c>
      <c r="Z553" s="51" t="str">
        <f>IF(NOTA[[#This Row],[JUMLAH]]="","",NOTA[[#This Row],[DISC 1-]]+NOTA[[#This Row],[DISC 2-]])</f>
        <v/>
      </c>
      <c r="AA553" s="51" t="str">
        <f>IF(NOTA[[#This Row],[JUMLAH]]="","",NOTA[[#This Row],[JUMLAH]]-NOTA[[#This Row],[DISC]])</f>
        <v/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1" t="str">
        <f>IF(OR(NOTA[[#This Row],[QTY]]="",NOTA[[#This Row],[HARGA SATUAN]]="",),"",NOTA[[#This Row],[QTY]]*NOTA[[#This Row],[HARGA SATUAN]])</f>
        <v/>
      </c>
      <c r="AG553" s="40" t="str">
        <f ca="1">IF(NOTA[ID_H]="","",INDEX(NOTA[TANGGAL],MATCH(,INDIRECT(ADDRESS(ROW(NOTA[TANGGAL]),COLUMN(NOTA[TANGGAL]))&amp;":"&amp;ADDRESS(ROW(),COLUMN(NOTA[TANGGAL]))),-1)))</f>
        <v/>
      </c>
      <c r="AH553" s="42" t="str">
        <f ca="1">IF(NOTA[[#This Row],[NAMA BARANG]]="","",INDEX(NOTA[SUPPLIER],MATCH(,INDIRECT(ADDRESS(ROW(NOTA[ID]),COLUMN(NOTA[ID]))&amp;":"&amp;ADDRESS(ROW(),COLUMN(NOTA[ID]))),-1)))</f>
        <v/>
      </c>
      <c r="AI553" s="42" t="str">
        <f ca="1">IF(NOTA[[#This Row],[ID_H]]="","",IF(NOTA[[#This Row],[FAKTUR]]="",INDIRECT(ADDRESS(ROW()-1,COLUMN())),NOTA[[#This Row],[FAKTUR]]))</f>
        <v/>
      </c>
      <c r="AJ553" s="39" t="str">
        <f ca="1">IF(NOTA[[#This Row],[ID]]="","",COUNTIF(NOTA[ID_H],NOTA[[#This Row],[ID_H]]))</f>
        <v/>
      </c>
      <c r="AK553" s="39" t="str">
        <f ca="1">IF(NOTA[[#This Row],[TGL.NOTA]]="",IF(NOTA[[#This Row],[SUPPLIER_H]]="","",AK552),MONTH(NOTA[[#This Row],[TGL.NOTA]]))</f>
        <v/>
      </c>
      <c r="AL553" s="39" t="str">
        <f>LOWER(SUBSTITUTE(SUBSTITUTE(SUBSTITUTE(SUBSTITUTE(SUBSTITUTE(SUBSTITUTE(SUBSTITUTE(SUBSTITUTE(SUBSTITUTE(NOTA[NAMA BARANG]," ",),".",""),"-",""),"(",""),")",""),",",""),"/",""),"""",""),"+",""))</f>
        <v/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 t="str">
        <f>IF(NOTA[[#This Row],[CONCAT1]]="","",MATCH(NOTA[[#This Row],[CONCAT1]],[3]!db[NB NOTA_C],0))</f>
        <v/>
      </c>
      <c r="AR553" s="39" t="str">
        <f>IF(NOTA[[#This Row],[QTY/ CTN]]="","",TRUE)</f>
        <v/>
      </c>
      <c r="AS553" s="39" t="str">
        <f ca="1">IF(NOTA[[#This Row],[ID_H]]="","",IF(NOTA[[#This Row],[Column3]]=TRUE,NOTA[[#This Row],[QTY/ CTN]],INDEX([3]!db[QTY/ CTN],NOTA[[#This Row],[//DB]])))</f>
        <v/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3" s="39" t="str">
        <f ca="1">IF(NOTA[[#This Row],[ID_H]]="","",MATCH(NOTA[[#This Row],[NB NOTA_C_QTY]],[3]!db[NB NOTA_C_QTY],0))</f>
        <v/>
      </c>
      <c r="AV553" s="55" t="str">
        <f ca="1">IF(NOTA[[#This Row],[NB NOTA_C_QTY]]="","",ROW()-2)</f>
        <v/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 t="str">
        <f ca="1">IF(NOTA[[#This Row],[NAMA BARANG]]="","",INDEX(NOTA[ID],MATCH(,INDIRECT(ADDRESS(ROW(NOTA[ID]),COLUMN(NOTA[ID]))&amp;":"&amp;ADDRESS(ROW(),COLUMN(NOTA[ID]))),-1)))</f>
        <v/>
      </c>
      <c r="E554" s="47"/>
      <c r="H554" s="48"/>
      <c r="N554" s="39"/>
      <c r="Q554" s="43"/>
      <c r="R554" s="49"/>
      <c r="S554" s="50"/>
      <c r="U554" s="51"/>
      <c r="V554" s="46"/>
      <c r="W554" s="51" t="str">
        <f>IF(NOTA[[#This Row],[HARGA/ CTN]]="",NOTA[[#This Row],[JUMLAH_H]],NOTA[[#This Row],[HARGA/ CTN]]*IF(NOTA[[#This Row],[C]]="",0,NOTA[[#This Row],[C]]))</f>
        <v/>
      </c>
      <c r="X554" s="51" t="str">
        <f>IF(NOTA[[#This Row],[JUMLAH]]="","",NOTA[[#This Row],[JUMLAH]]*NOTA[[#This Row],[DISC 1]])</f>
        <v/>
      </c>
      <c r="Y554" s="51" t="str">
        <f>IF(NOTA[[#This Row],[JUMLAH]]="","",(NOTA[[#This Row],[JUMLAH]]-NOTA[[#This Row],[DISC 1-]])*NOTA[[#This Row],[DISC 2]])</f>
        <v/>
      </c>
      <c r="Z554" s="51" t="str">
        <f>IF(NOTA[[#This Row],[JUMLAH]]="","",NOTA[[#This Row],[DISC 1-]]+NOTA[[#This Row],[DISC 2-]])</f>
        <v/>
      </c>
      <c r="AA554" s="51" t="str">
        <f>IF(NOTA[[#This Row],[JUMLAH]]="","",NOTA[[#This Row],[JUMLAH]]-NOTA[[#This Row],[DISC]])</f>
        <v/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4" s="51" t="str">
        <f>IF(OR(NOTA[[#This Row],[QTY]]="",NOTA[[#This Row],[HARGA SATUAN]]="",),"",NOTA[[#This Row],[QTY]]*NOTA[[#This Row],[HARGA SATUAN]])</f>
        <v/>
      </c>
      <c r="AG554" s="40" t="str">
        <f ca="1">IF(NOTA[ID_H]="","",INDEX(NOTA[TANGGAL],MATCH(,INDIRECT(ADDRESS(ROW(NOTA[TANGGAL]),COLUMN(NOTA[TANGGAL]))&amp;":"&amp;ADDRESS(ROW(),COLUMN(NOTA[TANGGAL]))),-1)))</f>
        <v/>
      </c>
      <c r="AH554" s="42" t="str">
        <f ca="1">IF(NOTA[[#This Row],[NAMA BARANG]]="","",INDEX(NOTA[SUPPLIER],MATCH(,INDIRECT(ADDRESS(ROW(NOTA[ID]),COLUMN(NOTA[ID]))&amp;":"&amp;ADDRESS(ROW(),COLUMN(NOTA[ID]))),-1)))</f>
        <v/>
      </c>
      <c r="AI554" s="42" t="str">
        <f ca="1">IF(NOTA[[#This Row],[ID_H]]="","",IF(NOTA[[#This Row],[FAKTUR]]="",INDIRECT(ADDRESS(ROW()-1,COLUMN())),NOTA[[#This Row],[FAKTUR]]))</f>
        <v/>
      </c>
      <c r="AJ554" s="39" t="str">
        <f ca="1">IF(NOTA[[#This Row],[ID]]="","",COUNTIF(NOTA[ID_H],NOTA[[#This Row],[ID_H]]))</f>
        <v/>
      </c>
      <c r="AK554" s="39" t="str">
        <f ca="1">IF(NOTA[[#This Row],[TGL.NOTA]]="",IF(NOTA[[#This Row],[SUPPLIER_H]]="","",AK553),MONTH(NOTA[[#This Row],[TGL.NOTA]]))</f>
        <v/>
      </c>
      <c r="AL554" s="39" t="str">
        <f>LOWER(SUBSTITUTE(SUBSTITUTE(SUBSTITUTE(SUBSTITUTE(SUBSTITUTE(SUBSTITUTE(SUBSTITUTE(SUBSTITUTE(SUBSTITUTE(NOTA[NAMA BARANG]," ",),".",""),"-",""),"(",""),")",""),",",""),"/",""),"""",""),"+",""))</f>
        <v/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 t="str">
        <f>IF(NOTA[[#This Row],[CONCAT1]]="","",MATCH(NOTA[[#This Row],[CONCAT1]],[3]!db[NB NOTA_C],0))</f>
        <v/>
      </c>
      <c r="AR554" s="39" t="str">
        <f>IF(NOTA[[#This Row],[QTY/ CTN]]="","",TRUE)</f>
        <v/>
      </c>
      <c r="AS554" s="39" t="str">
        <f ca="1">IF(NOTA[[#This Row],[ID_H]]="","",IF(NOTA[[#This Row],[Column3]]=TRUE,NOTA[[#This Row],[QTY/ CTN]],INDEX([3]!db[QTY/ CTN],NOTA[[#This Row],[//DB]])))</f>
        <v/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4" s="39" t="str">
        <f ca="1">IF(NOTA[[#This Row],[ID_H]]="","",MATCH(NOTA[[#This Row],[NB NOTA_C_QTY]],[3]!db[NB NOTA_C_QTY],0))</f>
        <v/>
      </c>
      <c r="AV554" s="55" t="str">
        <f ca="1">IF(NOTA[[#This Row],[NB NOTA_C_QTY]]="","",ROW()-2)</f>
        <v/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 t="str">
        <f ca="1">IF(NOTA[[#This Row],[NAMA BARANG]]="","",INDEX(NOTA[ID],MATCH(,INDIRECT(ADDRESS(ROW(NOTA[ID]),COLUMN(NOTA[ID]))&amp;":"&amp;ADDRESS(ROW(),COLUMN(NOTA[ID]))),-1)))</f>
        <v/>
      </c>
      <c r="E555" s="47"/>
      <c r="H555" s="48"/>
      <c r="N555" s="39"/>
      <c r="Q555" s="43"/>
      <c r="R555" s="49"/>
      <c r="S555" s="50"/>
      <c r="U555" s="51"/>
      <c r="V555" s="46"/>
      <c r="W555" s="51" t="str">
        <f>IF(NOTA[[#This Row],[HARGA/ CTN]]="",NOTA[[#This Row],[JUMLAH_H]],NOTA[[#This Row],[HARGA/ CTN]]*IF(NOTA[[#This Row],[C]]="",0,NOTA[[#This Row],[C]]))</f>
        <v/>
      </c>
      <c r="X555" s="51" t="str">
        <f>IF(NOTA[[#This Row],[JUMLAH]]="","",NOTA[[#This Row],[JUMLAH]]*NOTA[[#This Row],[DISC 1]])</f>
        <v/>
      </c>
      <c r="Y555" s="51" t="str">
        <f>IF(NOTA[[#This Row],[JUMLAH]]="","",(NOTA[[#This Row],[JUMLAH]]-NOTA[[#This Row],[DISC 1-]])*NOTA[[#This Row],[DISC 2]])</f>
        <v/>
      </c>
      <c r="Z555" s="51" t="str">
        <f>IF(NOTA[[#This Row],[JUMLAH]]="","",NOTA[[#This Row],[DISC 1-]]+NOTA[[#This Row],[DISC 2-]])</f>
        <v/>
      </c>
      <c r="AA555" s="51" t="str">
        <f>IF(NOTA[[#This Row],[JUMLAH]]="","",NOTA[[#This Row],[JUMLAH]]-NOTA[[#This Row],[DISC]])</f>
        <v/>
      </c>
      <c r="AB555" s="51"/>
      <c r="AC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5" s="51" t="str">
        <f>IF(OR(NOTA[[#This Row],[QTY]]="",NOTA[[#This Row],[HARGA SATUAN]]="",),"",NOTA[[#This Row],[QTY]]*NOTA[[#This Row],[HARGA SATUAN]])</f>
        <v/>
      </c>
      <c r="AG555" s="40" t="str">
        <f ca="1">IF(NOTA[ID_H]="","",INDEX(NOTA[TANGGAL],MATCH(,INDIRECT(ADDRESS(ROW(NOTA[TANGGAL]),COLUMN(NOTA[TANGGAL]))&amp;":"&amp;ADDRESS(ROW(),COLUMN(NOTA[TANGGAL]))),-1)))</f>
        <v/>
      </c>
      <c r="AH555" s="42" t="str">
        <f ca="1">IF(NOTA[[#This Row],[NAMA BARANG]]="","",INDEX(NOTA[SUPPLIER],MATCH(,INDIRECT(ADDRESS(ROW(NOTA[ID]),COLUMN(NOTA[ID]))&amp;":"&amp;ADDRESS(ROW(),COLUMN(NOTA[ID]))),-1)))</f>
        <v/>
      </c>
      <c r="AI555" s="42" t="str">
        <f ca="1">IF(NOTA[[#This Row],[ID_H]]="","",IF(NOTA[[#This Row],[FAKTUR]]="",INDIRECT(ADDRESS(ROW()-1,COLUMN())),NOTA[[#This Row],[FAKTUR]]))</f>
        <v/>
      </c>
      <c r="AJ555" s="39" t="str">
        <f ca="1">IF(NOTA[[#This Row],[ID]]="","",COUNTIF(NOTA[ID_H],NOTA[[#This Row],[ID_H]]))</f>
        <v/>
      </c>
      <c r="AK555" s="39" t="str">
        <f ca="1">IF(NOTA[[#This Row],[TGL.NOTA]]="",IF(NOTA[[#This Row],[SUPPLIER_H]]="","",AK554),MONTH(NOTA[[#This Row],[TGL.NOTA]]))</f>
        <v/>
      </c>
      <c r="AL555" s="39" t="str">
        <f>LOWER(SUBSTITUTE(SUBSTITUTE(SUBSTITUTE(SUBSTITUTE(SUBSTITUTE(SUBSTITUTE(SUBSTITUTE(SUBSTITUTE(SUBSTITUTE(NOTA[NAMA BARANG]," ",),".",""),"-",""),"(",""),")",""),",",""),"/",""),"""",""),"+",""))</f>
        <v/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 t="str">
        <f>IF(NOTA[[#This Row],[CONCAT1]]="","",MATCH(NOTA[[#This Row],[CONCAT1]],[3]!db[NB NOTA_C],0))</f>
        <v/>
      </c>
      <c r="AR555" s="39" t="str">
        <f>IF(NOTA[[#This Row],[QTY/ CTN]]="","",TRUE)</f>
        <v/>
      </c>
      <c r="AS555" s="39" t="str">
        <f ca="1">IF(NOTA[[#This Row],[ID_H]]="","",IF(NOTA[[#This Row],[Column3]]=TRUE,NOTA[[#This Row],[QTY/ CTN]],INDEX([3]!db[QTY/ CTN],NOTA[[#This Row],[//DB]])))</f>
        <v/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5" s="39" t="str">
        <f ca="1">IF(NOTA[[#This Row],[ID_H]]="","",MATCH(NOTA[[#This Row],[NB NOTA_C_QTY]],[3]!db[NB NOTA_C_QTY],0))</f>
        <v/>
      </c>
      <c r="AV555" s="55" t="str">
        <f ca="1">IF(NOTA[[#This Row],[NB NOTA_C_QTY]]="","",ROW()-2)</f>
        <v/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NOTA_C_QTY]],[3]!db[NB NOTA_C_QTY],0))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39" t="str">
        <f>IF(NOTA[[#This Row],[ID_P]]="","",MATCH(NOTA[[#This Row],[ID_P]],[1]!B_MSK[N_ID],0))</f>
        <v/>
      </c>
      <c r="D557" s="39" t="str">
        <f ca="1">IF(NOTA[[#This Row],[NAMA BARANG]]="","",INDEX(NOTA[ID],MATCH(,INDIRECT(ADDRESS(ROW(NOTA[ID]),COLUMN(NOTA[ID]))&amp;":"&amp;ADDRESS(ROW(),COLUMN(NOTA[ID]))),-1)))</f>
        <v/>
      </c>
      <c r="E557" s="47"/>
      <c r="H557" s="48"/>
      <c r="N557" s="39"/>
      <c r="Q557" s="43"/>
      <c r="R557" s="49"/>
      <c r="S557" s="50"/>
      <c r="U557" s="51"/>
      <c r="V557" s="46"/>
      <c r="W557" s="51" t="str">
        <f>IF(NOTA[[#This Row],[HARGA/ CTN]]="",NOTA[[#This Row],[JUMLAH_H]],NOTA[[#This Row],[HARGA/ CTN]]*IF(NOTA[[#This Row],[C]]="",0,NOTA[[#This Row],[C]]))</f>
        <v/>
      </c>
      <c r="X557" s="51" t="str">
        <f>IF(NOTA[[#This Row],[JUMLAH]]="","",NOTA[[#This Row],[JUMLAH]]*NOTA[[#This Row],[DISC 1]])</f>
        <v/>
      </c>
      <c r="Y557" s="51" t="str">
        <f>IF(NOTA[[#This Row],[JUMLAH]]="","",(NOTA[[#This Row],[JUMLAH]]-NOTA[[#This Row],[DISC 1-]])*NOTA[[#This Row],[DISC 2]])</f>
        <v/>
      </c>
      <c r="Z557" s="51" t="str">
        <f>IF(NOTA[[#This Row],[JUMLAH]]="","",NOTA[[#This Row],[DISC 1-]]+NOTA[[#This Row],[DISC 2-]])</f>
        <v/>
      </c>
      <c r="AA557" s="51" t="str">
        <f>IF(NOTA[[#This Row],[JUMLAH]]="","",NOTA[[#This Row],[JUMLAH]]-NOTA[[#This Row],[DISC]])</f>
        <v/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7" s="51" t="str">
        <f>IF(OR(NOTA[[#This Row],[QTY]]="",NOTA[[#This Row],[HARGA SATUAN]]="",),"",NOTA[[#This Row],[QTY]]*NOTA[[#This Row],[HARGA SATUAN]])</f>
        <v/>
      </c>
      <c r="AG557" s="40" t="str">
        <f ca="1">IF(NOTA[ID_H]="","",INDEX(NOTA[TANGGAL],MATCH(,INDIRECT(ADDRESS(ROW(NOTA[TANGGAL]),COLUMN(NOTA[TANGGAL]))&amp;":"&amp;ADDRESS(ROW(),COLUMN(NOTA[TANGGAL]))),-1)))</f>
        <v/>
      </c>
      <c r="AH557" s="42" t="str">
        <f ca="1">IF(NOTA[[#This Row],[NAMA BARANG]]="","",INDEX(NOTA[SUPPLIER],MATCH(,INDIRECT(ADDRESS(ROW(NOTA[ID]),COLUMN(NOTA[ID]))&amp;":"&amp;ADDRESS(ROW(),COLUMN(NOTA[ID]))),-1)))</f>
        <v/>
      </c>
      <c r="AI557" s="42" t="str">
        <f ca="1">IF(NOTA[[#This Row],[ID_H]]="","",IF(NOTA[[#This Row],[FAKTUR]]="",INDIRECT(ADDRESS(ROW()-1,COLUMN())),NOTA[[#This Row],[FAKTUR]]))</f>
        <v/>
      </c>
      <c r="AJ557" s="39" t="str">
        <f ca="1">IF(NOTA[[#This Row],[ID]]="","",COUNTIF(NOTA[ID_H],NOTA[[#This Row],[ID_H]]))</f>
        <v/>
      </c>
      <c r="AK557" s="39" t="str">
        <f ca="1">IF(NOTA[[#This Row],[TGL.NOTA]]="",IF(NOTA[[#This Row],[SUPPLIER_H]]="","",AK556),MONTH(NOTA[[#This Row],[TGL.NOTA]]))</f>
        <v/>
      </c>
      <c r="AL557" s="39" t="str">
        <f>LOWER(SUBSTITUTE(SUBSTITUTE(SUBSTITUTE(SUBSTITUTE(SUBSTITUTE(SUBSTITUTE(SUBSTITUTE(SUBSTITUTE(SUBSTITUTE(NOTA[NAMA BARANG]," ",),".",""),"-",""),"(",""),")",""),",",""),"/",""),"""",""),"+",""))</f>
        <v/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7" s="39" t="str">
        <f>IF(NOTA[[#This Row],[CONCAT4]]="","",_xlfn.IFNA(MATCH(NOTA[[#This Row],[CONCAT4]],[2]!RAW[CONCAT_H],0),FALSE))</f>
        <v/>
      </c>
      <c r="AQ557" s="39" t="str">
        <f>IF(NOTA[[#This Row],[CONCAT1]]="","",MATCH(NOTA[[#This Row],[CONCAT1]],[3]!db[NB NOTA_C],0))</f>
        <v/>
      </c>
      <c r="AR557" s="39" t="str">
        <f>IF(NOTA[[#This Row],[QTY/ CTN]]="","",TRUE)</f>
        <v/>
      </c>
      <c r="AS557" s="39" t="str">
        <f ca="1">IF(NOTA[[#This Row],[ID_H]]="","",IF(NOTA[[#This Row],[Column3]]=TRUE,NOTA[[#This Row],[QTY/ CTN]],INDEX([3]!db[QTY/ CTN],NOTA[[#This Row],[//DB]])))</f>
        <v/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7" s="39" t="str">
        <f ca="1">IF(NOTA[[#This Row],[ID_H]]="","",MATCH(NOTA[[#This Row],[NB NOTA_C_QTY]],[3]!db[NB NOTA_C_QTY],0))</f>
        <v/>
      </c>
      <c r="AV557" s="55" t="str">
        <f ca="1">IF(NOTA[[#This Row],[NB NOTA_C_QTY]]="","",ROW()-2)</f>
        <v/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 t="str">
        <f ca="1">IF(NOTA[[#This Row],[NAMA BARANG]]="","",INDEX(NOTA[ID],MATCH(,INDIRECT(ADDRESS(ROW(NOTA[ID]),COLUMN(NOTA[ID]))&amp;":"&amp;ADDRESS(ROW(),COLUMN(NOTA[ID]))),-1)))</f>
        <v/>
      </c>
      <c r="E558" s="47"/>
      <c r="H558" s="48"/>
      <c r="N558" s="39"/>
      <c r="Q558" s="43"/>
      <c r="R558" s="49"/>
      <c r="S558" s="50"/>
      <c r="U558" s="51"/>
      <c r="V558" s="46"/>
      <c r="W558" s="51" t="str">
        <f>IF(NOTA[[#This Row],[HARGA/ CTN]]="",NOTA[[#This Row],[JUMLAH_H]],NOTA[[#This Row],[HARGA/ CTN]]*IF(NOTA[[#This Row],[C]]="",0,NOTA[[#This Row],[C]]))</f>
        <v/>
      </c>
      <c r="X558" s="51" t="str">
        <f>IF(NOTA[[#This Row],[JUMLAH]]="","",NOTA[[#This Row],[JUMLAH]]*NOTA[[#This Row],[DISC 1]])</f>
        <v/>
      </c>
      <c r="Y558" s="51" t="str">
        <f>IF(NOTA[[#This Row],[JUMLAH]]="","",(NOTA[[#This Row],[JUMLAH]]-NOTA[[#This Row],[DISC 1-]])*NOTA[[#This Row],[DISC 2]])</f>
        <v/>
      </c>
      <c r="Z558" s="51" t="str">
        <f>IF(NOTA[[#This Row],[JUMLAH]]="","",NOTA[[#This Row],[DISC 1-]]+NOTA[[#This Row],[DISC 2-]])</f>
        <v/>
      </c>
      <c r="AA558" s="51" t="str">
        <f>IF(NOTA[[#This Row],[JUMLAH]]="","",NOTA[[#This Row],[JUMLAH]]-NOTA[[#This Row],[DISC]])</f>
        <v/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8" s="51" t="str">
        <f>IF(OR(NOTA[[#This Row],[QTY]]="",NOTA[[#This Row],[HARGA SATUAN]]="",),"",NOTA[[#This Row],[QTY]]*NOTA[[#This Row],[HARGA SATUAN]])</f>
        <v/>
      </c>
      <c r="AG558" s="40" t="str">
        <f ca="1">IF(NOTA[ID_H]="","",INDEX(NOTA[TANGGAL],MATCH(,INDIRECT(ADDRESS(ROW(NOTA[TANGGAL]),COLUMN(NOTA[TANGGAL]))&amp;":"&amp;ADDRESS(ROW(),COLUMN(NOTA[TANGGAL]))),-1)))</f>
        <v/>
      </c>
      <c r="AH558" s="42" t="str">
        <f ca="1">IF(NOTA[[#This Row],[NAMA BARANG]]="","",INDEX(NOTA[SUPPLIER],MATCH(,INDIRECT(ADDRESS(ROW(NOTA[ID]),COLUMN(NOTA[ID]))&amp;":"&amp;ADDRESS(ROW(),COLUMN(NOTA[ID]))),-1)))</f>
        <v/>
      </c>
      <c r="AI558" s="42" t="str">
        <f ca="1">IF(NOTA[[#This Row],[ID_H]]="","",IF(NOTA[[#This Row],[FAKTUR]]="",INDIRECT(ADDRESS(ROW()-1,COLUMN())),NOTA[[#This Row],[FAKTUR]]))</f>
        <v/>
      </c>
      <c r="AJ558" s="39" t="str">
        <f ca="1">IF(NOTA[[#This Row],[ID]]="","",COUNTIF(NOTA[ID_H],NOTA[[#This Row],[ID_H]]))</f>
        <v/>
      </c>
      <c r="AK558" s="39" t="str">
        <f ca="1">IF(NOTA[[#This Row],[TGL.NOTA]]="",IF(NOTA[[#This Row],[SUPPLIER_H]]="","",AK557),MONTH(NOTA[[#This Row],[TGL.NOTA]]))</f>
        <v/>
      </c>
      <c r="AL558" s="39" t="str">
        <f>LOWER(SUBSTITUTE(SUBSTITUTE(SUBSTITUTE(SUBSTITUTE(SUBSTITUTE(SUBSTITUTE(SUBSTITUTE(SUBSTITUTE(SUBSTITUTE(NOTA[NAMA BARANG]," ",),".",""),"-",""),"(",""),")",""),",",""),"/",""),"""",""),"+",""))</f>
        <v/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 t="str">
        <f>IF(NOTA[[#This Row],[CONCAT1]]="","",MATCH(NOTA[[#This Row],[CONCAT1]],[3]!db[NB NOTA_C],0))</f>
        <v/>
      </c>
      <c r="AR558" s="39" t="str">
        <f>IF(NOTA[[#This Row],[QTY/ CTN]]="","",TRUE)</f>
        <v/>
      </c>
      <c r="AS558" s="39" t="str">
        <f ca="1">IF(NOTA[[#This Row],[ID_H]]="","",IF(NOTA[[#This Row],[Column3]]=TRUE,NOTA[[#This Row],[QTY/ CTN]],INDEX([3]!db[QTY/ CTN],NOTA[[#This Row],[//DB]])))</f>
        <v/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8" s="39" t="str">
        <f ca="1">IF(NOTA[[#This Row],[ID_H]]="","",MATCH(NOTA[[#This Row],[NB NOTA_C_QTY]],[3]!db[NB NOTA_C_QTY],0))</f>
        <v/>
      </c>
      <c r="AV558" s="55" t="str">
        <f ca="1">IF(NOTA[[#This Row],[NB NOTA_C_QTY]]="","",ROW()-2)</f>
        <v/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 t="str">
        <f ca="1">IF(NOTA[[#This Row],[NAMA BARANG]]="","",INDEX(NOTA[ID],MATCH(,INDIRECT(ADDRESS(ROW(NOTA[ID]),COLUMN(NOTA[ID]))&amp;":"&amp;ADDRESS(ROW(),COLUMN(NOTA[ID]))),-1)))</f>
        <v/>
      </c>
      <c r="E559" s="47"/>
      <c r="H559" s="48"/>
      <c r="N559" s="39"/>
      <c r="Q559" s="43"/>
      <c r="R559" s="49"/>
      <c r="S559" s="50"/>
      <c r="U559" s="51"/>
      <c r="V559" s="46"/>
      <c r="W559" s="51" t="str">
        <f>IF(NOTA[[#This Row],[HARGA/ CTN]]="",NOTA[[#This Row],[JUMLAH_H]],NOTA[[#This Row],[HARGA/ CTN]]*IF(NOTA[[#This Row],[C]]="",0,NOTA[[#This Row],[C]]))</f>
        <v/>
      </c>
      <c r="X559" s="51" t="str">
        <f>IF(NOTA[[#This Row],[JUMLAH]]="","",NOTA[[#This Row],[JUMLAH]]*NOTA[[#This Row],[DISC 1]])</f>
        <v/>
      </c>
      <c r="Y559" s="51" t="str">
        <f>IF(NOTA[[#This Row],[JUMLAH]]="","",(NOTA[[#This Row],[JUMLAH]]-NOTA[[#This Row],[DISC 1-]])*NOTA[[#This Row],[DISC 2]])</f>
        <v/>
      </c>
      <c r="Z559" s="51" t="str">
        <f>IF(NOTA[[#This Row],[JUMLAH]]="","",NOTA[[#This Row],[DISC 1-]]+NOTA[[#This Row],[DISC 2-]])</f>
        <v/>
      </c>
      <c r="AA559" s="51" t="str">
        <f>IF(NOTA[[#This Row],[JUMLAH]]="","",NOTA[[#This Row],[JUMLAH]]-NOTA[[#This Row],[DISC]])</f>
        <v/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9" s="51" t="str">
        <f>IF(OR(NOTA[[#This Row],[QTY]]="",NOTA[[#This Row],[HARGA SATUAN]]="",),"",NOTA[[#This Row],[QTY]]*NOTA[[#This Row],[HARGA SATUAN]])</f>
        <v/>
      </c>
      <c r="AG559" s="40" t="str">
        <f ca="1">IF(NOTA[ID_H]="","",INDEX(NOTA[TANGGAL],MATCH(,INDIRECT(ADDRESS(ROW(NOTA[TANGGAL]),COLUMN(NOTA[TANGGAL]))&amp;":"&amp;ADDRESS(ROW(),COLUMN(NOTA[TANGGAL]))),-1)))</f>
        <v/>
      </c>
      <c r="AH559" s="42" t="str">
        <f ca="1">IF(NOTA[[#This Row],[NAMA BARANG]]="","",INDEX(NOTA[SUPPLIER],MATCH(,INDIRECT(ADDRESS(ROW(NOTA[ID]),COLUMN(NOTA[ID]))&amp;":"&amp;ADDRESS(ROW(),COLUMN(NOTA[ID]))),-1)))</f>
        <v/>
      </c>
      <c r="AI559" s="42" t="str">
        <f ca="1">IF(NOTA[[#This Row],[ID_H]]="","",IF(NOTA[[#This Row],[FAKTUR]]="",INDIRECT(ADDRESS(ROW()-1,COLUMN())),NOTA[[#This Row],[FAKTUR]]))</f>
        <v/>
      </c>
      <c r="AJ559" s="39" t="str">
        <f ca="1">IF(NOTA[[#This Row],[ID]]="","",COUNTIF(NOTA[ID_H],NOTA[[#This Row],[ID_H]]))</f>
        <v/>
      </c>
      <c r="AK559" s="39" t="str">
        <f ca="1">IF(NOTA[[#This Row],[TGL.NOTA]]="",IF(NOTA[[#This Row],[SUPPLIER_H]]="","",AK558),MONTH(NOTA[[#This Row],[TGL.NOTA]]))</f>
        <v/>
      </c>
      <c r="AL559" s="39" t="str">
        <f>LOWER(SUBSTITUTE(SUBSTITUTE(SUBSTITUTE(SUBSTITUTE(SUBSTITUTE(SUBSTITUTE(SUBSTITUTE(SUBSTITUTE(SUBSTITUTE(NOTA[NAMA BARANG]," ",),".",""),"-",""),"(",""),")",""),",",""),"/",""),"""",""),"+",""))</f>
        <v/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 t="str">
        <f>IF(NOTA[[#This Row],[CONCAT1]]="","",MATCH(NOTA[[#This Row],[CONCAT1]],[3]!db[NB NOTA_C],0))</f>
        <v/>
      </c>
      <c r="AR559" s="39" t="str">
        <f>IF(NOTA[[#This Row],[QTY/ CTN]]="","",TRUE)</f>
        <v/>
      </c>
      <c r="AS559" s="39" t="str">
        <f ca="1">IF(NOTA[[#This Row],[ID_H]]="","",IF(NOTA[[#This Row],[Column3]]=TRUE,NOTA[[#This Row],[QTY/ CTN]],INDEX([3]!db[QTY/ CTN],NOTA[[#This Row],[//DB]])))</f>
        <v/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9" s="39" t="str">
        <f ca="1">IF(NOTA[[#This Row],[ID_H]]="","",MATCH(NOTA[[#This Row],[NB NOTA_C_QTY]],[3]!db[NB NOTA_C_QTY],0))</f>
        <v/>
      </c>
      <c r="AV559" s="55" t="str">
        <f ca="1">IF(NOTA[[#This Row],[NB NOTA_C_QTY]]="","",ROW()-2)</f>
        <v/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 t="str">
        <f ca="1">IF(NOTA[[#This Row],[NAMA BARANG]]="","",INDEX(NOTA[ID],MATCH(,INDIRECT(ADDRESS(ROW(NOTA[ID]),COLUMN(NOTA[ID]))&amp;":"&amp;ADDRESS(ROW(),COLUMN(NOTA[ID]))),-1)))</f>
        <v/>
      </c>
      <c r="E560" s="47"/>
      <c r="H560" s="48"/>
      <c r="N560" s="39"/>
      <c r="Q560" s="43"/>
      <c r="R560" s="49"/>
      <c r="S560" s="50"/>
      <c r="U560" s="51"/>
      <c r="V560" s="46"/>
      <c r="W560" s="51" t="str">
        <f>IF(NOTA[[#This Row],[HARGA/ CTN]]="",NOTA[[#This Row],[JUMLAH_H]],NOTA[[#This Row],[HARGA/ CTN]]*IF(NOTA[[#This Row],[C]]="",0,NOTA[[#This Row],[C]]))</f>
        <v/>
      </c>
      <c r="X560" s="51" t="str">
        <f>IF(NOTA[[#This Row],[JUMLAH]]="","",NOTA[[#This Row],[JUMLAH]]*NOTA[[#This Row],[DISC 1]])</f>
        <v/>
      </c>
      <c r="Y560" s="51" t="str">
        <f>IF(NOTA[[#This Row],[JUMLAH]]="","",(NOTA[[#This Row],[JUMLAH]]-NOTA[[#This Row],[DISC 1-]])*NOTA[[#This Row],[DISC 2]])</f>
        <v/>
      </c>
      <c r="Z560" s="51" t="str">
        <f>IF(NOTA[[#This Row],[JUMLAH]]="","",NOTA[[#This Row],[DISC 1-]]+NOTA[[#This Row],[DISC 2-]])</f>
        <v/>
      </c>
      <c r="AA560" s="51" t="str">
        <f>IF(NOTA[[#This Row],[JUMLAH]]="","",NOTA[[#This Row],[JUMLAH]]-NOTA[[#This Row],[DISC]])</f>
        <v/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1" t="str">
        <f>IF(OR(NOTA[[#This Row],[QTY]]="",NOTA[[#This Row],[HARGA SATUAN]]="",),"",NOTA[[#This Row],[QTY]]*NOTA[[#This Row],[HARGA SATUAN]])</f>
        <v/>
      </c>
      <c r="AG560" s="40" t="str">
        <f ca="1">IF(NOTA[ID_H]="","",INDEX(NOTA[TANGGAL],MATCH(,INDIRECT(ADDRESS(ROW(NOTA[TANGGAL]),COLUMN(NOTA[TANGGAL]))&amp;":"&amp;ADDRESS(ROW(),COLUMN(NOTA[TANGGAL]))),-1)))</f>
        <v/>
      </c>
      <c r="AH560" s="42" t="str">
        <f ca="1">IF(NOTA[[#This Row],[NAMA BARANG]]="","",INDEX(NOTA[SUPPLIER],MATCH(,INDIRECT(ADDRESS(ROW(NOTA[ID]),COLUMN(NOTA[ID]))&amp;":"&amp;ADDRESS(ROW(),COLUMN(NOTA[ID]))),-1)))</f>
        <v/>
      </c>
      <c r="AI560" s="42" t="str">
        <f ca="1">IF(NOTA[[#This Row],[ID_H]]="","",IF(NOTA[[#This Row],[FAKTUR]]="",INDIRECT(ADDRESS(ROW()-1,COLUMN())),NOTA[[#This Row],[FAKTUR]]))</f>
        <v/>
      </c>
      <c r="AJ560" s="39" t="str">
        <f ca="1">IF(NOTA[[#This Row],[ID]]="","",COUNTIF(NOTA[ID_H],NOTA[[#This Row],[ID_H]]))</f>
        <v/>
      </c>
      <c r="AK560" s="39" t="str">
        <f ca="1">IF(NOTA[[#This Row],[TGL.NOTA]]="",IF(NOTA[[#This Row],[SUPPLIER_H]]="","",AK559),MONTH(NOTA[[#This Row],[TGL.NOTA]]))</f>
        <v/>
      </c>
      <c r="AL560" s="39" t="str">
        <f>LOWER(SUBSTITUTE(SUBSTITUTE(SUBSTITUTE(SUBSTITUTE(SUBSTITUTE(SUBSTITUTE(SUBSTITUTE(SUBSTITUTE(SUBSTITUTE(NOTA[NAMA BARANG]," ",),".",""),"-",""),"(",""),")",""),",",""),"/",""),"""",""),"+",""))</f>
        <v/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 t="str">
        <f>IF(NOTA[[#This Row],[CONCAT1]]="","",MATCH(NOTA[[#This Row],[CONCAT1]],[3]!db[NB NOTA_C],0))</f>
        <v/>
      </c>
      <c r="AR560" s="39" t="str">
        <f>IF(NOTA[[#This Row],[QTY/ CTN]]="","",TRUE)</f>
        <v/>
      </c>
      <c r="AS560" s="39" t="str">
        <f ca="1">IF(NOTA[[#This Row],[ID_H]]="","",IF(NOTA[[#This Row],[Column3]]=TRUE,NOTA[[#This Row],[QTY/ CTN]],INDEX([3]!db[QTY/ CTN],NOTA[[#This Row],[//DB]])))</f>
        <v/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0" s="39" t="str">
        <f ca="1">IF(NOTA[[#This Row],[ID_H]]="","",MATCH(NOTA[[#This Row],[NB NOTA_C_QTY]],[3]!db[NB NOTA_C_QTY],0))</f>
        <v/>
      </c>
      <c r="AV560" s="55" t="str">
        <f ca="1">IF(NOTA[[#This Row],[NB NOTA_C_QTY]]="","",ROW()-2)</f>
        <v/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 t="str">
        <f ca="1">IF(NOTA[[#This Row],[NAMA BARANG]]="","",INDEX(NOTA[ID],MATCH(,INDIRECT(ADDRESS(ROW(NOTA[ID]),COLUMN(NOTA[ID]))&amp;":"&amp;ADDRESS(ROW(),COLUMN(NOTA[ID]))),-1)))</f>
        <v/>
      </c>
      <c r="E561" s="47"/>
      <c r="H561" s="48"/>
      <c r="N561" s="39"/>
      <c r="Q561" s="43"/>
      <c r="R561" s="49"/>
      <c r="S561" s="50"/>
      <c r="U561" s="51"/>
      <c r="V561" s="46"/>
      <c r="W561" s="51" t="str">
        <f>IF(NOTA[[#This Row],[HARGA/ CTN]]="",NOTA[[#This Row],[JUMLAH_H]],NOTA[[#This Row],[HARGA/ CTN]]*IF(NOTA[[#This Row],[C]]="",0,NOTA[[#This Row],[C]]))</f>
        <v/>
      </c>
      <c r="X561" s="51" t="str">
        <f>IF(NOTA[[#This Row],[JUMLAH]]="","",NOTA[[#This Row],[JUMLAH]]*NOTA[[#This Row],[DISC 1]])</f>
        <v/>
      </c>
      <c r="Y561" s="51" t="str">
        <f>IF(NOTA[[#This Row],[JUMLAH]]="","",(NOTA[[#This Row],[JUMLAH]]-NOTA[[#This Row],[DISC 1-]])*NOTA[[#This Row],[DISC 2]])</f>
        <v/>
      </c>
      <c r="Z561" s="51" t="str">
        <f>IF(NOTA[[#This Row],[JUMLAH]]="","",NOTA[[#This Row],[DISC 1-]]+NOTA[[#This Row],[DISC 2-]])</f>
        <v/>
      </c>
      <c r="AA561" s="51" t="str">
        <f>IF(NOTA[[#This Row],[JUMLAH]]="","",NOTA[[#This Row],[JUMLAH]]-NOTA[[#This Row],[DISC]])</f>
        <v/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1" s="51" t="str">
        <f>IF(OR(NOTA[[#This Row],[QTY]]="",NOTA[[#This Row],[HARGA SATUAN]]="",),"",NOTA[[#This Row],[QTY]]*NOTA[[#This Row],[HARGA SATUAN]])</f>
        <v/>
      </c>
      <c r="AG561" s="40" t="str">
        <f ca="1">IF(NOTA[ID_H]="","",INDEX(NOTA[TANGGAL],MATCH(,INDIRECT(ADDRESS(ROW(NOTA[TANGGAL]),COLUMN(NOTA[TANGGAL]))&amp;":"&amp;ADDRESS(ROW(),COLUMN(NOTA[TANGGAL]))),-1)))</f>
        <v/>
      </c>
      <c r="AH561" s="42" t="str">
        <f ca="1">IF(NOTA[[#This Row],[NAMA BARANG]]="","",INDEX(NOTA[SUPPLIER],MATCH(,INDIRECT(ADDRESS(ROW(NOTA[ID]),COLUMN(NOTA[ID]))&amp;":"&amp;ADDRESS(ROW(),COLUMN(NOTA[ID]))),-1)))</f>
        <v/>
      </c>
      <c r="AI561" s="42" t="str">
        <f ca="1">IF(NOTA[[#This Row],[ID_H]]="","",IF(NOTA[[#This Row],[FAKTUR]]="",INDIRECT(ADDRESS(ROW()-1,COLUMN())),NOTA[[#This Row],[FAKTUR]]))</f>
        <v/>
      </c>
      <c r="AJ561" s="39" t="str">
        <f ca="1">IF(NOTA[[#This Row],[ID]]="","",COUNTIF(NOTA[ID_H],NOTA[[#This Row],[ID_H]]))</f>
        <v/>
      </c>
      <c r="AK561" s="39" t="str">
        <f ca="1">IF(NOTA[[#This Row],[TGL.NOTA]]="",IF(NOTA[[#This Row],[SUPPLIER_H]]="","",AK560),MONTH(NOTA[[#This Row],[TGL.NOTA]]))</f>
        <v/>
      </c>
      <c r="AL561" s="39" t="str">
        <f>LOWER(SUBSTITUTE(SUBSTITUTE(SUBSTITUTE(SUBSTITUTE(SUBSTITUTE(SUBSTITUTE(SUBSTITUTE(SUBSTITUTE(SUBSTITUTE(NOTA[NAMA BARANG]," ",),".",""),"-",""),"(",""),")",""),",",""),"/",""),"""",""),"+",""))</f>
        <v/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 t="str">
        <f>IF(NOTA[[#This Row],[CONCAT1]]="","",MATCH(NOTA[[#This Row],[CONCAT1]],[3]!db[NB NOTA_C],0))</f>
        <v/>
      </c>
      <c r="AR561" s="39" t="str">
        <f>IF(NOTA[[#This Row],[QTY/ CTN]]="","",TRUE)</f>
        <v/>
      </c>
      <c r="AS561" s="39" t="str">
        <f ca="1">IF(NOTA[[#This Row],[ID_H]]="","",IF(NOTA[[#This Row],[Column3]]=TRUE,NOTA[[#This Row],[QTY/ CTN]],INDEX([3]!db[QTY/ CTN],NOTA[[#This Row],[//DB]])))</f>
        <v/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1" s="39" t="str">
        <f ca="1">IF(NOTA[[#This Row],[ID_H]]="","",MATCH(NOTA[[#This Row],[NB NOTA_C_QTY]],[3]!db[NB NOTA_C_QTY],0))</f>
        <v/>
      </c>
      <c r="AV561" s="55" t="str">
        <f ca="1">IF(NOTA[[#This Row],[NB NOTA_C_QTY]]="","",ROW()-2)</f>
        <v/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 t="str">
        <f ca="1">IF(NOTA[[#This Row],[NAMA BARANG]]="","",INDEX(NOTA[ID],MATCH(,INDIRECT(ADDRESS(ROW(NOTA[ID]),COLUMN(NOTA[ID]))&amp;":"&amp;ADDRESS(ROW(),COLUMN(NOTA[ID]))),-1)))</f>
        <v/>
      </c>
      <c r="E562" s="47"/>
      <c r="H562" s="48"/>
      <c r="N562" s="39"/>
      <c r="Q562" s="43"/>
      <c r="R562" s="49"/>
      <c r="S562" s="50"/>
      <c r="U562" s="51"/>
      <c r="V562" s="46"/>
      <c r="W562" s="51" t="str">
        <f>IF(NOTA[[#This Row],[HARGA/ CTN]]="",NOTA[[#This Row],[JUMLAH_H]],NOTA[[#This Row],[HARGA/ CTN]]*IF(NOTA[[#This Row],[C]]="",0,NOTA[[#This Row],[C]]))</f>
        <v/>
      </c>
      <c r="X562" s="51" t="str">
        <f>IF(NOTA[[#This Row],[JUMLAH]]="","",NOTA[[#This Row],[JUMLAH]]*NOTA[[#This Row],[DISC 1]])</f>
        <v/>
      </c>
      <c r="Y562" s="51" t="str">
        <f>IF(NOTA[[#This Row],[JUMLAH]]="","",(NOTA[[#This Row],[JUMLAH]]-NOTA[[#This Row],[DISC 1-]])*NOTA[[#This Row],[DISC 2]])</f>
        <v/>
      </c>
      <c r="Z562" s="51" t="str">
        <f>IF(NOTA[[#This Row],[JUMLAH]]="","",NOTA[[#This Row],[DISC 1-]]+NOTA[[#This Row],[DISC 2-]])</f>
        <v/>
      </c>
      <c r="AA562" s="51" t="str">
        <f>IF(NOTA[[#This Row],[JUMLAH]]="","",NOTA[[#This Row],[JUMLAH]]-NOTA[[#This Row],[DISC]])</f>
        <v/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2" s="51" t="str">
        <f>IF(OR(NOTA[[#This Row],[QTY]]="",NOTA[[#This Row],[HARGA SATUAN]]="",),"",NOTA[[#This Row],[QTY]]*NOTA[[#This Row],[HARGA SATUAN]])</f>
        <v/>
      </c>
      <c r="AG562" s="40" t="str">
        <f ca="1">IF(NOTA[ID_H]="","",INDEX(NOTA[TANGGAL],MATCH(,INDIRECT(ADDRESS(ROW(NOTA[TANGGAL]),COLUMN(NOTA[TANGGAL]))&amp;":"&amp;ADDRESS(ROW(),COLUMN(NOTA[TANGGAL]))),-1)))</f>
        <v/>
      </c>
      <c r="AH562" s="42" t="str">
        <f ca="1">IF(NOTA[[#This Row],[NAMA BARANG]]="","",INDEX(NOTA[SUPPLIER],MATCH(,INDIRECT(ADDRESS(ROW(NOTA[ID]),COLUMN(NOTA[ID]))&amp;":"&amp;ADDRESS(ROW(),COLUMN(NOTA[ID]))),-1)))</f>
        <v/>
      </c>
      <c r="AI562" s="42" t="str">
        <f ca="1">IF(NOTA[[#This Row],[ID_H]]="","",IF(NOTA[[#This Row],[FAKTUR]]="",INDIRECT(ADDRESS(ROW()-1,COLUMN())),NOTA[[#This Row],[FAKTUR]]))</f>
        <v/>
      </c>
      <c r="AJ562" s="39" t="str">
        <f ca="1">IF(NOTA[[#This Row],[ID]]="","",COUNTIF(NOTA[ID_H],NOTA[[#This Row],[ID_H]]))</f>
        <v/>
      </c>
      <c r="AK562" s="39" t="str">
        <f ca="1">IF(NOTA[[#This Row],[TGL.NOTA]]="",IF(NOTA[[#This Row],[SUPPLIER_H]]="","",AK561),MONTH(NOTA[[#This Row],[TGL.NOTA]]))</f>
        <v/>
      </c>
      <c r="AL562" s="39" t="str">
        <f>LOWER(SUBSTITUTE(SUBSTITUTE(SUBSTITUTE(SUBSTITUTE(SUBSTITUTE(SUBSTITUTE(SUBSTITUTE(SUBSTITUTE(SUBSTITUTE(NOTA[NAMA BARANG]," ",),".",""),"-",""),"(",""),")",""),",",""),"/",""),"""",""),"+",""))</f>
        <v/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 t="str">
        <f>IF(NOTA[[#This Row],[CONCAT1]]="","",MATCH(NOTA[[#This Row],[CONCAT1]],[3]!db[NB NOTA_C],0))</f>
        <v/>
      </c>
      <c r="AR562" s="39" t="str">
        <f>IF(NOTA[[#This Row],[QTY/ CTN]]="","",TRUE)</f>
        <v/>
      </c>
      <c r="AS562" s="39" t="str">
        <f ca="1">IF(NOTA[[#This Row],[ID_H]]="","",IF(NOTA[[#This Row],[Column3]]=TRUE,NOTA[[#This Row],[QTY/ CTN]],INDEX([3]!db[QTY/ CTN],NOTA[[#This Row],[//DB]])))</f>
        <v/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2" s="39" t="str">
        <f ca="1">IF(NOTA[[#This Row],[ID_H]]="","",MATCH(NOTA[[#This Row],[NB NOTA_C_QTY]],[3]!db[NB NOTA_C_QTY],0))</f>
        <v/>
      </c>
      <c r="AV562" s="55" t="str">
        <f ca="1">IF(NOTA[[#This Row],[NB NOTA_C_QTY]]="","",ROW()-2)</f>
        <v/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 t="str">
        <f ca="1">IF(NOTA[[#This Row],[NAMA BARANG]]="","",INDEX(NOTA[ID],MATCH(,INDIRECT(ADDRESS(ROW(NOTA[ID]),COLUMN(NOTA[ID]))&amp;":"&amp;ADDRESS(ROW(),COLUMN(NOTA[ID]))),-1)))</f>
        <v/>
      </c>
      <c r="E563" s="47"/>
      <c r="H563" s="48"/>
      <c r="N563" s="39"/>
      <c r="Q563" s="43"/>
      <c r="R563" s="49"/>
      <c r="S563" s="50"/>
      <c r="U563" s="51"/>
      <c r="V563" s="46"/>
      <c r="W563" s="51" t="str">
        <f>IF(NOTA[[#This Row],[HARGA/ CTN]]="",NOTA[[#This Row],[JUMLAH_H]],NOTA[[#This Row],[HARGA/ CTN]]*IF(NOTA[[#This Row],[C]]="",0,NOTA[[#This Row],[C]]))</f>
        <v/>
      </c>
      <c r="X563" s="51" t="str">
        <f>IF(NOTA[[#This Row],[JUMLAH]]="","",NOTA[[#This Row],[JUMLAH]]*NOTA[[#This Row],[DISC 1]])</f>
        <v/>
      </c>
      <c r="Y563" s="51" t="str">
        <f>IF(NOTA[[#This Row],[JUMLAH]]="","",(NOTA[[#This Row],[JUMLAH]]-NOTA[[#This Row],[DISC 1-]])*NOTA[[#This Row],[DISC 2]])</f>
        <v/>
      </c>
      <c r="Z563" s="51" t="str">
        <f>IF(NOTA[[#This Row],[JUMLAH]]="","",NOTA[[#This Row],[DISC 1-]]+NOTA[[#This Row],[DISC 2-]])</f>
        <v/>
      </c>
      <c r="AA563" s="51" t="str">
        <f>IF(NOTA[[#This Row],[JUMLAH]]="","",NOTA[[#This Row],[JUMLAH]]-NOTA[[#This Row],[DISC]])</f>
        <v/>
      </c>
      <c r="AB563" s="51"/>
      <c r="AC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1" t="str">
        <f>IF(OR(NOTA[[#This Row],[QTY]]="",NOTA[[#This Row],[HARGA SATUAN]]="",),"",NOTA[[#This Row],[QTY]]*NOTA[[#This Row],[HARGA SATUAN]])</f>
        <v/>
      </c>
      <c r="AG563" s="40" t="str">
        <f ca="1">IF(NOTA[ID_H]="","",INDEX(NOTA[TANGGAL],MATCH(,INDIRECT(ADDRESS(ROW(NOTA[TANGGAL]),COLUMN(NOTA[TANGGAL]))&amp;":"&amp;ADDRESS(ROW(),COLUMN(NOTA[TANGGAL]))),-1)))</f>
        <v/>
      </c>
      <c r="AH563" s="42" t="str">
        <f ca="1">IF(NOTA[[#This Row],[NAMA BARANG]]="","",INDEX(NOTA[SUPPLIER],MATCH(,INDIRECT(ADDRESS(ROW(NOTA[ID]),COLUMN(NOTA[ID]))&amp;":"&amp;ADDRESS(ROW(),COLUMN(NOTA[ID]))),-1)))</f>
        <v/>
      </c>
      <c r="AI563" s="42" t="str">
        <f ca="1">IF(NOTA[[#This Row],[ID_H]]="","",IF(NOTA[[#This Row],[FAKTUR]]="",INDIRECT(ADDRESS(ROW()-1,COLUMN())),NOTA[[#This Row],[FAKTUR]]))</f>
        <v/>
      </c>
      <c r="AJ563" s="39" t="str">
        <f ca="1">IF(NOTA[[#This Row],[ID]]="","",COUNTIF(NOTA[ID_H],NOTA[[#This Row],[ID_H]]))</f>
        <v/>
      </c>
      <c r="AK563" s="39" t="str">
        <f ca="1">IF(NOTA[[#This Row],[TGL.NOTA]]="",IF(NOTA[[#This Row],[SUPPLIER_H]]="","",AK562),MONTH(NOTA[[#This Row],[TGL.NOTA]]))</f>
        <v/>
      </c>
      <c r="AL563" s="39" t="str">
        <f>LOWER(SUBSTITUTE(SUBSTITUTE(SUBSTITUTE(SUBSTITUTE(SUBSTITUTE(SUBSTITUTE(SUBSTITUTE(SUBSTITUTE(SUBSTITUTE(NOTA[NAMA BARANG]," ",),".",""),"-",""),"(",""),")",""),",",""),"/",""),"""",""),"+",""))</f>
        <v/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 t="str">
        <f>IF(NOTA[[#This Row],[CONCAT1]]="","",MATCH(NOTA[[#This Row],[CONCAT1]],[3]!db[NB NOTA_C],0))</f>
        <v/>
      </c>
      <c r="AR563" s="39" t="str">
        <f>IF(NOTA[[#This Row],[QTY/ CTN]]="","",TRUE)</f>
        <v/>
      </c>
      <c r="AS563" s="39" t="str">
        <f ca="1">IF(NOTA[[#This Row],[ID_H]]="","",IF(NOTA[[#This Row],[Column3]]=TRUE,NOTA[[#This Row],[QTY/ CTN]],INDEX([3]!db[QTY/ CTN],NOTA[[#This Row],[//DB]])))</f>
        <v/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3" s="39" t="str">
        <f ca="1">IF(NOTA[[#This Row],[ID_H]]="","",MATCH(NOTA[[#This Row],[NB NOTA_C_QTY]],[3]!db[NB NOTA_C_QTY],0))</f>
        <v/>
      </c>
      <c r="AV563" s="55" t="str">
        <f ca="1">IF(NOTA[[#This Row],[NB NOTA_C_QTY]]="","",ROW()-2)</f>
        <v/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NOTA_C_QTY]],[3]!db[NB NOTA_C_QTY],0))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39" t="str">
        <f>IF(NOTA[[#This Row],[ID_P]]="","",MATCH(NOTA[[#This Row],[ID_P]],[1]!B_MSK[N_ID],0))</f>
        <v/>
      </c>
      <c r="D565" s="39" t="str">
        <f ca="1">IF(NOTA[[#This Row],[NAMA BARANG]]="","",INDEX(NOTA[ID],MATCH(,INDIRECT(ADDRESS(ROW(NOTA[ID]),COLUMN(NOTA[ID]))&amp;":"&amp;ADDRESS(ROW(),COLUMN(NOTA[ID]))),-1)))</f>
        <v/>
      </c>
      <c r="E565" s="47"/>
      <c r="H565" s="48"/>
      <c r="N565" s="39"/>
      <c r="Q565" s="43"/>
      <c r="R565" s="49"/>
      <c r="S565" s="50"/>
      <c r="U565" s="51"/>
      <c r="V565" s="46"/>
      <c r="W565" s="51" t="str">
        <f>IF(NOTA[[#This Row],[HARGA/ CTN]]="",NOTA[[#This Row],[JUMLAH_H]],NOTA[[#This Row],[HARGA/ CTN]]*IF(NOTA[[#This Row],[C]]="",0,NOTA[[#This Row],[C]]))</f>
        <v/>
      </c>
      <c r="X565" s="51" t="str">
        <f>IF(NOTA[[#This Row],[JUMLAH]]="","",NOTA[[#This Row],[JUMLAH]]*NOTA[[#This Row],[DISC 1]])</f>
        <v/>
      </c>
      <c r="Y565" s="51" t="str">
        <f>IF(NOTA[[#This Row],[JUMLAH]]="","",(NOTA[[#This Row],[JUMLAH]]-NOTA[[#This Row],[DISC 1-]])*NOTA[[#This Row],[DISC 2]])</f>
        <v/>
      </c>
      <c r="Z565" s="51" t="str">
        <f>IF(NOTA[[#This Row],[JUMLAH]]="","",NOTA[[#This Row],[DISC 1-]]+NOTA[[#This Row],[DISC 2-]])</f>
        <v/>
      </c>
      <c r="AA565" s="51" t="str">
        <f>IF(NOTA[[#This Row],[JUMLAH]]="","",NOTA[[#This Row],[JUMLAH]]-NOTA[[#This Row],[DISC]])</f>
        <v/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5" s="51" t="str">
        <f>IF(OR(NOTA[[#This Row],[QTY]]="",NOTA[[#This Row],[HARGA SATUAN]]="",),"",NOTA[[#This Row],[QTY]]*NOTA[[#This Row],[HARGA SATUAN]])</f>
        <v/>
      </c>
      <c r="AG565" s="40" t="str">
        <f ca="1">IF(NOTA[ID_H]="","",INDEX(NOTA[TANGGAL],MATCH(,INDIRECT(ADDRESS(ROW(NOTA[TANGGAL]),COLUMN(NOTA[TANGGAL]))&amp;":"&amp;ADDRESS(ROW(),COLUMN(NOTA[TANGGAL]))),-1)))</f>
        <v/>
      </c>
      <c r="AH565" s="42" t="str">
        <f ca="1">IF(NOTA[[#This Row],[NAMA BARANG]]="","",INDEX(NOTA[SUPPLIER],MATCH(,INDIRECT(ADDRESS(ROW(NOTA[ID]),COLUMN(NOTA[ID]))&amp;":"&amp;ADDRESS(ROW(),COLUMN(NOTA[ID]))),-1)))</f>
        <v/>
      </c>
      <c r="AI565" s="42" t="str">
        <f ca="1">IF(NOTA[[#This Row],[ID_H]]="","",IF(NOTA[[#This Row],[FAKTUR]]="",INDIRECT(ADDRESS(ROW()-1,COLUMN())),NOTA[[#This Row],[FAKTUR]]))</f>
        <v/>
      </c>
      <c r="AJ565" s="39" t="str">
        <f ca="1">IF(NOTA[[#This Row],[ID]]="","",COUNTIF(NOTA[ID_H],NOTA[[#This Row],[ID_H]]))</f>
        <v/>
      </c>
      <c r="AK565" s="39" t="str">
        <f ca="1">IF(NOTA[[#This Row],[TGL.NOTA]]="",IF(NOTA[[#This Row],[SUPPLIER_H]]="","",AK564),MONTH(NOTA[[#This Row],[TGL.NOTA]]))</f>
        <v/>
      </c>
      <c r="AL565" s="39" t="str">
        <f>LOWER(SUBSTITUTE(SUBSTITUTE(SUBSTITUTE(SUBSTITUTE(SUBSTITUTE(SUBSTITUTE(SUBSTITUTE(SUBSTITUTE(SUBSTITUTE(NOTA[NAMA BARANG]," ",),".",""),"-",""),"(",""),")",""),",",""),"/",""),"""",""),"+",""))</f>
        <v/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5" s="39" t="str">
        <f>IF(NOTA[[#This Row],[CONCAT4]]="","",_xlfn.IFNA(MATCH(NOTA[[#This Row],[CONCAT4]],[2]!RAW[CONCAT_H],0),FALSE))</f>
        <v/>
      </c>
      <c r="AQ565" s="39" t="str">
        <f>IF(NOTA[[#This Row],[CONCAT1]]="","",MATCH(NOTA[[#This Row],[CONCAT1]],[3]!db[NB NOTA_C],0))</f>
        <v/>
      </c>
      <c r="AR565" s="39" t="str">
        <f>IF(NOTA[[#This Row],[QTY/ CTN]]="","",TRUE)</f>
        <v/>
      </c>
      <c r="AS565" s="39" t="str">
        <f ca="1">IF(NOTA[[#This Row],[ID_H]]="","",IF(NOTA[[#This Row],[Column3]]=TRUE,NOTA[[#This Row],[QTY/ CTN]],INDEX([3]!db[QTY/ CTN],NOTA[[#This Row],[//DB]])))</f>
        <v/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5" s="39" t="str">
        <f ca="1">IF(NOTA[[#This Row],[ID_H]]="","",MATCH(NOTA[[#This Row],[NB NOTA_C_QTY]],[3]!db[NB NOTA_C_QTY],0))</f>
        <v/>
      </c>
      <c r="AV565" s="55" t="str">
        <f ca="1">IF(NOTA[[#This Row],[NB NOTA_C_QTY]]="","",ROW()-2)</f>
        <v/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 t="str">
        <f ca="1">IF(NOTA[[#This Row],[NAMA BARANG]]="","",INDEX(NOTA[ID],MATCH(,INDIRECT(ADDRESS(ROW(NOTA[ID]),COLUMN(NOTA[ID]))&amp;":"&amp;ADDRESS(ROW(),COLUMN(NOTA[ID]))),-1)))</f>
        <v/>
      </c>
      <c r="E566" s="47"/>
      <c r="H566" s="48"/>
      <c r="N566" s="39"/>
      <c r="Q566" s="43"/>
      <c r="R566" s="49"/>
      <c r="S566" s="50"/>
      <c r="U566" s="51"/>
      <c r="V566" s="46"/>
      <c r="W566" s="51" t="str">
        <f>IF(NOTA[[#This Row],[HARGA/ CTN]]="",NOTA[[#This Row],[JUMLAH_H]],NOTA[[#This Row],[HARGA/ CTN]]*IF(NOTA[[#This Row],[C]]="",0,NOTA[[#This Row],[C]]))</f>
        <v/>
      </c>
      <c r="X566" s="51" t="str">
        <f>IF(NOTA[[#This Row],[JUMLAH]]="","",NOTA[[#This Row],[JUMLAH]]*NOTA[[#This Row],[DISC 1]])</f>
        <v/>
      </c>
      <c r="Y566" s="51" t="str">
        <f>IF(NOTA[[#This Row],[JUMLAH]]="","",(NOTA[[#This Row],[JUMLAH]]-NOTA[[#This Row],[DISC 1-]])*NOTA[[#This Row],[DISC 2]])</f>
        <v/>
      </c>
      <c r="Z566" s="51" t="str">
        <f>IF(NOTA[[#This Row],[JUMLAH]]="","",NOTA[[#This Row],[DISC 1-]]+NOTA[[#This Row],[DISC 2-]])</f>
        <v/>
      </c>
      <c r="AA566" s="51" t="str">
        <f>IF(NOTA[[#This Row],[JUMLAH]]="","",NOTA[[#This Row],[JUMLAH]]-NOTA[[#This Row],[DISC]])</f>
        <v/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6" s="51" t="str">
        <f>IF(OR(NOTA[[#This Row],[QTY]]="",NOTA[[#This Row],[HARGA SATUAN]]="",),"",NOTA[[#This Row],[QTY]]*NOTA[[#This Row],[HARGA SATUAN]])</f>
        <v/>
      </c>
      <c r="AG566" s="40" t="str">
        <f ca="1">IF(NOTA[ID_H]="","",INDEX(NOTA[TANGGAL],MATCH(,INDIRECT(ADDRESS(ROW(NOTA[TANGGAL]),COLUMN(NOTA[TANGGAL]))&amp;":"&amp;ADDRESS(ROW(),COLUMN(NOTA[TANGGAL]))),-1)))</f>
        <v/>
      </c>
      <c r="AH566" s="42" t="str">
        <f ca="1">IF(NOTA[[#This Row],[NAMA BARANG]]="","",INDEX(NOTA[SUPPLIER],MATCH(,INDIRECT(ADDRESS(ROW(NOTA[ID]),COLUMN(NOTA[ID]))&amp;":"&amp;ADDRESS(ROW(),COLUMN(NOTA[ID]))),-1)))</f>
        <v/>
      </c>
      <c r="AI566" s="42" t="str">
        <f ca="1">IF(NOTA[[#This Row],[ID_H]]="","",IF(NOTA[[#This Row],[FAKTUR]]="",INDIRECT(ADDRESS(ROW()-1,COLUMN())),NOTA[[#This Row],[FAKTUR]]))</f>
        <v/>
      </c>
      <c r="AJ566" s="39" t="str">
        <f ca="1">IF(NOTA[[#This Row],[ID]]="","",COUNTIF(NOTA[ID_H],NOTA[[#This Row],[ID_H]]))</f>
        <v/>
      </c>
      <c r="AK566" s="39" t="str">
        <f ca="1">IF(NOTA[[#This Row],[TGL.NOTA]]="",IF(NOTA[[#This Row],[SUPPLIER_H]]="","",AK565),MONTH(NOTA[[#This Row],[TGL.NOTA]]))</f>
        <v/>
      </c>
      <c r="AL566" s="39" t="str">
        <f>LOWER(SUBSTITUTE(SUBSTITUTE(SUBSTITUTE(SUBSTITUTE(SUBSTITUTE(SUBSTITUTE(SUBSTITUTE(SUBSTITUTE(SUBSTITUTE(NOTA[NAMA BARANG]," ",),".",""),"-",""),"(",""),")",""),",",""),"/",""),"""",""),"+",""))</f>
        <v/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 t="str">
        <f>IF(NOTA[[#This Row],[CONCAT1]]="","",MATCH(NOTA[[#This Row],[CONCAT1]],[3]!db[NB NOTA_C],0))</f>
        <v/>
      </c>
      <c r="AR566" s="39" t="str">
        <f>IF(NOTA[[#This Row],[QTY/ CTN]]="","",TRUE)</f>
        <v/>
      </c>
      <c r="AS566" s="39" t="str">
        <f ca="1">IF(NOTA[[#This Row],[ID_H]]="","",IF(NOTA[[#This Row],[Column3]]=TRUE,NOTA[[#This Row],[QTY/ CTN]],INDEX([3]!db[QTY/ CTN],NOTA[[#This Row],[//DB]])))</f>
        <v/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6" s="39" t="str">
        <f ca="1">IF(NOTA[[#This Row],[ID_H]]="","",MATCH(NOTA[[#This Row],[NB NOTA_C_QTY]],[3]!db[NB NOTA_C_QTY],0))</f>
        <v/>
      </c>
      <c r="AV566" s="55" t="str">
        <f ca="1">IF(NOTA[[#This Row],[NB NOTA_C_QTY]]="","",ROW()-2)</f>
        <v/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 t="str">
        <f ca="1">IF(NOTA[[#This Row],[NAMA BARANG]]="","",INDEX(NOTA[ID],MATCH(,INDIRECT(ADDRESS(ROW(NOTA[ID]),COLUMN(NOTA[ID]))&amp;":"&amp;ADDRESS(ROW(),COLUMN(NOTA[ID]))),-1)))</f>
        <v/>
      </c>
      <c r="E567" s="47"/>
      <c r="H567" s="48"/>
      <c r="N567" s="39"/>
      <c r="Q567" s="43"/>
      <c r="R567" s="49"/>
      <c r="S567" s="50"/>
      <c r="U567" s="51"/>
      <c r="V567" s="46"/>
      <c r="W567" s="51" t="str">
        <f>IF(NOTA[[#This Row],[HARGA/ CTN]]="",NOTA[[#This Row],[JUMLAH_H]],NOTA[[#This Row],[HARGA/ CTN]]*IF(NOTA[[#This Row],[C]]="",0,NOTA[[#This Row],[C]]))</f>
        <v/>
      </c>
      <c r="X567" s="51" t="str">
        <f>IF(NOTA[[#This Row],[JUMLAH]]="","",NOTA[[#This Row],[JUMLAH]]*NOTA[[#This Row],[DISC 1]])</f>
        <v/>
      </c>
      <c r="Y567" s="51" t="str">
        <f>IF(NOTA[[#This Row],[JUMLAH]]="","",(NOTA[[#This Row],[JUMLAH]]-NOTA[[#This Row],[DISC 1-]])*NOTA[[#This Row],[DISC 2]])</f>
        <v/>
      </c>
      <c r="Z567" s="51" t="str">
        <f>IF(NOTA[[#This Row],[JUMLAH]]="","",NOTA[[#This Row],[DISC 1-]]+NOTA[[#This Row],[DISC 2-]])</f>
        <v/>
      </c>
      <c r="AA567" s="51" t="str">
        <f>IF(NOTA[[#This Row],[JUMLAH]]="","",NOTA[[#This Row],[JUMLAH]]-NOTA[[#This Row],[DISC]])</f>
        <v/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7" s="51" t="str">
        <f>IF(OR(NOTA[[#This Row],[QTY]]="",NOTA[[#This Row],[HARGA SATUAN]]="",),"",NOTA[[#This Row],[QTY]]*NOTA[[#This Row],[HARGA SATUAN]])</f>
        <v/>
      </c>
      <c r="AG567" s="40" t="str">
        <f ca="1">IF(NOTA[ID_H]="","",INDEX(NOTA[TANGGAL],MATCH(,INDIRECT(ADDRESS(ROW(NOTA[TANGGAL]),COLUMN(NOTA[TANGGAL]))&amp;":"&amp;ADDRESS(ROW(),COLUMN(NOTA[TANGGAL]))),-1)))</f>
        <v/>
      </c>
      <c r="AH567" s="42" t="str">
        <f ca="1">IF(NOTA[[#This Row],[NAMA BARANG]]="","",INDEX(NOTA[SUPPLIER],MATCH(,INDIRECT(ADDRESS(ROW(NOTA[ID]),COLUMN(NOTA[ID]))&amp;":"&amp;ADDRESS(ROW(),COLUMN(NOTA[ID]))),-1)))</f>
        <v/>
      </c>
      <c r="AI567" s="42" t="str">
        <f ca="1">IF(NOTA[[#This Row],[ID_H]]="","",IF(NOTA[[#This Row],[FAKTUR]]="",INDIRECT(ADDRESS(ROW()-1,COLUMN())),NOTA[[#This Row],[FAKTUR]]))</f>
        <v/>
      </c>
      <c r="AJ567" s="39" t="str">
        <f ca="1">IF(NOTA[[#This Row],[ID]]="","",COUNTIF(NOTA[ID_H],NOTA[[#This Row],[ID_H]]))</f>
        <v/>
      </c>
      <c r="AK567" s="39" t="str">
        <f ca="1">IF(NOTA[[#This Row],[TGL.NOTA]]="",IF(NOTA[[#This Row],[SUPPLIER_H]]="","",AK566),MONTH(NOTA[[#This Row],[TGL.NOTA]]))</f>
        <v/>
      </c>
      <c r="AL567" s="39" t="str">
        <f>LOWER(SUBSTITUTE(SUBSTITUTE(SUBSTITUTE(SUBSTITUTE(SUBSTITUTE(SUBSTITUTE(SUBSTITUTE(SUBSTITUTE(SUBSTITUTE(NOTA[NAMA BARANG]," ",),".",""),"-",""),"(",""),")",""),",",""),"/",""),"""",""),"+",""))</f>
        <v/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 t="str">
        <f>IF(NOTA[[#This Row],[CONCAT1]]="","",MATCH(NOTA[[#This Row],[CONCAT1]],[3]!db[NB NOTA_C],0))</f>
        <v/>
      </c>
      <c r="AR567" s="39" t="str">
        <f>IF(NOTA[[#This Row],[QTY/ CTN]]="","",TRUE)</f>
        <v/>
      </c>
      <c r="AS567" s="39" t="str">
        <f ca="1">IF(NOTA[[#This Row],[ID_H]]="","",IF(NOTA[[#This Row],[Column3]]=TRUE,NOTA[[#This Row],[QTY/ CTN]],INDEX([3]!db[QTY/ CTN],NOTA[[#This Row],[//DB]])))</f>
        <v/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7" s="39" t="str">
        <f ca="1">IF(NOTA[[#This Row],[ID_H]]="","",MATCH(NOTA[[#This Row],[NB NOTA_C_QTY]],[3]!db[NB NOTA_C_QTY],0))</f>
        <v/>
      </c>
      <c r="AV567" s="55" t="str">
        <f ca="1">IF(NOTA[[#This Row],[NB NOTA_C_QTY]]="","",ROW()-2)</f>
        <v/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 t="str">
        <f ca="1">IF(NOTA[[#This Row],[NAMA BARANG]]="","",INDEX(NOTA[ID],MATCH(,INDIRECT(ADDRESS(ROW(NOTA[ID]),COLUMN(NOTA[ID]))&amp;":"&amp;ADDRESS(ROW(),COLUMN(NOTA[ID]))),-1)))</f>
        <v/>
      </c>
      <c r="E568" s="47"/>
      <c r="H568" s="48"/>
      <c r="N568" s="39"/>
      <c r="Q568" s="43"/>
      <c r="R568" s="49"/>
      <c r="S568" s="50"/>
      <c r="U568" s="51"/>
      <c r="V568" s="46"/>
      <c r="W568" s="51" t="str">
        <f>IF(NOTA[[#This Row],[HARGA/ CTN]]="",NOTA[[#This Row],[JUMLAH_H]],NOTA[[#This Row],[HARGA/ CTN]]*IF(NOTA[[#This Row],[C]]="",0,NOTA[[#This Row],[C]]))</f>
        <v/>
      </c>
      <c r="X568" s="51" t="str">
        <f>IF(NOTA[[#This Row],[JUMLAH]]="","",NOTA[[#This Row],[JUMLAH]]*NOTA[[#This Row],[DISC 1]])</f>
        <v/>
      </c>
      <c r="Y568" s="51" t="str">
        <f>IF(NOTA[[#This Row],[JUMLAH]]="","",(NOTA[[#This Row],[JUMLAH]]-NOTA[[#This Row],[DISC 1-]])*NOTA[[#This Row],[DISC 2]])</f>
        <v/>
      </c>
      <c r="Z568" s="51" t="str">
        <f>IF(NOTA[[#This Row],[JUMLAH]]="","",NOTA[[#This Row],[DISC 1-]]+NOTA[[#This Row],[DISC 2-]])</f>
        <v/>
      </c>
      <c r="AA568" s="51" t="str">
        <f>IF(NOTA[[#This Row],[JUMLAH]]="","",NOTA[[#This Row],[JUMLAH]]-NOTA[[#This Row],[DISC]])</f>
        <v/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8" s="51" t="str">
        <f>IF(OR(NOTA[[#This Row],[QTY]]="",NOTA[[#This Row],[HARGA SATUAN]]="",),"",NOTA[[#This Row],[QTY]]*NOTA[[#This Row],[HARGA SATUAN]])</f>
        <v/>
      </c>
      <c r="AG568" s="40" t="str">
        <f ca="1">IF(NOTA[ID_H]="","",INDEX(NOTA[TANGGAL],MATCH(,INDIRECT(ADDRESS(ROW(NOTA[TANGGAL]),COLUMN(NOTA[TANGGAL]))&amp;":"&amp;ADDRESS(ROW(),COLUMN(NOTA[TANGGAL]))),-1)))</f>
        <v/>
      </c>
      <c r="AH568" s="42" t="str">
        <f ca="1">IF(NOTA[[#This Row],[NAMA BARANG]]="","",INDEX(NOTA[SUPPLIER],MATCH(,INDIRECT(ADDRESS(ROW(NOTA[ID]),COLUMN(NOTA[ID]))&amp;":"&amp;ADDRESS(ROW(),COLUMN(NOTA[ID]))),-1)))</f>
        <v/>
      </c>
      <c r="AI568" s="42" t="str">
        <f ca="1">IF(NOTA[[#This Row],[ID_H]]="","",IF(NOTA[[#This Row],[FAKTUR]]="",INDIRECT(ADDRESS(ROW()-1,COLUMN())),NOTA[[#This Row],[FAKTUR]]))</f>
        <v/>
      </c>
      <c r="AJ568" s="39" t="str">
        <f ca="1">IF(NOTA[[#This Row],[ID]]="","",COUNTIF(NOTA[ID_H],NOTA[[#This Row],[ID_H]]))</f>
        <v/>
      </c>
      <c r="AK568" s="39" t="str">
        <f ca="1">IF(NOTA[[#This Row],[TGL.NOTA]]="",IF(NOTA[[#This Row],[SUPPLIER_H]]="","",AK567),MONTH(NOTA[[#This Row],[TGL.NOTA]]))</f>
        <v/>
      </c>
      <c r="AL568" s="39" t="str">
        <f>LOWER(SUBSTITUTE(SUBSTITUTE(SUBSTITUTE(SUBSTITUTE(SUBSTITUTE(SUBSTITUTE(SUBSTITUTE(SUBSTITUTE(SUBSTITUTE(NOTA[NAMA BARANG]," ",),".",""),"-",""),"(",""),")",""),",",""),"/",""),"""",""),"+",""))</f>
        <v/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 t="str">
        <f>IF(NOTA[[#This Row],[CONCAT1]]="","",MATCH(NOTA[[#This Row],[CONCAT1]],[3]!db[NB NOTA_C],0))</f>
        <v/>
      </c>
      <c r="AR568" s="39" t="str">
        <f>IF(NOTA[[#This Row],[QTY/ CTN]]="","",TRUE)</f>
        <v/>
      </c>
      <c r="AS568" s="39" t="str">
        <f ca="1">IF(NOTA[[#This Row],[ID_H]]="","",IF(NOTA[[#This Row],[Column3]]=TRUE,NOTA[[#This Row],[QTY/ CTN]],INDEX([3]!db[QTY/ CTN],NOTA[[#This Row],[//DB]])))</f>
        <v/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8" s="39" t="str">
        <f ca="1">IF(NOTA[[#This Row],[ID_H]]="","",MATCH(NOTA[[#This Row],[NB NOTA_C_QTY]],[3]!db[NB NOTA_C_QTY],0))</f>
        <v/>
      </c>
      <c r="AV568" s="55" t="str">
        <f ca="1">IF(NOTA[[#This Row],[NB NOTA_C_QTY]]="","",ROW()-2)</f>
        <v/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 t="str">
        <f ca="1">IF(NOTA[[#This Row],[NAMA BARANG]]="","",INDEX(NOTA[ID],MATCH(,INDIRECT(ADDRESS(ROW(NOTA[ID]),COLUMN(NOTA[ID]))&amp;":"&amp;ADDRESS(ROW(),COLUMN(NOTA[ID]))),-1)))</f>
        <v/>
      </c>
      <c r="E569" s="47"/>
      <c r="H569" s="48"/>
      <c r="N569" s="39"/>
      <c r="Q569" s="43"/>
      <c r="R569" s="49"/>
      <c r="S569" s="50"/>
      <c r="U569" s="51"/>
      <c r="V569" s="46"/>
      <c r="W569" s="51" t="str">
        <f>IF(NOTA[[#This Row],[HARGA/ CTN]]="",NOTA[[#This Row],[JUMLAH_H]],NOTA[[#This Row],[HARGA/ CTN]]*IF(NOTA[[#This Row],[C]]="",0,NOTA[[#This Row],[C]]))</f>
        <v/>
      </c>
      <c r="X569" s="51" t="str">
        <f>IF(NOTA[[#This Row],[JUMLAH]]="","",NOTA[[#This Row],[JUMLAH]]*NOTA[[#This Row],[DISC 1]])</f>
        <v/>
      </c>
      <c r="Y569" s="51" t="str">
        <f>IF(NOTA[[#This Row],[JUMLAH]]="","",(NOTA[[#This Row],[JUMLAH]]-NOTA[[#This Row],[DISC 1-]])*NOTA[[#This Row],[DISC 2]])</f>
        <v/>
      </c>
      <c r="Z569" s="51" t="str">
        <f>IF(NOTA[[#This Row],[JUMLAH]]="","",NOTA[[#This Row],[DISC 1-]]+NOTA[[#This Row],[DISC 2-]])</f>
        <v/>
      </c>
      <c r="AA569" s="51" t="str">
        <f>IF(NOTA[[#This Row],[JUMLAH]]="","",NOTA[[#This Row],[JUMLAH]]-NOTA[[#This Row],[DISC]])</f>
        <v/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9" s="51" t="str">
        <f>IF(OR(NOTA[[#This Row],[QTY]]="",NOTA[[#This Row],[HARGA SATUAN]]="",),"",NOTA[[#This Row],[QTY]]*NOTA[[#This Row],[HARGA SATUAN]])</f>
        <v/>
      </c>
      <c r="AG569" s="40" t="str">
        <f ca="1">IF(NOTA[ID_H]="","",INDEX(NOTA[TANGGAL],MATCH(,INDIRECT(ADDRESS(ROW(NOTA[TANGGAL]),COLUMN(NOTA[TANGGAL]))&amp;":"&amp;ADDRESS(ROW(),COLUMN(NOTA[TANGGAL]))),-1)))</f>
        <v/>
      </c>
      <c r="AH569" s="42" t="str">
        <f ca="1">IF(NOTA[[#This Row],[NAMA BARANG]]="","",INDEX(NOTA[SUPPLIER],MATCH(,INDIRECT(ADDRESS(ROW(NOTA[ID]),COLUMN(NOTA[ID]))&amp;":"&amp;ADDRESS(ROW(),COLUMN(NOTA[ID]))),-1)))</f>
        <v/>
      </c>
      <c r="AI569" s="42" t="str">
        <f ca="1">IF(NOTA[[#This Row],[ID_H]]="","",IF(NOTA[[#This Row],[FAKTUR]]="",INDIRECT(ADDRESS(ROW()-1,COLUMN())),NOTA[[#This Row],[FAKTUR]]))</f>
        <v/>
      </c>
      <c r="AJ569" s="39" t="str">
        <f ca="1">IF(NOTA[[#This Row],[ID]]="","",COUNTIF(NOTA[ID_H],NOTA[[#This Row],[ID_H]]))</f>
        <v/>
      </c>
      <c r="AK569" s="39" t="str">
        <f ca="1">IF(NOTA[[#This Row],[TGL.NOTA]]="",IF(NOTA[[#This Row],[SUPPLIER_H]]="","",AK568),MONTH(NOTA[[#This Row],[TGL.NOTA]]))</f>
        <v/>
      </c>
      <c r="AL569" s="39" t="str">
        <f>LOWER(SUBSTITUTE(SUBSTITUTE(SUBSTITUTE(SUBSTITUTE(SUBSTITUTE(SUBSTITUTE(SUBSTITUTE(SUBSTITUTE(SUBSTITUTE(NOTA[NAMA BARANG]," ",),".",""),"-",""),"(",""),")",""),",",""),"/",""),"""",""),"+",""))</f>
        <v/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 t="str">
        <f>IF(NOTA[[#This Row],[CONCAT1]]="","",MATCH(NOTA[[#This Row],[CONCAT1]],[3]!db[NB NOTA_C],0))</f>
        <v/>
      </c>
      <c r="AR569" s="39" t="str">
        <f>IF(NOTA[[#This Row],[QTY/ CTN]]="","",TRUE)</f>
        <v/>
      </c>
      <c r="AS569" s="39" t="str">
        <f ca="1">IF(NOTA[[#This Row],[ID_H]]="","",IF(NOTA[[#This Row],[Column3]]=TRUE,NOTA[[#This Row],[QTY/ CTN]],INDEX([3]!db[QTY/ CTN],NOTA[[#This Row],[//DB]])))</f>
        <v/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9" s="39" t="str">
        <f ca="1">IF(NOTA[[#This Row],[ID_H]]="","",MATCH(NOTA[[#This Row],[NB NOTA_C_QTY]],[3]!db[NB NOTA_C_QTY],0))</f>
        <v/>
      </c>
      <c r="AV569" s="55" t="str">
        <f ca="1">IF(NOTA[[#This Row],[NB NOTA_C_QTY]]="","",ROW()-2)</f>
        <v/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 t="str">
        <f ca="1">IF(NOTA[[#This Row],[NAMA BARANG]]="","",INDEX(NOTA[ID],MATCH(,INDIRECT(ADDRESS(ROW(NOTA[ID]),COLUMN(NOTA[ID]))&amp;":"&amp;ADDRESS(ROW(),COLUMN(NOTA[ID]))),-1)))</f>
        <v/>
      </c>
      <c r="E570" s="47"/>
      <c r="H570" s="48"/>
      <c r="N570" s="39"/>
      <c r="Q570" s="43"/>
      <c r="R570" s="49"/>
      <c r="S570" s="50"/>
      <c r="U570" s="51"/>
      <c r="V570" s="46"/>
      <c r="W570" s="51" t="str">
        <f>IF(NOTA[[#This Row],[HARGA/ CTN]]="",NOTA[[#This Row],[JUMLAH_H]],NOTA[[#This Row],[HARGA/ CTN]]*IF(NOTA[[#This Row],[C]]="",0,NOTA[[#This Row],[C]]))</f>
        <v/>
      </c>
      <c r="X570" s="51" t="str">
        <f>IF(NOTA[[#This Row],[JUMLAH]]="","",NOTA[[#This Row],[JUMLAH]]*NOTA[[#This Row],[DISC 1]])</f>
        <v/>
      </c>
      <c r="Y570" s="51" t="str">
        <f>IF(NOTA[[#This Row],[JUMLAH]]="","",(NOTA[[#This Row],[JUMLAH]]-NOTA[[#This Row],[DISC 1-]])*NOTA[[#This Row],[DISC 2]])</f>
        <v/>
      </c>
      <c r="Z570" s="51" t="str">
        <f>IF(NOTA[[#This Row],[JUMLAH]]="","",NOTA[[#This Row],[DISC 1-]]+NOTA[[#This Row],[DISC 2-]])</f>
        <v/>
      </c>
      <c r="AA570" s="51" t="str">
        <f>IF(NOTA[[#This Row],[JUMLAH]]="","",NOTA[[#This Row],[JUMLAH]]-NOTA[[#This Row],[DISC]])</f>
        <v/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0" s="51" t="str">
        <f>IF(OR(NOTA[[#This Row],[QTY]]="",NOTA[[#This Row],[HARGA SATUAN]]="",),"",NOTA[[#This Row],[QTY]]*NOTA[[#This Row],[HARGA SATUAN]])</f>
        <v/>
      </c>
      <c r="AG570" s="40" t="str">
        <f ca="1">IF(NOTA[ID_H]="","",INDEX(NOTA[TANGGAL],MATCH(,INDIRECT(ADDRESS(ROW(NOTA[TANGGAL]),COLUMN(NOTA[TANGGAL]))&amp;":"&amp;ADDRESS(ROW(),COLUMN(NOTA[TANGGAL]))),-1)))</f>
        <v/>
      </c>
      <c r="AH570" s="42" t="str">
        <f ca="1">IF(NOTA[[#This Row],[NAMA BARANG]]="","",INDEX(NOTA[SUPPLIER],MATCH(,INDIRECT(ADDRESS(ROW(NOTA[ID]),COLUMN(NOTA[ID]))&amp;":"&amp;ADDRESS(ROW(),COLUMN(NOTA[ID]))),-1)))</f>
        <v/>
      </c>
      <c r="AI570" s="42" t="str">
        <f ca="1">IF(NOTA[[#This Row],[ID_H]]="","",IF(NOTA[[#This Row],[FAKTUR]]="",INDIRECT(ADDRESS(ROW()-1,COLUMN())),NOTA[[#This Row],[FAKTUR]]))</f>
        <v/>
      </c>
      <c r="AJ570" s="39" t="str">
        <f ca="1">IF(NOTA[[#This Row],[ID]]="","",COUNTIF(NOTA[ID_H],NOTA[[#This Row],[ID_H]]))</f>
        <v/>
      </c>
      <c r="AK570" s="39" t="str">
        <f ca="1">IF(NOTA[[#This Row],[TGL.NOTA]]="",IF(NOTA[[#This Row],[SUPPLIER_H]]="","",AK569),MONTH(NOTA[[#This Row],[TGL.NOTA]]))</f>
        <v/>
      </c>
      <c r="AL570" s="39" t="str">
        <f>LOWER(SUBSTITUTE(SUBSTITUTE(SUBSTITUTE(SUBSTITUTE(SUBSTITUTE(SUBSTITUTE(SUBSTITUTE(SUBSTITUTE(SUBSTITUTE(NOTA[NAMA BARANG]," ",),".",""),"-",""),"(",""),")",""),",",""),"/",""),"""",""),"+",""))</f>
        <v/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 t="str">
        <f>IF(NOTA[[#This Row],[CONCAT1]]="","",MATCH(NOTA[[#This Row],[CONCAT1]],[3]!db[NB NOTA_C],0))</f>
        <v/>
      </c>
      <c r="AR570" s="39" t="str">
        <f>IF(NOTA[[#This Row],[QTY/ CTN]]="","",TRUE)</f>
        <v/>
      </c>
      <c r="AS570" s="39" t="str">
        <f ca="1">IF(NOTA[[#This Row],[ID_H]]="","",IF(NOTA[[#This Row],[Column3]]=TRUE,NOTA[[#This Row],[QTY/ CTN]],INDEX([3]!db[QTY/ CTN],NOTA[[#This Row],[//DB]])))</f>
        <v/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0" s="39" t="str">
        <f ca="1">IF(NOTA[[#This Row],[ID_H]]="","",MATCH(NOTA[[#This Row],[NB NOTA_C_QTY]],[3]!db[NB NOTA_C_QTY],0))</f>
        <v/>
      </c>
      <c r="AV570" s="55" t="str">
        <f ca="1">IF(NOTA[[#This Row],[NB NOTA_C_QTY]]="","",ROW()-2)</f>
        <v/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 t="str">
        <f ca="1">IF(NOTA[[#This Row],[NAMA BARANG]]="","",INDEX(NOTA[ID],MATCH(,INDIRECT(ADDRESS(ROW(NOTA[ID]),COLUMN(NOTA[ID]))&amp;":"&amp;ADDRESS(ROW(),COLUMN(NOTA[ID]))),-1)))</f>
        <v/>
      </c>
      <c r="E571" s="47"/>
      <c r="H571" s="48"/>
      <c r="N571" s="39"/>
      <c r="Q571" s="43"/>
      <c r="R571" s="49"/>
      <c r="S571" s="50"/>
      <c r="U571" s="51"/>
      <c r="V571" s="46"/>
      <c r="W571" s="51" t="str">
        <f>IF(NOTA[[#This Row],[HARGA/ CTN]]="",NOTA[[#This Row],[JUMLAH_H]],NOTA[[#This Row],[HARGA/ CTN]]*IF(NOTA[[#This Row],[C]]="",0,NOTA[[#This Row],[C]]))</f>
        <v/>
      </c>
      <c r="X571" s="51" t="str">
        <f>IF(NOTA[[#This Row],[JUMLAH]]="","",NOTA[[#This Row],[JUMLAH]]*NOTA[[#This Row],[DISC 1]])</f>
        <v/>
      </c>
      <c r="Y571" s="51" t="str">
        <f>IF(NOTA[[#This Row],[JUMLAH]]="","",(NOTA[[#This Row],[JUMLAH]]-NOTA[[#This Row],[DISC 1-]])*NOTA[[#This Row],[DISC 2]])</f>
        <v/>
      </c>
      <c r="Z571" s="51" t="str">
        <f>IF(NOTA[[#This Row],[JUMLAH]]="","",NOTA[[#This Row],[DISC 1-]]+NOTA[[#This Row],[DISC 2-]])</f>
        <v/>
      </c>
      <c r="AA571" s="51" t="str">
        <f>IF(NOTA[[#This Row],[JUMLAH]]="","",NOTA[[#This Row],[JUMLAH]]-NOTA[[#This Row],[DISC]])</f>
        <v/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1" s="51" t="str">
        <f>IF(OR(NOTA[[#This Row],[QTY]]="",NOTA[[#This Row],[HARGA SATUAN]]="",),"",NOTA[[#This Row],[QTY]]*NOTA[[#This Row],[HARGA SATUAN]])</f>
        <v/>
      </c>
      <c r="AG571" s="40" t="str">
        <f ca="1">IF(NOTA[ID_H]="","",INDEX(NOTA[TANGGAL],MATCH(,INDIRECT(ADDRESS(ROW(NOTA[TANGGAL]),COLUMN(NOTA[TANGGAL]))&amp;":"&amp;ADDRESS(ROW(),COLUMN(NOTA[TANGGAL]))),-1)))</f>
        <v/>
      </c>
      <c r="AH571" s="42" t="str">
        <f ca="1">IF(NOTA[[#This Row],[NAMA BARANG]]="","",INDEX(NOTA[SUPPLIER],MATCH(,INDIRECT(ADDRESS(ROW(NOTA[ID]),COLUMN(NOTA[ID]))&amp;":"&amp;ADDRESS(ROW(),COLUMN(NOTA[ID]))),-1)))</f>
        <v/>
      </c>
      <c r="AI571" s="42" t="str">
        <f ca="1">IF(NOTA[[#This Row],[ID_H]]="","",IF(NOTA[[#This Row],[FAKTUR]]="",INDIRECT(ADDRESS(ROW()-1,COLUMN())),NOTA[[#This Row],[FAKTUR]]))</f>
        <v/>
      </c>
      <c r="AJ571" s="39" t="str">
        <f ca="1">IF(NOTA[[#This Row],[ID]]="","",COUNTIF(NOTA[ID_H],NOTA[[#This Row],[ID_H]]))</f>
        <v/>
      </c>
      <c r="AK571" s="39" t="str">
        <f ca="1">IF(NOTA[[#This Row],[TGL.NOTA]]="",IF(NOTA[[#This Row],[SUPPLIER_H]]="","",AK570),MONTH(NOTA[[#This Row],[TGL.NOTA]]))</f>
        <v/>
      </c>
      <c r="AL571" s="39" t="str">
        <f>LOWER(SUBSTITUTE(SUBSTITUTE(SUBSTITUTE(SUBSTITUTE(SUBSTITUTE(SUBSTITUTE(SUBSTITUTE(SUBSTITUTE(SUBSTITUTE(NOTA[NAMA BARANG]," ",),".",""),"-",""),"(",""),")",""),",",""),"/",""),"""",""),"+",""))</f>
        <v/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 t="str">
        <f>IF(NOTA[[#This Row],[CONCAT1]]="","",MATCH(NOTA[[#This Row],[CONCAT1]],[3]!db[NB NOTA_C],0))</f>
        <v/>
      </c>
      <c r="AR571" s="39" t="str">
        <f>IF(NOTA[[#This Row],[QTY/ CTN]]="","",TRUE)</f>
        <v/>
      </c>
      <c r="AS571" s="39" t="str">
        <f ca="1">IF(NOTA[[#This Row],[ID_H]]="","",IF(NOTA[[#This Row],[Column3]]=TRUE,NOTA[[#This Row],[QTY/ CTN]],INDEX([3]!db[QTY/ CTN],NOTA[[#This Row],[//DB]])))</f>
        <v/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1" s="39" t="str">
        <f ca="1">IF(NOTA[[#This Row],[ID_H]]="","",MATCH(NOTA[[#This Row],[NB NOTA_C_QTY]],[3]!db[NB NOTA_C_QTY],0))</f>
        <v/>
      </c>
      <c r="AV571" s="55" t="str">
        <f ca="1">IF(NOTA[[#This Row],[NB NOTA_C_QTY]]="","",ROW()-2)</f>
        <v/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 t="str">
        <f ca="1">IF(NOTA[[#This Row],[NAMA BARANG]]="","",INDEX(NOTA[ID],MATCH(,INDIRECT(ADDRESS(ROW(NOTA[ID]),COLUMN(NOTA[ID]))&amp;":"&amp;ADDRESS(ROW(),COLUMN(NOTA[ID]))),-1)))</f>
        <v/>
      </c>
      <c r="E572" s="47"/>
      <c r="H572" s="48"/>
      <c r="N572" s="39"/>
      <c r="Q572" s="43"/>
      <c r="R572" s="49"/>
      <c r="S572" s="50"/>
      <c r="U572" s="51"/>
      <c r="V572" s="46"/>
      <c r="W572" s="51" t="str">
        <f>IF(NOTA[[#This Row],[HARGA/ CTN]]="",NOTA[[#This Row],[JUMLAH_H]],NOTA[[#This Row],[HARGA/ CTN]]*IF(NOTA[[#This Row],[C]]="",0,NOTA[[#This Row],[C]]))</f>
        <v/>
      </c>
      <c r="X572" s="51" t="str">
        <f>IF(NOTA[[#This Row],[JUMLAH]]="","",NOTA[[#This Row],[JUMLAH]]*NOTA[[#This Row],[DISC 1]])</f>
        <v/>
      </c>
      <c r="Y572" s="51" t="str">
        <f>IF(NOTA[[#This Row],[JUMLAH]]="","",(NOTA[[#This Row],[JUMLAH]]-NOTA[[#This Row],[DISC 1-]])*NOTA[[#This Row],[DISC 2]])</f>
        <v/>
      </c>
      <c r="Z572" s="51" t="str">
        <f>IF(NOTA[[#This Row],[JUMLAH]]="","",NOTA[[#This Row],[DISC 1-]]+NOTA[[#This Row],[DISC 2-]])</f>
        <v/>
      </c>
      <c r="AA572" s="51" t="str">
        <f>IF(NOTA[[#This Row],[JUMLAH]]="","",NOTA[[#This Row],[JUMLAH]]-NOTA[[#This Row],[DISC]])</f>
        <v/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1" t="str">
        <f>IF(OR(NOTA[[#This Row],[QTY]]="",NOTA[[#This Row],[HARGA SATUAN]]="",),"",NOTA[[#This Row],[QTY]]*NOTA[[#This Row],[HARGA SATUAN]])</f>
        <v/>
      </c>
      <c r="AG572" s="40" t="str">
        <f ca="1">IF(NOTA[ID_H]="","",INDEX(NOTA[TANGGAL],MATCH(,INDIRECT(ADDRESS(ROW(NOTA[TANGGAL]),COLUMN(NOTA[TANGGAL]))&amp;":"&amp;ADDRESS(ROW(),COLUMN(NOTA[TANGGAL]))),-1)))</f>
        <v/>
      </c>
      <c r="AH572" s="42" t="str">
        <f ca="1">IF(NOTA[[#This Row],[NAMA BARANG]]="","",INDEX(NOTA[SUPPLIER],MATCH(,INDIRECT(ADDRESS(ROW(NOTA[ID]),COLUMN(NOTA[ID]))&amp;":"&amp;ADDRESS(ROW(),COLUMN(NOTA[ID]))),-1)))</f>
        <v/>
      </c>
      <c r="AI572" s="42" t="str">
        <f ca="1">IF(NOTA[[#This Row],[ID_H]]="","",IF(NOTA[[#This Row],[FAKTUR]]="",INDIRECT(ADDRESS(ROW()-1,COLUMN())),NOTA[[#This Row],[FAKTUR]]))</f>
        <v/>
      </c>
      <c r="AJ572" s="39" t="str">
        <f ca="1">IF(NOTA[[#This Row],[ID]]="","",COUNTIF(NOTA[ID_H],NOTA[[#This Row],[ID_H]]))</f>
        <v/>
      </c>
      <c r="AK572" s="39" t="str">
        <f ca="1">IF(NOTA[[#This Row],[TGL.NOTA]]="",IF(NOTA[[#This Row],[SUPPLIER_H]]="","",AK571),MONTH(NOTA[[#This Row],[TGL.NOTA]]))</f>
        <v/>
      </c>
      <c r="AL572" s="39" t="str">
        <f>LOWER(SUBSTITUTE(SUBSTITUTE(SUBSTITUTE(SUBSTITUTE(SUBSTITUTE(SUBSTITUTE(SUBSTITUTE(SUBSTITUTE(SUBSTITUTE(NOTA[NAMA BARANG]," ",),".",""),"-",""),"(",""),")",""),",",""),"/",""),"""",""),"+",""))</f>
        <v/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 t="str">
        <f>IF(NOTA[[#This Row],[CONCAT1]]="","",MATCH(NOTA[[#This Row],[CONCAT1]],[3]!db[NB NOTA_C],0))</f>
        <v/>
      </c>
      <c r="AR572" s="39" t="str">
        <f>IF(NOTA[[#This Row],[QTY/ CTN]]="","",TRUE)</f>
        <v/>
      </c>
      <c r="AS572" s="39" t="str">
        <f ca="1">IF(NOTA[[#This Row],[ID_H]]="","",IF(NOTA[[#This Row],[Column3]]=TRUE,NOTA[[#This Row],[QTY/ CTN]],INDEX([3]!db[QTY/ CTN],NOTA[[#This Row],[//DB]])))</f>
        <v/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2" s="39" t="str">
        <f ca="1">IF(NOTA[[#This Row],[ID_H]]="","",MATCH(NOTA[[#This Row],[NB NOTA_C_QTY]],[3]!db[NB NOTA_C_QTY],0))</f>
        <v/>
      </c>
      <c r="AV572" s="55" t="str">
        <f ca="1">IF(NOTA[[#This Row],[NB NOTA_C_QTY]]="","",ROW()-2)</f>
        <v/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 t="str">
        <f ca="1">IF(NOTA[[#This Row],[NAMA BARANG]]="","",INDEX(NOTA[ID],MATCH(,INDIRECT(ADDRESS(ROW(NOTA[ID]),COLUMN(NOTA[ID]))&amp;":"&amp;ADDRESS(ROW(),COLUMN(NOTA[ID]))),-1)))</f>
        <v/>
      </c>
      <c r="E573" s="47"/>
      <c r="H573" s="48"/>
      <c r="N573" s="39"/>
      <c r="Q573" s="43"/>
      <c r="R573" s="49"/>
      <c r="S573" s="50"/>
      <c r="U573" s="51"/>
      <c r="V573" s="46"/>
      <c r="W573" s="51" t="str">
        <f>IF(NOTA[[#This Row],[HARGA/ CTN]]="",NOTA[[#This Row],[JUMLAH_H]],NOTA[[#This Row],[HARGA/ CTN]]*IF(NOTA[[#This Row],[C]]="",0,NOTA[[#This Row],[C]]))</f>
        <v/>
      </c>
      <c r="X573" s="51" t="str">
        <f>IF(NOTA[[#This Row],[JUMLAH]]="","",NOTA[[#This Row],[JUMLAH]]*NOTA[[#This Row],[DISC 1]])</f>
        <v/>
      </c>
      <c r="Y573" s="51" t="str">
        <f>IF(NOTA[[#This Row],[JUMLAH]]="","",(NOTA[[#This Row],[JUMLAH]]-NOTA[[#This Row],[DISC 1-]])*NOTA[[#This Row],[DISC 2]])</f>
        <v/>
      </c>
      <c r="Z573" s="51" t="str">
        <f>IF(NOTA[[#This Row],[JUMLAH]]="","",NOTA[[#This Row],[DISC 1-]]+NOTA[[#This Row],[DISC 2-]])</f>
        <v/>
      </c>
      <c r="AA573" s="51" t="str">
        <f>IF(NOTA[[#This Row],[JUMLAH]]="","",NOTA[[#This Row],[JUMLAH]]-NOTA[[#This Row],[DISC]])</f>
        <v/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3" s="51" t="str">
        <f>IF(OR(NOTA[[#This Row],[QTY]]="",NOTA[[#This Row],[HARGA SATUAN]]="",),"",NOTA[[#This Row],[QTY]]*NOTA[[#This Row],[HARGA SATUAN]])</f>
        <v/>
      </c>
      <c r="AG573" s="40" t="str">
        <f ca="1">IF(NOTA[ID_H]="","",INDEX(NOTA[TANGGAL],MATCH(,INDIRECT(ADDRESS(ROW(NOTA[TANGGAL]),COLUMN(NOTA[TANGGAL]))&amp;":"&amp;ADDRESS(ROW(),COLUMN(NOTA[TANGGAL]))),-1)))</f>
        <v/>
      </c>
      <c r="AH573" s="42" t="str">
        <f ca="1">IF(NOTA[[#This Row],[NAMA BARANG]]="","",INDEX(NOTA[SUPPLIER],MATCH(,INDIRECT(ADDRESS(ROW(NOTA[ID]),COLUMN(NOTA[ID]))&amp;":"&amp;ADDRESS(ROW(),COLUMN(NOTA[ID]))),-1)))</f>
        <v/>
      </c>
      <c r="AI573" s="42" t="str">
        <f ca="1">IF(NOTA[[#This Row],[ID_H]]="","",IF(NOTA[[#This Row],[FAKTUR]]="",INDIRECT(ADDRESS(ROW()-1,COLUMN())),NOTA[[#This Row],[FAKTUR]]))</f>
        <v/>
      </c>
      <c r="AJ573" s="39" t="str">
        <f ca="1">IF(NOTA[[#This Row],[ID]]="","",COUNTIF(NOTA[ID_H],NOTA[[#This Row],[ID_H]]))</f>
        <v/>
      </c>
      <c r="AK573" s="39" t="str">
        <f ca="1">IF(NOTA[[#This Row],[TGL.NOTA]]="",IF(NOTA[[#This Row],[SUPPLIER_H]]="","",AK572),MONTH(NOTA[[#This Row],[TGL.NOTA]]))</f>
        <v/>
      </c>
      <c r="AL573" s="39" t="str">
        <f>LOWER(SUBSTITUTE(SUBSTITUTE(SUBSTITUTE(SUBSTITUTE(SUBSTITUTE(SUBSTITUTE(SUBSTITUTE(SUBSTITUTE(SUBSTITUTE(NOTA[NAMA BARANG]," ",),".",""),"-",""),"(",""),")",""),",",""),"/",""),"""",""),"+",""))</f>
        <v/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 t="str">
        <f>IF(NOTA[[#This Row],[CONCAT1]]="","",MATCH(NOTA[[#This Row],[CONCAT1]],[3]!db[NB NOTA_C],0))</f>
        <v/>
      </c>
      <c r="AR573" s="39" t="str">
        <f>IF(NOTA[[#This Row],[QTY/ CTN]]="","",TRUE)</f>
        <v/>
      </c>
      <c r="AS573" s="39" t="str">
        <f ca="1">IF(NOTA[[#This Row],[ID_H]]="","",IF(NOTA[[#This Row],[Column3]]=TRUE,NOTA[[#This Row],[QTY/ CTN]],INDEX([3]!db[QTY/ CTN],NOTA[[#This Row],[//DB]])))</f>
        <v/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3" s="39" t="str">
        <f ca="1">IF(NOTA[[#This Row],[ID_H]]="","",MATCH(NOTA[[#This Row],[NB NOTA_C_QTY]],[3]!db[NB NOTA_C_QTY],0))</f>
        <v/>
      </c>
      <c r="AV573" s="55" t="str">
        <f ca="1">IF(NOTA[[#This Row],[NB NOTA_C_QTY]]="","",ROW()-2)</f>
        <v/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 t="str">
        <f ca="1">IF(NOTA[[#This Row],[NAMA BARANG]]="","",INDEX(NOTA[ID],MATCH(,INDIRECT(ADDRESS(ROW(NOTA[ID]),COLUMN(NOTA[ID]))&amp;":"&amp;ADDRESS(ROW(),COLUMN(NOTA[ID]))),-1)))</f>
        <v/>
      </c>
      <c r="E574" s="47"/>
      <c r="H574" s="48"/>
      <c r="N574" s="39"/>
      <c r="Q574" s="43"/>
      <c r="R574" s="49"/>
      <c r="S574" s="50"/>
      <c r="U574" s="51"/>
      <c r="V574" s="46"/>
      <c r="W574" s="51" t="str">
        <f>IF(NOTA[[#This Row],[HARGA/ CTN]]="",NOTA[[#This Row],[JUMLAH_H]],NOTA[[#This Row],[HARGA/ CTN]]*IF(NOTA[[#This Row],[C]]="",0,NOTA[[#This Row],[C]]))</f>
        <v/>
      </c>
      <c r="X574" s="51" t="str">
        <f>IF(NOTA[[#This Row],[JUMLAH]]="","",NOTA[[#This Row],[JUMLAH]]*NOTA[[#This Row],[DISC 1]])</f>
        <v/>
      </c>
      <c r="Y574" s="51" t="str">
        <f>IF(NOTA[[#This Row],[JUMLAH]]="","",(NOTA[[#This Row],[JUMLAH]]-NOTA[[#This Row],[DISC 1-]])*NOTA[[#This Row],[DISC 2]])</f>
        <v/>
      </c>
      <c r="Z574" s="51" t="str">
        <f>IF(NOTA[[#This Row],[JUMLAH]]="","",NOTA[[#This Row],[DISC 1-]]+NOTA[[#This Row],[DISC 2-]])</f>
        <v/>
      </c>
      <c r="AA574" s="51" t="str">
        <f>IF(NOTA[[#This Row],[JUMLAH]]="","",NOTA[[#This Row],[JUMLAH]]-NOTA[[#This Row],[DISC]])</f>
        <v/>
      </c>
      <c r="AB574" s="51"/>
      <c r="AC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4" s="51" t="str">
        <f>IF(OR(NOTA[[#This Row],[QTY]]="",NOTA[[#This Row],[HARGA SATUAN]]="",),"",NOTA[[#This Row],[QTY]]*NOTA[[#This Row],[HARGA SATUAN]])</f>
        <v/>
      </c>
      <c r="AG574" s="40" t="str">
        <f ca="1">IF(NOTA[ID_H]="","",INDEX(NOTA[TANGGAL],MATCH(,INDIRECT(ADDRESS(ROW(NOTA[TANGGAL]),COLUMN(NOTA[TANGGAL]))&amp;":"&amp;ADDRESS(ROW(),COLUMN(NOTA[TANGGAL]))),-1)))</f>
        <v/>
      </c>
      <c r="AH574" s="42" t="str">
        <f ca="1">IF(NOTA[[#This Row],[NAMA BARANG]]="","",INDEX(NOTA[SUPPLIER],MATCH(,INDIRECT(ADDRESS(ROW(NOTA[ID]),COLUMN(NOTA[ID]))&amp;":"&amp;ADDRESS(ROW(),COLUMN(NOTA[ID]))),-1)))</f>
        <v/>
      </c>
      <c r="AI574" s="42" t="str">
        <f ca="1">IF(NOTA[[#This Row],[ID_H]]="","",IF(NOTA[[#This Row],[FAKTUR]]="",INDIRECT(ADDRESS(ROW()-1,COLUMN())),NOTA[[#This Row],[FAKTUR]]))</f>
        <v/>
      </c>
      <c r="AJ574" s="39" t="str">
        <f ca="1">IF(NOTA[[#This Row],[ID]]="","",COUNTIF(NOTA[ID_H],NOTA[[#This Row],[ID_H]]))</f>
        <v/>
      </c>
      <c r="AK574" s="39" t="str">
        <f ca="1">IF(NOTA[[#This Row],[TGL.NOTA]]="",IF(NOTA[[#This Row],[SUPPLIER_H]]="","",AK573),MONTH(NOTA[[#This Row],[TGL.NOTA]]))</f>
        <v/>
      </c>
      <c r="AL574" s="39" t="str">
        <f>LOWER(SUBSTITUTE(SUBSTITUTE(SUBSTITUTE(SUBSTITUTE(SUBSTITUTE(SUBSTITUTE(SUBSTITUTE(SUBSTITUTE(SUBSTITUTE(NOTA[NAMA BARANG]," ",),".",""),"-",""),"(",""),")",""),",",""),"/",""),"""",""),"+",""))</f>
        <v/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 t="str">
        <f>IF(NOTA[[#This Row],[CONCAT1]]="","",MATCH(NOTA[[#This Row],[CONCAT1]],[3]!db[NB NOTA_C],0))</f>
        <v/>
      </c>
      <c r="AR574" s="39" t="str">
        <f>IF(NOTA[[#This Row],[QTY/ CTN]]="","",TRUE)</f>
        <v/>
      </c>
      <c r="AS574" s="39" t="str">
        <f ca="1">IF(NOTA[[#This Row],[ID_H]]="","",IF(NOTA[[#This Row],[Column3]]=TRUE,NOTA[[#This Row],[QTY/ CTN]],INDEX([3]!db[QTY/ CTN],NOTA[[#This Row],[//DB]])))</f>
        <v/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4" s="39" t="str">
        <f ca="1">IF(NOTA[[#This Row],[ID_H]]="","",MATCH(NOTA[[#This Row],[NB NOTA_C_QTY]],[3]!db[NB NOTA_C_QTY],0))</f>
        <v/>
      </c>
      <c r="AV574" s="55" t="str">
        <f ca="1">IF(NOTA[[#This Row],[NB NOTA_C_QTY]]="","",ROW()-2)</f>
        <v/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NOTA_C_QTY]],[3]!db[NB NOTA_C_QTY],0))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39" t="str">
        <f>IF(NOTA[[#This Row],[ID_P]]="","",MATCH(NOTA[[#This Row],[ID_P]],[1]!B_MSK[N_ID],0))</f>
        <v/>
      </c>
      <c r="D576" s="39" t="str">
        <f ca="1">IF(NOTA[[#This Row],[NAMA BARANG]]="","",INDEX(NOTA[ID],MATCH(,INDIRECT(ADDRESS(ROW(NOTA[ID]),COLUMN(NOTA[ID]))&amp;":"&amp;ADDRESS(ROW(),COLUMN(NOTA[ID]))),-1)))</f>
        <v/>
      </c>
      <c r="E576" s="47"/>
      <c r="H576" s="48"/>
      <c r="N576" s="39"/>
      <c r="Q576" s="43"/>
      <c r="R576" s="49"/>
      <c r="S576" s="50"/>
      <c r="U576" s="51"/>
      <c r="V576" s="46"/>
      <c r="W576" s="51" t="str">
        <f>IF(NOTA[[#This Row],[HARGA/ CTN]]="",NOTA[[#This Row],[JUMLAH_H]],NOTA[[#This Row],[HARGA/ CTN]]*IF(NOTA[[#This Row],[C]]="",0,NOTA[[#This Row],[C]]))</f>
        <v/>
      </c>
      <c r="X576" s="51" t="str">
        <f>IF(NOTA[[#This Row],[JUMLAH]]="","",NOTA[[#This Row],[JUMLAH]]*NOTA[[#This Row],[DISC 1]])</f>
        <v/>
      </c>
      <c r="Y576" s="51" t="str">
        <f>IF(NOTA[[#This Row],[JUMLAH]]="","",(NOTA[[#This Row],[JUMLAH]]-NOTA[[#This Row],[DISC 1-]])*NOTA[[#This Row],[DISC 2]])</f>
        <v/>
      </c>
      <c r="Z576" s="51" t="str">
        <f>IF(NOTA[[#This Row],[JUMLAH]]="","",NOTA[[#This Row],[DISC 1-]]+NOTA[[#This Row],[DISC 2-]])</f>
        <v/>
      </c>
      <c r="AA576" s="51" t="str">
        <f>IF(NOTA[[#This Row],[JUMLAH]]="","",NOTA[[#This Row],[JUMLAH]]-NOTA[[#This Row],[DISC]])</f>
        <v/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6" s="51" t="str">
        <f>IF(OR(NOTA[[#This Row],[QTY]]="",NOTA[[#This Row],[HARGA SATUAN]]="",),"",NOTA[[#This Row],[QTY]]*NOTA[[#This Row],[HARGA SATUAN]])</f>
        <v/>
      </c>
      <c r="AG576" s="40" t="str">
        <f ca="1">IF(NOTA[ID_H]="","",INDEX(NOTA[TANGGAL],MATCH(,INDIRECT(ADDRESS(ROW(NOTA[TANGGAL]),COLUMN(NOTA[TANGGAL]))&amp;":"&amp;ADDRESS(ROW(),COLUMN(NOTA[TANGGAL]))),-1)))</f>
        <v/>
      </c>
      <c r="AH576" s="42" t="str">
        <f ca="1">IF(NOTA[[#This Row],[NAMA BARANG]]="","",INDEX(NOTA[SUPPLIER],MATCH(,INDIRECT(ADDRESS(ROW(NOTA[ID]),COLUMN(NOTA[ID]))&amp;":"&amp;ADDRESS(ROW(),COLUMN(NOTA[ID]))),-1)))</f>
        <v/>
      </c>
      <c r="AI576" s="42" t="str">
        <f ca="1">IF(NOTA[[#This Row],[ID_H]]="","",IF(NOTA[[#This Row],[FAKTUR]]="",INDIRECT(ADDRESS(ROW()-1,COLUMN())),NOTA[[#This Row],[FAKTUR]]))</f>
        <v/>
      </c>
      <c r="AJ576" s="39" t="str">
        <f ca="1">IF(NOTA[[#This Row],[ID]]="","",COUNTIF(NOTA[ID_H],NOTA[[#This Row],[ID_H]]))</f>
        <v/>
      </c>
      <c r="AK576" s="39" t="str">
        <f ca="1">IF(NOTA[[#This Row],[TGL.NOTA]]="",IF(NOTA[[#This Row],[SUPPLIER_H]]="","",AK575),MONTH(NOTA[[#This Row],[TGL.NOTA]]))</f>
        <v/>
      </c>
      <c r="AL576" s="39" t="str">
        <f>LOWER(SUBSTITUTE(SUBSTITUTE(SUBSTITUTE(SUBSTITUTE(SUBSTITUTE(SUBSTITUTE(SUBSTITUTE(SUBSTITUTE(SUBSTITUTE(NOTA[NAMA BARANG]," ",),".",""),"-",""),"(",""),")",""),",",""),"/",""),"""",""),"+",""))</f>
        <v/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6" s="39" t="str">
        <f>IF(NOTA[[#This Row],[CONCAT4]]="","",_xlfn.IFNA(MATCH(NOTA[[#This Row],[CONCAT4]],[2]!RAW[CONCAT_H],0),FALSE))</f>
        <v/>
      </c>
      <c r="AQ576" s="39" t="str">
        <f>IF(NOTA[[#This Row],[CONCAT1]]="","",MATCH(NOTA[[#This Row],[CONCAT1]],[3]!db[NB NOTA_C],0))</f>
        <v/>
      </c>
      <c r="AR576" s="39" t="str">
        <f>IF(NOTA[[#This Row],[QTY/ CTN]]="","",TRUE)</f>
        <v/>
      </c>
      <c r="AS576" s="39" t="str">
        <f ca="1">IF(NOTA[[#This Row],[ID_H]]="","",IF(NOTA[[#This Row],[Column3]]=TRUE,NOTA[[#This Row],[QTY/ CTN]],INDEX([3]!db[QTY/ CTN],NOTA[[#This Row],[//DB]])))</f>
        <v/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6" s="39" t="str">
        <f ca="1">IF(NOTA[[#This Row],[ID_H]]="","",MATCH(NOTA[[#This Row],[NB NOTA_C_QTY]],[3]!db[NB NOTA_C_QTY],0))</f>
        <v/>
      </c>
      <c r="AV576" s="55" t="str">
        <f ca="1">IF(NOTA[[#This Row],[NB NOTA_C_QTY]]="","",ROW()-2)</f>
        <v/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 t="str">
        <f ca="1">IF(NOTA[[#This Row],[NAMA BARANG]]="","",INDEX(NOTA[ID],MATCH(,INDIRECT(ADDRESS(ROW(NOTA[ID]),COLUMN(NOTA[ID]))&amp;":"&amp;ADDRESS(ROW(),COLUMN(NOTA[ID]))),-1)))</f>
        <v/>
      </c>
      <c r="E577" s="47"/>
      <c r="H577" s="48"/>
      <c r="N577" s="39"/>
      <c r="Q577" s="43"/>
      <c r="R577" s="49"/>
      <c r="S577" s="50"/>
      <c r="U577" s="51"/>
      <c r="V577" s="46"/>
      <c r="W577" s="51" t="str">
        <f>IF(NOTA[[#This Row],[HARGA/ CTN]]="",NOTA[[#This Row],[JUMLAH_H]],NOTA[[#This Row],[HARGA/ CTN]]*IF(NOTA[[#This Row],[C]]="",0,NOTA[[#This Row],[C]]))</f>
        <v/>
      </c>
      <c r="X577" s="51" t="str">
        <f>IF(NOTA[[#This Row],[JUMLAH]]="","",NOTA[[#This Row],[JUMLAH]]*NOTA[[#This Row],[DISC 1]])</f>
        <v/>
      </c>
      <c r="Y577" s="51" t="str">
        <f>IF(NOTA[[#This Row],[JUMLAH]]="","",(NOTA[[#This Row],[JUMLAH]]-NOTA[[#This Row],[DISC 1-]])*NOTA[[#This Row],[DISC 2]])</f>
        <v/>
      </c>
      <c r="Z577" s="51" t="str">
        <f>IF(NOTA[[#This Row],[JUMLAH]]="","",NOTA[[#This Row],[DISC 1-]]+NOTA[[#This Row],[DISC 2-]])</f>
        <v/>
      </c>
      <c r="AA577" s="51" t="str">
        <f>IF(NOTA[[#This Row],[JUMLAH]]="","",NOTA[[#This Row],[JUMLAH]]-NOTA[[#This Row],[DISC]])</f>
        <v/>
      </c>
      <c r="AB577" s="51"/>
      <c r="AC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7" s="51" t="str">
        <f>IF(OR(NOTA[[#This Row],[QTY]]="",NOTA[[#This Row],[HARGA SATUAN]]="",),"",NOTA[[#This Row],[QTY]]*NOTA[[#This Row],[HARGA SATUAN]])</f>
        <v/>
      </c>
      <c r="AG577" s="40" t="str">
        <f ca="1">IF(NOTA[ID_H]="","",INDEX(NOTA[TANGGAL],MATCH(,INDIRECT(ADDRESS(ROW(NOTA[TANGGAL]),COLUMN(NOTA[TANGGAL]))&amp;":"&amp;ADDRESS(ROW(),COLUMN(NOTA[TANGGAL]))),-1)))</f>
        <v/>
      </c>
      <c r="AH577" s="42" t="str">
        <f ca="1">IF(NOTA[[#This Row],[NAMA BARANG]]="","",INDEX(NOTA[SUPPLIER],MATCH(,INDIRECT(ADDRESS(ROW(NOTA[ID]),COLUMN(NOTA[ID]))&amp;":"&amp;ADDRESS(ROW(),COLUMN(NOTA[ID]))),-1)))</f>
        <v/>
      </c>
      <c r="AI577" s="42" t="str">
        <f ca="1">IF(NOTA[[#This Row],[ID_H]]="","",IF(NOTA[[#This Row],[FAKTUR]]="",INDIRECT(ADDRESS(ROW()-1,COLUMN())),NOTA[[#This Row],[FAKTUR]]))</f>
        <v/>
      </c>
      <c r="AJ577" s="39" t="str">
        <f ca="1">IF(NOTA[[#This Row],[ID]]="","",COUNTIF(NOTA[ID_H],NOTA[[#This Row],[ID_H]]))</f>
        <v/>
      </c>
      <c r="AK577" s="39" t="str">
        <f ca="1">IF(NOTA[[#This Row],[TGL.NOTA]]="",IF(NOTA[[#This Row],[SUPPLIER_H]]="","",AK576),MONTH(NOTA[[#This Row],[TGL.NOTA]]))</f>
        <v/>
      </c>
      <c r="AL577" s="39" t="str">
        <f>LOWER(SUBSTITUTE(SUBSTITUTE(SUBSTITUTE(SUBSTITUTE(SUBSTITUTE(SUBSTITUTE(SUBSTITUTE(SUBSTITUTE(SUBSTITUTE(NOTA[NAMA BARANG]," ",),".",""),"-",""),"(",""),")",""),",",""),"/",""),"""",""),"+",""))</f>
        <v/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 t="str">
        <f>IF(NOTA[[#This Row],[CONCAT1]]="","",MATCH(NOTA[[#This Row],[CONCAT1]],[3]!db[NB NOTA_C],0))</f>
        <v/>
      </c>
      <c r="AR577" s="39" t="str">
        <f>IF(NOTA[[#This Row],[QTY/ CTN]]="","",TRUE)</f>
        <v/>
      </c>
      <c r="AS577" s="39" t="str">
        <f ca="1">IF(NOTA[[#This Row],[ID_H]]="","",IF(NOTA[[#This Row],[Column3]]=TRUE,NOTA[[#This Row],[QTY/ CTN]],INDEX([3]!db[QTY/ CTN],NOTA[[#This Row],[//DB]])))</f>
        <v/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7" s="39" t="str">
        <f ca="1">IF(NOTA[[#This Row],[ID_H]]="","",MATCH(NOTA[[#This Row],[NB NOTA_C_QTY]],[3]!db[NB NOTA_C_QTY],0))</f>
        <v/>
      </c>
      <c r="AV577" s="55" t="str">
        <f ca="1">IF(NOTA[[#This Row],[NB NOTA_C_QTY]]="","",ROW()-2)</f>
        <v/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NOTA_C_QTY]],[3]!db[NB NOTA_C_QTY],0))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39" t="str">
        <f>IF(NOTA[[#This Row],[ID_P]]="","",MATCH(NOTA[[#This Row],[ID_P]],[1]!B_MSK[N_ID],0))</f>
        <v/>
      </c>
      <c r="D579" s="39" t="str">
        <f ca="1">IF(NOTA[[#This Row],[NAMA BARANG]]="","",INDEX(NOTA[ID],MATCH(,INDIRECT(ADDRESS(ROW(NOTA[ID]),COLUMN(NOTA[ID]))&amp;":"&amp;ADDRESS(ROW(),COLUMN(NOTA[ID]))),-1)))</f>
        <v/>
      </c>
      <c r="E579" s="47"/>
      <c r="H579" s="48"/>
      <c r="N579" s="39"/>
      <c r="Q579" s="43"/>
      <c r="R579" s="49"/>
      <c r="S579" s="50"/>
      <c r="U579" s="51"/>
      <c r="V579" s="46"/>
      <c r="W579" s="51" t="str">
        <f>IF(NOTA[[#This Row],[HARGA/ CTN]]="",NOTA[[#This Row],[JUMLAH_H]],NOTA[[#This Row],[HARGA/ CTN]]*IF(NOTA[[#This Row],[C]]="",0,NOTA[[#This Row],[C]]))</f>
        <v/>
      </c>
      <c r="X579" s="51" t="str">
        <f>IF(NOTA[[#This Row],[JUMLAH]]="","",NOTA[[#This Row],[JUMLAH]]*NOTA[[#This Row],[DISC 1]])</f>
        <v/>
      </c>
      <c r="Y579" s="51" t="str">
        <f>IF(NOTA[[#This Row],[JUMLAH]]="","",(NOTA[[#This Row],[JUMLAH]]-NOTA[[#This Row],[DISC 1-]])*NOTA[[#This Row],[DISC 2]])</f>
        <v/>
      </c>
      <c r="Z579" s="51" t="str">
        <f>IF(NOTA[[#This Row],[JUMLAH]]="","",NOTA[[#This Row],[DISC 1-]]+NOTA[[#This Row],[DISC 2-]])</f>
        <v/>
      </c>
      <c r="AA579" s="51" t="str">
        <f>IF(NOTA[[#This Row],[JUMLAH]]="","",NOTA[[#This Row],[JUMLAH]]-NOTA[[#This Row],[DISC]])</f>
        <v/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51" t="str">
        <f>IF(OR(NOTA[[#This Row],[QTY]]="",NOTA[[#This Row],[HARGA SATUAN]]="",),"",NOTA[[#This Row],[QTY]]*NOTA[[#This Row],[HARGA SATUAN]])</f>
        <v/>
      </c>
      <c r="AG579" s="40" t="str">
        <f ca="1">IF(NOTA[ID_H]="","",INDEX(NOTA[TANGGAL],MATCH(,INDIRECT(ADDRESS(ROW(NOTA[TANGGAL]),COLUMN(NOTA[TANGGAL]))&amp;":"&amp;ADDRESS(ROW(),COLUMN(NOTA[TANGGAL]))),-1)))</f>
        <v/>
      </c>
      <c r="AH579" s="42" t="str">
        <f ca="1">IF(NOTA[[#This Row],[NAMA BARANG]]="","",INDEX(NOTA[SUPPLIER],MATCH(,INDIRECT(ADDRESS(ROW(NOTA[ID]),COLUMN(NOTA[ID]))&amp;":"&amp;ADDRESS(ROW(),COLUMN(NOTA[ID]))),-1)))</f>
        <v/>
      </c>
      <c r="AI579" s="42" t="str">
        <f ca="1">IF(NOTA[[#This Row],[ID_H]]="","",IF(NOTA[[#This Row],[FAKTUR]]="",INDIRECT(ADDRESS(ROW()-1,COLUMN())),NOTA[[#This Row],[FAKTUR]]))</f>
        <v/>
      </c>
      <c r="AJ579" s="39" t="str">
        <f ca="1">IF(NOTA[[#This Row],[ID]]="","",COUNTIF(NOTA[ID_H],NOTA[[#This Row],[ID_H]]))</f>
        <v/>
      </c>
      <c r="AK579" s="39" t="str">
        <f ca="1">IF(NOTA[[#This Row],[TGL.NOTA]]="",IF(NOTA[[#This Row],[SUPPLIER_H]]="","",AK578),MONTH(NOTA[[#This Row],[TGL.NOTA]]))</f>
        <v/>
      </c>
      <c r="AL579" s="39" t="str">
        <f>LOWER(SUBSTITUTE(SUBSTITUTE(SUBSTITUTE(SUBSTITUTE(SUBSTITUTE(SUBSTITUTE(SUBSTITUTE(SUBSTITUTE(SUBSTITUTE(NOTA[NAMA BARANG]," ",),".",""),"-",""),"(",""),")",""),",",""),"/",""),"""",""),"+",""))</f>
        <v/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9" s="39" t="str">
        <f>IF(NOTA[[#This Row],[CONCAT4]]="","",_xlfn.IFNA(MATCH(NOTA[[#This Row],[CONCAT4]],[2]!RAW[CONCAT_H],0),FALSE))</f>
        <v/>
      </c>
      <c r="AQ579" s="39" t="str">
        <f>IF(NOTA[[#This Row],[CONCAT1]]="","",MATCH(NOTA[[#This Row],[CONCAT1]],[3]!db[NB NOTA_C],0))</f>
        <v/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/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9" s="39" t="str">
        <f ca="1">IF(NOTA[[#This Row],[ID_H]]="","",MATCH(NOTA[[#This Row],[NB NOTA_C_QTY]],[3]!db[NB NOTA_C_QTY],0))</f>
        <v/>
      </c>
      <c r="AV579" s="55" t="str">
        <f ca="1">IF(NOTA[[#This Row],[NB NOTA_C_QTY]]="","",ROW()-2)</f>
        <v/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 t="str">
        <f ca="1">IF(NOTA[[#This Row],[NAMA BARANG]]="","",INDEX(NOTA[ID],MATCH(,INDIRECT(ADDRESS(ROW(NOTA[ID]),COLUMN(NOTA[ID]))&amp;":"&amp;ADDRESS(ROW(),COLUMN(NOTA[ID]))),-1)))</f>
        <v/>
      </c>
      <c r="E580" s="47"/>
      <c r="H580" s="48"/>
      <c r="N580" s="39"/>
      <c r="Q580" s="43"/>
      <c r="R580" s="49"/>
      <c r="S580" s="50"/>
      <c r="U580" s="51"/>
      <c r="V580" s="46"/>
      <c r="W580" s="51" t="str">
        <f>IF(NOTA[[#This Row],[HARGA/ CTN]]="",NOTA[[#This Row],[JUMLAH_H]],NOTA[[#This Row],[HARGA/ CTN]]*IF(NOTA[[#This Row],[C]]="",0,NOTA[[#This Row],[C]]))</f>
        <v/>
      </c>
      <c r="X580" s="51" t="str">
        <f>IF(NOTA[[#This Row],[JUMLAH]]="","",NOTA[[#This Row],[JUMLAH]]*NOTA[[#This Row],[DISC 1]])</f>
        <v/>
      </c>
      <c r="Y580" s="51" t="str">
        <f>IF(NOTA[[#This Row],[JUMLAH]]="","",(NOTA[[#This Row],[JUMLAH]]-NOTA[[#This Row],[DISC 1-]])*NOTA[[#This Row],[DISC 2]])</f>
        <v/>
      </c>
      <c r="Z580" s="51" t="str">
        <f>IF(NOTA[[#This Row],[JUMLAH]]="","",NOTA[[#This Row],[DISC 1-]]+NOTA[[#This Row],[DISC 2-]])</f>
        <v/>
      </c>
      <c r="AA580" s="51" t="str">
        <f>IF(NOTA[[#This Row],[JUMLAH]]="","",NOTA[[#This Row],[JUMLAH]]-NOTA[[#This Row],[DISC]])</f>
        <v/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51" t="str">
        <f>IF(OR(NOTA[[#This Row],[QTY]]="",NOTA[[#This Row],[HARGA SATUAN]]="",),"",NOTA[[#This Row],[QTY]]*NOTA[[#This Row],[HARGA SATUAN]])</f>
        <v/>
      </c>
      <c r="AG580" s="40" t="str">
        <f ca="1">IF(NOTA[ID_H]="","",INDEX(NOTA[TANGGAL],MATCH(,INDIRECT(ADDRESS(ROW(NOTA[TANGGAL]),COLUMN(NOTA[TANGGAL]))&amp;":"&amp;ADDRESS(ROW(),COLUMN(NOTA[TANGGAL]))),-1)))</f>
        <v/>
      </c>
      <c r="AH580" s="42" t="str">
        <f ca="1">IF(NOTA[[#This Row],[NAMA BARANG]]="","",INDEX(NOTA[SUPPLIER],MATCH(,INDIRECT(ADDRESS(ROW(NOTA[ID]),COLUMN(NOTA[ID]))&amp;":"&amp;ADDRESS(ROW(),COLUMN(NOTA[ID]))),-1)))</f>
        <v/>
      </c>
      <c r="AI580" s="42" t="str">
        <f ca="1">IF(NOTA[[#This Row],[ID_H]]="","",IF(NOTA[[#This Row],[FAKTUR]]="",INDIRECT(ADDRESS(ROW()-1,COLUMN())),NOTA[[#This Row],[FAKTUR]]))</f>
        <v/>
      </c>
      <c r="AJ580" s="39" t="str">
        <f ca="1">IF(NOTA[[#This Row],[ID]]="","",COUNTIF(NOTA[ID_H],NOTA[[#This Row],[ID_H]]))</f>
        <v/>
      </c>
      <c r="AK580" s="39" t="str">
        <f ca="1">IF(NOTA[[#This Row],[TGL.NOTA]]="",IF(NOTA[[#This Row],[SUPPLIER_H]]="","",AK579),MONTH(NOTA[[#This Row],[TGL.NOTA]]))</f>
        <v/>
      </c>
      <c r="AL580" s="39" t="str">
        <f>LOWER(SUBSTITUTE(SUBSTITUTE(SUBSTITUTE(SUBSTITUTE(SUBSTITUTE(SUBSTITUTE(SUBSTITUTE(SUBSTITUTE(SUBSTITUTE(NOTA[NAMA BARANG]," ",),".",""),"-",""),"(",""),")",""),",",""),"/",""),"""",""),"+",""))</f>
        <v/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 t="str">
        <f>IF(NOTA[[#This Row],[CONCAT1]]="","",MATCH(NOTA[[#This Row],[CONCAT1]],[3]!db[NB NOTA_C],0))</f>
        <v/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/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0" s="39" t="str">
        <f ca="1">IF(NOTA[[#This Row],[ID_H]]="","",MATCH(NOTA[[#This Row],[NB NOTA_C_QTY]],[3]!db[NB NOTA_C_QTY],0))</f>
        <v/>
      </c>
      <c r="AV580" s="55" t="str">
        <f ca="1">IF(NOTA[[#This Row],[NB NOTA_C_QTY]]="","",ROW()-2)</f>
        <v/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 t="str">
        <f ca="1">IF(NOTA[[#This Row],[NAMA BARANG]]="","",INDEX(NOTA[ID],MATCH(,INDIRECT(ADDRESS(ROW(NOTA[ID]),COLUMN(NOTA[ID]))&amp;":"&amp;ADDRESS(ROW(),COLUMN(NOTA[ID]))),-1)))</f>
        <v/>
      </c>
      <c r="E581" s="47"/>
      <c r="H581" s="48"/>
      <c r="N581" s="39"/>
      <c r="Q581" s="43"/>
      <c r="R581" s="49"/>
      <c r="S581" s="50"/>
      <c r="U581" s="51"/>
      <c r="V581" s="46"/>
      <c r="W581" s="51" t="str">
        <f>IF(NOTA[[#This Row],[HARGA/ CTN]]="",NOTA[[#This Row],[JUMLAH_H]],NOTA[[#This Row],[HARGA/ CTN]]*IF(NOTA[[#This Row],[C]]="",0,NOTA[[#This Row],[C]]))</f>
        <v/>
      </c>
      <c r="X581" s="51" t="str">
        <f>IF(NOTA[[#This Row],[JUMLAH]]="","",NOTA[[#This Row],[JUMLAH]]*NOTA[[#This Row],[DISC 1]])</f>
        <v/>
      </c>
      <c r="Y581" s="51" t="str">
        <f>IF(NOTA[[#This Row],[JUMLAH]]="","",(NOTA[[#This Row],[JUMLAH]]-NOTA[[#This Row],[DISC 1-]])*NOTA[[#This Row],[DISC 2]])</f>
        <v/>
      </c>
      <c r="Z581" s="51" t="str">
        <f>IF(NOTA[[#This Row],[JUMLAH]]="","",NOTA[[#This Row],[DISC 1-]]+NOTA[[#This Row],[DISC 2-]])</f>
        <v/>
      </c>
      <c r="AA581" s="51" t="str">
        <f>IF(NOTA[[#This Row],[JUMLAH]]="","",NOTA[[#This Row],[JUMLAH]]-NOTA[[#This Row],[DISC]])</f>
        <v/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51" t="str">
        <f>IF(OR(NOTA[[#This Row],[QTY]]="",NOTA[[#This Row],[HARGA SATUAN]]="",),"",NOTA[[#This Row],[QTY]]*NOTA[[#This Row],[HARGA SATUAN]])</f>
        <v/>
      </c>
      <c r="AG581" s="40" t="str">
        <f ca="1">IF(NOTA[ID_H]="","",INDEX(NOTA[TANGGAL],MATCH(,INDIRECT(ADDRESS(ROW(NOTA[TANGGAL]),COLUMN(NOTA[TANGGAL]))&amp;":"&amp;ADDRESS(ROW(),COLUMN(NOTA[TANGGAL]))),-1)))</f>
        <v/>
      </c>
      <c r="AH581" s="42" t="str">
        <f ca="1">IF(NOTA[[#This Row],[NAMA BARANG]]="","",INDEX(NOTA[SUPPLIER],MATCH(,INDIRECT(ADDRESS(ROW(NOTA[ID]),COLUMN(NOTA[ID]))&amp;":"&amp;ADDRESS(ROW(),COLUMN(NOTA[ID]))),-1)))</f>
        <v/>
      </c>
      <c r="AI581" s="42" t="str">
        <f ca="1">IF(NOTA[[#This Row],[ID_H]]="","",IF(NOTA[[#This Row],[FAKTUR]]="",INDIRECT(ADDRESS(ROW()-1,COLUMN())),NOTA[[#This Row],[FAKTUR]]))</f>
        <v/>
      </c>
      <c r="AJ581" s="39" t="str">
        <f ca="1">IF(NOTA[[#This Row],[ID]]="","",COUNTIF(NOTA[ID_H],NOTA[[#This Row],[ID_H]]))</f>
        <v/>
      </c>
      <c r="AK581" s="39" t="str">
        <f ca="1">IF(NOTA[[#This Row],[TGL.NOTA]]="",IF(NOTA[[#This Row],[SUPPLIER_H]]="","",AK580),MONTH(NOTA[[#This Row],[TGL.NOTA]]))</f>
        <v/>
      </c>
      <c r="AL581" s="39" t="str">
        <f>LOWER(SUBSTITUTE(SUBSTITUTE(SUBSTITUTE(SUBSTITUTE(SUBSTITUTE(SUBSTITUTE(SUBSTITUTE(SUBSTITUTE(SUBSTITUTE(NOTA[NAMA BARANG]," ",),".",""),"-",""),"(",""),")",""),",",""),"/",""),"""",""),"+",""))</f>
        <v/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 t="str">
        <f>IF(NOTA[[#This Row],[CONCAT1]]="","",MATCH(NOTA[[#This Row],[CONCAT1]],[3]!db[NB NOTA_C],0))</f>
        <v/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/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1" s="39" t="str">
        <f ca="1">IF(NOTA[[#This Row],[ID_H]]="","",MATCH(NOTA[[#This Row],[NB NOTA_C_QTY]],[3]!db[NB NOTA_C_QTY],0))</f>
        <v/>
      </c>
      <c r="AV581" s="55" t="str">
        <f ca="1">IF(NOTA[[#This Row],[NB NOTA_C_QTY]]="","",ROW()-2)</f>
        <v/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 t="str">
        <f ca="1">IF(NOTA[[#This Row],[NAMA BARANG]]="","",INDEX(NOTA[ID],MATCH(,INDIRECT(ADDRESS(ROW(NOTA[ID]),COLUMN(NOTA[ID]))&amp;":"&amp;ADDRESS(ROW(),COLUMN(NOTA[ID]))),-1)))</f>
        <v/>
      </c>
      <c r="E582" s="47"/>
      <c r="H582" s="48"/>
      <c r="N582" s="39"/>
      <c r="Q582" s="43"/>
      <c r="R582" s="49"/>
      <c r="S582" s="50"/>
      <c r="U582" s="51"/>
      <c r="V582" s="46"/>
      <c r="W582" s="51" t="str">
        <f>IF(NOTA[[#This Row],[HARGA/ CTN]]="",NOTA[[#This Row],[JUMLAH_H]],NOTA[[#This Row],[HARGA/ CTN]]*IF(NOTA[[#This Row],[C]]="",0,NOTA[[#This Row],[C]]))</f>
        <v/>
      </c>
      <c r="X582" s="51" t="str">
        <f>IF(NOTA[[#This Row],[JUMLAH]]="","",NOTA[[#This Row],[JUMLAH]]*NOTA[[#This Row],[DISC 1]])</f>
        <v/>
      </c>
      <c r="Y582" s="51" t="str">
        <f>IF(NOTA[[#This Row],[JUMLAH]]="","",(NOTA[[#This Row],[JUMLAH]]-NOTA[[#This Row],[DISC 1-]])*NOTA[[#This Row],[DISC 2]])</f>
        <v/>
      </c>
      <c r="Z582" s="51" t="str">
        <f>IF(NOTA[[#This Row],[JUMLAH]]="","",NOTA[[#This Row],[DISC 1-]]+NOTA[[#This Row],[DISC 2-]])</f>
        <v/>
      </c>
      <c r="AA582" s="51" t="str">
        <f>IF(NOTA[[#This Row],[JUMLAH]]="","",NOTA[[#This Row],[JUMLAH]]-NOTA[[#This Row],[DISC]])</f>
        <v/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51" t="str">
        <f>IF(OR(NOTA[[#This Row],[QTY]]="",NOTA[[#This Row],[HARGA SATUAN]]="",),"",NOTA[[#This Row],[QTY]]*NOTA[[#This Row],[HARGA SATUAN]])</f>
        <v/>
      </c>
      <c r="AG582" s="40" t="str">
        <f ca="1">IF(NOTA[ID_H]="","",INDEX(NOTA[TANGGAL],MATCH(,INDIRECT(ADDRESS(ROW(NOTA[TANGGAL]),COLUMN(NOTA[TANGGAL]))&amp;":"&amp;ADDRESS(ROW(),COLUMN(NOTA[TANGGAL]))),-1)))</f>
        <v/>
      </c>
      <c r="AH582" s="42" t="str">
        <f ca="1">IF(NOTA[[#This Row],[NAMA BARANG]]="","",INDEX(NOTA[SUPPLIER],MATCH(,INDIRECT(ADDRESS(ROW(NOTA[ID]),COLUMN(NOTA[ID]))&amp;":"&amp;ADDRESS(ROW(),COLUMN(NOTA[ID]))),-1)))</f>
        <v/>
      </c>
      <c r="AI582" s="42" t="str">
        <f ca="1">IF(NOTA[[#This Row],[ID_H]]="","",IF(NOTA[[#This Row],[FAKTUR]]="",INDIRECT(ADDRESS(ROW()-1,COLUMN())),NOTA[[#This Row],[FAKTUR]]))</f>
        <v/>
      </c>
      <c r="AJ582" s="39" t="str">
        <f ca="1">IF(NOTA[[#This Row],[ID]]="","",COUNTIF(NOTA[ID_H],NOTA[[#This Row],[ID_H]]))</f>
        <v/>
      </c>
      <c r="AK582" s="39" t="str">
        <f ca="1">IF(NOTA[[#This Row],[TGL.NOTA]]="",IF(NOTA[[#This Row],[SUPPLIER_H]]="","",AK581),MONTH(NOTA[[#This Row],[TGL.NOTA]]))</f>
        <v/>
      </c>
      <c r="AL582" s="39" t="str">
        <f>LOWER(SUBSTITUTE(SUBSTITUTE(SUBSTITUTE(SUBSTITUTE(SUBSTITUTE(SUBSTITUTE(SUBSTITUTE(SUBSTITUTE(SUBSTITUTE(NOTA[NAMA BARANG]," ",),".",""),"-",""),"(",""),")",""),",",""),"/",""),"""",""),"+",""))</f>
        <v/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 t="str">
        <f>IF(NOTA[[#This Row],[CONCAT1]]="","",MATCH(NOTA[[#This Row],[CONCAT1]],[3]!db[NB NOTA_C],0))</f>
        <v/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/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2" s="39" t="str">
        <f ca="1">IF(NOTA[[#This Row],[ID_H]]="","",MATCH(NOTA[[#This Row],[NB NOTA_C_QTY]],[3]!db[NB NOTA_C_QTY],0))</f>
        <v/>
      </c>
      <c r="AV582" s="55" t="str">
        <f ca="1">IF(NOTA[[#This Row],[NB NOTA_C_QTY]]="","",ROW()-2)</f>
        <v/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 t="str">
        <f ca="1">IF(NOTA[[#This Row],[NAMA BARANG]]="","",INDEX(NOTA[ID],MATCH(,INDIRECT(ADDRESS(ROW(NOTA[ID]),COLUMN(NOTA[ID]))&amp;":"&amp;ADDRESS(ROW(),COLUMN(NOTA[ID]))),-1)))</f>
        <v/>
      </c>
      <c r="E583" s="47"/>
      <c r="H583" s="48"/>
      <c r="N583" s="39"/>
      <c r="Q583" s="43"/>
      <c r="R583" s="49"/>
      <c r="S583" s="50"/>
      <c r="U583" s="51"/>
      <c r="V583" s="46"/>
      <c r="W583" s="51" t="str">
        <f>IF(NOTA[[#This Row],[HARGA/ CTN]]="",NOTA[[#This Row],[JUMLAH_H]],NOTA[[#This Row],[HARGA/ CTN]]*IF(NOTA[[#This Row],[C]]="",0,NOTA[[#This Row],[C]]))</f>
        <v/>
      </c>
      <c r="X583" s="51" t="str">
        <f>IF(NOTA[[#This Row],[JUMLAH]]="","",NOTA[[#This Row],[JUMLAH]]*NOTA[[#This Row],[DISC 1]])</f>
        <v/>
      </c>
      <c r="Y583" s="51" t="str">
        <f>IF(NOTA[[#This Row],[JUMLAH]]="","",(NOTA[[#This Row],[JUMLAH]]-NOTA[[#This Row],[DISC 1-]])*NOTA[[#This Row],[DISC 2]])</f>
        <v/>
      </c>
      <c r="Z583" s="51" t="str">
        <f>IF(NOTA[[#This Row],[JUMLAH]]="","",NOTA[[#This Row],[DISC 1-]]+NOTA[[#This Row],[DISC 2-]])</f>
        <v/>
      </c>
      <c r="AA583" s="51" t="str">
        <f>IF(NOTA[[#This Row],[JUMLAH]]="","",NOTA[[#This Row],[JUMLAH]]-NOTA[[#This Row],[DISC]])</f>
        <v/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51" t="str">
        <f>IF(OR(NOTA[[#This Row],[QTY]]="",NOTA[[#This Row],[HARGA SATUAN]]="",),"",NOTA[[#This Row],[QTY]]*NOTA[[#This Row],[HARGA SATUAN]])</f>
        <v/>
      </c>
      <c r="AG583" s="40" t="str">
        <f ca="1">IF(NOTA[ID_H]="","",INDEX(NOTA[TANGGAL],MATCH(,INDIRECT(ADDRESS(ROW(NOTA[TANGGAL]),COLUMN(NOTA[TANGGAL]))&amp;":"&amp;ADDRESS(ROW(),COLUMN(NOTA[TANGGAL]))),-1)))</f>
        <v/>
      </c>
      <c r="AH583" s="42" t="str">
        <f ca="1">IF(NOTA[[#This Row],[NAMA BARANG]]="","",INDEX(NOTA[SUPPLIER],MATCH(,INDIRECT(ADDRESS(ROW(NOTA[ID]),COLUMN(NOTA[ID]))&amp;":"&amp;ADDRESS(ROW(),COLUMN(NOTA[ID]))),-1)))</f>
        <v/>
      </c>
      <c r="AI583" s="42" t="str">
        <f ca="1">IF(NOTA[[#This Row],[ID_H]]="","",IF(NOTA[[#This Row],[FAKTUR]]="",INDIRECT(ADDRESS(ROW()-1,COLUMN())),NOTA[[#This Row],[FAKTUR]]))</f>
        <v/>
      </c>
      <c r="AJ583" s="39" t="str">
        <f ca="1">IF(NOTA[[#This Row],[ID]]="","",COUNTIF(NOTA[ID_H],NOTA[[#This Row],[ID_H]]))</f>
        <v/>
      </c>
      <c r="AK583" s="39" t="str">
        <f ca="1">IF(NOTA[[#This Row],[TGL.NOTA]]="",IF(NOTA[[#This Row],[SUPPLIER_H]]="","",AK582),MONTH(NOTA[[#This Row],[TGL.NOTA]]))</f>
        <v/>
      </c>
      <c r="AL583" s="39" t="str">
        <f>LOWER(SUBSTITUTE(SUBSTITUTE(SUBSTITUTE(SUBSTITUTE(SUBSTITUTE(SUBSTITUTE(SUBSTITUTE(SUBSTITUTE(SUBSTITUTE(NOTA[NAMA BARANG]," ",),".",""),"-",""),"(",""),")",""),",",""),"/",""),"""",""),"+",""))</f>
        <v/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 t="str">
        <f>IF(NOTA[[#This Row],[CONCAT1]]="","",MATCH(NOTA[[#This Row],[CONCAT1]],[3]!db[NB NOTA_C],0))</f>
        <v/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/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3" s="39" t="str">
        <f ca="1">IF(NOTA[[#This Row],[ID_H]]="","",MATCH(NOTA[[#This Row],[NB NOTA_C_QTY]],[3]!db[NB NOTA_C_QTY],0))</f>
        <v/>
      </c>
      <c r="AV583" s="55" t="str">
        <f ca="1">IF(NOTA[[#This Row],[NB NOTA_C_QTY]]="","",ROW()-2)</f>
        <v/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 t="str">
        <f ca="1">IF(NOTA[[#This Row],[NAMA BARANG]]="","",INDEX(NOTA[ID],MATCH(,INDIRECT(ADDRESS(ROW(NOTA[ID]),COLUMN(NOTA[ID]))&amp;":"&amp;ADDRESS(ROW(),COLUMN(NOTA[ID]))),-1)))</f>
        <v/>
      </c>
      <c r="E584" s="47"/>
      <c r="H584" s="48"/>
      <c r="N584" s="39"/>
      <c r="Q584" s="43"/>
      <c r="R584" s="49"/>
      <c r="S584" s="50"/>
      <c r="U584" s="51"/>
      <c r="V584" s="46"/>
      <c r="W584" s="51" t="str">
        <f>IF(NOTA[[#This Row],[HARGA/ CTN]]="",NOTA[[#This Row],[JUMLAH_H]],NOTA[[#This Row],[HARGA/ CTN]]*IF(NOTA[[#This Row],[C]]="",0,NOTA[[#This Row],[C]]))</f>
        <v/>
      </c>
      <c r="X584" s="51" t="str">
        <f>IF(NOTA[[#This Row],[JUMLAH]]="","",NOTA[[#This Row],[JUMLAH]]*NOTA[[#This Row],[DISC 1]])</f>
        <v/>
      </c>
      <c r="Y584" s="51" t="str">
        <f>IF(NOTA[[#This Row],[JUMLAH]]="","",(NOTA[[#This Row],[JUMLAH]]-NOTA[[#This Row],[DISC 1-]])*NOTA[[#This Row],[DISC 2]])</f>
        <v/>
      </c>
      <c r="Z584" s="51" t="str">
        <f>IF(NOTA[[#This Row],[JUMLAH]]="","",NOTA[[#This Row],[DISC 1-]]+NOTA[[#This Row],[DISC 2-]])</f>
        <v/>
      </c>
      <c r="AA584" s="51" t="str">
        <f>IF(NOTA[[#This Row],[JUMLAH]]="","",NOTA[[#This Row],[JUMLAH]]-NOTA[[#This Row],[DISC]])</f>
        <v/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1" t="str">
        <f>IF(OR(NOTA[[#This Row],[QTY]]="",NOTA[[#This Row],[HARGA SATUAN]]="",),"",NOTA[[#This Row],[QTY]]*NOTA[[#This Row],[HARGA SATUAN]])</f>
        <v/>
      </c>
      <c r="AG584" s="40" t="str">
        <f ca="1">IF(NOTA[ID_H]="","",INDEX(NOTA[TANGGAL],MATCH(,INDIRECT(ADDRESS(ROW(NOTA[TANGGAL]),COLUMN(NOTA[TANGGAL]))&amp;":"&amp;ADDRESS(ROW(),COLUMN(NOTA[TANGGAL]))),-1)))</f>
        <v/>
      </c>
      <c r="AH584" s="42" t="str">
        <f ca="1">IF(NOTA[[#This Row],[NAMA BARANG]]="","",INDEX(NOTA[SUPPLIER],MATCH(,INDIRECT(ADDRESS(ROW(NOTA[ID]),COLUMN(NOTA[ID]))&amp;":"&amp;ADDRESS(ROW(),COLUMN(NOTA[ID]))),-1)))</f>
        <v/>
      </c>
      <c r="AI584" s="42" t="str">
        <f ca="1">IF(NOTA[[#This Row],[ID_H]]="","",IF(NOTA[[#This Row],[FAKTUR]]="",INDIRECT(ADDRESS(ROW()-1,COLUMN())),NOTA[[#This Row],[FAKTUR]]))</f>
        <v/>
      </c>
      <c r="AJ584" s="39" t="str">
        <f ca="1">IF(NOTA[[#This Row],[ID]]="","",COUNTIF(NOTA[ID_H],NOTA[[#This Row],[ID_H]]))</f>
        <v/>
      </c>
      <c r="AK584" s="39" t="str">
        <f ca="1">IF(NOTA[[#This Row],[TGL.NOTA]]="",IF(NOTA[[#This Row],[SUPPLIER_H]]="","",AK583),MONTH(NOTA[[#This Row],[TGL.NOTA]]))</f>
        <v/>
      </c>
      <c r="AL584" s="39" t="str">
        <f>LOWER(SUBSTITUTE(SUBSTITUTE(SUBSTITUTE(SUBSTITUTE(SUBSTITUTE(SUBSTITUTE(SUBSTITUTE(SUBSTITUTE(SUBSTITUTE(NOTA[NAMA BARANG]," ",),".",""),"-",""),"(",""),")",""),",",""),"/",""),"""",""),"+",""))</f>
        <v/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 t="str">
        <f>IF(NOTA[[#This Row],[CONCAT1]]="","",MATCH(NOTA[[#This Row],[CONCAT1]],[3]!db[NB NOTA_C],0))</f>
        <v/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/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4" s="39" t="str">
        <f ca="1">IF(NOTA[[#This Row],[ID_H]]="","",MATCH(NOTA[[#This Row],[NB NOTA_C_QTY]],[3]!db[NB NOTA_C_QTY],0))</f>
        <v/>
      </c>
      <c r="AV584" s="55" t="str">
        <f ca="1">IF(NOTA[[#This Row],[NB NOTA_C_QTY]]="","",ROW()-2)</f>
        <v/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 t="str">
        <f ca="1">IF(NOTA[[#This Row],[NAMA BARANG]]="","",INDEX(NOTA[ID],MATCH(,INDIRECT(ADDRESS(ROW(NOTA[ID]),COLUMN(NOTA[ID]))&amp;":"&amp;ADDRESS(ROW(),COLUMN(NOTA[ID]))),-1)))</f>
        <v/>
      </c>
      <c r="E585" s="47"/>
      <c r="H585" s="48"/>
      <c r="N585" s="39"/>
      <c r="Q585" s="43"/>
      <c r="R585" s="49"/>
      <c r="S585" s="50"/>
      <c r="U585" s="51"/>
      <c r="V585" s="46"/>
      <c r="W585" s="51" t="str">
        <f>IF(NOTA[[#This Row],[HARGA/ CTN]]="",NOTA[[#This Row],[JUMLAH_H]],NOTA[[#This Row],[HARGA/ CTN]]*IF(NOTA[[#This Row],[C]]="",0,NOTA[[#This Row],[C]]))</f>
        <v/>
      </c>
      <c r="X585" s="51" t="str">
        <f>IF(NOTA[[#This Row],[JUMLAH]]="","",NOTA[[#This Row],[JUMLAH]]*NOTA[[#This Row],[DISC 1]])</f>
        <v/>
      </c>
      <c r="Y585" s="51" t="str">
        <f>IF(NOTA[[#This Row],[JUMLAH]]="","",(NOTA[[#This Row],[JUMLAH]]-NOTA[[#This Row],[DISC 1-]])*NOTA[[#This Row],[DISC 2]])</f>
        <v/>
      </c>
      <c r="Z585" s="51" t="str">
        <f>IF(NOTA[[#This Row],[JUMLAH]]="","",NOTA[[#This Row],[DISC 1-]]+NOTA[[#This Row],[DISC 2-]])</f>
        <v/>
      </c>
      <c r="AA585" s="51" t="str">
        <f>IF(NOTA[[#This Row],[JUMLAH]]="","",NOTA[[#This Row],[JUMLAH]]-NOTA[[#This Row],[DISC]])</f>
        <v/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51" t="str">
        <f>IF(OR(NOTA[[#This Row],[QTY]]="",NOTA[[#This Row],[HARGA SATUAN]]="",),"",NOTA[[#This Row],[QTY]]*NOTA[[#This Row],[HARGA SATUAN]])</f>
        <v/>
      </c>
      <c r="AG585" s="40" t="str">
        <f ca="1">IF(NOTA[ID_H]="","",INDEX(NOTA[TANGGAL],MATCH(,INDIRECT(ADDRESS(ROW(NOTA[TANGGAL]),COLUMN(NOTA[TANGGAL]))&amp;":"&amp;ADDRESS(ROW(),COLUMN(NOTA[TANGGAL]))),-1)))</f>
        <v/>
      </c>
      <c r="AH585" s="42" t="str">
        <f ca="1">IF(NOTA[[#This Row],[NAMA BARANG]]="","",INDEX(NOTA[SUPPLIER],MATCH(,INDIRECT(ADDRESS(ROW(NOTA[ID]),COLUMN(NOTA[ID]))&amp;":"&amp;ADDRESS(ROW(),COLUMN(NOTA[ID]))),-1)))</f>
        <v/>
      </c>
      <c r="AI585" s="42" t="str">
        <f ca="1">IF(NOTA[[#This Row],[ID_H]]="","",IF(NOTA[[#This Row],[FAKTUR]]="",INDIRECT(ADDRESS(ROW()-1,COLUMN())),NOTA[[#This Row],[FAKTUR]]))</f>
        <v/>
      </c>
      <c r="AJ585" s="39" t="str">
        <f ca="1">IF(NOTA[[#This Row],[ID]]="","",COUNTIF(NOTA[ID_H],NOTA[[#This Row],[ID_H]]))</f>
        <v/>
      </c>
      <c r="AK585" s="39" t="str">
        <f ca="1">IF(NOTA[[#This Row],[TGL.NOTA]]="",IF(NOTA[[#This Row],[SUPPLIER_H]]="","",AK584),MONTH(NOTA[[#This Row],[TGL.NOTA]]))</f>
        <v/>
      </c>
      <c r="AL585" s="39" t="str">
        <f>LOWER(SUBSTITUTE(SUBSTITUTE(SUBSTITUTE(SUBSTITUTE(SUBSTITUTE(SUBSTITUTE(SUBSTITUTE(SUBSTITUTE(SUBSTITUTE(NOTA[NAMA BARANG]," ",),".",""),"-",""),"(",""),")",""),",",""),"/",""),"""",""),"+",""))</f>
        <v/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 t="str">
        <f>IF(NOTA[[#This Row],[CONCAT1]]="","",MATCH(NOTA[[#This Row],[CONCAT1]],[3]!db[NB NOTA_C],0))</f>
        <v/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/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5" s="39" t="str">
        <f ca="1">IF(NOTA[[#This Row],[ID_H]]="","",MATCH(NOTA[[#This Row],[NB NOTA_C_QTY]],[3]!db[NB NOTA_C_QTY],0))</f>
        <v/>
      </c>
      <c r="AV585" s="55" t="str">
        <f ca="1">IF(NOTA[[#This Row],[NB NOTA_C_QTY]]="","",ROW()-2)</f>
        <v/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 t="str">
        <f ca="1">IF(NOTA[[#This Row],[NAMA BARANG]]="","",INDEX(NOTA[ID],MATCH(,INDIRECT(ADDRESS(ROW(NOTA[ID]),COLUMN(NOTA[ID]))&amp;":"&amp;ADDRESS(ROW(),COLUMN(NOTA[ID]))),-1)))</f>
        <v/>
      </c>
      <c r="E586" s="47"/>
      <c r="H586" s="48"/>
      <c r="N586" s="39"/>
      <c r="Q586" s="43"/>
      <c r="R586" s="49"/>
      <c r="S586" s="50"/>
      <c r="U586" s="51"/>
      <c r="V586" s="46"/>
      <c r="W586" s="51" t="str">
        <f>IF(NOTA[[#This Row],[HARGA/ CTN]]="",NOTA[[#This Row],[JUMLAH_H]],NOTA[[#This Row],[HARGA/ CTN]]*IF(NOTA[[#This Row],[C]]="",0,NOTA[[#This Row],[C]]))</f>
        <v/>
      </c>
      <c r="X586" s="51" t="str">
        <f>IF(NOTA[[#This Row],[JUMLAH]]="","",NOTA[[#This Row],[JUMLAH]]*NOTA[[#This Row],[DISC 1]])</f>
        <v/>
      </c>
      <c r="Y586" s="51" t="str">
        <f>IF(NOTA[[#This Row],[JUMLAH]]="","",(NOTA[[#This Row],[JUMLAH]]-NOTA[[#This Row],[DISC 1-]])*NOTA[[#This Row],[DISC 2]])</f>
        <v/>
      </c>
      <c r="Z586" s="51" t="str">
        <f>IF(NOTA[[#This Row],[JUMLAH]]="","",NOTA[[#This Row],[DISC 1-]]+NOTA[[#This Row],[DISC 2-]])</f>
        <v/>
      </c>
      <c r="AA586" s="51" t="str">
        <f>IF(NOTA[[#This Row],[JUMLAH]]="","",NOTA[[#This Row],[JUMLAH]]-NOTA[[#This Row],[DISC]])</f>
        <v/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51" t="str">
        <f>IF(OR(NOTA[[#This Row],[QTY]]="",NOTA[[#This Row],[HARGA SATUAN]]="",),"",NOTA[[#This Row],[QTY]]*NOTA[[#This Row],[HARGA SATUAN]])</f>
        <v/>
      </c>
      <c r="AG586" s="40" t="str">
        <f ca="1">IF(NOTA[ID_H]="","",INDEX(NOTA[TANGGAL],MATCH(,INDIRECT(ADDRESS(ROW(NOTA[TANGGAL]),COLUMN(NOTA[TANGGAL]))&amp;":"&amp;ADDRESS(ROW(),COLUMN(NOTA[TANGGAL]))),-1)))</f>
        <v/>
      </c>
      <c r="AH586" s="42" t="str">
        <f ca="1">IF(NOTA[[#This Row],[NAMA BARANG]]="","",INDEX(NOTA[SUPPLIER],MATCH(,INDIRECT(ADDRESS(ROW(NOTA[ID]),COLUMN(NOTA[ID]))&amp;":"&amp;ADDRESS(ROW(),COLUMN(NOTA[ID]))),-1)))</f>
        <v/>
      </c>
      <c r="AI586" s="42" t="str">
        <f ca="1">IF(NOTA[[#This Row],[ID_H]]="","",IF(NOTA[[#This Row],[FAKTUR]]="",INDIRECT(ADDRESS(ROW()-1,COLUMN())),NOTA[[#This Row],[FAKTUR]]))</f>
        <v/>
      </c>
      <c r="AJ586" s="39" t="str">
        <f ca="1">IF(NOTA[[#This Row],[ID]]="","",COUNTIF(NOTA[ID_H],NOTA[[#This Row],[ID_H]]))</f>
        <v/>
      </c>
      <c r="AK586" s="39" t="str">
        <f ca="1">IF(NOTA[[#This Row],[TGL.NOTA]]="",IF(NOTA[[#This Row],[SUPPLIER_H]]="","",AK585),MONTH(NOTA[[#This Row],[TGL.NOTA]]))</f>
        <v/>
      </c>
      <c r="AL586" s="39" t="str">
        <f>LOWER(SUBSTITUTE(SUBSTITUTE(SUBSTITUTE(SUBSTITUTE(SUBSTITUTE(SUBSTITUTE(SUBSTITUTE(SUBSTITUTE(SUBSTITUTE(NOTA[NAMA BARANG]," ",),".",""),"-",""),"(",""),")",""),",",""),"/",""),"""",""),"+",""))</f>
        <v/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 t="str">
        <f>IF(NOTA[[#This Row],[CONCAT1]]="","",MATCH(NOTA[[#This Row],[CONCAT1]],[3]!db[NB NOTA_C],0))</f>
        <v/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/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6" s="39" t="str">
        <f ca="1">IF(NOTA[[#This Row],[ID_H]]="","",MATCH(NOTA[[#This Row],[NB NOTA_C_QTY]],[3]!db[NB NOTA_C_QTY],0))</f>
        <v/>
      </c>
      <c r="AV586" s="55" t="str">
        <f ca="1">IF(NOTA[[#This Row],[NB NOTA_C_QTY]]="","",ROW()-2)</f>
        <v/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 t="str">
        <f ca="1">IF(NOTA[[#This Row],[NAMA BARANG]]="","",INDEX(NOTA[ID],MATCH(,INDIRECT(ADDRESS(ROW(NOTA[ID]),COLUMN(NOTA[ID]))&amp;":"&amp;ADDRESS(ROW(),COLUMN(NOTA[ID]))),-1)))</f>
        <v/>
      </c>
      <c r="E587" s="47"/>
      <c r="H587" s="48"/>
      <c r="N587" s="39"/>
      <c r="Q587" s="43"/>
      <c r="R587" s="49"/>
      <c r="S587" s="50"/>
      <c r="U587" s="51"/>
      <c r="V587" s="46"/>
      <c r="W587" s="51" t="str">
        <f>IF(NOTA[[#This Row],[HARGA/ CTN]]="",NOTA[[#This Row],[JUMLAH_H]],NOTA[[#This Row],[HARGA/ CTN]]*IF(NOTA[[#This Row],[C]]="",0,NOTA[[#This Row],[C]]))</f>
        <v/>
      </c>
      <c r="X587" s="51" t="str">
        <f>IF(NOTA[[#This Row],[JUMLAH]]="","",NOTA[[#This Row],[JUMLAH]]*NOTA[[#This Row],[DISC 1]])</f>
        <v/>
      </c>
      <c r="Y587" s="51" t="str">
        <f>IF(NOTA[[#This Row],[JUMLAH]]="","",(NOTA[[#This Row],[JUMLAH]]-NOTA[[#This Row],[DISC 1-]])*NOTA[[#This Row],[DISC 2]])</f>
        <v/>
      </c>
      <c r="Z587" s="51" t="str">
        <f>IF(NOTA[[#This Row],[JUMLAH]]="","",NOTA[[#This Row],[DISC 1-]]+NOTA[[#This Row],[DISC 2-]])</f>
        <v/>
      </c>
      <c r="AA587" s="51" t="str">
        <f>IF(NOTA[[#This Row],[JUMLAH]]="","",NOTA[[#This Row],[JUMLAH]]-NOTA[[#This Row],[DISC]])</f>
        <v/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51" t="str">
        <f>IF(OR(NOTA[[#This Row],[QTY]]="",NOTA[[#This Row],[HARGA SATUAN]]="",),"",NOTA[[#This Row],[QTY]]*NOTA[[#This Row],[HARGA SATUAN]])</f>
        <v/>
      </c>
      <c r="AG587" s="40" t="str">
        <f ca="1">IF(NOTA[ID_H]="","",INDEX(NOTA[TANGGAL],MATCH(,INDIRECT(ADDRESS(ROW(NOTA[TANGGAL]),COLUMN(NOTA[TANGGAL]))&amp;":"&amp;ADDRESS(ROW(),COLUMN(NOTA[TANGGAL]))),-1)))</f>
        <v/>
      </c>
      <c r="AH587" s="42" t="str">
        <f ca="1">IF(NOTA[[#This Row],[NAMA BARANG]]="","",INDEX(NOTA[SUPPLIER],MATCH(,INDIRECT(ADDRESS(ROW(NOTA[ID]),COLUMN(NOTA[ID]))&amp;":"&amp;ADDRESS(ROW(),COLUMN(NOTA[ID]))),-1)))</f>
        <v/>
      </c>
      <c r="AI587" s="42" t="str">
        <f ca="1">IF(NOTA[[#This Row],[ID_H]]="","",IF(NOTA[[#This Row],[FAKTUR]]="",INDIRECT(ADDRESS(ROW()-1,COLUMN())),NOTA[[#This Row],[FAKTUR]]))</f>
        <v/>
      </c>
      <c r="AJ587" s="39" t="str">
        <f ca="1">IF(NOTA[[#This Row],[ID]]="","",COUNTIF(NOTA[ID_H],NOTA[[#This Row],[ID_H]]))</f>
        <v/>
      </c>
      <c r="AK587" s="39" t="str">
        <f ca="1">IF(NOTA[[#This Row],[TGL.NOTA]]="",IF(NOTA[[#This Row],[SUPPLIER_H]]="","",AK586),MONTH(NOTA[[#This Row],[TGL.NOTA]]))</f>
        <v/>
      </c>
      <c r="AL587" s="39" t="str">
        <f>LOWER(SUBSTITUTE(SUBSTITUTE(SUBSTITUTE(SUBSTITUTE(SUBSTITUTE(SUBSTITUTE(SUBSTITUTE(SUBSTITUTE(SUBSTITUTE(NOTA[NAMA BARANG]," ",),".",""),"-",""),"(",""),")",""),",",""),"/",""),"""",""),"+",""))</f>
        <v/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 t="str">
        <f>IF(NOTA[[#This Row],[CONCAT1]]="","",MATCH(NOTA[[#This Row],[CONCAT1]],[3]!db[NB NOTA_C],0))</f>
        <v/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/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7" s="39" t="str">
        <f ca="1">IF(NOTA[[#This Row],[ID_H]]="","",MATCH(NOTA[[#This Row],[NB NOTA_C_QTY]],[3]!db[NB NOTA_C_QTY],0))</f>
        <v/>
      </c>
      <c r="AV587" s="55" t="str">
        <f ca="1">IF(NOTA[[#This Row],[NB NOTA_C_QTY]]="","",ROW()-2)</f>
        <v/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 t="str">
        <f ca="1">IF(NOTA[[#This Row],[NAMA BARANG]]="","",INDEX(NOTA[ID],MATCH(,INDIRECT(ADDRESS(ROW(NOTA[ID]),COLUMN(NOTA[ID]))&amp;":"&amp;ADDRESS(ROW(),COLUMN(NOTA[ID]))),-1)))</f>
        <v/>
      </c>
      <c r="E588" s="47"/>
      <c r="H588" s="48"/>
      <c r="N588" s="39"/>
      <c r="Q588" s="43"/>
      <c r="R588" s="49"/>
      <c r="S588" s="50"/>
      <c r="U588" s="51"/>
      <c r="V588" s="46"/>
      <c r="W588" s="51" t="str">
        <f>IF(NOTA[[#This Row],[HARGA/ CTN]]="",NOTA[[#This Row],[JUMLAH_H]],NOTA[[#This Row],[HARGA/ CTN]]*IF(NOTA[[#This Row],[C]]="",0,NOTA[[#This Row],[C]]))</f>
        <v/>
      </c>
      <c r="X588" s="51" t="str">
        <f>IF(NOTA[[#This Row],[JUMLAH]]="","",NOTA[[#This Row],[JUMLAH]]*NOTA[[#This Row],[DISC 1]])</f>
        <v/>
      </c>
      <c r="Y588" s="51" t="str">
        <f>IF(NOTA[[#This Row],[JUMLAH]]="","",(NOTA[[#This Row],[JUMLAH]]-NOTA[[#This Row],[DISC 1-]])*NOTA[[#This Row],[DISC 2]])</f>
        <v/>
      </c>
      <c r="Z588" s="51" t="str">
        <f>IF(NOTA[[#This Row],[JUMLAH]]="","",NOTA[[#This Row],[DISC 1-]]+NOTA[[#This Row],[DISC 2-]])</f>
        <v/>
      </c>
      <c r="AA588" s="51" t="str">
        <f>IF(NOTA[[#This Row],[JUMLAH]]="","",NOTA[[#This Row],[JUMLAH]]-NOTA[[#This Row],[DISC]])</f>
        <v/>
      </c>
      <c r="AB588" s="51"/>
      <c r="AC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51" t="str">
        <f>IF(OR(NOTA[[#This Row],[QTY]]="",NOTA[[#This Row],[HARGA SATUAN]]="",),"",NOTA[[#This Row],[QTY]]*NOTA[[#This Row],[HARGA SATUAN]])</f>
        <v/>
      </c>
      <c r="AG588" s="40" t="str">
        <f ca="1">IF(NOTA[ID_H]="","",INDEX(NOTA[TANGGAL],MATCH(,INDIRECT(ADDRESS(ROW(NOTA[TANGGAL]),COLUMN(NOTA[TANGGAL]))&amp;":"&amp;ADDRESS(ROW(),COLUMN(NOTA[TANGGAL]))),-1)))</f>
        <v/>
      </c>
      <c r="AH588" s="42" t="str">
        <f ca="1">IF(NOTA[[#This Row],[NAMA BARANG]]="","",INDEX(NOTA[SUPPLIER],MATCH(,INDIRECT(ADDRESS(ROW(NOTA[ID]),COLUMN(NOTA[ID]))&amp;":"&amp;ADDRESS(ROW(),COLUMN(NOTA[ID]))),-1)))</f>
        <v/>
      </c>
      <c r="AI588" s="42" t="str">
        <f ca="1">IF(NOTA[[#This Row],[ID_H]]="","",IF(NOTA[[#This Row],[FAKTUR]]="",INDIRECT(ADDRESS(ROW()-1,COLUMN())),NOTA[[#This Row],[FAKTUR]]))</f>
        <v/>
      </c>
      <c r="AJ588" s="39" t="str">
        <f ca="1">IF(NOTA[[#This Row],[ID]]="","",COUNTIF(NOTA[ID_H],NOTA[[#This Row],[ID_H]]))</f>
        <v/>
      </c>
      <c r="AK588" s="39" t="str">
        <f ca="1">IF(NOTA[[#This Row],[TGL.NOTA]]="",IF(NOTA[[#This Row],[SUPPLIER_H]]="","",AK587),MONTH(NOTA[[#This Row],[TGL.NOTA]]))</f>
        <v/>
      </c>
      <c r="AL588" s="39" t="str">
        <f>LOWER(SUBSTITUTE(SUBSTITUTE(SUBSTITUTE(SUBSTITUTE(SUBSTITUTE(SUBSTITUTE(SUBSTITUTE(SUBSTITUTE(SUBSTITUTE(NOTA[NAMA BARANG]," ",),".",""),"-",""),"(",""),")",""),",",""),"/",""),"""",""),"+",""))</f>
        <v/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 t="str">
        <f>IF(NOTA[[#This Row],[CONCAT1]]="","",MATCH(NOTA[[#This Row],[CONCAT1]],[3]!db[NB NOTA_C],0))</f>
        <v/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/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8" s="39" t="str">
        <f ca="1">IF(NOTA[[#This Row],[ID_H]]="","",MATCH(NOTA[[#This Row],[NB NOTA_C_QTY]],[3]!db[NB NOTA_C_QTY],0))</f>
        <v/>
      </c>
      <c r="AV588" s="55" t="str">
        <f ca="1">IF(NOTA[[#This Row],[NB NOTA_C_QTY]]="","",ROW()-2)</f>
        <v/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NOTA_C_QTY]],[3]!db[NB NOTA_C_QTY],0))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39" t="str">
        <f>IF(NOTA[[#This Row],[ID_P]]="","",MATCH(NOTA[[#This Row],[ID_P]],[1]!B_MSK[N_ID],0))</f>
        <v/>
      </c>
      <c r="D590" s="39" t="str">
        <f ca="1">IF(NOTA[[#This Row],[NAMA BARANG]]="","",INDEX(NOTA[ID],MATCH(,INDIRECT(ADDRESS(ROW(NOTA[ID]),COLUMN(NOTA[ID]))&amp;":"&amp;ADDRESS(ROW(),COLUMN(NOTA[ID]))),-1)))</f>
        <v/>
      </c>
      <c r="E590" s="47"/>
      <c r="H590" s="48"/>
      <c r="N590" s="39"/>
      <c r="Q590" s="43"/>
      <c r="R590" s="49"/>
      <c r="S590" s="50"/>
      <c r="U590" s="51"/>
      <c r="V590" s="46"/>
      <c r="W590" s="51" t="str">
        <f>IF(NOTA[[#This Row],[HARGA/ CTN]]="",NOTA[[#This Row],[JUMLAH_H]],NOTA[[#This Row],[HARGA/ CTN]]*IF(NOTA[[#This Row],[C]]="",0,NOTA[[#This Row],[C]]))</f>
        <v/>
      </c>
      <c r="X590" s="51" t="str">
        <f>IF(NOTA[[#This Row],[JUMLAH]]="","",NOTA[[#This Row],[JUMLAH]]*NOTA[[#This Row],[DISC 1]])</f>
        <v/>
      </c>
      <c r="Y590" s="51" t="str">
        <f>IF(NOTA[[#This Row],[JUMLAH]]="","",(NOTA[[#This Row],[JUMLAH]]-NOTA[[#This Row],[DISC 1-]])*NOTA[[#This Row],[DISC 2]])</f>
        <v/>
      </c>
      <c r="Z590" s="51" t="str">
        <f>IF(NOTA[[#This Row],[JUMLAH]]="","",NOTA[[#This Row],[DISC 1-]]+NOTA[[#This Row],[DISC 2-]])</f>
        <v/>
      </c>
      <c r="AA590" s="51" t="str">
        <f>IF(NOTA[[#This Row],[JUMLAH]]="","",NOTA[[#This Row],[JUMLAH]]-NOTA[[#This Row],[DISC]])</f>
        <v/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51" t="str">
        <f>IF(OR(NOTA[[#This Row],[QTY]]="",NOTA[[#This Row],[HARGA SATUAN]]="",),"",NOTA[[#This Row],[QTY]]*NOTA[[#This Row],[HARGA SATUAN]])</f>
        <v/>
      </c>
      <c r="AG590" s="40" t="str">
        <f ca="1">IF(NOTA[ID_H]="","",INDEX(NOTA[TANGGAL],MATCH(,INDIRECT(ADDRESS(ROW(NOTA[TANGGAL]),COLUMN(NOTA[TANGGAL]))&amp;":"&amp;ADDRESS(ROW(),COLUMN(NOTA[TANGGAL]))),-1)))</f>
        <v/>
      </c>
      <c r="AH590" s="42" t="str">
        <f ca="1">IF(NOTA[[#This Row],[NAMA BARANG]]="","",INDEX(NOTA[SUPPLIER],MATCH(,INDIRECT(ADDRESS(ROW(NOTA[ID]),COLUMN(NOTA[ID]))&amp;":"&amp;ADDRESS(ROW(),COLUMN(NOTA[ID]))),-1)))</f>
        <v/>
      </c>
      <c r="AI590" s="42" t="str">
        <f ca="1">IF(NOTA[[#This Row],[ID_H]]="","",IF(NOTA[[#This Row],[FAKTUR]]="",INDIRECT(ADDRESS(ROW()-1,COLUMN())),NOTA[[#This Row],[FAKTUR]]))</f>
        <v/>
      </c>
      <c r="AJ590" s="39" t="str">
        <f ca="1">IF(NOTA[[#This Row],[ID]]="","",COUNTIF(NOTA[ID_H],NOTA[[#This Row],[ID_H]]))</f>
        <v/>
      </c>
      <c r="AK590" s="39" t="str">
        <f ca="1">IF(NOTA[[#This Row],[TGL.NOTA]]="",IF(NOTA[[#This Row],[SUPPLIER_H]]="","",AK589),MONTH(NOTA[[#This Row],[TGL.NOTA]]))</f>
        <v/>
      </c>
      <c r="AL590" s="39" t="str">
        <f>LOWER(SUBSTITUTE(SUBSTITUTE(SUBSTITUTE(SUBSTITUTE(SUBSTITUTE(SUBSTITUTE(SUBSTITUTE(SUBSTITUTE(SUBSTITUTE(NOTA[NAMA BARANG]," ",),".",""),"-",""),"(",""),")",""),",",""),"/",""),"""",""),"+",""))</f>
        <v/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0" s="39" t="str">
        <f>IF(NOTA[[#This Row],[CONCAT4]]="","",_xlfn.IFNA(MATCH(NOTA[[#This Row],[CONCAT4]],[2]!RAW[CONCAT_H],0),FALSE))</f>
        <v/>
      </c>
      <c r="AQ590" s="39" t="str">
        <f>IF(NOTA[[#This Row],[CONCAT1]]="","",MATCH(NOTA[[#This Row],[CONCAT1]],[3]!db[NB NOTA_C],0))</f>
        <v/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/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0" s="39" t="str">
        <f ca="1">IF(NOTA[[#This Row],[ID_H]]="","",MATCH(NOTA[[#This Row],[NB NOTA_C_QTY]],[3]!db[NB NOTA_C_QTY],0))</f>
        <v/>
      </c>
      <c r="AV590" s="55" t="str">
        <f ca="1">IF(NOTA[[#This Row],[NB NOTA_C_QTY]]="","",ROW()-2)</f>
        <v/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 t="str">
        <f ca="1">IF(NOTA[[#This Row],[NAMA BARANG]]="","",INDEX(NOTA[ID],MATCH(,INDIRECT(ADDRESS(ROW(NOTA[ID]),COLUMN(NOTA[ID]))&amp;":"&amp;ADDRESS(ROW(),COLUMN(NOTA[ID]))),-1)))</f>
        <v/>
      </c>
      <c r="E591" s="47"/>
      <c r="H591" s="48"/>
      <c r="N591" s="39"/>
      <c r="Q591" s="43"/>
      <c r="R591" s="49"/>
      <c r="S591" s="50"/>
      <c r="U591" s="51"/>
      <c r="V591" s="46"/>
      <c r="W591" s="51" t="str">
        <f>IF(NOTA[[#This Row],[HARGA/ CTN]]="",NOTA[[#This Row],[JUMLAH_H]],NOTA[[#This Row],[HARGA/ CTN]]*IF(NOTA[[#This Row],[C]]="",0,NOTA[[#This Row],[C]]))</f>
        <v/>
      </c>
      <c r="X591" s="51" t="str">
        <f>IF(NOTA[[#This Row],[JUMLAH]]="","",NOTA[[#This Row],[JUMLAH]]*NOTA[[#This Row],[DISC 1]])</f>
        <v/>
      </c>
      <c r="Y591" s="51" t="str">
        <f>IF(NOTA[[#This Row],[JUMLAH]]="","",(NOTA[[#This Row],[JUMLAH]]-NOTA[[#This Row],[DISC 1-]])*NOTA[[#This Row],[DISC 2]])</f>
        <v/>
      </c>
      <c r="Z591" s="51" t="str">
        <f>IF(NOTA[[#This Row],[JUMLAH]]="","",NOTA[[#This Row],[DISC 1-]]+NOTA[[#This Row],[DISC 2-]])</f>
        <v/>
      </c>
      <c r="AA591" s="51" t="str">
        <f>IF(NOTA[[#This Row],[JUMLAH]]="","",NOTA[[#This Row],[JUMLAH]]-NOTA[[#This Row],[DISC]])</f>
        <v/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51" t="str">
        <f>IF(OR(NOTA[[#This Row],[QTY]]="",NOTA[[#This Row],[HARGA SATUAN]]="",),"",NOTA[[#This Row],[QTY]]*NOTA[[#This Row],[HARGA SATUAN]])</f>
        <v/>
      </c>
      <c r="AG591" s="40" t="str">
        <f ca="1">IF(NOTA[ID_H]="","",INDEX(NOTA[TANGGAL],MATCH(,INDIRECT(ADDRESS(ROW(NOTA[TANGGAL]),COLUMN(NOTA[TANGGAL]))&amp;":"&amp;ADDRESS(ROW(),COLUMN(NOTA[TANGGAL]))),-1)))</f>
        <v/>
      </c>
      <c r="AH591" s="42" t="str">
        <f ca="1">IF(NOTA[[#This Row],[NAMA BARANG]]="","",INDEX(NOTA[SUPPLIER],MATCH(,INDIRECT(ADDRESS(ROW(NOTA[ID]),COLUMN(NOTA[ID]))&amp;":"&amp;ADDRESS(ROW(),COLUMN(NOTA[ID]))),-1)))</f>
        <v/>
      </c>
      <c r="AI591" s="42" t="str">
        <f ca="1">IF(NOTA[[#This Row],[ID_H]]="","",IF(NOTA[[#This Row],[FAKTUR]]="",INDIRECT(ADDRESS(ROW()-1,COLUMN())),NOTA[[#This Row],[FAKTUR]]))</f>
        <v/>
      </c>
      <c r="AJ591" s="39" t="str">
        <f ca="1">IF(NOTA[[#This Row],[ID]]="","",COUNTIF(NOTA[ID_H],NOTA[[#This Row],[ID_H]]))</f>
        <v/>
      </c>
      <c r="AK591" s="39" t="str">
        <f ca="1">IF(NOTA[[#This Row],[TGL.NOTA]]="",IF(NOTA[[#This Row],[SUPPLIER_H]]="","",AK590),MONTH(NOTA[[#This Row],[TGL.NOTA]]))</f>
        <v/>
      </c>
      <c r="AL591" s="39" t="str">
        <f>LOWER(SUBSTITUTE(SUBSTITUTE(SUBSTITUTE(SUBSTITUTE(SUBSTITUTE(SUBSTITUTE(SUBSTITUTE(SUBSTITUTE(SUBSTITUTE(NOTA[NAMA BARANG]," ",),".",""),"-",""),"(",""),")",""),",",""),"/",""),"""",""),"+",""))</f>
        <v/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 t="str">
        <f>IF(NOTA[[#This Row],[CONCAT1]]="","",MATCH(NOTA[[#This Row],[CONCAT1]],[3]!db[NB NOTA_C],0))</f>
        <v/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/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1" s="39" t="str">
        <f ca="1">IF(NOTA[[#This Row],[ID_H]]="","",MATCH(NOTA[[#This Row],[NB NOTA_C_QTY]],[3]!db[NB NOTA_C_QTY],0))</f>
        <v/>
      </c>
      <c r="AV591" s="55" t="str">
        <f ca="1">IF(NOTA[[#This Row],[NB NOTA_C_QTY]]="","",ROW()-2)</f>
        <v/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 t="str">
        <f ca="1">IF(NOTA[[#This Row],[NAMA BARANG]]="","",INDEX(NOTA[ID],MATCH(,INDIRECT(ADDRESS(ROW(NOTA[ID]),COLUMN(NOTA[ID]))&amp;":"&amp;ADDRESS(ROW(),COLUMN(NOTA[ID]))),-1)))</f>
        <v/>
      </c>
      <c r="E592" s="47"/>
      <c r="H592" s="48"/>
      <c r="I592" s="40"/>
      <c r="N592" s="39"/>
      <c r="Q592" s="43"/>
      <c r="R592" s="49"/>
      <c r="S592" s="50"/>
      <c r="U592" s="51"/>
      <c r="V592" s="46"/>
      <c r="W592" s="51" t="str">
        <f>IF(NOTA[[#This Row],[HARGA/ CTN]]="",NOTA[[#This Row],[JUMLAH_H]],NOTA[[#This Row],[HARGA/ CTN]]*IF(NOTA[[#This Row],[C]]="",0,NOTA[[#This Row],[C]]))</f>
        <v/>
      </c>
      <c r="X592" s="51" t="str">
        <f>IF(NOTA[[#This Row],[JUMLAH]]="","",NOTA[[#This Row],[JUMLAH]]*NOTA[[#This Row],[DISC 1]])</f>
        <v/>
      </c>
      <c r="Y592" s="51" t="str">
        <f>IF(NOTA[[#This Row],[JUMLAH]]="","",(NOTA[[#This Row],[JUMLAH]]-NOTA[[#This Row],[DISC 1-]])*NOTA[[#This Row],[DISC 2]])</f>
        <v/>
      </c>
      <c r="Z592" s="51" t="str">
        <f>IF(NOTA[[#This Row],[JUMLAH]]="","",NOTA[[#This Row],[DISC 1-]]+NOTA[[#This Row],[DISC 2-]])</f>
        <v/>
      </c>
      <c r="AA592" s="51" t="str">
        <f>IF(NOTA[[#This Row],[JUMLAH]]="","",NOTA[[#This Row],[JUMLAH]]-NOTA[[#This Row],[DISC]])</f>
        <v/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51" t="str">
        <f>IF(OR(NOTA[[#This Row],[QTY]]="",NOTA[[#This Row],[HARGA SATUAN]]="",),"",NOTA[[#This Row],[QTY]]*NOTA[[#This Row],[HARGA SATUAN]])</f>
        <v/>
      </c>
      <c r="AG592" s="40" t="str">
        <f ca="1">IF(NOTA[ID_H]="","",INDEX(NOTA[TANGGAL],MATCH(,INDIRECT(ADDRESS(ROW(NOTA[TANGGAL]),COLUMN(NOTA[TANGGAL]))&amp;":"&amp;ADDRESS(ROW(),COLUMN(NOTA[TANGGAL]))),-1)))</f>
        <v/>
      </c>
      <c r="AH592" s="42" t="str">
        <f ca="1">IF(NOTA[[#This Row],[NAMA BARANG]]="","",INDEX(NOTA[SUPPLIER],MATCH(,INDIRECT(ADDRESS(ROW(NOTA[ID]),COLUMN(NOTA[ID]))&amp;":"&amp;ADDRESS(ROW(),COLUMN(NOTA[ID]))),-1)))</f>
        <v/>
      </c>
      <c r="AI592" s="42" t="str">
        <f ca="1">IF(NOTA[[#This Row],[ID_H]]="","",IF(NOTA[[#This Row],[FAKTUR]]="",INDIRECT(ADDRESS(ROW()-1,COLUMN())),NOTA[[#This Row],[FAKTUR]]))</f>
        <v/>
      </c>
      <c r="AJ592" s="39" t="str">
        <f ca="1">IF(NOTA[[#This Row],[ID]]="","",COUNTIF(NOTA[ID_H],NOTA[[#This Row],[ID_H]]))</f>
        <v/>
      </c>
      <c r="AK592" s="39" t="str">
        <f ca="1">IF(NOTA[[#This Row],[TGL.NOTA]]="",IF(NOTA[[#This Row],[SUPPLIER_H]]="","",AK591),MONTH(NOTA[[#This Row],[TGL.NOTA]]))</f>
        <v/>
      </c>
      <c r="AL592" s="39" t="str">
        <f>LOWER(SUBSTITUTE(SUBSTITUTE(SUBSTITUTE(SUBSTITUTE(SUBSTITUTE(SUBSTITUTE(SUBSTITUTE(SUBSTITUTE(SUBSTITUTE(NOTA[NAMA BARANG]," ",),".",""),"-",""),"(",""),")",""),",",""),"/",""),"""",""),"+",""))</f>
        <v/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 t="str">
        <f>IF(NOTA[[#This Row],[CONCAT1]]="","",MATCH(NOTA[[#This Row],[CONCAT1]],[3]!db[NB NOTA_C],0))</f>
        <v/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/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2" s="39" t="str">
        <f ca="1">IF(NOTA[[#This Row],[ID_H]]="","",MATCH(NOTA[[#This Row],[NB NOTA_C_QTY]],[3]!db[NB NOTA_C_QTY],0))</f>
        <v/>
      </c>
      <c r="AV592" s="55" t="str">
        <f ca="1">IF(NOTA[[#This Row],[NB NOTA_C_QTY]]="","",ROW()-2)</f>
        <v/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 t="str">
        <f ca="1">IF(NOTA[[#This Row],[NAMA BARANG]]="","",INDEX(NOTA[ID],MATCH(,INDIRECT(ADDRESS(ROW(NOTA[ID]),COLUMN(NOTA[ID]))&amp;":"&amp;ADDRESS(ROW(),COLUMN(NOTA[ID]))),-1)))</f>
        <v/>
      </c>
      <c r="E593" s="47"/>
      <c r="H593" s="48"/>
      <c r="N593" s="39"/>
      <c r="Q593" s="43"/>
      <c r="R593" s="49"/>
      <c r="S593" s="50"/>
      <c r="U593" s="51"/>
      <c r="V593" s="46"/>
      <c r="W593" s="51" t="str">
        <f>IF(NOTA[[#This Row],[HARGA/ CTN]]="",NOTA[[#This Row],[JUMLAH_H]],NOTA[[#This Row],[HARGA/ CTN]]*IF(NOTA[[#This Row],[C]]="",0,NOTA[[#This Row],[C]]))</f>
        <v/>
      </c>
      <c r="X593" s="51" t="str">
        <f>IF(NOTA[[#This Row],[JUMLAH]]="","",NOTA[[#This Row],[JUMLAH]]*NOTA[[#This Row],[DISC 1]])</f>
        <v/>
      </c>
      <c r="Y593" s="51" t="str">
        <f>IF(NOTA[[#This Row],[JUMLAH]]="","",(NOTA[[#This Row],[JUMLAH]]-NOTA[[#This Row],[DISC 1-]])*NOTA[[#This Row],[DISC 2]])</f>
        <v/>
      </c>
      <c r="Z593" s="51" t="str">
        <f>IF(NOTA[[#This Row],[JUMLAH]]="","",NOTA[[#This Row],[DISC 1-]]+NOTA[[#This Row],[DISC 2-]])</f>
        <v/>
      </c>
      <c r="AA593" s="51" t="str">
        <f>IF(NOTA[[#This Row],[JUMLAH]]="","",NOTA[[#This Row],[JUMLAH]]-NOTA[[#This Row],[DISC]])</f>
        <v/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51" t="str">
        <f>IF(OR(NOTA[[#This Row],[QTY]]="",NOTA[[#This Row],[HARGA SATUAN]]="",),"",NOTA[[#This Row],[QTY]]*NOTA[[#This Row],[HARGA SATUAN]])</f>
        <v/>
      </c>
      <c r="AG593" s="40" t="str">
        <f ca="1">IF(NOTA[ID_H]="","",INDEX(NOTA[TANGGAL],MATCH(,INDIRECT(ADDRESS(ROW(NOTA[TANGGAL]),COLUMN(NOTA[TANGGAL]))&amp;":"&amp;ADDRESS(ROW(),COLUMN(NOTA[TANGGAL]))),-1)))</f>
        <v/>
      </c>
      <c r="AH593" s="42" t="str">
        <f ca="1">IF(NOTA[[#This Row],[NAMA BARANG]]="","",INDEX(NOTA[SUPPLIER],MATCH(,INDIRECT(ADDRESS(ROW(NOTA[ID]),COLUMN(NOTA[ID]))&amp;":"&amp;ADDRESS(ROW(),COLUMN(NOTA[ID]))),-1)))</f>
        <v/>
      </c>
      <c r="AI593" s="42" t="str">
        <f ca="1">IF(NOTA[[#This Row],[ID_H]]="","",IF(NOTA[[#This Row],[FAKTUR]]="",INDIRECT(ADDRESS(ROW()-1,COLUMN())),NOTA[[#This Row],[FAKTUR]]))</f>
        <v/>
      </c>
      <c r="AJ593" s="39" t="str">
        <f ca="1">IF(NOTA[[#This Row],[ID]]="","",COUNTIF(NOTA[ID_H],NOTA[[#This Row],[ID_H]]))</f>
        <v/>
      </c>
      <c r="AK593" s="39" t="str">
        <f ca="1">IF(NOTA[[#This Row],[TGL.NOTA]]="",IF(NOTA[[#This Row],[SUPPLIER_H]]="","",AK592),MONTH(NOTA[[#This Row],[TGL.NOTA]]))</f>
        <v/>
      </c>
      <c r="AL593" s="39" t="str">
        <f>LOWER(SUBSTITUTE(SUBSTITUTE(SUBSTITUTE(SUBSTITUTE(SUBSTITUTE(SUBSTITUTE(SUBSTITUTE(SUBSTITUTE(SUBSTITUTE(NOTA[NAMA BARANG]," ",),".",""),"-",""),"(",""),")",""),",",""),"/",""),"""",""),"+",""))</f>
        <v/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 t="str">
        <f>IF(NOTA[[#This Row],[CONCAT1]]="","",MATCH(NOTA[[#This Row],[CONCAT1]],[3]!db[NB NOTA_C],0))</f>
        <v/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/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3" s="39" t="str">
        <f ca="1">IF(NOTA[[#This Row],[ID_H]]="","",MATCH(NOTA[[#This Row],[NB NOTA_C_QTY]],[3]!db[NB NOTA_C_QTY],0))</f>
        <v/>
      </c>
      <c r="AV593" s="55" t="str">
        <f ca="1">IF(NOTA[[#This Row],[NB NOTA_C_QTY]]="","",ROW()-2)</f>
        <v/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 t="str">
        <f ca="1">IF(NOTA[[#This Row],[NAMA BARANG]]="","",INDEX(NOTA[ID],MATCH(,INDIRECT(ADDRESS(ROW(NOTA[ID]),COLUMN(NOTA[ID]))&amp;":"&amp;ADDRESS(ROW(),COLUMN(NOTA[ID]))),-1)))</f>
        <v/>
      </c>
      <c r="E594" s="47"/>
      <c r="H594" s="48"/>
      <c r="N594" s="39"/>
      <c r="Q594" s="43"/>
      <c r="R594" s="49"/>
      <c r="S594" s="50"/>
      <c r="U594" s="51"/>
      <c r="V594" s="46"/>
      <c r="W594" s="51" t="str">
        <f>IF(NOTA[[#This Row],[HARGA/ CTN]]="",NOTA[[#This Row],[JUMLAH_H]],NOTA[[#This Row],[HARGA/ CTN]]*IF(NOTA[[#This Row],[C]]="",0,NOTA[[#This Row],[C]]))</f>
        <v/>
      </c>
      <c r="X594" s="51" t="str">
        <f>IF(NOTA[[#This Row],[JUMLAH]]="","",NOTA[[#This Row],[JUMLAH]]*NOTA[[#This Row],[DISC 1]])</f>
        <v/>
      </c>
      <c r="Y594" s="51" t="str">
        <f>IF(NOTA[[#This Row],[JUMLAH]]="","",(NOTA[[#This Row],[JUMLAH]]-NOTA[[#This Row],[DISC 1-]])*NOTA[[#This Row],[DISC 2]])</f>
        <v/>
      </c>
      <c r="Z594" s="51" t="str">
        <f>IF(NOTA[[#This Row],[JUMLAH]]="","",NOTA[[#This Row],[DISC 1-]]+NOTA[[#This Row],[DISC 2-]])</f>
        <v/>
      </c>
      <c r="AA594" s="51" t="str">
        <f>IF(NOTA[[#This Row],[JUMLAH]]="","",NOTA[[#This Row],[JUMLAH]]-NOTA[[#This Row],[DISC]])</f>
        <v/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51" t="str">
        <f>IF(OR(NOTA[[#This Row],[QTY]]="",NOTA[[#This Row],[HARGA SATUAN]]="",),"",NOTA[[#This Row],[QTY]]*NOTA[[#This Row],[HARGA SATUAN]])</f>
        <v/>
      </c>
      <c r="AG594" s="40" t="str">
        <f ca="1">IF(NOTA[ID_H]="","",INDEX(NOTA[TANGGAL],MATCH(,INDIRECT(ADDRESS(ROW(NOTA[TANGGAL]),COLUMN(NOTA[TANGGAL]))&amp;":"&amp;ADDRESS(ROW(),COLUMN(NOTA[TANGGAL]))),-1)))</f>
        <v/>
      </c>
      <c r="AH594" s="42" t="str">
        <f ca="1">IF(NOTA[[#This Row],[NAMA BARANG]]="","",INDEX(NOTA[SUPPLIER],MATCH(,INDIRECT(ADDRESS(ROW(NOTA[ID]),COLUMN(NOTA[ID]))&amp;":"&amp;ADDRESS(ROW(),COLUMN(NOTA[ID]))),-1)))</f>
        <v/>
      </c>
      <c r="AI594" s="42" t="str">
        <f ca="1">IF(NOTA[[#This Row],[ID_H]]="","",IF(NOTA[[#This Row],[FAKTUR]]="",INDIRECT(ADDRESS(ROW()-1,COLUMN())),NOTA[[#This Row],[FAKTUR]]))</f>
        <v/>
      </c>
      <c r="AJ594" s="39" t="str">
        <f ca="1">IF(NOTA[[#This Row],[ID]]="","",COUNTIF(NOTA[ID_H],NOTA[[#This Row],[ID_H]]))</f>
        <v/>
      </c>
      <c r="AK594" s="39" t="str">
        <f ca="1">IF(NOTA[[#This Row],[TGL.NOTA]]="",IF(NOTA[[#This Row],[SUPPLIER_H]]="","",AK593),MONTH(NOTA[[#This Row],[TGL.NOTA]]))</f>
        <v/>
      </c>
      <c r="AL594" s="39" t="str">
        <f>LOWER(SUBSTITUTE(SUBSTITUTE(SUBSTITUTE(SUBSTITUTE(SUBSTITUTE(SUBSTITUTE(SUBSTITUTE(SUBSTITUTE(SUBSTITUTE(NOTA[NAMA BARANG]," ",),".",""),"-",""),"(",""),")",""),",",""),"/",""),"""",""),"+",""))</f>
        <v/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 t="str">
        <f>IF(NOTA[[#This Row],[CONCAT1]]="","",MATCH(NOTA[[#This Row],[CONCAT1]],[3]!db[NB NOTA_C],0))</f>
        <v/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/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4" s="39" t="str">
        <f ca="1">IF(NOTA[[#This Row],[ID_H]]="","",MATCH(NOTA[[#This Row],[NB NOTA_C_QTY]],[3]!db[NB NOTA_C_QTY],0))</f>
        <v/>
      </c>
      <c r="AV594" s="55" t="str">
        <f ca="1">IF(NOTA[[#This Row],[NB NOTA_C_QTY]]="","",ROW()-2)</f>
        <v/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 t="str">
        <f ca="1">IF(NOTA[[#This Row],[NAMA BARANG]]="","",INDEX(NOTA[ID],MATCH(,INDIRECT(ADDRESS(ROW(NOTA[ID]),COLUMN(NOTA[ID]))&amp;":"&amp;ADDRESS(ROW(),COLUMN(NOTA[ID]))),-1)))</f>
        <v/>
      </c>
      <c r="E595" s="47"/>
      <c r="H595" s="48"/>
      <c r="N595" s="39"/>
      <c r="Q595" s="43"/>
      <c r="R595" s="49"/>
      <c r="S595" s="50"/>
      <c r="U595" s="51"/>
      <c r="V595" s="46"/>
      <c r="W595" s="51" t="str">
        <f>IF(NOTA[[#This Row],[HARGA/ CTN]]="",NOTA[[#This Row],[JUMLAH_H]],NOTA[[#This Row],[HARGA/ CTN]]*IF(NOTA[[#This Row],[C]]="",0,NOTA[[#This Row],[C]]))</f>
        <v/>
      </c>
      <c r="X595" s="51" t="str">
        <f>IF(NOTA[[#This Row],[JUMLAH]]="","",NOTA[[#This Row],[JUMLAH]]*NOTA[[#This Row],[DISC 1]])</f>
        <v/>
      </c>
      <c r="Y595" s="51" t="str">
        <f>IF(NOTA[[#This Row],[JUMLAH]]="","",(NOTA[[#This Row],[JUMLAH]]-NOTA[[#This Row],[DISC 1-]])*NOTA[[#This Row],[DISC 2]])</f>
        <v/>
      </c>
      <c r="Z595" s="51" t="str">
        <f>IF(NOTA[[#This Row],[JUMLAH]]="","",NOTA[[#This Row],[DISC 1-]]+NOTA[[#This Row],[DISC 2-]])</f>
        <v/>
      </c>
      <c r="AA595" s="51" t="str">
        <f>IF(NOTA[[#This Row],[JUMLAH]]="","",NOTA[[#This Row],[JUMLAH]]-NOTA[[#This Row],[DISC]])</f>
        <v/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51" t="str">
        <f>IF(OR(NOTA[[#This Row],[QTY]]="",NOTA[[#This Row],[HARGA SATUAN]]="",),"",NOTA[[#This Row],[QTY]]*NOTA[[#This Row],[HARGA SATUAN]])</f>
        <v/>
      </c>
      <c r="AG595" s="40" t="str">
        <f ca="1">IF(NOTA[ID_H]="","",INDEX(NOTA[TANGGAL],MATCH(,INDIRECT(ADDRESS(ROW(NOTA[TANGGAL]),COLUMN(NOTA[TANGGAL]))&amp;":"&amp;ADDRESS(ROW(),COLUMN(NOTA[TANGGAL]))),-1)))</f>
        <v/>
      </c>
      <c r="AH595" s="42" t="str">
        <f ca="1">IF(NOTA[[#This Row],[NAMA BARANG]]="","",INDEX(NOTA[SUPPLIER],MATCH(,INDIRECT(ADDRESS(ROW(NOTA[ID]),COLUMN(NOTA[ID]))&amp;":"&amp;ADDRESS(ROW(),COLUMN(NOTA[ID]))),-1)))</f>
        <v/>
      </c>
      <c r="AI595" s="42" t="str">
        <f ca="1">IF(NOTA[[#This Row],[ID_H]]="","",IF(NOTA[[#This Row],[FAKTUR]]="",INDIRECT(ADDRESS(ROW()-1,COLUMN())),NOTA[[#This Row],[FAKTUR]]))</f>
        <v/>
      </c>
      <c r="AJ595" s="39" t="str">
        <f ca="1">IF(NOTA[[#This Row],[ID]]="","",COUNTIF(NOTA[ID_H],NOTA[[#This Row],[ID_H]]))</f>
        <v/>
      </c>
      <c r="AK595" s="39" t="str">
        <f ca="1">IF(NOTA[[#This Row],[TGL.NOTA]]="",IF(NOTA[[#This Row],[SUPPLIER_H]]="","",AK594),MONTH(NOTA[[#This Row],[TGL.NOTA]]))</f>
        <v/>
      </c>
      <c r="AL595" s="39" t="str">
        <f>LOWER(SUBSTITUTE(SUBSTITUTE(SUBSTITUTE(SUBSTITUTE(SUBSTITUTE(SUBSTITUTE(SUBSTITUTE(SUBSTITUTE(SUBSTITUTE(NOTA[NAMA BARANG]," ",),".",""),"-",""),"(",""),")",""),",",""),"/",""),"""",""),"+",""))</f>
        <v/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 t="str">
        <f>IF(NOTA[[#This Row],[CONCAT1]]="","",MATCH(NOTA[[#This Row],[CONCAT1]],[3]!db[NB NOTA_C],0))</f>
        <v/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/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5" s="39" t="str">
        <f ca="1">IF(NOTA[[#This Row],[ID_H]]="","",MATCH(NOTA[[#This Row],[NB NOTA_C_QTY]],[3]!db[NB NOTA_C_QTY],0))</f>
        <v/>
      </c>
      <c r="AV595" s="55" t="str">
        <f ca="1">IF(NOTA[[#This Row],[NB NOTA_C_QTY]]="","",ROW()-2)</f>
        <v/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 t="str">
        <f ca="1">IF(NOTA[[#This Row],[NAMA BARANG]]="","",INDEX(NOTA[ID],MATCH(,INDIRECT(ADDRESS(ROW(NOTA[ID]),COLUMN(NOTA[ID]))&amp;":"&amp;ADDRESS(ROW(),COLUMN(NOTA[ID]))),-1)))</f>
        <v/>
      </c>
      <c r="E596" s="47"/>
      <c r="H596" s="48"/>
      <c r="N596" s="39"/>
      <c r="Q596" s="43"/>
      <c r="R596" s="49"/>
      <c r="S596" s="50"/>
      <c r="U596" s="51"/>
      <c r="V596" s="46"/>
      <c r="W596" s="51" t="str">
        <f>IF(NOTA[[#This Row],[HARGA/ CTN]]="",NOTA[[#This Row],[JUMLAH_H]],NOTA[[#This Row],[HARGA/ CTN]]*IF(NOTA[[#This Row],[C]]="",0,NOTA[[#This Row],[C]]))</f>
        <v/>
      </c>
      <c r="X596" s="51" t="str">
        <f>IF(NOTA[[#This Row],[JUMLAH]]="","",NOTA[[#This Row],[JUMLAH]]*NOTA[[#This Row],[DISC 1]])</f>
        <v/>
      </c>
      <c r="Y596" s="51" t="str">
        <f>IF(NOTA[[#This Row],[JUMLAH]]="","",(NOTA[[#This Row],[JUMLAH]]-NOTA[[#This Row],[DISC 1-]])*NOTA[[#This Row],[DISC 2]])</f>
        <v/>
      </c>
      <c r="Z596" s="51" t="str">
        <f>IF(NOTA[[#This Row],[JUMLAH]]="","",NOTA[[#This Row],[DISC 1-]]+NOTA[[#This Row],[DISC 2-]])</f>
        <v/>
      </c>
      <c r="AA596" s="51" t="str">
        <f>IF(NOTA[[#This Row],[JUMLAH]]="","",NOTA[[#This Row],[JUMLAH]]-NOTA[[#This Row],[DISC]])</f>
        <v/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51" t="str">
        <f>IF(OR(NOTA[[#This Row],[QTY]]="",NOTA[[#This Row],[HARGA SATUAN]]="",),"",NOTA[[#This Row],[QTY]]*NOTA[[#This Row],[HARGA SATUAN]])</f>
        <v/>
      </c>
      <c r="AG596" s="40" t="str">
        <f ca="1">IF(NOTA[ID_H]="","",INDEX(NOTA[TANGGAL],MATCH(,INDIRECT(ADDRESS(ROW(NOTA[TANGGAL]),COLUMN(NOTA[TANGGAL]))&amp;":"&amp;ADDRESS(ROW(),COLUMN(NOTA[TANGGAL]))),-1)))</f>
        <v/>
      </c>
      <c r="AH596" s="42" t="str">
        <f ca="1">IF(NOTA[[#This Row],[NAMA BARANG]]="","",INDEX(NOTA[SUPPLIER],MATCH(,INDIRECT(ADDRESS(ROW(NOTA[ID]),COLUMN(NOTA[ID]))&amp;":"&amp;ADDRESS(ROW(),COLUMN(NOTA[ID]))),-1)))</f>
        <v/>
      </c>
      <c r="AI596" s="42" t="str">
        <f ca="1">IF(NOTA[[#This Row],[ID_H]]="","",IF(NOTA[[#This Row],[FAKTUR]]="",INDIRECT(ADDRESS(ROW()-1,COLUMN())),NOTA[[#This Row],[FAKTUR]]))</f>
        <v/>
      </c>
      <c r="AJ596" s="39" t="str">
        <f ca="1">IF(NOTA[[#This Row],[ID]]="","",COUNTIF(NOTA[ID_H],NOTA[[#This Row],[ID_H]]))</f>
        <v/>
      </c>
      <c r="AK596" s="39" t="str">
        <f ca="1">IF(NOTA[[#This Row],[TGL.NOTA]]="",IF(NOTA[[#This Row],[SUPPLIER_H]]="","",AK595),MONTH(NOTA[[#This Row],[TGL.NOTA]]))</f>
        <v/>
      </c>
      <c r="AL596" s="39" t="str">
        <f>LOWER(SUBSTITUTE(SUBSTITUTE(SUBSTITUTE(SUBSTITUTE(SUBSTITUTE(SUBSTITUTE(SUBSTITUTE(SUBSTITUTE(SUBSTITUTE(NOTA[NAMA BARANG]," ",),".",""),"-",""),"(",""),")",""),",",""),"/",""),"""",""),"+",""))</f>
        <v/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 t="str">
        <f>IF(NOTA[[#This Row],[CONCAT1]]="","",MATCH(NOTA[[#This Row],[CONCAT1]],[3]!db[NB NOTA_C],0))</f>
        <v/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/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6" s="39" t="str">
        <f ca="1">IF(NOTA[[#This Row],[ID_H]]="","",MATCH(NOTA[[#This Row],[NB NOTA_C_QTY]],[3]!db[NB NOTA_C_QTY],0))</f>
        <v/>
      </c>
      <c r="AV596" s="55" t="str">
        <f ca="1">IF(NOTA[[#This Row],[NB NOTA_C_QTY]]="","",ROW()-2)</f>
        <v/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 t="str">
        <f ca="1">IF(NOTA[[#This Row],[NAMA BARANG]]="","",INDEX(NOTA[ID],MATCH(,INDIRECT(ADDRESS(ROW(NOTA[ID]),COLUMN(NOTA[ID]))&amp;":"&amp;ADDRESS(ROW(),COLUMN(NOTA[ID]))),-1)))</f>
        <v/>
      </c>
      <c r="E597" s="47"/>
      <c r="H597" s="48"/>
      <c r="N597" s="39"/>
      <c r="Q597" s="43"/>
      <c r="R597" s="49"/>
      <c r="S597" s="50"/>
      <c r="U597" s="51"/>
      <c r="V597" s="46"/>
      <c r="W597" s="51" t="str">
        <f>IF(NOTA[[#This Row],[HARGA/ CTN]]="",NOTA[[#This Row],[JUMLAH_H]],NOTA[[#This Row],[HARGA/ CTN]]*IF(NOTA[[#This Row],[C]]="",0,NOTA[[#This Row],[C]]))</f>
        <v/>
      </c>
      <c r="X597" s="51" t="str">
        <f>IF(NOTA[[#This Row],[JUMLAH]]="","",NOTA[[#This Row],[JUMLAH]]*NOTA[[#This Row],[DISC 1]])</f>
        <v/>
      </c>
      <c r="Y597" s="51" t="str">
        <f>IF(NOTA[[#This Row],[JUMLAH]]="","",(NOTA[[#This Row],[JUMLAH]]-NOTA[[#This Row],[DISC 1-]])*NOTA[[#This Row],[DISC 2]])</f>
        <v/>
      </c>
      <c r="Z597" s="51" t="str">
        <f>IF(NOTA[[#This Row],[JUMLAH]]="","",NOTA[[#This Row],[DISC 1-]]+NOTA[[#This Row],[DISC 2-]])</f>
        <v/>
      </c>
      <c r="AA597" s="51" t="str">
        <f>IF(NOTA[[#This Row],[JUMLAH]]="","",NOTA[[#This Row],[JUMLAH]]-NOTA[[#This Row],[DISC]])</f>
        <v/>
      </c>
      <c r="AB597" s="51"/>
      <c r="AC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51" t="str">
        <f>IF(OR(NOTA[[#This Row],[QTY]]="",NOTA[[#This Row],[HARGA SATUAN]]="",),"",NOTA[[#This Row],[QTY]]*NOTA[[#This Row],[HARGA SATUAN]])</f>
        <v/>
      </c>
      <c r="AG597" s="40" t="str">
        <f ca="1">IF(NOTA[ID_H]="","",INDEX(NOTA[TANGGAL],MATCH(,INDIRECT(ADDRESS(ROW(NOTA[TANGGAL]),COLUMN(NOTA[TANGGAL]))&amp;":"&amp;ADDRESS(ROW(),COLUMN(NOTA[TANGGAL]))),-1)))</f>
        <v/>
      </c>
      <c r="AH597" s="42" t="str">
        <f ca="1">IF(NOTA[[#This Row],[NAMA BARANG]]="","",INDEX(NOTA[SUPPLIER],MATCH(,INDIRECT(ADDRESS(ROW(NOTA[ID]),COLUMN(NOTA[ID]))&amp;":"&amp;ADDRESS(ROW(),COLUMN(NOTA[ID]))),-1)))</f>
        <v/>
      </c>
      <c r="AI597" s="42" t="str">
        <f ca="1">IF(NOTA[[#This Row],[ID_H]]="","",IF(NOTA[[#This Row],[FAKTUR]]="",INDIRECT(ADDRESS(ROW()-1,COLUMN())),NOTA[[#This Row],[FAKTUR]]))</f>
        <v/>
      </c>
      <c r="AJ597" s="39" t="str">
        <f ca="1">IF(NOTA[[#This Row],[ID]]="","",COUNTIF(NOTA[ID_H],NOTA[[#This Row],[ID_H]]))</f>
        <v/>
      </c>
      <c r="AK597" s="39" t="str">
        <f ca="1">IF(NOTA[[#This Row],[TGL.NOTA]]="",IF(NOTA[[#This Row],[SUPPLIER_H]]="","",AK596),MONTH(NOTA[[#This Row],[TGL.NOTA]]))</f>
        <v/>
      </c>
      <c r="AL597" s="39" t="str">
        <f>LOWER(SUBSTITUTE(SUBSTITUTE(SUBSTITUTE(SUBSTITUTE(SUBSTITUTE(SUBSTITUTE(SUBSTITUTE(SUBSTITUTE(SUBSTITUTE(NOTA[NAMA BARANG]," ",),".",""),"-",""),"(",""),")",""),",",""),"/",""),"""",""),"+",""))</f>
        <v/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 t="str">
        <f>IF(NOTA[[#This Row],[CONCAT1]]="","",MATCH(NOTA[[#This Row],[CONCAT1]],[3]!db[NB NOTA_C],0))</f>
        <v/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/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7" s="39" t="str">
        <f ca="1">IF(NOTA[[#This Row],[ID_H]]="","",MATCH(NOTA[[#This Row],[NB NOTA_C_QTY]],[3]!db[NB NOTA_C_QTY],0))</f>
        <v/>
      </c>
      <c r="AV597" s="55" t="str">
        <f ca="1">IF(NOTA[[#This Row],[NB NOTA_C_QTY]]="","",ROW()-2)</f>
        <v/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NOTA_C_QTY]],[3]!db[NB NOTA_C_QTY],0))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39" t="str">
        <f>IF(NOTA[[#This Row],[ID_P]]="","",MATCH(NOTA[[#This Row],[ID_P]],[1]!B_MSK[N_ID],0))</f>
        <v/>
      </c>
      <c r="D599" s="39" t="str">
        <f ca="1">IF(NOTA[[#This Row],[NAMA BARANG]]="","",INDEX(NOTA[ID],MATCH(,INDIRECT(ADDRESS(ROW(NOTA[ID]),COLUMN(NOTA[ID]))&amp;":"&amp;ADDRESS(ROW(),COLUMN(NOTA[ID]))),-1)))</f>
        <v/>
      </c>
      <c r="E599" s="47"/>
      <c r="H599" s="48"/>
      <c r="N599" s="39"/>
      <c r="Q599" s="43"/>
      <c r="R599" s="49"/>
      <c r="S599" s="50"/>
      <c r="U599" s="51"/>
      <c r="V599" s="46"/>
      <c r="W599" s="51" t="str">
        <f>IF(NOTA[[#This Row],[HARGA/ CTN]]="",NOTA[[#This Row],[JUMLAH_H]],NOTA[[#This Row],[HARGA/ CTN]]*IF(NOTA[[#This Row],[C]]="",0,NOTA[[#This Row],[C]]))</f>
        <v/>
      </c>
      <c r="X599" s="51" t="str">
        <f>IF(NOTA[[#This Row],[JUMLAH]]="","",NOTA[[#This Row],[JUMLAH]]*NOTA[[#This Row],[DISC 1]])</f>
        <v/>
      </c>
      <c r="Y599" s="51" t="str">
        <f>IF(NOTA[[#This Row],[JUMLAH]]="","",(NOTA[[#This Row],[JUMLAH]]-NOTA[[#This Row],[DISC 1-]])*NOTA[[#This Row],[DISC 2]])</f>
        <v/>
      </c>
      <c r="Z599" s="51" t="str">
        <f>IF(NOTA[[#This Row],[JUMLAH]]="","",NOTA[[#This Row],[DISC 1-]]+NOTA[[#This Row],[DISC 2-]])</f>
        <v/>
      </c>
      <c r="AA599" s="51" t="str">
        <f>IF(NOTA[[#This Row],[JUMLAH]]="","",NOTA[[#This Row],[JUMLAH]]-NOTA[[#This Row],[DISC]])</f>
        <v/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51" t="str">
        <f>IF(OR(NOTA[[#This Row],[QTY]]="",NOTA[[#This Row],[HARGA SATUAN]]="",),"",NOTA[[#This Row],[QTY]]*NOTA[[#This Row],[HARGA SATUAN]])</f>
        <v/>
      </c>
      <c r="AG599" s="40" t="str">
        <f ca="1">IF(NOTA[ID_H]="","",INDEX(NOTA[TANGGAL],MATCH(,INDIRECT(ADDRESS(ROW(NOTA[TANGGAL]),COLUMN(NOTA[TANGGAL]))&amp;":"&amp;ADDRESS(ROW(),COLUMN(NOTA[TANGGAL]))),-1)))</f>
        <v/>
      </c>
      <c r="AH599" s="42" t="str">
        <f ca="1">IF(NOTA[[#This Row],[NAMA BARANG]]="","",INDEX(NOTA[SUPPLIER],MATCH(,INDIRECT(ADDRESS(ROW(NOTA[ID]),COLUMN(NOTA[ID]))&amp;":"&amp;ADDRESS(ROW(),COLUMN(NOTA[ID]))),-1)))</f>
        <v/>
      </c>
      <c r="AI599" s="42" t="str">
        <f ca="1">IF(NOTA[[#This Row],[ID_H]]="","",IF(NOTA[[#This Row],[FAKTUR]]="",INDIRECT(ADDRESS(ROW()-1,COLUMN())),NOTA[[#This Row],[FAKTUR]]))</f>
        <v/>
      </c>
      <c r="AJ599" s="39" t="str">
        <f ca="1">IF(NOTA[[#This Row],[ID]]="","",COUNTIF(NOTA[ID_H],NOTA[[#This Row],[ID_H]]))</f>
        <v/>
      </c>
      <c r="AK599" s="39" t="str">
        <f ca="1">IF(NOTA[[#This Row],[TGL.NOTA]]="",IF(NOTA[[#This Row],[SUPPLIER_H]]="","",AK598),MONTH(NOTA[[#This Row],[TGL.NOTA]]))</f>
        <v/>
      </c>
      <c r="AL599" s="39" t="str">
        <f>LOWER(SUBSTITUTE(SUBSTITUTE(SUBSTITUTE(SUBSTITUTE(SUBSTITUTE(SUBSTITUTE(SUBSTITUTE(SUBSTITUTE(SUBSTITUTE(NOTA[NAMA BARANG]," ",),".",""),"-",""),"(",""),")",""),",",""),"/",""),"""",""),"+",""))</f>
        <v/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9" s="39" t="str">
        <f>IF(NOTA[[#This Row],[CONCAT4]]="","",_xlfn.IFNA(MATCH(NOTA[[#This Row],[CONCAT4]],[2]!RAW[CONCAT_H],0),FALSE))</f>
        <v/>
      </c>
      <c r="AQ599" s="39" t="str">
        <f>IF(NOTA[[#This Row],[CONCAT1]]="","",MATCH(NOTA[[#This Row],[CONCAT1]],[3]!db[NB NOTA_C],0))</f>
        <v/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/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9" s="39" t="str">
        <f ca="1">IF(NOTA[[#This Row],[ID_H]]="","",MATCH(NOTA[[#This Row],[NB NOTA_C_QTY]],[3]!db[NB NOTA_C_QTY],0))</f>
        <v/>
      </c>
      <c r="AV599" s="55" t="str">
        <f ca="1">IF(NOTA[[#This Row],[NB NOTA_C_QTY]]="","",ROW()-2)</f>
        <v/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 t="str">
        <f ca="1">IF(NOTA[[#This Row],[NAMA BARANG]]="","",INDEX(NOTA[ID],MATCH(,INDIRECT(ADDRESS(ROW(NOTA[ID]),COLUMN(NOTA[ID]))&amp;":"&amp;ADDRESS(ROW(),COLUMN(NOTA[ID]))),-1)))</f>
        <v/>
      </c>
      <c r="E600" s="47"/>
      <c r="H600" s="48"/>
      <c r="N600" s="39"/>
      <c r="Q600" s="43"/>
      <c r="R600" s="49"/>
      <c r="S600" s="50"/>
      <c r="U600" s="51"/>
      <c r="V600" s="46"/>
      <c r="W600" s="51" t="str">
        <f>IF(NOTA[[#This Row],[HARGA/ CTN]]="",NOTA[[#This Row],[JUMLAH_H]],NOTA[[#This Row],[HARGA/ CTN]]*IF(NOTA[[#This Row],[C]]="",0,NOTA[[#This Row],[C]]))</f>
        <v/>
      </c>
      <c r="X600" s="51" t="str">
        <f>IF(NOTA[[#This Row],[JUMLAH]]="","",NOTA[[#This Row],[JUMLAH]]*NOTA[[#This Row],[DISC 1]])</f>
        <v/>
      </c>
      <c r="Y600" s="51" t="str">
        <f>IF(NOTA[[#This Row],[JUMLAH]]="","",(NOTA[[#This Row],[JUMLAH]]-NOTA[[#This Row],[DISC 1-]])*NOTA[[#This Row],[DISC 2]])</f>
        <v/>
      </c>
      <c r="Z600" s="51" t="str">
        <f>IF(NOTA[[#This Row],[JUMLAH]]="","",NOTA[[#This Row],[DISC 1-]]+NOTA[[#This Row],[DISC 2-]])</f>
        <v/>
      </c>
      <c r="AA600" s="51" t="str">
        <f>IF(NOTA[[#This Row],[JUMLAH]]="","",NOTA[[#This Row],[JUMLAH]]-NOTA[[#This Row],[DISC]])</f>
        <v/>
      </c>
      <c r="AB600" s="51"/>
      <c r="AC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51" t="str">
        <f>IF(OR(NOTA[[#This Row],[QTY]]="",NOTA[[#This Row],[HARGA SATUAN]]="",),"",NOTA[[#This Row],[QTY]]*NOTA[[#This Row],[HARGA SATUAN]])</f>
        <v/>
      </c>
      <c r="AG600" s="40" t="str">
        <f ca="1">IF(NOTA[ID_H]="","",INDEX(NOTA[TANGGAL],MATCH(,INDIRECT(ADDRESS(ROW(NOTA[TANGGAL]),COLUMN(NOTA[TANGGAL]))&amp;":"&amp;ADDRESS(ROW(),COLUMN(NOTA[TANGGAL]))),-1)))</f>
        <v/>
      </c>
      <c r="AH600" s="42" t="str">
        <f ca="1">IF(NOTA[[#This Row],[NAMA BARANG]]="","",INDEX(NOTA[SUPPLIER],MATCH(,INDIRECT(ADDRESS(ROW(NOTA[ID]),COLUMN(NOTA[ID]))&amp;":"&amp;ADDRESS(ROW(),COLUMN(NOTA[ID]))),-1)))</f>
        <v/>
      </c>
      <c r="AI600" s="42" t="str">
        <f ca="1">IF(NOTA[[#This Row],[ID_H]]="","",IF(NOTA[[#This Row],[FAKTUR]]="",INDIRECT(ADDRESS(ROW()-1,COLUMN())),NOTA[[#This Row],[FAKTUR]]))</f>
        <v/>
      </c>
      <c r="AJ600" s="39" t="str">
        <f ca="1">IF(NOTA[[#This Row],[ID]]="","",COUNTIF(NOTA[ID_H],NOTA[[#This Row],[ID_H]]))</f>
        <v/>
      </c>
      <c r="AK600" s="39" t="str">
        <f ca="1">IF(NOTA[[#This Row],[TGL.NOTA]]="",IF(NOTA[[#This Row],[SUPPLIER_H]]="","",AK599),MONTH(NOTA[[#This Row],[TGL.NOTA]]))</f>
        <v/>
      </c>
      <c r="AL600" s="39" t="str">
        <f>LOWER(SUBSTITUTE(SUBSTITUTE(SUBSTITUTE(SUBSTITUTE(SUBSTITUTE(SUBSTITUTE(SUBSTITUTE(SUBSTITUTE(SUBSTITUTE(NOTA[NAMA BARANG]," ",),".",""),"-",""),"(",""),")",""),",",""),"/",""),"""",""),"+",""))</f>
        <v/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 t="str">
        <f>IF(NOTA[[#This Row],[CONCAT1]]="","",MATCH(NOTA[[#This Row],[CONCAT1]],[3]!db[NB NOTA_C],0))</f>
        <v/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/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0" s="39" t="str">
        <f ca="1">IF(NOTA[[#This Row],[ID_H]]="","",MATCH(NOTA[[#This Row],[NB NOTA_C_QTY]],[3]!db[NB NOTA_C_QTY],0))</f>
        <v/>
      </c>
      <c r="AV600" s="55" t="str">
        <f ca="1">IF(NOTA[[#This Row],[NB NOTA_C_QTY]]="","",ROW()-2)</f>
        <v/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NOTA_C_QTY]],[3]!db[NB NOTA_C_QTY],0))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39" t="str">
        <f>IF(NOTA[[#This Row],[ID_P]]="","",MATCH(NOTA[[#This Row],[ID_P]],[1]!B_MSK[N_ID],0))</f>
        <v/>
      </c>
      <c r="D602" s="39" t="str">
        <f ca="1">IF(NOTA[[#This Row],[NAMA BARANG]]="","",INDEX(NOTA[ID],MATCH(,INDIRECT(ADDRESS(ROW(NOTA[ID]),COLUMN(NOTA[ID]))&amp;":"&amp;ADDRESS(ROW(),COLUMN(NOTA[ID]))),-1)))</f>
        <v/>
      </c>
      <c r="E602" s="47"/>
      <c r="H602" s="48"/>
      <c r="N602" s="39"/>
      <c r="Q602" s="43"/>
      <c r="R602" s="49"/>
      <c r="S602" s="50"/>
      <c r="U602" s="51"/>
      <c r="V602" s="46"/>
      <c r="W602" s="51" t="str">
        <f>IF(NOTA[[#This Row],[HARGA/ CTN]]="",NOTA[[#This Row],[JUMLAH_H]],NOTA[[#This Row],[HARGA/ CTN]]*IF(NOTA[[#This Row],[C]]="",0,NOTA[[#This Row],[C]]))</f>
        <v/>
      </c>
      <c r="X602" s="51" t="str">
        <f>IF(NOTA[[#This Row],[JUMLAH]]="","",NOTA[[#This Row],[JUMLAH]]*NOTA[[#This Row],[DISC 1]])</f>
        <v/>
      </c>
      <c r="Y602" s="51" t="str">
        <f>IF(NOTA[[#This Row],[JUMLAH]]="","",(NOTA[[#This Row],[JUMLAH]]-NOTA[[#This Row],[DISC 1-]])*NOTA[[#This Row],[DISC 2]])</f>
        <v/>
      </c>
      <c r="Z602" s="51" t="str">
        <f>IF(NOTA[[#This Row],[JUMLAH]]="","",NOTA[[#This Row],[DISC 1-]]+NOTA[[#This Row],[DISC 2-]])</f>
        <v/>
      </c>
      <c r="AA602" s="51" t="str">
        <f>IF(NOTA[[#This Row],[JUMLAH]]="","",NOTA[[#This Row],[JUMLAH]]-NOTA[[#This Row],[DISC]])</f>
        <v/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51" t="str">
        <f>IF(OR(NOTA[[#This Row],[QTY]]="",NOTA[[#This Row],[HARGA SATUAN]]="",),"",NOTA[[#This Row],[QTY]]*NOTA[[#This Row],[HARGA SATUAN]])</f>
        <v/>
      </c>
      <c r="AG602" s="40" t="str">
        <f ca="1">IF(NOTA[ID_H]="","",INDEX(NOTA[TANGGAL],MATCH(,INDIRECT(ADDRESS(ROW(NOTA[TANGGAL]),COLUMN(NOTA[TANGGAL]))&amp;":"&amp;ADDRESS(ROW(),COLUMN(NOTA[TANGGAL]))),-1)))</f>
        <v/>
      </c>
      <c r="AH602" s="42" t="str">
        <f ca="1">IF(NOTA[[#This Row],[NAMA BARANG]]="","",INDEX(NOTA[SUPPLIER],MATCH(,INDIRECT(ADDRESS(ROW(NOTA[ID]),COLUMN(NOTA[ID]))&amp;":"&amp;ADDRESS(ROW(),COLUMN(NOTA[ID]))),-1)))</f>
        <v/>
      </c>
      <c r="AI602" s="42" t="str">
        <f ca="1">IF(NOTA[[#This Row],[ID_H]]="","",IF(NOTA[[#This Row],[FAKTUR]]="",INDIRECT(ADDRESS(ROW()-1,COLUMN())),NOTA[[#This Row],[FAKTUR]]))</f>
        <v/>
      </c>
      <c r="AJ602" s="39" t="str">
        <f ca="1">IF(NOTA[[#This Row],[ID]]="","",COUNTIF(NOTA[ID_H],NOTA[[#This Row],[ID_H]]))</f>
        <v/>
      </c>
      <c r="AK602" s="39" t="str">
        <f ca="1">IF(NOTA[[#This Row],[TGL.NOTA]]="",IF(NOTA[[#This Row],[SUPPLIER_H]]="","",AK601),MONTH(NOTA[[#This Row],[TGL.NOTA]]))</f>
        <v/>
      </c>
      <c r="AL602" s="39" t="str">
        <f>LOWER(SUBSTITUTE(SUBSTITUTE(SUBSTITUTE(SUBSTITUTE(SUBSTITUTE(SUBSTITUTE(SUBSTITUTE(SUBSTITUTE(SUBSTITUTE(NOTA[NAMA BARANG]," ",),".",""),"-",""),"(",""),")",""),",",""),"/",""),"""",""),"+",""))</f>
        <v/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2" s="39" t="str">
        <f>IF(NOTA[[#This Row],[CONCAT4]]="","",_xlfn.IFNA(MATCH(NOTA[[#This Row],[CONCAT4]],[2]!RAW[CONCAT_H],0),FALSE))</f>
        <v/>
      </c>
      <c r="AQ602" s="39" t="str">
        <f>IF(NOTA[[#This Row],[CONCAT1]]="","",MATCH(NOTA[[#This Row],[CONCAT1]],[3]!db[NB NOTA_C],0))</f>
        <v/>
      </c>
      <c r="AR602" s="39" t="str">
        <f>IF(NOTA[[#This Row],[QTY/ CTN]]="","",TRUE)</f>
        <v/>
      </c>
      <c r="AS602" s="39" t="str">
        <f ca="1">IF(NOTA[[#This Row],[ID_H]]="","",IF(NOTA[[#This Row],[Column3]]=TRUE,NOTA[[#This Row],[QTY/ CTN]],INDEX([3]!db[QTY/ CTN],NOTA[[#This Row],[//DB]])))</f>
        <v/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2" s="39" t="str">
        <f ca="1">IF(NOTA[[#This Row],[ID_H]]="","",MATCH(NOTA[[#This Row],[NB NOTA_C_QTY]],[3]!db[NB NOTA_C_QTY],0))</f>
        <v/>
      </c>
      <c r="AV602" s="55" t="str">
        <f ca="1">IF(NOTA[[#This Row],[NB NOTA_C_QTY]]="","",ROW()-2)</f>
        <v/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 t="str">
        <f ca="1">IF(NOTA[[#This Row],[NAMA BARANG]]="","",INDEX(NOTA[ID],MATCH(,INDIRECT(ADDRESS(ROW(NOTA[ID]),COLUMN(NOTA[ID]))&amp;":"&amp;ADDRESS(ROW(),COLUMN(NOTA[ID]))),-1)))</f>
        <v/>
      </c>
      <c r="E603" s="47"/>
      <c r="H603" s="48"/>
      <c r="N603" s="39"/>
      <c r="Q603" s="43"/>
      <c r="R603" s="49"/>
      <c r="S603" s="50"/>
      <c r="U603" s="51"/>
      <c r="V603" s="46"/>
      <c r="W603" s="51" t="str">
        <f>IF(NOTA[[#This Row],[HARGA/ CTN]]="",NOTA[[#This Row],[JUMLAH_H]],NOTA[[#This Row],[HARGA/ CTN]]*IF(NOTA[[#This Row],[C]]="",0,NOTA[[#This Row],[C]]))</f>
        <v/>
      </c>
      <c r="X603" s="51" t="str">
        <f>IF(NOTA[[#This Row],[JUMLAH]]="","",NOTA[[#This Row],[JUMLAH]]*NOTA[[#This Row],[DISC 1]])</f>
        <v/>
      </c>
      <c r="Y603" s="51" t="str">
        <f>IF(NOTA[[#This Row],[JUMLAH]]="","",(NOTA[[#This Row],[JUMLAH]]-NOTA[[#This Row],[DISC 1-]])*NOTA[[#This Row],[DISC 2]])</f>
        <v/>
      </c>
      <c r="Z603" s="51" t="str">
        <f>IF(NOTA[[#This Row],[JUMLAH]]="","",NOTA[[#This Row],[DISC 1-]]+NOTA[[#This Row],[DISC 2-]])</f>
        <v/>
      </c>
      <c r="AA603" s="51" t="str">
        <f>IF(NOTA[[#This Row],[JUMLAH]]="","",NOTA[[#This Row],[JUMLAH]]-NOTA[[#This Row],[DISC]])</f>
        <v/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51" t="str">
        <f>IF(OR(NOTA[[#This Row],[QTY]]="",NOTA[[#This Row],[HARGA SATUAN]]="",),"",NOTA[[#This Row],[QTY]]*NOTA[[#This Row],[HARGA SATUAN]])</f>
        <v/>
      </c>
      <c r="AG603" s="40" t="str">
        <f ca="1">IF(NOTA[ID_H]="","",INDEX(NOTA[TANGGAL],MATCH(,INDIRECT(ADDRESS(ROW(NOTA[TANGGAL]),COLUMN(NOTA[TANGGAL]))&amp;":"&amp;ADDRESS(ROW(),COLUMN(NOTA[TANGGAL]))),-1)))</f>
        <v/>
      </c>
      <c r="AH603" s="42" t="str">
        <f ca="1">IF(NOTA[[#This Row],[NAMA BARANG]]="","",INDEX(NOTA[SUPPLIER],MATCH(,INDIRECT(ADDRESS(ROW(NOTA[ID]),COLUMN(NOTA[ID]))&amp;":"&amp;ADDRESS(ROW(),COLUMN(NOTA[ID]))),-1)))</f>
        <v/>
      </c>
      <c r="AI603" s="42" t="str">
        <f ca="1">IF(NOTA[[#This Row],[ID_H]]="","",IF(NOTA[[#This Row],[FAKTUR]]="",INDIRECT(ADDRESS(ROW()-1,COLUMN())),NOTA[[#This Row],[FAKTUR]]))</f>
        <v/>
      </c>
      <c r="AJ603" s="39" t="str">
        <f ca="1">IF(NOTA[[#This Row],[ID]]="","",COUNTIF(NOTA[ID_H],NOTA[[#This Row],[ID_H]]))</f>
        <v/>
      </c>
      <c r="AK603" s="39" t="str">
        <f ca="1">IF(NOTA[[#This Row],[TGL.NOTA]]="",IF(NOTA[[#This Row],[SUPPLIER_H]]="","",AK602),MONTH(NOTA[[#This Row],[TGL.NOTA]]))</f>
        <v/>
      </c>
      <c r="AL603" s="39" t="str">
        <f>LOWER(SUBSTITUTE(SUBSTITUTE(SUBSTITUTE(SUBSTITUTE(SUBSTITUTE(SUBSTITUTE(SUBSTITUTE(SUBSTITUTE(SUBSTITUTE(NOTA[NAMA BARANG]," ",),".",""),"-",""),"(",""),")",""),",",""),"/",""),"""",""),"+",""))</f>
        <v/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 t="str">
        <f>IF(NOTA[[#This Row],[CONCAT1]]="","",MATCH(NOTA[[#This Row],[CONCAT1]],[3]!db[NB NOTA_C],0))</f>
        <v/>
      </c>
      <c r="AR603" s="39" t="str">
        <f>IF(NOTA[[#This Row],[QTY/ CTN]]="","",TRUE)</f>
        <v/>
      </c>
      <c r="AS603" s="39" t="str">
        <f ca="1">IF(NOTA[[#This Row],[ID_H]]="","",IF(NOTA[[#This Row],[Column3]]=TRUE,NOTA[[#This Row],[QTY/ CTN]],INDEX([3]!db[QTY/ CTN],NOTA[[#This Row],[//DB]])))</f>
        <v/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3" s="39" t="str">
        <f ca="1">IF(NOTA[[#This Row],[ID_H]]="","",MATCH(NOTA[[#This Row],[NB NOTA_C_QTY]],[3]!db[NB NOTA_C_QTY],0))</f>
        <v/>
      </c>
      <c r="AV603" s="55" t="str">
        <f ca="1">IF(NOTA[[#This Row],[NB NOTA_C_QTY]]="","",ROW()-2)</f>
        <v/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 t="str">
        <f ca="1">IF(NOTA[[#This Row],[NAMA BARANG]]="","",INDEX(NOTA[ID],MATCH(,INDIRECT(ADDRESS(ROW(NOTA[ID]),COLUMN(NOTA[ID]))&amp;":"&amp;ADDRESS(ROW(),COLUMN(NOTA[ID]))),-1)))</f>
        <v/>
      </c>
      <c r="E604" s="47"/>
      <c r="H604" s="48"/>
      <c r="N604" s="39"/>
      <c r="Q604" s="43"/>
      <c r="R604" s="49"/>
      <c r="S604" s="50"/>
      <c r="U604" s="51"/>
      <c r="V604" s="46"/>
      <c r="W604" s="51" t="str">
        <f>IF(NOTA[[#This Row],[HARGA/ CTN]]="",NOTA[[#This Row],[JUMLAH_H]],NOTA[[#This Row],[HARGA/ CTN]]*IF(NOTA[[#This Row],[C]]="",0,NOTA[[#This Row],[C]]))</f>
        <v/>
      </c>
      <c r="X604" s="51" t="str">
        <f>IF(NOTA[[#This Row],[JUMLAH]]="","",NOTA[[#This Row],[JUMLAH]]*NOTA[[#This Row],[DISC 1]])</f>
        <v/>
      </c>
      <c r="Y604" s="51" t="str">
        <f>IF(NOTA[[#This Row],[JUMLAH]]="","",(NOTA[[#This Row],[JUMLAH]]-NOTA[[#This Row],[DISC 1-]])*NOTA[[#This Row],[DISC 2]])</f>
        <v/>
      </c>
      <c r="Z604" s="51" t="str">
        <f>IF(NOTA[[#This Row],[JUMLAH]]="","",NOTA[[#This Row],[DISC 1-]]+NOTA[[#This Row],[DISC 2-]])</f>
        <v/>
      </c>
      <c r="AA604" s="51" t="str">
        <f>IF(NOTA[[#This Row],[JUMLAH]]="","",NOTA[[#This Row],[JUMLAH]]-NOTA[[#This Row],[DISC]])</f>
        <v/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51" t="str">
        <f>IF(OR(NOTA[[#This Row],[QTY]]="",NOTA[[#This Row],[HARGA SATUAN]]="",),"",NOTA[[#This Row],[QTY]]*NOTA[[#This Row],[HARGA SATUAN]])</f>
        <v/>
      </c>
      <c r="AG604" s="40" t="str">
        <f ca="1">IF(NOTA[ID_H]="","",INDEX(NOTA[TANGGAL],MATCH(,INDIRECT(ADDRESS(ROW(NOTA[TANGGAL]),COLUMN(NOTA[TANGGAL]))&amp;":"&amp;ADDRESS(ROW(),COLUMN(NOTA[TANGGAL]))),-1)))</f>
        <v/>
      </c>
      <c r="AH604" s="42" t="str">
        <f ca="1">IF(NOTA[[#This Row],[NAMA BARANG]]="","",INDEX(NOTA[SUPPLIER],MATCH(,INDIRECT(ADDRESS(ROW(NOTA[ID]),COLUMN(NOTA[ID]))&amp;":"&amp;ADDRESS(ROW(),COLUMN(NOTA[ID]))),-1)))</f>
        <v/>
      </c>
      <c r="AI604" s="42" t="str">
        <f ca="1">IF(NOTA[[#This Row],[ID_H]]="","",IF(NOTA[[#This Row],[FAKTUR]]="",INDIRECT(ADDRESS(ROW()-1,COLUMN())),NOTA[[#This Row],[FAKTUR]]))</f>
        <v/>
      </c>
      <c r="AJ604" s="39" t="str">
        <f ca="1">IF(NOTA[[#This Row],[ID]]="","",COUNTIF(NOTA[ID_H],NOTA[[#This Row],[ID_H]]))</f>
        <v/>
      </c>
      <c r="AK604" s="39" t="str">
        <f ca="1">IF(NOTA[[#This Row],[TGL.NOTA]]="",IF(NOTA[[#This Row],[SUPPLIER_H]]="","",AK603),MONTH(NOTA[[#This Row],[TGL.NOTA]]))</f>
        <v/>
      </c>
      <c r="AL604" s="39" t="str">
        <f>LOWER(SUBSTITUTE(SUBSTITUTE(SUBSTITUTE(SUBSTITUTE(SUBSTITUTE(SUBSTITUTE(SUBSTITUTE(SUBSTITUTE(SUBSTITUTE(NOTA[NAMA BARANG]," ",),".",""),"-",""),"(",""),")",""),",",""),"/",""),"""",""),"+",""))</f>
        <v/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 t="str">
        <f>IF(NOTA[[#This Row],[CONCAT1]]="","",MATCH(NOTA[[#This Row],[CONCAT1]],[3]!db[NB NOTA_C],0))</f>
        <v/>
      </c>
      <c r="AR604" s="39" t="str">
        <f>IF(NOTA[[#This Row],[QTY/ CTN]]="","",TRUE)</f>
        <v/>
      </c>
      <c r="AS604" s="39" t="str">
        <f ca="1">IF(NOTA[[#This Row],[ID_H]]="","",IF(NOTA[[#This Row],[Column3]]=TRUE,NOTA[[#This Row],[QTY/ CTN]],INDEX([3]!db[QTY/ CTN],NOTA[[#This Row],[//DB]])))</f>
        <v/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4" s="39" t="str">
        <f ca="1">IF(NOTA[[#This Row],[ID_H]]="","",MATCH(NOTA[[#This Row],[NB NOTA_C_QTY]],[3]!db[NB NOTA_C_QTY],0))</f>
        <v/>
      </c>
      <c r="AV604" s="55" t="str">
        <f ca="1">IF(NOTA[[#This Row],[NB NOTA_C_QTY]]="","",ROW()-2)</f>
        <v/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 t="str">
        <f ca="1">IF(NOTA[[#This Row],[NAMA BARANG]]="","",INDEX(NOTA[ID],MATCH(,INDIRECT(ADDRESS(ROW(NOTA[ID]),COLUMN(NOTA[ID]))&amp;":"&amp;ADDRESS(ROW(),COLUMN(NOTA[ID]))),-1)))</f>
        <v/>
      </c>
      <c r="E605" s="47"/>
      <c r="H605" s="48"/>
      <c r="N605" s="39"/>
      <c r="Q605" s="43"/>
      <c r="R605" s="49"/>
      <c r="S605" s="50"/>
      <c r="U605" s="51"/>
      <c r="V605" s="46"/>
      <c r="W605" s="51" t="str">
        <f>IF(NOTA[[#This Row],[HARGA/ CTN]]="",NOTA[[#This Row],[JUMLAH_H]],NOTA[[#This Row],[HARGA/ CTN]]*IF(NOTA[[#This Row],[C]]="",0,NOTA[[#This Row],[C]]))</f>
        <v/>
      </c>
      <c r="X605" s="51" t="str">
        <f>IF(NOTA[[#This Row],[JUMLAH]]="","",NOTA[[#This Row],[JUMLAH]]*NOTA[[#This Row],[DISC 1]])</f>
        <v/>
      </c>
      <c r="Y605" s="51" t="str">
        <f>IF(NOTA[[#This Row],[JUMLAH]]="","",(NOTA[[#This Row],[JUMLAH]]-NOTA[[#This Row],[DISC 1-]])*NOTA[[#This Row],[DISC 2]])</f>
        <v/>
      </c>
      <c r="Z605" s="51" t="str">
        <f>IF(NOTA[[#This Row],[JUMLAH]]="","",NOTA[[#This Row],[DISC 1-]]+NOTA[[#This Row],[DISC 2-]])</f>
        <v/>
      </c>
      <c r="AA605" s="51" t="str">
        <f>IF(NOTA[[#This Row],[JUMLAH]]="","",NOTA[[#This Row],[JUMLAH]]-NOTA[[#This Row],[DISC]])</f>
        <v/>
      </c>
      <c r="AB605" s="51"/>
      <c r="AC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51" t="str">
        <f>IF(OR(NOTA[[#This Row],[QTY]]="",NOTA[[#This Row],[HARGA SATUAN]]="",),"",NOTA[[#This Row],[QTY]]*NOTA[[#This Row],[HARGA SATUAN]])</f>
        <v/>
      </c>
      <c r="AG605" s="40" t="str">
        <f ca="1">IF(NOTA[ID_H]="","",INDEX(NOTA[TANGGAL],MATCH(,INDIRECT(ADDRESS(ROW(NOTA[TANGGAL]),COLUMN(NOTA[TANGGAL]))&amp;":"&amp;ADDRESS(ROW(),COLUMN(NOTA[TANGGAL]))),-1)))</f>
        <v/>
      </c>
      <c r="AH605" s="42" t="str">
        <f ca="1">IF(NOTA[[#This Row],[NAMA BARANG]]="","",INDEX(NOTA[SUPPLIER],MATCH(,INDIRECT(ADDRESS(ROW(NOTA[ID]),COLUMN(NOTA[ID]))&amp;":"&amp;ADDRESS(ROW(),COLUMN(NOTA[ID]))),-1)))</f>
        <v/>
      </c>
      <c r="AI605" s="42" t="str">
        <f ca="1">IF(NOTA[[#This Row],[ID_H]]="","",IF(NOTA[[#This Row],[FAKTUR]]="",INDIRECT(ADDRESS(ROW()-1,COLUMN())),NOTA[[#This Row],[FAKTUR]]))</f>
        <v/>
      </c>
      <c r="AJ605" s="39" t="str">
        <f ca="1">IF(NOTA[[#This Row],[ID]]="","",COUNTIF(NOTA[ID_H],NOTA[[#This Row],[ID_H]]))</f>
        <v/>
      </c>
      <c r="AK605" s="39" t="str">
        <f ca="1">IF(NOTA[[#This Row],[TGL.NOTA]]="",IF(NOTA[[#This Row],[SUPPLIER_H]]="","",AK604),MONTH(NOTA[[#This Row],[TGL.NOTA]]))</f>
        <v/>
      </c>
      <c r="AL605" s="39" t="str">
        <f>LOWER(SUBSTITUTE(SUBSTITUTE(SUBSTITUTE(SUBSTITUTE(SUBSTITUTE(SUBSTITUTE(SUBSTITUTE(SUBSTITUTE(SUBSTITUTE(NOTA[NAMA BARANG]," ",),".",""),"-",""),"(",""),")",""),",",""),"/",""),"""",""),"+",""))</f>
        <v/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 t="str">
        <f>IF(NOTA[[#This Row],[CONCAT1]]="","",MATCH(NOTA[[#This Row],[CONCAT1]],[3]!db[NB NOTA_C],0))</f>
        <v/>
      </c>
      <c r="AR605" s="39" t="str">
        <f>IF(NOTA[[#This Row],[QTY/ CTN]]="","",TRUE)</f>
        <v/>
      </c>
      <c r="AS605" s="39" t="str">
        <f ca="1">IF(NOTA[[#This Row],[ID_H]]="","",IF(NOTA[[#This Row],[Column3]]=TRUE,NOTA[[#This Row],[QTY/ CTN]],INDEX([3]!db[QTY/ CTN],NOTA[[#This Row],[//DB]])))</f>
        <v/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5" s="39" t="str">
        <f ca="1">IF(NOTA[[#This Row],[ID_H]]="","",MATCH(NOTA[[#This Row],[NB NOTA_C_QTY]],[3]!db[NB NOTA_C_QTY],0))</f>
        <v/>
      </c>
      <c r="AV605" s="55" t="str">
        <f ca="1">IF(NOTA[[#This Row],[NB NOTA_C_QTY]]="","",ROW()-2)</f>
        <v/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NOTA_C_QTY]],[3]!db[NB NOTA_C_QTY],0))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39" t="str">
        <f>IF(NOTA[[#This Row],[ID_P]]="","",MATCH(NOTA[[#This Row],[ID_P]],[1]!B_MSK[N_ID],0))</f>
        <v/>
      </c>
      <c r="D607" s="39" t="str">
        <f ca="1">IF(NOTA[[#This Row],[NAMA BARANG]]="","",INDEX(NOTA[ID],MATCH(,INDIRECT(ADDRESS(ROW(NOTA[ID]),COLUMN(NOTA[ID]))&amp;":"&amp;ADDRESS(ROW(),COLUMN(NOTA[ID]))),-1)))</f>
        <v/>
      </c>
      <c r="E607" s="47"/>
      <c r="H607" s="48"/>
      <c r="N607" s="39"/>
      <c r="Q607" s="43"/>
      <c r="R607" s="49"/>
      <c r="S607" s="50"/>
      <c r="U607" s="51"/>
      <c r="V607" s="46"/>
      <c r="W607" s="51" t="str">
        <f>IF(NOTA[[#This Row],[HARGA/ CTN]]="",NOTA[[#This Row],[JUMLAH_H]],NOTA[[#This Row],[HARGA/ CTN]]*IF(NOTA[[#This Row],[C]]="",0,NOTA[[#This Row],[C]]))</f>
        <v/>
      </c>
      <c r="X607" s="51" t="str">
        <f>IF(NOTA[[#This Row],[JUMLAH]]="","",NOTA[[#This Row],[JUMLAH]]*NOTA[[#This Row],[DISC 1]])</f>
        <v/>
      </c>
      <c r="Y607" s="51" t="str">
        <f>IF(NOTA[[#This Row],[JUMLAH]]="","",(NOTA[[#This Row],[JUMLAH]]-NOTA[[#This Row],[DISC 1-]])*NOTA[[#This Row],[DISC 2]])</f>
        <v/>
      </c>
      <c r="Z607" s="51" t="str">
        <f>IF(NOTA[[#This Row],[JUMLAH]]="","",NOTA[[#This Row],[DISC 1-]]+NOTA[[#This Row],[DISC 2-]])</f>
        <v/>
      </c>
      <c r="AA607" s="51" t="str">
        <f>IF(NOTA[[#This Row],[JUMLAH]]="","",NOTA[[#This Row],[JUMLAH]]-NOTA[[#This Row],[DISC]])</f>
        <v/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51" t="str">
        <f>IF(OR(NOTA[[#This Row],[QTY]]="",NOTA[[#This Row],[HARGA SATUAN]]="",),"",NOTA[[#This Row],[QTY]]*NOTA[[#This Row],[HARGA SATUAN]])</f>
        <v/>
      </c>
      <c r="AG607" s="40" t="str">
        <f ca="1">IF(NOTA[ID_H]="","",INDEX(NOTA[TANGGAL],MATCH(,INDIRECT(ADDRESS(ROW(NOTA[TANGGAL]),COLUMN(NOTA[TANGGAL]))&amp;":"&amp;ADDRESS(ROW(),COLUMN(NOTA[TANGGAL]))),-1)))</f>
        <v/>
      </c>
      <c r="AH607" s="42" t="str">
        <f ca="1">IF(NOTA[[#This Row],[NAMA BARANG]]="","",INDEX(NOTA[SUPPLIER],MATCH(,INDIRECT(ADDRESS(ROW(NOTA[ID]),COLUMN(NOTA[ID]))&amp;":"&amp;ADDRESS(ROW(),COLUMN(NOTA[ID]))),-1)))</f>
        <v/>
      </c>
      <c r="AI607" s="42" t="str">
        <f ca="1">IF(NOTA[[#This Row],[ID_H]]="","",IF(NOTA[[#This Row],[FAKTUR]]="",INDIRECT(ADDRESS(ROW()-1,COLUMN())),NOTA[[#This Row],[FAKTUR]]))</f>
        <v/>
      </c>
      <c r="AJ607" s="39" t="str">
        <f ca="1">IF(NOTA[[#This Row],[ID]]="","",COUNTIF(NOTA[ID_H],NOTA[[#This Row],[ID_H]]))</f>
        <v/>
      </c>
      <c r="AK607" s="39" t="str">
        <f ca="1">IF(NOTA[[#This Row],[TGL.NOTA]]="",IF(NOTA[[#This Row],[SUPPLIER_H]]="","",AK606),MONTH(NOTA[[#This Row],[TGL.NOTA]]))</f>
        <v/>
      </c>
      <c r="AL607" s="39" t="str">
        <f>LOWER(SUBSTITUTE(SUBSTITUTE(SUBSTITUTE(SUBSTITUTE(SUBSTITUTE(SUBSTITUTE(SUBSTITUTE(SUBSTITUTE(SUBSTITUTE(NOTA[NAMA BARANG]," ",),".",""),"-",""),"(",""),")",""),",",""),"/",""),"""",""),"+",""))</f>
        <v/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7" s="39" t="str">
        <f>IF(NOTA[[#This Row],[CONCAT4]]="","",_xlfn.IFNA(MATCH(NOTA[[#This Row],[CONCAT4]],[2]!RAW[CONCAT_H],0),FALSE))</f>
        <v/>
      </c>
      <c r="AQ607" s="39" t="str">
        <f>IF(NOTA[[#This Row],[CONCAT1]]="","",MATCH(NOTA[[#This Row],[CONCAT1]],[3]!db[NB NOTA_C],0))</f>
        <v/>
      </c>
      <c r="AR607" s="39" t="str">
        <f>IF(NOTA[[#This Row],[QTY/ CTN]]="","",TRUE)</f>
        <v/>
      </c>
      <c r="AS607" s="39" t="str">
        <f ca="1">IF(NOTA[[#This Row],[ID_H]]="","",IF(NOTA[[#This Row],[Column3]]=TRUE,NOTA[[#This Row],[QTY/ CTN]],INDEX([3]!db[QTY/ CTN],NOTA[[#This Row],[//DB]])))</f>
        <v/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7" s="39" t="str">
        <f ca="1">IF(NOTA[[#This Row],[ID_H]]="","",MATCH(NOTA[[#This Row],[NB NOTA_C_QTY]],[3]!db[NB NOTA_C_QTY],0))</f>
        <v/>
      </c>
      <c r="AV607" s="55" t="str">
        <f ca="1">IF(NOTA[[#This Row],[NB NOTA_C_QTY]]="","",ROW()-2)</f>
        <v/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 t="str">
        <f ca="1">IF(NOTA[[#This Row],[NAMA BARANG]]="","",INDEX(NOTA[ID],MATCH(,INDIRECT(ADDRESS(ROW(NOTA[ID]),COLUMN(NOTA[ID]))&amp;":"&amp;ADDRESS(ROW(),COLUMN(NOTA[ID]))),-1)))</f>
        <v/>
      </c>
      <c r="E608" s="47"/>
      <c r="H608" s="48"/>
      <c r="N608" s="39"/>
      <c r="Q608" s="43"/>
      <c r="R608" s="49"/>
      <c r="S608" s="50"/>
      <c r="U608" s="51"/>
      <c r="V608" s="46"/>
      <c r="W608" s="51" t="str">
        <f>IF(NOTA[[#This Row],[HARGA/ CTN]]="",NOTA[[#This Row],[JUMLAH_H]],NOTA[[#This Row],[HARGA/ CTN]]*IF(NOTA[[#This Row],[C]]="",0,NOTA[[#This Row],[C]]))</f>
        <v/>
      </c>
      <c r="X608" s="51" t="str">
        <f>IF(NOTA[[#This Row],[JUMLAH]]="","",NOTA[[#This Row],[JUMLAH]]*NOTA[[#This Row],[DISC 1]])</f>
        <v/>
      </c>
      <c r="Y608" s="51" t="str">
        <f>IF(NOTA[[#This Row],[JUMLAH]]="","",(NOTA[[#This Row],[JUMLAH]]-NOTA[[#This Row],[DISC 1-]])*NOTA[[#This Row],[DISC 2]])</f>
        <v/>
      </c>
      <c r="Z608" s="51" t="str">
        <f>IF(NOTA[[#This Row],[JUMLAH]]="","",NOTA[[#This Row],[DISC 1-]]+NOTA[[#This Row],[DISC 2-]])</f>
        <v/>
      </c>
      <c r="AA608" s="51" t="str">
        <f>IF(NOTA[[#This Row],[JUMLAH]]="","",NOTA[[#This Row],[JUMLAH]]-NOTA[[#This Row],[DISC]])</f>
        <v/>
      </c>
      <c r="AB608" s="51"/>
      <c r="AC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51" t="str">
        <f>IF(OR(NOTA[[#This Row],[QTY]]="",NOTA[[#This Row],[HARGA SATUAN]]="",),"",NOTA[[#This Row],[QTY]]*NOTA[[#This Row],[HARGA SATUAN]])</f>
        <v/>
      </c>
      <c r="AG608" s="40" t="str">
        <f ca="1">IF(NOTA[ID_H]="","",INDEX(NOTA[TANGGAL],MATCH(,INDIRECT(ADDRESS(ROW(NOTA[TANGGAL]),COLUMN(NOTA[TANGGAL]))&amp;":"&amp;ADDRESS(ROW(),COLUMN(NOTA[TANGGAL]))),-1)))</f>
        <v/>
      </c>
      <c r="AH608" s="42" t="str">
        <f ca="1">IF(NOTA[[#This Row],[NAMA BARANG]]="","",INDEX(NOTA[SUPPLIER],MATCH(,INDIRECT(ADDRESS(ROW(NOTA[ID]),COLUMN(NOTA[ID]))&amp;":"&amp;ADDRESS(ROW(),COLUMN(NOTA[ID]))),-1)))</f>
        <v/>
      </c>
      <c r="AI608" s="42" t="str">
        <f ca="1">IF(NOTA[[#This Row],[ID_H]]="","",IF(NOTA[[#This Row],[FAKTUR]]="",INDIRECT(ADDRESS(ROW()-1,COLUMN())),NOTA[[#This Row],[FAKTUR]]))</f>
        <v/>
      </c>
      <c r="AJ608" s="39" t="str">
        <f ca="1">IF(NOTA[[#This Row],[ID]]="","",COUNTIF(NOTA[ID_H],NOTA[[#This Row],[ID_H]]))</f>
        <v/>
      </c>
      <c r="AK608" s="39" t="str">
        <f ca="1">IF(NOTA[[#This Row],[TGL.NOTA]]="",IF(NOTA[[#This Row],[SUPPLIER_H]]="","",AK607),MONTH(NOTA[[#This Row],[TGL.NOTA]]))</f>
        <v/>
      </c>
      <c r="AL608" s="39" t="str">
        <f>LOWER(SUBSTITUTE(SUBSTITUTE(SUBSTITUTE(SUBSTITUTE(SUBSTITUTE(SUBSTITUTE(SUBSTITUTE(SUBSTITUTE(SUBSTITUTE(NOTA[NAMA BARANG]," ",),".",""),"-",""),"(",""),")",""),",",""),"/",""),"""",""),"+",""))</f>
        <v/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 t="str">
        <f>IF(NOTA[[#This Row],[CONCAT1]]="","",MATCH(NOTA[[#This Row],[CONCAT1]],[3]!db[NB NOTA_C],0))</f>
        <v/>
      </c>
      <c r="AR608" s="39" t="str">
        <f>IF(NOTA[[#This Row],[QTY/ CTN]]="","",TRUE)</f>
        <v/>
      </c>
      <c r="AS608" s="39" t="str">
        <f ca="1">IF(NOTA[[#This Row],[ID_H]]="","",IF(NOTA[[#This Row],[Column3]]=TRUE,NOTA[[#This Row],[QTY/ CTN]],INDEX([3]!db[QTY/ CTN],NOTA[[#This Row],[//DB]])))</f>
        <v/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8" s="39" t="str">
        <f ca="1">IF(NOTA[[#This Row],[ID_H]]="","",MATCH(NOTA[[#This Row],[NB NOTA_C_QTY]],[3]!db[NB NOTA_C_QTY],0))</f>
        <v/>
      </c>
      <c r="AV608" s="55" t="str">
        <f ca="1">IF(NOTA[[#This Row],[NB NOTA_C_QTY]]="","",ROW()-2)</f>
        <v/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NOTA_C_QTY]],[3]!db[NB NOTA_C_QTY],0))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39" t="str">
        <f>IF(NOTA[[#This Row],[ID_P]]="","",MATCH(NOTA[[#This Row],[ID_P]],[1]!B_MSK[N_ID],0))</f>
        <v/>
      </c>
      <c r="D610" s="39" t="str">
        <f ca="1">IF(NOTA[[#This Row],[NAMA BARANG]]="","",INDEX(NOTA[ID],MATCH(,INDIRECT(ADDRESS(ROW(NOTA[ID]),COLUMN(NOTA[ID]))&amp;":"&amp;ADDRESS(ROW(),COLUMN(NOTA[ID]))),-1)))</f>
        <v/>
      </c>
      <c r="E610" s="47"/>
      <c r="H610" s="48"/>
      <c r="N610" s="39"/>
      <c r="Q610" s="43"/>
      <c r="R610" s="49"/>
      <c r="S610" s="50"/>
      <c r="U610" s="51"/>
      <c r="V610" s="46"/>
      <c r="W610" s="51" t="str">
        <f>IF(NOTA[[#This Row],[HARGA/ CTN]]="",NOTA[[#This Row],[JUMLAH_H]],NOTA[[#This Row],[HARGA/ CTN]]*IF(NOTA[[#This Row],[C]]="",0,NOTA[[#This Row],[C]]))</f>
        <v/>
      </c>
      <c r="X610" s="51" t="str">
        <f>IF(NOTA[[#This Row],[JUMLAH]]="","",NOTA[[#This Row],[JUMLAH]]*NOTA[[#This Row],[DISC 1]])</f>
        <v/>
      </c>
      <c r="Y610" s="51" t="str">
        <f>IF(NOTA[[#This Row],[JUMLAH]]="","",(NOTA[[#This Row],[JUMLAH]]-NOTA[[#This Row],[DISC 1-]])*NOTA[[#This Row],[DISC 2]])</f>
        <v/>
      </c>
      <c r="Z610" s="51" t="str">
        <f>IF(NOTA[[#This Row],[JUMLAH]]="","",NOTA[[#This Row],[DISC 1-]]+NOTA[[#This Row],[DISC 2-]])</f>
        <v/>
      </c>
      <c r="AA610" s="51" t="str">
        <f>IF(NOTA[[#This Row],[JUMLAH]]="","",NOTA[[#This Row],[JUMLAH]]-NOTA[[#This Row],[DISC]])</f>
        <v/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51" t="str">
        <f>IF(OR(NOTA[[#This Row],[QTY]]="",NOTA[[#This Row],[HARGA SATUAN]]="",),"",NOTA[[#This Row],[QTY]]*NOTA[[#This Row],[HARGA SATUAN]])</f>
        <v/>
      </c>
      <c r="AG610" s="40" t="str">
        <f ca="1">IF(NOTA[ID_H]="","",INDEX(NOTA[TANGGAL],MATCH(,INDIRECT(ADDRESS(ROW(NOTA[TANGGAL]),COLUMN(NOTA[TANGGAL]))&amp;":"&amp;ADDRESS(ROW(),COLUMN(NOTA[TANGGAL]))),-1)))</f>
        <v/>
      </c>
      <c r="AH610" s="42" t="str">
        <f ca="1">IF(NOTA[[#This Row],[NAMA BARANG]]="","",INDEX(NOTA[SUPPLIER],MATCH(,INDIRECT(ADDRESS(ROW(NOTA[ID]),COLUMN(NOTA[ID]))&amp;":"&amp;ADDRESS(ROW(),COLUMN(NOTA[ID]))),-1)))</f>
        <v/>
      </c>
      <c r="AI610" s="42" t="str">
        <f ca="1">IF(NOTA[[#This Row],[ID_H]]="","",IF(NOTA[[#This Row],[FAKTUR]]="",INDIRECT(ADDRESS(ROW()-1,COLUMN())),NOTA[[#This Row],[FAKTUR]]))</f>
        <v/>
      </c>
      <c r="AJ610" s="39" t="str">
        <f ca="1">IF(NOTA[[#This Row],[ID]]="","",COUNTIF(NOTA[ID_H],NOTA[[#This Row],[ID_H]]))</f>
        <v/>
      </c>
      <c r="AK610" s="39" t="str">
        <f ca="1">IF(NOTA[[#This Row],[TGL.NOTA]]="",IF(NOTA[[#This Row],[SUPPLIER_H]]="","",AK609),MONTH(NOTA[[#This Row],[TGL.NOTA]]))</f>
        <v/>
      </c>
      <c r="AL610" s="39" t="str">
        <f>LOWER(SUBSTITUTE(SUBSTITUTE(SUBSTITUTE(SUBSTITUTE(SUBSTITUTE(SUBSTITUTE(SUBSTITUTE(SUBSTITUTE(SUBSTITUTE(NOTA[NAMA BARANG]," ",),".",""),"-",""),"(",""),")",""),",",""),"/",""),"""",""),"+",""))</f>
        <v/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0" s="39" t="str">
        <f>IF(NOTA[[#This Row],[CONCAT4]]="","",_xlfn.IFNA(MATCH(NOTA[[#This Row],[CONCAT4]],[2]!RAW[CONCAT_H],0),FALSE))</f>
        <v/>
      </c>
      <c r="AQ610" s="39" t="str">
        <f>IF(NOTA[[#This Row],[CONCAT1]]="","",MATCH(NOTA[[#This Row],[CONCAT1]],[3]!db[NB NOTA_C],0))</f>
        <v/>
      </c>
      <c r="AR610" s="39" t="str">
        <f>IF(NOTA[[#This Row],[QTY/ CTN]]="","",TRUE)</f>
        <v/>
      </c>
      <c r="AS610" s="39" t="str">
        <f ca="1">IF(NOTA[[#This Row],[ID_H]]="","",IF(NOTA[[#This Row],[Column3]]=TRUE,NOTA[[#This Row],[QTY/ CTN]],INDEX([3]!db[QTY/ CTN],NOTA[[#This Row],[//DB]])))</f>
        <v/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0" s="39" t="str">
        <f ca="1">IF(NOTA[[#This Row],[ID_H]]="","",MATCH(NOTA[[#This Row],[NB NOTA_C_QTY]],[3]!db[NB NOTA_C_QTY],0))</f>
        <v/>
      </c>
      <c r="AV610" s="55" t="str">
        <f ca="1">IF(NOTA[[#This Row],[NB NOTA_C_QTY]]="","",ROW()-2)</f>
        <v/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 t="str">
        <f ca="1">IF(NOTA[[#This Row],[NAMA BARANG]]="","",INDEX(NOTA[ID],MATCH(,INDIRECT(ADDRESS(ROW(NOTA[ID]),COLUMN(NOTA[ID]))&amp;":"&amp;ADDRESS(ROW(),COLUMN(NOTA[ID]))),-1)))</f>
        <v/>
      </c>
      <c r="E611" s="47"/>
      <c r="H611" s="48"/>
      <c r="N611" s="39"/>
      <c r="Q611" s="43"/>
      <c r="R611" s="49"/>
      <c r="S611" s="50"/>
      <c r="U611" s="51"/>
      <c r="V611" s="46"/>
      <c r="W611" s="51" t="str">
        <f>IF(NOTA[[#This Row],[HARGA/ CTN]]="",NOTA[[#This Row],[JUMLAH_H]],NOTA[[#This Row],[HARGA/ CTN]]*IF(NOTA[[#This Row],[C]]="",0,NOTA[[#This Row],[C]]))</f>
        <v/>
      </c>
      <c r="X611" s="51" t="str">
        <f>IF(NOTA[[#This Row],[JUMLAH]]="","",NOTA[[#This Row],[JUMLAH]]*NOTA[[#This Row],[DISC 1]])</f>
        <v/>
      </c>
      <c r="Y611" s="51" t="str">
        <f>IF(NOTA[[#This Row],[JUMLAH]]="","",(NOTA[[#This Row],[JUMLAH]]-NOTA[[#This Row],[DISC 1-]])*NOTA[[#This Row],[DISC 2]])</f>
        <v/>
      </c>
      <c r="Z611" s="51" t="str">
        <f>IF(NOTA[[#This Row],[JUMLAH]]="","",NOTA[[#This Row],[DISC 1-]]+NOTA[[#This Row],[DISC 2-]])</f>
        <v/>
      </c>
      <c r="AA611" s="51" t="str">
        <f>IF(NOTA[[#This Row],[JUMLAH]]="","",NOTA[[#This Row],[JUMLAH]]-NOTA[[#This Row],[DISC]])</f>
        <v/>
      </c>
      <c r="AB611" s="51"/>
      <c r="AC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51" t="str">
        <f>IF(OR(NOTA[[#This Row],[QTY]]="",NOTA[[#This Row],[HARGA SATUAN]]="",),"",NOTA[[#This Row],[QTY]]*NOTA[[#This Row],[HARGA SATUAN]])</f>
        <v/>
      </c>
      <c r="AG611" s="40" t="str">
        <f ca="1">IF(NOTA[ID_H]="","",INDEX(NOTA[TANGGAL],MATCH(,INDIRECT(ADDRESS(ROW(NOTA[TANGGAL]),COLUMN(NOTA[TANGGAL]))&amp;":"&amp;ADDRESS(ROW(),COLUMN(NOTA[TANGGAL]))),-1)))</f>
        <v/>
      </c>
      <c r="AH611" s="42" t="str">
        <f ca="1">IF(NOTA[[#This Row],[NAMA BARANG]]="","",INDEX(NOTA[SUPPLIER],MATCH(,INDIRECT(ADDRESS(ROW(NOTA[ID]),COLUMN(NOTA[ID]))&amp;":"&amp;ADDRESS(ROW(),COLUMN(NOTA[ID]))),-1)))</f>
        <v/>
      </c>
      <c r="AI611" s="42" t="str">
        <f ca="1">IF(NOTA[[#This Row],[ID_H]]="","",IF(NOTA[[#This Row],[FAKTUR]]="",INDIRECT(ADDRESS(ROW()-1,COLUMN())),NOTA[[#This Row],[FAKTUR]]))</f>
        <v/>
      </c>
      <c r="AJ611" s="39" t="str">
        <f ca="1">IF(NOTA[[#This Row],[ID]]="","",COUNTIF(NOTA[ID_H],NOTA[[#This Row],[ID_H]]))</f>
        <v/>
      </c>
      <c r="AK611" s="39" t="str">
        <f ca="1">IF(NOTA[[#This Row],[TGL.NOTA]]="",IF(NOTA[[#This Row],[SUPPLIER_H]]="","",AK610),MONTH(NOTA[[#This Row],[TGL.NOTA]]))</f>
        <v/>
      </c>
      <c r="AL611" s="39" t="str">
        <f>LOWER(SUBSTITUTE(SUBSTITUTE(SUBSTITUTE(SUBSTITUTE(SUBSTITUTE(SUBSTITUTE(SUBSTITUTE(SUBSTITUTE(SUBSTITUTE(NOTA[NAMA BARANG]," ",),".",""),"-",""),"(",""),")",""),",",""),"/",""),"""",""),"+",""))</f>
        <v/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 t="str">
        <f>IF(NOTA[[#This Row],[CONCAT1]]="","",MATCH(NOTA[[#This Row],[CONCAT1]],[3]!db[NB NOTA_C],0))</f>
        <v/>
      </c>
      <c r="AR611" s="39" t="str">
        <f>IF(NOTA[[#This Row],[QTY/ CTN]]="","",TRUE)</f>
        <v/>
      </c>
      <c r="AS611" s="39" t="str">
        <f ca="1">IF(NOTA[[#This Row],[ID_H]]="","",IF(NOTA[[#This Row],[Column3]]=TRUE,NOTA[[#This Row],[QTY/ CTN]],INDEX([3]!db[QTY/ CTN],NOTA[[#This Row],[//DB]])))</f>
        <v/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1" s="39" t="str">
        <f ca="1">IF(NOTA[[#This Row],[ID_H]]="","",MATCH(NOTA[[#This Row],[NB NOTA_C_QTY]],[3]!db[NB NOTA_C_QTY],0))</f>
        <v/>
      </c>
      <c r="AV611" s="55" t="str">
        <f ca="1">IF(NOTA[[#This Row],[NB NOTA_C_QTY]]="","",ROW()-2)</f>
        <v/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NOTA_C_QTY]],[3]!db[NB NOTA_C_QTY],0))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39" t="str">
        <f>IF(NOTA[[#This Row],[ID_P]]="","",MATCH(NOTA[[#This Row],[ID_P]],[1]!B_MSK[N_ID],0))</f>
        <v/>
      </c>
      <c r="D613" s="39" t="str">
        <f ca="1">IF(NOTA[[#This Row],[NAMA BARANG]]="","",INDEX(NOTA[ID],MATCH(,INDIRECT(ADDRESS(ROW(NOTA[ID]),COLUMN(NOTA[ID]))&amp;":"&amp;ADDRESS(ROW(),COLUMN(NOTA[ID]))),-1)))</f>
        <v/>
      </c>
      <c r="E613" s="47"/>
      <c r="H613" s="48"/>
      <c r="N613" s="39"/>
      <c r="Q613" s="43"/>
      <c r="R613" s="49"/>
      <c r="S613" s="50"/>
      <c r="U613" s="51"/>
      <c r="V613" s="46"/>
      <c r="W613" s="51" t="str">
        <f>IF(NOTA[[#This Row],[HARGA/ CTN]]="",NOTA[[#This Row],[JUMLAH_H]],NOTA[[#This Row],[HARGA/ CTN]]*IF(NOTA[[#This Row],[C]]="",0,NOTA[[#This Row],[C]]))</f>
        <v/>
      </c>
      <c r="X613" s="51" t="str">
        <f>IF(NOTA[[#This Row],[JUMLAH]]="","",NOTA[[#This Row],[JUMLAH]]*NOTA[[#This Row],[DISC 1]])</f>
        <v/>
      </c>
      <c r="Y613" s="51" t="str">
        <f>IF(NOTA[[#This Row],[JUMLAH]]="","",(NOTA[[#This Row],[JUMLAH]]-NOTA[[#This Row],[DISC 1-]])*NOTA[[#This Row],[DISC 2]])</f>
        <v/>
      </c>
      <c r="Z613" s="51" t="str">
        <f>IF(NOTA[[#This Row],[JUMLAH]]="","",NOTA[[#This Row],[DISC 1-]]+NOTA[[#This Row],[DISC 2-]])</f>
        <v/>
      </c>
      <c r="AA613" s="51" t="str">
        <f>IF(NOTA[[#This Row],[JUMLAH]]="","",NOTA[[#This Row],[JUMLAH]]-NOTA[[#This Row],[DISC]])</f>
        <v/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51" t="str">
        <f>IF(OR(NOTA[[#This Row],[QTY]]="",NOTA[[#This Row],[HARGA SATUAN]]="",),"",NOTA[[#This Row],[QTY]]*NOTA[[#This Row],[HARGA SATUAN]])</f>
        <v/>
      </c>
      <c r="AG613" s="40" t="str">
        <f ca="1">IF(NOTA[ID_H]="","",INDEX(NOTA[TANGGAL],MATCH(,INDIRECT(ADDRESS(ROW(NOTA[TANGGAL]),COLUMN(NOTA[TANGGAL]))&amp;":"&amp;ADDRESS(ROW(),COLUMN(NOTA[TANGGAL]))),-1)))</f>
        <v/>
      </c>
      <c r="AH613" s="42" t="str">
        <f ca="1">IF(NOTA[[#This Row],[NAMA BARANG]]="","",INDEX(NOTA[SUPPLIER],MATCH(,INDIRECT(ADDRESS(ROW(NOTA[ID]),COLUMN(NOTA[ID]))&amp;":"&amp;ADDRESS(ROW(),COLUMN(NOTA[ID]))),-1)))</f>
        <v/>
      </c>
      <c r="AI613" s="42" t="str">
        <f ca="1">IF(NOTA[[#This Row],[ID_H]]="","",IF(NOTA[[#This Row],[FAKTUR]]="",INDIRECT(ADDRESS(ROW()-1,COLUMN())),NOTA[[#This Row],[FAKTUR]]))</f>
        <v/>
      </c>
      <c r="AJ613" s="39" t="str">
        <f ca="1">IF(NOTA[[#This Row],[ID]]="","",COUNTIF(NOTA[ID_H],NOTA[[#This Row],[ID_H]]))</f>
        <v/>
      </c>
      <c r="AK613" s="39" t="str">
        <f ca="1">IF(NOTA[[#This Row],[TGL.NOTA]]="",IF(NOTA[[#This Row],[SUPPLIER_H]]="","",AK612),MONTH(NOTA[[#This Row],[TGL.NOTA]]))</f>
        <v/>
      </c>
      <c r="AL613" s="39" t="str">
        <f>LOWER(SUBSTITUTE(SUBSTITUTE(SUBSTITUTE(SUBSTITUTE(SUBSTITUTE(SUBSTITUTE(SUBSTITUTE(SUBSTITUTE(SUBSTITUTE(NOTA[NAMA BARANG]," ",),".",""),"-",""),"(",""),")",""),",",""),"/",""),"""",""),"+",""))</f>
        <v/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39" t="str">
        <f>IF(NOTA[[#This Row],[CONCAT4]]="","",_xlfn.IFNA(MATCH(NOTA[[#This Row],[CONCAT4]],[2]!RAW[CONCAT_H],0),FALSE))</f>
        <v/>
      </c>
      <c r="AQ613" s="39" t="str">
        <f>IF(NOTA[[#This Row],[CONCAT1]]="","",MATCH(NOTA[[#This Row],[CONCAT1]],[3]!db[NB NOTA_C],0))</f>
        <v/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/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3" s="39" t="str">
        <f ca="1">IF(NOTA[[#This Row],[ID_H]]="","",MATCH(NOTA[[#This Row],[NB NOTA_C_QTY]],[3]!db[NB NOTA_C_QTY],0))</f>
        <v/>
      </c>
      <c r="AV613" s="55" t="str">
        <f ca="1">IF(NOTA[[#This Row],[NB NOTA_C_QTY]]="","",ROW()-2)</f>
        <v/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 t="str">
        <f ca="1">IF(NOTA[[#This Row],[NAMA BARANG]]="","",INDEX(NOTA[ID],MATCH(,INDIRECT(ADDRESS(ROW(NOTA[ID]),COLUMN(NOTA[ID]))&amp;":"&amp;ADDRESS(ROW(),COLUMN(NOTA[ID]))),-1)))</f>
        <v/>
      </c>
      <c r="E614" s="47"/>
      <c r="H614" s="48"/>
      <c r="N614" s="39"/>
      <c r="Q614" s="43"/>
      <c r="R614" s="49"/>
      <c r="S614" s="50"/>
      <c r="U614" s="51"/>
      <c r="V614" s="46"/>
      <c r="W614" s="51" t="str">
        <f>IF(NOTA[[#This Row],[HARGA/ CTN]]="",NOTA[[#This Row],[JUMLAH_H]],NOTA[[#This Row],[HARGA/ CTN]]*IF(NOTA[[#This Row],[C]]="",0,NOTA[[#This Row],[C]]))</f>
        <v/>
      </c>
      <c r="X614" s="51" t="str">
        <f>IF(NOTA[[#This Row],[JUMLAH]]="","",NOTA[[#This Row],[JUMLAH]]*NOTA[[#This Row],[DISC 1]])</f>
        <v/>
      </c>
      <c r="Y614" s="51" t="str">
        <f>IF(NOTA[[#This Row],[JUMLAH]]="","",(NOTA[[#This Row],[JUMLAH]]-NOTA[[#This Row],[DISC 1-]])*NOTA[[#This Row],[DISC 2]])</f>
        <v/>
      </c>
      <c r="Z614" s="51" t="str">
        <f>IF(NOTA[[#This Row],[JUMLAH]]="","",NOTA[[#This Row],[DISC 1-]]+NOTA[[#This Row],[DISC 2-]])</f>
        <v/>
      </c>
      <c r="AA614" s="51" t="str">
        <f>IF(NOTA[[#This Row],[JUMLAH]]="","",NOTA[[#This Row],[JUMLAH]]-NOTA[[#This Row],[DISC]])</f>
        <v/>
      </c>
      <c r="AB614" s="51"/>
      <c r="AC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51" t="str">
        <f>IF(OR(NOTA[[#This Row],[QTY]]="",NOTA[[#This Row],[HARGA SATUAN]]="",),"",NOTA[[#This Row],[QTY]]*NOTA[[#This Row],[HARGA SATUAN]])</f>
        <v/>
      </c>
      <c r="AG614" s="40" t="str">
        <f ca="1">IF(NOTA[ID_H]="","",INDEX(NOTA[TANGGAL],MATCH(,INDIRECT(ADDRESS(ROW(NOTA[TANGGAL]),COLUMN(NOTA[TANGGAL]))&amp;":"&amp;ADDRESS(ROW(),COLUMN(NOTA[TANGGAL]))),-1)))</f>
        <v/>
      </c>
      <c r="AH614" s="42" t="str">
        <f ca="1">IF(NOTA[[#This Row],[NAMA BARANG]]="","",INDEX(NOTA[SUPPLIER],MATCH(,INDIRECT(ADDRESS(ROW(NOTA[ID]),COLUMN(NOTA[ID]))&amp;":"&amp;ADDRESS(ROW(),COLUMN(NOTA[ID]))),-1)))</f>
        <v/>
      </c>
      <c r="AI614" s="42" t="str">
        <f ca="1">IF(NOTA[[#This Row],[ID_H]]="","",IF(NOTA[[#This Row],[FAKTUR]]="",INDIRECT(ADDRESS(ROW()-1,COLUMN())),NOTA[[#This Row],[FAKTUR]]))</f>
        <v/>
      </c>
      <c r="AJ614" s="39" t="str">
        <f ca="1">IF(NOTA[[#This Row],[ID]]="","",COUNTIF(NOTA[ID_H],NOTA[[#This Row],[ID_H]]))</f>
        <v/>
      </c>
      <c r="AK614" s="39" t="str">
        <f ca="1">IF(NOTA[[#This Row],[TGL.NOTA]]="",IF(NOTA[[#This Row],[SUPPLIER_H]]="","",AK613),MONTH(NOTA[[#This Row],[TGL.NOTA]]))</f>
        <v/>
      </c>
      <c r="AL614" s="39" t="str">
        <f>LOWER(SUBSTITUTE(SUBSTITUTE(SUBSTITUTE(SUBSTITUTE(SUBSTITUTE(SUBSTITUTE(SUBSTITUTE(SUBSTITUTE(SUBSTITUTE(NOTA[NAMA BARANG]," ",),".",""),"-",""),"(",""),")",""),",",""),"/",""),"""",""),"+",""))</f>
        <v/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 t="str">
        <f>IF(NOTA[[#This Row],[CONCAT1]]="","",MATCH(NOTA[[#This Row],[CONCAT1]],[3]!db[NB NOTA_C],0))</f>
        <v/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/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4" s="39" t="str">
        <f ca="1">IF(NOTA[[#This Row],[ID_H]]="","",MATCH(NOTA[[#This Row],[NB NOTA_C_QTY]],[3]!db[NB NOTA_C_QTY],0))</f>
        <v/>
      </c>
      <c r="AV614" s="55" t="str">
        <f ca="1">IF(NOTA[[#This Row],[NB NOTA_C_QTY]]="","",ROW()-2)</f>
        <v/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NOTA_C_QTY]],[3]!db[NB NOTA_C_QTY],0))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39" t="str">
        <f>IF(NOTA[[#This Row],[ID_P]]="","",MATCH(NOTA[[#This Row],[ID_P]],[1]!B_MSK[N_ID],0))</f>
        <v/>
      </c>
      <c r="D616" s="39" t="str">
        <f ca="1">IF(NOTA[[#This Row],[NAMA BARANG]]="","",INDEX(NOTA[ID],MATCH(,INDIRECT(ADDRESS(ROW(NOTA[ID]),COLUMN(NOTA[ID]))&amp;":"&amp;ADDRESS(ROW(),COLUMN(NOTA[ID]))),-1)))</f>
        <v/>
      </c>
      <c r="E616" s="47"/>
      <c r="H616" s="48"/>
      <c r="N616" s="39"/>
      <c r="Q616" s="43"/>
      <c r="R616" s="49"/>
      <c r="S616" s="50"/>
      <c r="U616" s="51"/>
      <c r="V616" s="46"/>
      <c r="W616" s="51" t="str">
        <f>IF(NOTA[[#This Row],[HARGA/ CTN]]="",NOTA[[#This Row],[JUMLAH_H]],NOTA[[#This Row],[HARGA/ CTN]]*IF(NOTA[[#This Row],[C]]="",0,NOTA[[#This Row],[C]]))</f>
        <v/>
      </c>
      <c r="X616" s="51" t="str">
        <f>IF(NOTA[[#This Row],[JUMLAH]]="","",NOTA[[#This Row],[JUMLAH]]*NOTA[[#This Row],[DISC 1]])</f>
        <v/>
      </c>
      <c r="Y616" s="51" t="str">
        <f>IF(NOTA[[#This Row],[JUMLAH]]="","",(NOTA[[#This Row],[JUMLAH]]-NOTA[[#This Row],[DISC 1-]])*NOTA[[#This Row],[DISC 2]])</f>
        <v/>
      </c>
      <c r="Z616" s="51" t="str">
        <f>IF(NOTA[[#This Row],[JUMLAH]]="","",NOTA[[#This Row],[DISC 1-]]+NOTA[[#This Row],[DISC 2-]])</f>
        <v/>
      </c>
      <c r="AA616" s="51" t="str">
        <f>IF(NOTA[[#This Row],[JUMLAH]]="","",NOTA[[#This Row],[JUMLAH]]-NOTA[[#This Row],[DISC]])</f>
        <v/>
      </c>
      <c r="AB616" s="51"/>
      <c r="AC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51" t="str">
        <f>IF(OR(NOTA[[#This Row],[QTY]]="",NOTA[[#This Row],[HARGA SATUAN]]="",),"",NOTA[[#This Row],[QTY]]*NOTA[[#This Row],[HARGA SATUAN]])</f>
        <v/>
      </c>
      <c r="AG616" s="40" t="str">
        <f ca="1">IF(NOTA[ID_H]="","",INDEX(NOTA[TANGGAL],MATCH(,INDIRECT(ADDRESS(ROW(NOTA[TANGGAL]),COLUMN(NOTA[TANGGAL]))&amp;":"&amp;ADDRESS(ROW(),COLUMN(NOTA[TANGGAL]))),-1)))</f>
        <v/>
      </c>
      <c r="AH616" s="42" t="str">
        <f ca="1">IF(NOTA[[#This Row],[NAMA BARANG]]="","",INDEX(NOTA[SUPPLIER],MATCH(,INDIRECT(ADDRESS(ROW(NOTA[ID]),COLUMN(NOTA[ID]))&amp;":"&amp;ADDRESS(ROW(),COLUMN(NOTA[ID]))),-1)))</f>
        <v/>
      </c>
      <c r="AI616" s="42" t="str">
        <f ca="1">IF(NOTA[[#This Row],[ID_H]]="","",IF(NOTA[[#This Row],[FAKTUR]]="",INDIRECT(ADDRESS(ROW()-1,COLUMN())),NOTA[[#This Row],[FAKTUR]]))</f>
        <v/>
      </c>
      <c r="AJ616" s="39" t="str">
        <f ca="1">IF(NOTA[[#This Row],[ID]]="","",COUNTIF(NOTA[ID_H],NOTA[[#This Row],[ID_H]]))</f>
        <v/>
      </c>
      <c r="AK616" s="39" t="str">
        <f ca="1">IF(NOTA[[#This Row],[TGL.NOTA]]="",IF(NOTA[[#This Row],[SUPPLIER_H]]="","",AK615),MONTH(NOTA[[#This Row],[TGL.NOTA]]))</f>
        <v/>
      </c>
      <c r="AL616" s="39" t="str">
        <f>LOWER(SUBSTITUTE(SUBSTITUTE(SUBSTITUTE(SUBSTITUTE(SUBSTITUTE(SUBSTITUTE(SUBSTITUTE(SUBSTITUTE(SUBSTITUTE(NOTA[NAMA BARANG]," ",),".",""),"-",""),"(",""),")",""),",",""),"/",""),"""",""),"+",""))</f>
        <v/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39" t="str">
        <f>IF(NOTA[[#This Row],[CONCAT4]]="","",_xlfn.IFNA(MATCH(NOTA[[#This Row],[CONCAT4]],[2]!RAW[CONCAT_H],0),FALSE))</f>
        <v/>
      </c>
      <c r="AQ616" s="39" t="str">
        <f>IF(NOTA[[#This Row],[CONCAT1]]="","",MATCH(NOTA[[#This Row],[CONCAT1]],[3]!db[NB NOTA_C],0))</f>
        <v/>
      </c>
      <c r="AR616" s="39" t="str">
        <f>IF(NOTA[[#This Row],[QTY/ CTN]]="","",TRUE)</f>
        <v/>
      </c>
      <c r="AS616" s="39" t="str">
        <f ca="1">IF(NOTA[[#This Row],[ID_H]]="","",IF(NOTA[[#This Row],[Column3]]=TRUE,NOTA[[#This Row],[QTY/ CTN]],INDEX([3]!db[QTY/ CTN],NOTA[[#This Row],[//DB]])))</f>
        <v/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6" s="39" t="str">
        <f ca="1">IF(NOTA[[#This Row],[ID_H]]="","",MATCH(NOTA[[#This Row],[NB NOTA_C_QTY]],[3]!db[NB NOTA_C_QTY],0))</f>
        <v/>
      </c>
      <c r="AV616" s="55" t="str">
        <f ca="1">IF(NOTA[[#This Row],[NB NOTA_C_QTY]]="","",ROW()-2)</f>
        <v/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NOTA_C_QTY]],[3]!db[NB NOTA_C_QTY],0))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39" t="str">
        <f>IF(NOTA[[#This Row],[ID_P]]="","",MATCH(NOTA[[#This Row],[ID_P]],[1]!B_MSK[N_ID],0))</f>
        <v/>
      </c>
      <c r="D618" s="39" t="str">
        <f ca="1">IF(NOTA[[#This Row],[NAMA BARANG]]="","",INDEX(NOTA[ID],MATCH(,INDIRECT(ADDRESS(ROW(NOTA[ID]),COLUMN(NOTA[ID]))&amp;":"&amp;ADDRESS(ROW(),COLUMN(NOTA[ID]))),-1)))</f>
        <v/>
      </c>
      <c r="E618" s="47"/>
      <c r="H618" s="48"/>
      <c r="N618" s="39"/>
      <c r="Q618" s="43"/>
      <c r="R618" s="49"/>
      <c r="S618" s="50"/>
      <c r="U618" s="51"/>
      <c r="V618" s="46"/>
      <c r="W618" s="51" t="str">
        <f>IF(NOTA[[#This Row],[HARGA/ CTN]]="",NOTA[[#This Row],[JUMLAH_H]],NOTA[[#This Row],[HARGA/ CTN]]*IF(NOTA[[#This Row],[C]]="",0,NOTA[[#This Row],[C]]))</f>
        <v/>
      </c>
      <c r="X618" s="51" t="str">
        <f>IF(NOTA[[#This Row],[JUMLAH]]="","",NOTA[[#This Row],[JUMLAH]]*NOTA[[#This Row],[DISC 1]])</f>
        <v/>
      </c>
      <c r="Y618" s="51" t="str">
        <f>IF(NOTA[[#This Row],[JUMLAH]]="","",(NOTA[[#This Row],[JUMLAH]]-NOTA[[#This Row],[DISC 1-]])*NOTA[[#This Row],[DISC 2]])</f>
        <v/>
      </c>
      <c r="Z618" s="51" t="str">
        <f>IF(NOTA[[#This Row],[JUMLAH]]="","",NOTA[[#This Row],[DISC 1-]]+NOTA[[#This Row],[DISC 2-]])</f>
        <v/>
      </c>
      <c r="AA618" s="51" t="str">
        <f>IF(NOTA[[#This Row],[JUMLAH]]="","",NOTA[[#This Row],[JUMLAH]]-NOTA[[#This Row],[DISC]])</f>
        <v/>
      </c>
      <c r="AB618" s="51"/>
      <c r="AC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51" t="str">
        <f>IF(OR(NOTA[[#This Row],[QTY]]="",NOTA[[#This Row],[HARGA SATUAN]]="",),"",NOTA[[#This Row],[QTY]]*NOTA[[#This Row],[HARGA SATUAN]])</f>
        <v/>
      </c>
      <c r="AG618" s="40" t="str">
        <f ca="1">IF(NOTA[ID_H]="","",INDEX(NOTA[TANGGAL],MATCH(,INDIRECT(ADDRESS(ROW(NOTA[TANGGAL]),COLUMN(NOTA[TANGGAL]))&amp;":"&amp;ADDRESS(ROW(),COLUMN(NOTA[TANGGAL]))),-1)))</f>
        <v/>
      </c>
      <c r="AH618" s="42" t="str">
        <f ca="1">IF(NOTA[[#This Row],[NAMA BARANG]]="","",INDEX(NOTA[SUPPLIER],MATCH(,INDIRECT(ADDRESS(ROW(NOTA[ID]),COLUMN(NOTA[ID]))&amp;":"&amp;ADDRESS(ROW(),COLUMN(NOTA[ID]))),-1)))</f>
        <v/>
      </c>
      <c r="AI618" s="42" t="str">
        <f ca="1">IF(NOTA[[#This Row],[ID_H]]="","",IF(NOTA[[#This Row],[FAKTUR]]="",INDIRECT(ADDRESS(ROW()-1,COLUMN())),NOTA[[#This Row],[FAKTUR]]))</f>
        <v/>
      </c>
      <c r="AJ618" s="39" t="str">
        <f ca="1">IF(NOTA[[#This Row],[ID]]="","",COUNTIF(NOTA[ID_H],NOTA[[#This Row],[ID_H]]))</f>
        <v/>
      </c>
      <c r="AK618" s="39" t="str">
        <f ca="1">IF(NOTA[[#This Row],[TGL.NOTA]]="",IF(NOTA[[#This Row],[SUPPLIER_H]]="","",AK617),MONTH(NOTA[[#This Row],[TGL.NOTA]]))</f>
        <v/>
      </c>
      <c r="AL618" s="39" t="str">
        <f>LOWER(SUBSTITUTE(SUBSTITUTE(SUBSTITUTE(SUBSTITUTE(SUBSTITUTE(SUBSTITUTE(SUBSTITUTE(SUBSTITUTE(SUBSTITUTE(NOTA[NAMA BARANG]," ",),".",""),"-",""),"(",""),")",""),",",""),"/",""),"""",""),"+",""))</f>
        <v/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8" s="39" t="str">
        <f>IF(NOTA[[#This Row],[CONCAT4]]="","",_xlfn.IFNA(MATCH(NOTA[[#This Row],[CONCAT4]],[2]!RAW[CONCAT_H],0),FALSE))</f>
        <v/>
      </c>
      <c r="AQ618" s="39" t="str">
        <f>IF(NOTA[[#This Row],[CONCAT1]]="","",MATCH(NOTA[[#This Row],[CONCAT1]],[3]!db[NB NOTA_C],0))</f>
        <v/>
      </c>
      <c r="AR618" s="39" t="str">
        <f>IF(NOTA[[#This Row],[QTY/ CTN]]="","",TRUE)</f>
        <v/>
      </c>
      <c r="AS618" s="39" t="str">
        <f ca="1">IF(NOTA[[#This Row],[ID_H]]="","",IF(NOTA[[#This Row],[Column3]]=TRUE,NOTA[[#This Row],[QTY/ CTN]],INDEX([3]!db[QTY/ CTN],NOTA[[#This Row],[//DB]])))</f>
        <v/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8" s="39" t="str">
        <f ca="1">IF(NOTA[[#This Row],[ID_H]]="","",MATCH(NOTA[[#This Row],[NB NOTA_C_QTY]],[3]!db[NB NOTA_C_QTY],0))</f>
        <v/>
      </c>
      <c r="AV618" s="55" t="str">
        <f ca="1">IF(NOTA[[#This Row],[NB NOTA_C_QTY]]="","",ROW()-2)</f>
        <v/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NOTA_C_QTY]],[3]!db[NB NOTA_C_QTY],0))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39" t="str">
        <f>IF(NOTA[[#This Row],[ID_P]]="","",MATCH(NOTA[[#This Row],[ID_P]],[1]!B_MSK[N_ID],0))</f>
        <v/>
      </c>
      <c r="D620" s="39" t="str">
        <f ca="1">IF(NOTA[[#This Row],[NAMA BARANG]]="","",INDEX(NOTA[ID],MATCH(,INDIRECT(ADDRESS(ROW(NOTA[ID]),COLUMN(NOTA[ID]))&amp;":"&amp;ADDRESS(ROW(),COLUMN(NOTA[ID]))),-1)))</f>
        <v/>
      </c>
      <c r="E620" s="47"/>
      <c r="H620" s="48"/>
      <c r="N620" s="39"/>
      <c r="Q620" s="43"/>
      <c r="R620" s="49"/>
      <c r="S620" s="50"/>
      <c r="U620" s="51"/>
      <c r="V620" s="46"/>
      <c r="W620" s="51" t="str">
        <f>IF(NOTA[[#This Row],[HARGA/ CTN]]="",NOTA[[#This Row],[JUMLAH_H]],NOTA[[#This Row],[HARGA/ CTN]]*IF(NOTA[[#This Row],[C]]="",0,NOTA[[#This Row],[C]]))</f>
        <v/>
      </c>
      <c r="X620" s="51" t="str">
        <f>IF(NOTA[[#This Row],[JUMLAH]]="","",NOTA[[#This Row],[JUMLAH]]*NOTA[[#This Row],[DISC 1]])</f>
        <v/>
      </c>
      <c r="Y620" s="51" t="str">
        <f>IF(NOTA[[#This Row],[JUMLAH]]="","",(NOTA[[#This Row],[JUMLAH]]-NOTA[[#This Row],[DISC 1-]])*NOTA[[#This Row],[DISC 2]])</f>
        <v/>
      </c>
      <c r="Z620" s="51" t="str">
        <f>IF(NOTA[[#This Row],[JUMLAH]]="","",NOTA[[#This Row],[DISC 1-]]+NOTA[[#This Row],[DISC 2-]])</f>
        <v/>
      </c>
      <c r="AA620" s="51" t="str">
        <f>IF(NOTA[[#This Row],[JUMLAH]]="","",NOTA[[#This Row],[JUMLAH]]-NOTA[[#This Row],[DISC]])</f>
        <v/>
      </c>
      <c r="AB620" s="51"/>
      <c r="AC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51" t="str">
        <f>IF(OR(NOTA[[#This Row],[QTY]]="",NOTA[[#This Row],[HARGA SATUAN]]="",),"",NOTA[[#This Row],[QTY]]*NOTA[[#This Row],[HARGA SATUAN]])</f>
        <v/>
      </c>
      <c r="AG620" s="40" t="str">
        <f ca="1">IF(NOTA[ID_H]="","",INDEX(NOTA[TANGGAL],MATCH(,INDIRECT(ADDRESS(ROW(NOTA[TANGGAL]),COLUMN(NOTA[TANGGAL]))&amp;":"&amp;ADDRESS(ROW(),COLUMN(NOTA[TANGGAL]))),-1)))</f>
        <v/>
      </c>
      <c r="AH620" s="42" t="str">
        <f ca="1">IF(NOTA[[#This Row],[NAMA BARANG]]="","",INDEX(NOTA[SUPPLIER],MATCH(,INDIRECT(ADDRESS(ROW(NOTA[ID]),COLUMN(NOTA[ID]))&amp;":"&amp;ADDRESS(ROW(),COLUMN(NOTA[ID]))),-1)))</f>
        <v/>
      </c>
      <c r="AI620" s="42" t="str">
        <f ca="1">IF(NOTA[[#This Row],[ID_H]]="","",IF(NOTA[[#This Row],[FAKTUR]]="",INDIRECT(ADDRESS(ROW()-1,COLUMN())),NOTA[[#This Row],[FAKTUR]]))</f>
        <v/>
      </c>
      <c r="AJ620" s="39" t="str">
        <f ca="1">IF(NOTA[[#This Row],[ID]]="","",COUNTIF(NOTA[ID_H],NOTA[[#This Row],[ID_H]]))</f>
        <v/>
      </c>
      <c r="AK620" s="39" t="str">
        <f ca="1">IF(NOTA[[#This Row],[TGL.NOTA]]="",IF(NOTA[[#This Row],[SUPPLIER_H]]="","",AK619),MONTH(NOTA[[#This Row],[TGL.NOTA]]))</f>
        <v/>
      </c>
      <c r="AL620" s="39" t="str">
        <f>LOWER(SUBSTITUTE(SUBSTITUTE(SUBSTITUTE(SUBSTITUTE(SUBSTITUTE(SUBSTITUTE(SUBSTITUTE(SUBSTITUTE(SUBSTITUTE(NOTA[NAMA BARANG]," ",),".",""),"-",""),"(",""),")",""),",",""),"/",""),"""",""),"+",""))</f>
        <v/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39" t="str">
        <f>IF(NOTA[[#This Row],[CONCAT4]]="","",_xlfn.IFNA(MATCH(NOTA[[#This Row],[CONCAT4]],[2]!RAW[CONCAT_H],0),FALSE))</f>
        <v/>
      </c>
      <c r="AQ620" s="39" t="str">
        <f>IF(NOTA[[#This Row],[CONCAT1]]="","",MATCH(NOTA[[#This Row],[CONCAT1]],[3]!db[NB NOTA_C],0))</f>
        <v/>
      </c>
      <c r="AR620" s="39" t="str">
        <f>IF(NOTA[[#This Row],[QTY/ CTN]]="","",TRUE)</f>
        <v/>
      </c>
      <c r="AS620" s="39" t="str">
        <f ca="1">IF(NOTA[[#This Row],[ID_H]]="","",IF(NOTA[[#This Row],[Column3]]=TRUE,NOTA[[#This Row],[QTY/ CTN]],INDEX([3]!db[QTY/ CTN],NOTA[[#This Row],[//DB]])))</f>
        <v/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0" s="39" t="str">
        <f ca="1">IF(NOTA[[#This Row],[ID_H]]="","",MATCH(NOTA[[#This Row],[NB NOTA_C_QTY]],[3]!db[NB NOTA_C_QTY],0))</f>
        <v/>
      </c>
      <c r="AV620" s="55" t="str">
        <f ca="1">IF(NOTA[[#This Row],[NB NOTA_C_QTY]]="","",ROW()-2)</f>
        <v/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NOTA_C_QTY]],[3]!db[NB NOTA_C_QTY],0))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39" t="str">
        <f>IF(NOTA[[#This Row],[ID_P]]="","",MATCH(NOTA[[#This Row],[ID_P]],[1]!B_MSK[N_ID],0))</f>
        <v/>
      </c>
      <c r="D622" s="39" t="str">
        <f ca="1">IF(NOTA[[#This Row],[NAMA BARANG]]="","",INDEX(NOTA[ID],MATCH(,INDIRECT(ADDRESS(ROW(NOTA[ID]),COLUMN(NOTA[ID]))&amp;":"&amp;ADDRESS(ROW(),COLUMN(NOTA[ID]))),-1)))</f>
        <v/>
      </c>
      <c r="E622" s="47"/>
      <c r="H622" s="48"/>
      <c r="N622" s="39"/>
      <c r="Q622" s="43"/>
      <c r="R622" s="49"/>
      <c r="S622" s="50"/>
      <c r="U622" s="51"/>
      <c r="V622" s="46"/>
      <c r="W622" s="51" t="str">
        <f>IF(NOTA[[#This Row],[HARGA/ CTN]]="",NOTA[[#This Row],[JUMLAH_H]],NOTA[[#This Row],[HARGA/ CTN]]*IF(NOTA[[#This Row],[C]]="",0,NOTA[[#This Row],[C]]))</f>
        <v/>
      </c>
      <c r="X622" s="51" t="str">
        <f>IF(NOTA[[#This Row],[JUMLAH]]="","",NOTA[[#This Row],[JUMLAH]]*NOTA[[#This Row],[DISC 1]])</f>
        <v/>
      </c>
      <c r="Y622" s="51" t="str">
        <f>IF(NOTA[[#This Row],[JUMLAH]]="","",(NOTA[[#This Row],[JUMLAH]]-NOTA[[#This Row],[DISC 1-]])*NOTA[[#This Row],[DISC 2]])</f>
        <v/>
      </c>
      <c r="Z622" s="51" t="str">
        <f>IF(NOTA[[#This Row],[JUMLAH]]="","",NOTA[[#This Row],[DISC 1-]]+NOTA[[#This Row],[DISC 2-]])</f>
        <v/>
      </c>
      <c r="AA622" s="51" t="str">
        <f>IF(NOTA[[#This Row],[JUMLAH]]="","",NOTA[[#This Row],[JUMLAH]]-NOTA[[#This Row],[DISC]])</f>
        <v/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51" t="str">
        <f>IF(OR(NOTA[[#This Row],[QTY]]="",NOTA[[#This Row],[HARGA SATUAN]]="",),"",NOTA[[#This Row],[QTY]]*NOTA[[#This Row],[HARGA SATUAN]])</f>
        <v/>
      </c>
      <c r="AG622" s="40" t="str">
        <f ca="1">IF(NOTA[ID_H]="","",INDEX(NOTA[TANGGAL],MATCH(,INDIRECT(ADDRESS(ROW(NOTA[TANGGAL]),COLUMN(NOTA[TANGGAL]))&amp;":"&amp;ADDRESS(ROW(),COLUMN(NOTA[TANGGAL]))),-1)))</f>
        <v/>
      </c>
      <c r="AH622" s="42" t="str">
        <f ca="1">IF(NOTA[[#This Row],[NAMA BARANG]]="","",INDEX(NOTA[SUPPLIER],MATCH(,INDIRECT(ADDRESS(ROW(NOTA[ID]),COLUMN(NOTA[ID]))&amp;":"&amp;ADDRESS(ROW(),COLUMN(NOTA[ID]))),-1)))</f>
        <v/>
      </c>
      <c r="AI622" s="42" t="str">
        <f ca="1">IF(NOTA[[#This Row],[ID_H]]="","",IF(NOTA[[#This Row],[FAKTUR]]="",INDIRECT(ADDRESS(ROW()-1,COLUMN())),NOTA[[#This Row],[FAKTUR]]))</f>
        <v/>
      </c>
      <c r="AJ622" s="39" t="str">
        <f ca="1">IF(NOTA[[#This Row],[ID]]="","",COUNTIF(NOTA[ID_H],NOTA[[#This Row],[ID_H]]))</f>
        <v/>
      </c>
      <c r="AK622" s="39" t="str">
        <f ca="1">IF(NOTA[[#This Row],[TGL.NOTA]]="",IF(NOTA[[#This Row],[SUPPLIER_H]]="","",AK621),MONTH(NOTA[[#This Row],[TGL.NOTA]]))</f>
        <v/>
      </c>
      <c r="AL622" s="39" t="str">
        <f>LOWER(SUBSTITUTE(SUBSTITUTE(SUBSTITUTE(SUBSTITUTE(SUBSTITUTE(SUBSTITUTE(SUBSTITUTE(SUBSTITUTE(SUBSTITUTE(NOTA[NAMA BARANG]," ",),".",""),"-",""),"(",""),")",""),",",""),"/",""),"""",""),"+",""))</f>
        <v/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39" t="str">
        <f>IF(NOTA[[#This Row],[CONCAT4]]="","",_xlfn.IFNA(MATCH(NOTA[[#This Row],[CONCAT4]],[2]!RAW[CONCAT_H],0),FALSE))</f>
        <v/>
      </c>
      <c r="AQ622" s="39" t="str">
        <f>IF(NOTA[[#This Row],[CONCAT1]]="","",MATCH(NOTA[[#This Row],[CONCAT1]],[3]!db[NB NOTA_C],0))</f>
        <v/>
      </c>
      <c r="AR622" s="39" t="str">
        <f>IF(NOTA[[#This Row],[QTY/ CTN]]="","",TRUE)</f>
        <v/>
      </c>
      <c r="AS622" s="39" t="str">
        <f ca="1">IF(NOTA[[#This Row],[ID_H]]="","",IF(NOTA[[#This Row],[Column3]]=TRUE,NOTA[[#This Row],[QTY/ CTN]],INDEX([3]!db[QTY/ CTN],NOTA[[#This Row],[//DB]])))</f>
        <v/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2" s="39" t="str">
        <f ca="1">IF(NOTA[[#This Row],[ID_H]]="","",MATCH(NOTA[[#This Row],[NB NOTA_C_QTY]],[3]!db[NB NOTA_C_QTY],0))</f>
        <v/>
      </c>
      <c r="AV622" s="55" t="str">
        <f ca="1">IF(NOTA[[#This Row],[NB NOTA_C_QTY]]="","",ROW()-2)</f>
        <v/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 t="str">
        <f ca="1">IF(NOTA[[#This Row],[NAMA BARANG]]="","",INDEX(NOTA[ID],MATCH(,INDIRECT(ADDRESS(ROW(NOTA[ID]),COLUMN(NOTA[ID]))&amp;":"&amp;ADDRESS(ROW(),COLUMN(NOTA[ID]))),-1)))</f>
        <v/>
      </c>
      <c r="E623" s="47"/>
      <c r="H623" s="48"/>
      <c r="N623" s="39"/>
      <c r="Q623" s="43"/>
      <c r="R623" s="49"/>
      <c r="S623" s="50"/>
      <c r="U623" s="51"/>
      <c r="V623" s="46"/>
      <c r="W623" s="51" t="str">
        <f>IF(NOTA[[#This Row],[HARGA/ CTN]]="",NOTA[[#This Row],[JUMLAH_H]],NOTA[[#This Row],[HARGA/ CTN]]*IF(NOTA[[#This Row],[C]]="",0,NOTA[[#This Row],[C]]))</f>
        <v/>
      </c>
      <c r="X623" s="51" t="str">
        <f>IF(NOTA[[#This Row],[JUMLAH]]="","",NOTA[[#This Row],[JUMLAH]]*NOTA[[#This Row],[DISC 1]])</f>
        <v/>
      </c>
      <c r="Y623" s="51" t="str">
        <f>IF(NOTA[[#This Row],[JUMLAH]]="","",(NOTA[[#This Row],[JUMLAH]]-NOTA[[#This Row],[DISC 1-]])*NOTA[[#This Row],[DISC 2]])</f>
        <v/>
      </c>
      <c r="Z623" s="51" t="str">
        <f>IF(NOTA[[#This Row],[JUMLAH]]="","",NOTA[[#This Row],[DISC 1-]]+NOTA[[#This Row],[DISC 2-]])</f>
        <v/>
      </c>
      <c r="AA623" s="51" t="str">
        <f>IF(NOTA[[#This Row],[JUMLAH]]="","",NOTA[[#This Row],[JUMLAH]]-NOTA[[#This Row],[DISC]])</f>
        <v/>
      </c>
      <c r="AB623" s="51"/>
      <c r="AC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51" t="str">
        <f>IF(OR(NOTA[[#This Row],[QTY]]="",NOTA[[#This Row],[HARGA SATUAN]]="",),"",NOTA[[#This Row],[QTY]]*NOTA[[#This Row],[HARGA SATUAN]])</f>
        <v/>
      </c>
      <c r="AG623" s="40" t="str">
        <f ca="1">IF(NOTA[ID_H]="","",INDEX(NOTA[TANGGAL],MATCH(,INDIRECT(ADDRESS(ROW(NOTA[TANGGAL]),COLUMN(NOTA[TANGGAL]))&amp;":"&amp;ADDRESS(ROW(),COLUMN(NOTA[TANGGAL]))),-1)))</f>
        <v/>
      </c>
      <c r="AH623" s="42" t="str">
        <f ca="1">IF(NOTA[[#This Row],[NAMA BARANG]]="","",INDEX(NOTA[SUPPLIER],MATCH(,INDIRECT(ADDRESS(ROW(NOTA[ID]),COLUMN(NOTA[ID]))&amp;":"&amp;ADDRESS(ROW(),COLUMN(NOTA[ID]))),-1)))</f>
        <v/>
      </c>
      <c r="AI623" s="42" t="str">
        <f ca="1">IF(NOTA[[#This Row],[ID_H]]="","",IF(NOTA[[#This Row],[FAKTUR]]="",INDIRECT(ADDRESS(ROW()-1,COLUMN())),NOTA[[#This Row],[FAKTUR]]))</f>
        <v/>
      </c>
      <c r="AJ623" s="39" t="str">
        <f ca="1">IF(NOTA[[#This Row],[ID]]="","",COUNTIF(NOTA[ID_H],NOTA[[#This Row],[ID_H]]))</f>
        <v/>
      </c>
      <c r="AK623" s="39" t="str">
        <f ca="1">IF(NOTA[[#This Row],[TGL.NOTA]]="",IF(NOTA[[#This Row],[SUPPLIER_H]]="","",AK622),MONTH(NOTA[[#This Row],[TGL.NOTA]]))</f>
        <v/>
      </c>
      <c r="AL623" s="39" t="str">
        <f>LOWER(SUBSTITUTE(SUBSTITUTE(SUBSTITUTE(SUBSTITUTE(SUBSTITUTE(SUBSTITUTE(SUBSTITUTE(SUBSTITUTE(SUBSTITUTE(NOTA[NAMA BARANG]," ",),".",""),"-",""),"(",""),")",""),",",""),"/",""),"""",""),"+",""))</f>
        <v/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 t="str">
        <f>IF(NOTA[[#This Row],[CONCAT1]]="","",MATCH(NOTA[[#This Row],[CONCAT1]],[3]!db[NB NOTA_C],0))</f>
        <v/>
      </c>
      <c r="AR623" s="39" t="str">
        <f>IF(NOTA[[#This Row],[QTY/ CTN]]="","",TRUE)</f>
        <v/>
      </c>
      <c r="AS623" s="39" t="str">
        <f ca="1">IF(NOTA[[#This Row],[ID_H]]="","",IF(NOTA[[#This Row],[Column3]]=TRUE,NOTA[[#This Row],[QTY/ CTN]],INDEX([3]!db[QTY/ CTN],NOTA[[#This Row],[//DB]])))</f>
        <v/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3" s="39" t="str">
        <f ca="1">IF(NOTA[[#This Row],[ID_H]]="","",MATCH(NOTA[[#This Row],[NB NOTA_C_QTY]],[3]!db[NB NOTA_C_QTY],0))</f>
        <v/>
      </c>
      <c r="AV623" s="55" t="str">
        <f ca="1">IF(NOTA[[#This Row],[NB NOTA_C_QTY]]="","",ROW()-2)</f>
        <v/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NOTA_C_QTY]],[3]!db[NB NOTA_C_QTY],0))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39" t="str">
        <f>IF(NOTA[[#This Row],[ID_P]]="","",MATCH(NOTA[[#This Row],[ID_P]],[1]!B_MSK[N_ID],0))</f>
        <v/>
      </c>
      <c r="D625" s="39" t="str">
        <f ca="1">IF(NOTA[[#This Row],[NAMA BARANG]]="","",INDEX(NOTA[ID],MATCH(,INDIRECT(ADDRESS(ROW(NOTA[ID]),COLUMN(NOTA[ID]))&amp;":"&amp;ADDRESS(ROW(),COLUMN(NOTA[ID]))),-1)))</f>
        <v/>
      </c>
      <c r="E625" s="47"/>
      <c r="H625" s="48"/>
      <c r="N625" s="39"/>
      <c r="Q625" s="43"/>
      <c r="R625" s="49"/>
      <c r="S625" s="50"/>
      <c r="U625" s="51"/>
      <c r="V625" s="46"/>
      <c r="W625" s="51" t="str">
        <f>IF(NOTA[[#This Row],[HARGA/ CTN]]="",NOTA[[#This Row],[JUMLAH_H]],NOTA[[#This Row],[HARGA/ CTN]]*IF(NOTA[[#This Row],[C]]="",0,NOTA[[#This Row],[C]]))</f>
        <v/>
      </c>
      <c r="X625" s="51" t="str">
        <f>IF(NOTA[[#This Row],[JUMLAH]]="","",NOTA[[#This Row],[JUMLAH]]*NOTA[[#This Row],[DISC 1]])</f>
        <v/>
      </c>
      <c r="Y625" s="51" t="str">
        <f>IF(NOTA[[#This Row],[JUMLAH]]="","",(NOTA[[#This Row],[JUMLAH]]-NOTA[[#This Row],[DISC 1-]])*NOTA[[#This Row],[DISC 2]])</f>
        <v/>
      </c>
      <c r="Z625" s="51" t="str">
        <f>IF(NOTA[[#This Row],[JUMLAH]]="","",NOTA[[#This Row],[DISC 1-]]+NOTA[[#This Row],[DISC 2-]])</f>
        <v/>
      </c>
      <c r="AA625" s="51" t="str">
        <f>IF(NOTA[[#This Row],[JUMLAH]]="","",NOTA[[#This Row],[JUMLAH]]-NOTA[[#This Row],[DISC]])</f>
        <v/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51" t="str">
        <f>IF(OR(NOTA[[#This Row],[QTY]]="",NOTA[[#This Row],[HARGA SATUAN]]="",),"",NOTA[[#This Row],[QTY]]*NOTA[[#This Row],[HARGA SATUAN]])</f>
        <v/>
      </c>
      <c r="AG625" s="40" t="str">
        <f ca="1">IF(NOTA[ID_H]="","",INDEX(NOTA[TANGGAL],MATCH(,INDIRECT(ADDRESS(ROW(NOTA[TANGGAL]),COLUMN(NOTA[TANGGAL]))&amp;":"&amp;ADDRESS(ROW(),COLUMN(NOTA[TANGGAL]))),-1)))</f>
        <v/>
      </c>
      <c r="AH625" s="42" t="str">
        <f ca="1">IF(NOTA[[#This Row],[NAMA BARANG]]="","",INDEX(NOTA[SUPPLIER],MATCH(,INDIRECT(ADDRESS(ROW(NOTA[ID]),COLUMN(NOTA[ID]))&amp;":"&amp;ADDRESS(ROW(),COLUMN(NOTA[ID]))),-1)))</f>
        <v/>
      </c>
      <c r="AI625" s="42" t="str">
        <f ca="1">IF(NOTA[[#This Row],[ID_H]]="","",IF(NOTA[[#This Row],[FAKTUR]]="",INDIRECT(ADDRESS(ROW()-1,COLUMN())),NOTA[[#This Row],[FAKTUR]]))</f>
        <v/>
      </c>
      <c r="AJ625" s="39" t="str">
        <f ca="1">IF(NOTA[[#This Row],[ID]]="","",COUNTIF(NOTA[ID_H],NOTA[[#This Row],[ID_H]]))</f>
        <v/>
      </c>
      <c r="AK625" s="39" t="str">
        <f ca="1">IF(NOTA[[#This Row],[TGL.NOTA]]="",IF(NOTA[[#This Row],[SUPPLIER_H]]="","",AK624),MONTH(NOTA[[#This Row],[TGL.NOTA]]))</f>
        <v/>
      </c>
      <c r="AL625" s="39" t="str">
        <f>LOWER(SUBSTITUTE(SUBSTITUTE(SUBSTITUTE(SUBSTITUTE(SUBSTITUTE(SUBSTITUTE(SUBSTITUTE(SUBSTITUTE(SUBSTITUTE(NOTA[NAMA BARANG]," ",),".",""),"-",""),"(",""),")",""),",",""),"/",""),"""",""),"+",""))</f>
        <v/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39" t="str">
        <f>IF(NOTA[[#This Row],[CONCAT4]]="","",_xlfn.IFNA(MATCH(NOTA[[#This Row],[CONCAT4]],[2]!RAW[CONCAT_H],0),FALSE))</f>
        <v/>
      </c>
      <c r="AQ625" s="39" t="str">
        <f>IF(NOTA[[#This Row],[CONCAT1]]="","",MATCH(NOTA[[#This Row],[CONCAT1]],[3]!db[NB NOTA_C],0))</f>
        <v/>
      </c>
      <c r="AR625" s="39" t="str">
        <f>IF(NOTA[[#This Row],[QTY/ CTN]]="","",TRUE)</f>
        <v/>
      </c>
      <c r="AS625" s="39" t="str">
        <f ca="1">IF(NOTA[[#This Row],[ID_H]]="","",IF(NOTA[[#This Row],[Column3]]=TRUE,NOTA[[#This Row],[QTY/ CTN]],INDEX([3]!db[QTY/ CTN],NOTA[[#This Row],[//DB]])))</f>
        <v/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5" s="39" t="str">
        <f ca="1">IF(NOTA[[#This Row],[ID_H]]="","",MATCH(NOTA[[#This Row],[NB NOTA_C_QTY]],[3]!db[NB NOTA_C_QTY],0))</f>
        <v/>
      </c>
      <c r="AV625" s="55" t="str">
        <f ca="1">IF(NOTA[[#This Row],[NB NOTA_C_QTY]]="","",ROW()-2)</f>
        <v/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 t="str">
        <f ca="1">IF(NOTA[[#This Row],[NAMA BARANG]]="","",INDEX(NOTA[ID],MATCH(,INDIRECT(ADDRESS(ROW(NOTA[ID]),COLUMN(NOTA[ID]))&amp;":"&amp;ADDRESS(ROW(),COLUMN(NOTA[ID]))),-1)))</f>
        <v/>
      </c>
      <c r="E626" s="47"/>
      <c r="H626" s="48"/>
      <c r="N626" s="39"/>
      <c r="Q626" s="43"/>
      <c r="R626" s="49"/>
      <c r="S626" s="50"/>
      <c r="U626" s="51"/>
      <c r="V626" s="46"/>
      <c r="W626" s="51" t="str">
        <f>IF(NOTA[[#This Row],[HARGA/ CTN]]="",NOTA[[#This Row],[JUMLAH_H]],NOTA[[#This Row],[HARGA/ CTN]]*IF(NOTA[[#This Row],[C]]="",0,NOTA[[#This Row],[C]]))</f>
        <v/>
      </c>
      <c r="X626" s="51" t="str">
        <f>IF(NOTA[[#This Row],[JUMLAH]]="","",NOTA[[#This Row],[JUMLAH]]*NOTA[[#This Row],[DISC 1]])</f>
        <v/>
      </c>
      <c r="Y626" s="51" t="str">
        <f>IF(NOTA[[#This Row],[JUMLAH]]="","",(NOTA[[#This Row],[JUMLAH]]-NOTA[[#This Row],[DISC 1-]])*NOTA[[#This Row],[DISC 2]])</f>
        <v/>
      </c>
      <c r="Z626" s="51" t="str">
        <f>IF(NOTA[[#This Row],[JUMLAH]]="","",NOTA[[#This Row],[DISC 1-]]+NOTA[[#This Row],[DISC 2-]])</f>
        <v/>
      </c>
      <c r="AA626" s="51" t="str">
        <f>IF(NOTA[[#This Row],[JUMLAH]]="","",NOTA[[#This Row],[JUMLAH]]-NOTA[[#This Row],[DISC]])</f>
        <v/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51" t="str">
        <f>IF(OR(NOTA[[#This Row],[QTY]]="",NOTA[[#This Row],[HARGA SATUAN]]="",),"",NOTA[[#This Row],[QTY]]*NOTA[[#This Row],[HARGA SATUAN]])</f>
        <v/>
      </c>
      <c r="AG626" s="40" t="str">
        <f ca="1">IF(NOTA[ID_H]="","",INDEX(NOTA[TANGGAL],MATCH(,INDIRECT(ADDRESS(ROW(NOTA[TANGGAL]),COLUMN(NOTA[TANGGAL]))&amp;":"&amp;ADDRESS(ROW(),COLUMN(NOTA[TANGGAL]))),-1)))</f>
        <v/>
      </c>
      <c r="AH626" s="42" t="str">
        <f ca="1">IF(NOTA[[#This Row],[NAMA BARANG]]="","",INDEX(NOTA[SUPPLIER],MATCH(,INDIRECT(ADDRESS(ROW(NOTA[ID]),COLUMN(NOTA[ID]))&amp;":"&amp;ADDRESS(ROW(),COLUMN(NOTA[ID]))),-1)))</f>
        <v/>
      </c>
      <c r="AI626" s="42" t="str">
        <f ca="1">IF(NOTA[[#This Row],[ID_H]]="","",IF(NOTA[[#This Row],[FAKTUR]]="",INDIRECT(ADDRESS(ROW()-1,COLUMN())),NOTA[[#This Row],[FAKTUR]]))</f>
        <v/>
      </c>
      <c r="AJ626" s="39" t="str">
        <f ca="1">IF(NOTA[[#This Row],[ID]]="","",COUNTIF(NOTA[ID_H],NOTA[[#This Row],[ID_H]]))</f>
        <v/>
      </c>
      <c r="AK626" s="39" t="str">
        <f ca="1">IF(NOTA[[#This Row],[TGL.NOTA]]="",IF(NOTA[[#This Row],[SUPPLIER_H]]="","",AK625),MONTH(NOTA[[#This Row],[TGL.NOTA]]))</f>
        <v/>
      </c>
      <c r="AL626" s="39" t="str">
        <f>LOWER(SUBSTITUTE(SUBSTITUTE(SUBSTITUTE(SUBSTITUTE(SUBSTITUTE(SUBSTITUTE(SUBSTITUTE(SUBSTITUTE(SUBSTITUTE(NOTA[NAMA BARANG]," ",),".",""),"-",""),"(",""),")",""),",",""),"/",""),"""",""),"+",""))</f>
        <v/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 t="str">
        <f>IF(NOTA[[#This Row],[CONCAT1]]="","",MATCH(NOTA[[#This Row],[CONCAT1]],[3]!db[NB NOTA_C],0))</f>
        <v/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/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6" s="39" t="str">
        <f ca="1">IF(NOTA[[#This Row],[ID_H]]="","",MATCH(NOTA[[#This Row],[NB NOTA_C_QTY]],[3]!db[NB NOTA_C_QTY],0))</f>
        <v/>
      </c>
      <c r="AV626" s="55" t="str">
        <f ca="1">IF(NOTA[[#This Row],[NB NOTA_C_QTY]]="","",ROW()-2)</f>
        <v/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 t="str">
        <f ca="1">IF(NOTA[[#This Row],[NAMA BARANG]]="","",INDEX(NOTA[ID],MATCH(,INDIRECT(ADDRESS(ROW(NOTA[ID]),COLUMN(NOTA[ID]))&amp;":"&amp;ADDRESS(ROW(),COLUMN(NOTA[ID]))),-1)))</f>
        <v/>
      </c>
      <c r="E627" s="47"/>
      <c r="H627" s="48"/>
      <c r="N627" s="39"/>
      <c r="Q627" s="43"/>
      <c r="R627" s="49"/>
      <c r="S627" s="50"/>
      <c r="U627" s="51"/>
      <c r="V627" s="46"/>
      <c r="W627" s="51" t="str">
        <f>IF(NOTA[[#This Row],[HARGA/ CTN]]="",NOTA[[#This Row],[JUMLAH_H]],NOTA[[#This Row],[HARGA/ CTN]]*IF(NOTA[[#This Row],[C]]="",0,NOTA[[#This Row],[C]]))</f>
        <v/>
      </c>
      <c r="X627" s="51" t="str">
        <f>IF(NOTA[[#This Row],[JUMLAH]]="","",NOTA[[#This Row],[JUMLAH]]*NOTA[[#This Row],[DISC 1]])</f>
        <v/>
      </c>
      <c r="Y627" s="51" t="str">
        <f>IF(NOTA[[#This Row],[JUMLAH]]="","",(NOTA[[#This Row],[JUMLAH]]-NOTA[[#This Row],[DISC 1-]])*NOTA[[#This Row],[DISC 2]])</f>
        <v/>
      </c>
      <c r="Z627" s="51" t="str">
        <f>IF(NOTA[[#This Row],[JUMLAH]]="","",NOTA[[#This Row],[DISC 1-]]+NOTA[[#This Row],[DISC 2-]])</f>
        <v/>
      </c>
      <c r="AA627" s="51" t="str">
        <f>IF(NOTA[[#This Row],[JUMLAH]]="","",NOTA[[#This Row],[JUMLAH]]-NOTA[[#This Row],[DISC]])</f>
        <v/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51" t="str">
        <f>IF(OR(NOTA[[#This Row],[QTY]]="",NOTA[[#This Row],[HARGA SATUAN]]="",),"",NOTA[[#This Row],[QTY]]*NOTA[[#This Row],[HARGA SATUAN]])</f>
        <v/>
      </c>
      <c r="AG627" s="40" t="str">
        <f ca="1">IF(NOTA[ID_H]="","",INDEX(NOTA[TANGGAL],MATCH(,INDIRECT(ADDRESS(ROW(NOTA[TANGGAL]),COLUMN(NOTA[TANGGAL]))&amp;":"&amp;ADDRESS(ROW(),COLUMN(NOTA[TANGGAL]))),-1)))</f>
        <v/>
      </c>
      <c r="AH627" s="42" t="str">
        <f ca="1">IF(NOTA[[#This Row],[NAMA BARANG]]="","",INDEX(NOTA[SUPPLIER],MATCH(,INDIRECT(ADDRESS(ROW(NOTA[ID]),COLUMN(NOTA[ID]))&amp;":"&amp;ADDRESS(ROW(),COLUMN(NOTA[ID]))),-1)))</f>
        <v/>
      </c>
      <c r="AI627" s="42" t="str">
        <f ca="1">IF(NOTA[[#This Row],[ID_H]]="","",IF(NOTA[[#This Row],[FAKTUR]]="",INDIRECT(ADDRESS(ROW()-1,COLUMN())),NOTA[[#This Row],[FAKTUR]]))</f>
        <v/>
      </c>
      <c r="AJ627" s="39" t="str">
        <f ca="1">IF(NOTA[[#This Row],[ID]]="","",COUNTIF(NOTA[ID_H],NOTA[[#This Row],[ID_H]]))</f>
        <v/>
      </c>
      <c r="AK627" s="39" t="str">
        <f ca="1">IF(NOTA[[#This Row],[TGL.NOTA]]="",IF(NOTA[[#This Row],[SUPPLIER_H]]="","",AK626),MONTH(NOTA[[#This Row],[TGL.NOTA]]))</f>
        <v/>
      </c>
      <c r="AL627" s="39" t="str">
        <f>LOWER(SUBSTITUTE(SUBSTITUTE(SUBSTITUTE(SUBSTITUTE(SUBSTITUTE(SUBSTITUTE(SUBSTITUTE(SUBSTITUTE(SUBSTITUTE(NOTA[NAMA BARANG]," ",),".",""),"-",""),"(",""),")",""),",",""),"/",""),"""",""),"+",""))</f>
        <v/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 t="str">
        <f>IF(NOTA[[#This Row],[CONCAT1]]="","",MATCH(NOTA[[#This Row],[CONCAT1]],[3]!db[NB NOTA_C],0))</f>
        <v/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/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7" s="39" t="str">
        <f ca="1">IF(NOTA[[#This Row],[ID_H]]="","",MATCH(NOTA[[#This Row],[NB NOTA_C_QTY]],[3]!db[NB NOTA_C_QTY],0))</f>
        <v/>
      </c>
      <c r="AV627" s="55" t="str">
        <f ca="1">IF(NOTA[[#This Row],[NB NOTA_C_QTY]]="","",ROW()-2)</f>
        <v/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 t="str">
        <f ca="1">IF(NOTA[[#This Row],[NAMA BARANG]]="","",INDEX(NOTA[ID],MATCH(,INDIRECT(ADDRESS(ROW(NOTA[ID]),COLUMN(NOTA[ID]))&amp;":"&amp;ADDRESS(ROW(),COLUMN(NOTA[ID]))),-1)))</f>
        <v/>
      </c>
      <c r="E628" s="47"/>
      <c r="H628" s="48"/>
      <c r="N628" s="39"/>
      <c r="Q628" s="43"/>
      <c r="R628" s="49"/>
      <c r="S628" s="50"/>
      <c r="U628" s="51"/>
      <c r="V628" s="46"/>
      <c r="W628" s="51" t="str">
        <f>IF(NOTA[[#This Row],[HARGA/ CTN]]="",NOTA[[#This Row],[JUMLAH_H]],NOTA[[#This Row],[HARGA/ CTN]]*IF(NOTA[[#This Row],[C]]="",0,NOTA[[#This Row],[C]]))</f>
        <v/>
      </c>
      <c r="X628" s="51" t="str">
        <f>IF(NOTA[[#This Row],[JUMLAH]]="","",NOTA[[#This Row],[JUMLAH]]*NOTA[[#This Row],[DISC 1]])</f>
        <v/>
      </c>
      <c r="Y628" s="51" t="str">
        <f>IF(NOTA[[#This Row],[JUMLAH]]="","",(NOTA[[#This Row],[JUMLAH]]-NOTA[[#This Row],[DISC 1-]])*NOTA[[#This Row],[DISC 2]])</f>
        <v/>
      </c>
      <c r="Z628" s="51" t="str">
        <f>IF(NOTA[[#This Row],[JUMLAH]]="","",NOTA[[#This Row],[DISC 1-]]+NOTA[[#This Row],[DISC 2-]])</f>
        <v/>
      </c>
      <c r="AA628" s="51" t="str">
        <f>IF(NOTA[[#This Row],[JUMLAH]]="","",NOTA[[#This Row],[JUMLAH]]-NOTA[[#This Row],[DISC]])</f>
        <v/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51" t="str">
        <f>IF(OR(NOTA[[#This Row],[QTY]]="",NOTA[[#This Row],[HARGA SATUAN]]="",),"",NOTA[[#This Row],[QTY]]*NOTA[[#This Row],[HARGA SATUAN]])</f>
        <v/>
      </c>
      <c r="AG628" s="40" t="str">
        <f ca="1">IF(NOTA[ID_H]="","",INDEX(NOTA[TANGGAL],MATCH(,INDIRECT(ADDRESS(ROW(NOTA[TANGGAL]),COLUMN(NOTA[TANGGAL]))&amp;":"&amp;ADDRESS(ROW(),COLUMN(NOTA[TANGGAL]))),-1)))</f>
        <v/>
      </c>
      <c r="AH628" s="42" t="str">
        <f ca="1">IF(NOTA[[#This Row],[NAMA BARANG]]="","",INDEX(NOTA[SUPPLIER],MATCH(,INDIRECT(ADDRESS(ROW(NOTA[ID]),COLUMN(NOTA[ID]))&amp;":"&amp;ADDRESS(ROW(),COLUMN(NOTA[ID]))),-1)))</f>
        <v/>
      </c>
      <c r="AI628" s="42" t="str">
        <f ca="1">IF(NOTA[[#This Row],[ID_H]]="","",IF(NOTA[[#This Row],[FAKTUR]]="",INDIRECT(ADDRESS(ROW()-1,COLUMN())),NOTA[[#This Row],[FAKTUR]]))</f>
        <v/>
      </c>
      <c r="AJ628" s="39" t="str">
        <f ca="1">IF(NOTA[[#This Row],[ID]]="","",COUNTIF(NOTA[ID_H],NOTA[[#This Row],[ID_H]]))</f>
        <v/>
      </c>
      <c r="AK628" s="39" t="str">
        <f ca="1">IF(NOTA[[#This Row],[TGL.NOTA]]="",IF(NOTA[[#This Row],[SUPPLIER_H]]="","",AK627),MONTH(NOTA[[#This Row],[TGL.NOTA]]))</f>
        <v/>
      </c>
      <c r="AL628" s="39" t="str">
        <f>LOWER(SUBSTITUTE(SUBSTITUTE(SUBSTITUTE(SUBSTITUTE(SUBSTITUTE(SUBSTITUTE(SUBSTITUTE(SUBSTITUTE(SUBSTITUTE(NOTA[NAMA BARANG]," ",),".",""),"-",""),"(",""),")",""),",",""),"/",""),"""",""),"+",""))</f>
        <v/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 t="str">
        <f>IF(NOTA[[#This Row],[CONCAT1]]="","",MATCH(NOTA[[#This Row],[CONCAT1]],[3]!db[NB NOTA_C],0))</f>
        <v/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/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8" s="39" t="str">
        <f ca="1">IF(NOTA[[#This Row],[ID_H]]="","",MATCH(NOTA[[#This Row],[NB NOTA_C_QTY]],[3]!db[NB NOTA_C_QTY],0))</f>
        <v/>
      </c>
      <c r="AV628" s="55" t="str">
        <f ca="1">IF(NOTA[[#This Row],[NB NOTA_C_QTY]]="","",ROW()-2)</f>
        <v/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 t="str">
        <f ca="1">IF(NOTA[[#This Row],[NAMA BARANG]]="","",INDEX(NOTA[ID],MATCH(,INDIRECT(ADDRESS(ROW(NOTA[ID]),COLUMN(NOTA[ID]))&amp;":"&amp;ADDRESS(ROW(),COLUMN(NOTA[ID]))),-1)))</f>
        <v/>
      </c>
      <c r="E629" s="47"/>
      <c r="H629" s="48"/>
      <c r="N629" s="39"/>
      <c r="Q629" s="43"/>
      <c r="R629" s="49"/>
      <c r="S629" s="50"/>
      <c r="U629" s="51"/>
      <c r="V629" s="46"/>
      <c r="W629" s="51" t="str">
        <f>IF(NOTA[[#This Row],[HARGA/ CTN]]="",NOTA[[#This Row],[JUMLAH_H]],NOTA[[#This Row],[HARGA/ CTN]]*IF(NOTA[[#This Row],[C]]="",0,NOTA[[#This Row],[C]]))</f>
        <v/>
      </c>
      <c r="X629" s="51" t="str">
        <f>IF(NOTA[[#This Row],[JUMLAH]]="","",NOTA[[#This Row],[JUMLAH]]*NOTA[[#This Row],[DISC 1]])</f>
        <v/>
      </c>
      <c r="Y629" s="51" t="str">
        <f>IF(NOTA[[#This Row],[JUMLAH]]="","",(NOTA[[#This Row],[JUMLAH]]-NOTA[[#This Row],[DISC 1-]])*NOTA[[#This Row],[DISC 2]])</f>
        <v/>
      </c>
      <c r="Z629" s="51" t="str">
        <f>IF(NOTA[[#This Row],[JUMLAH]]="","",NOTA[[#This Row],[DISC 1-]]+NOTA[[#This Row],[DISC 2-]])</f>
        <v/>
      </c>
      <c r="AA629" s="51" t="str">
        <f>IF(NOTA[[#This Row],[JUMLAH]]="","",NOTA[[#This Row],[JUMLAH]]-NOTA[[#This Row],[DISC]])</f>
        <v/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51" t="str">
        <f>IF(OR(NOTA[[#This Row],[QTY]]="",NOTA[[#This Row],[HARGA SATUAN]]="",),"",NOTA[[#This Row],[QTY]]*NOTA[[#This Row],[HARGA SATUAN]])</f>
        <v/>
      </c>
      <c r="AG629" s="40" t="str">
        <f ca="1">IF(NOTA[ID_H]="","",INDEX(NOTA[TANGGAL],MATCH(,INDIRECT(ADDRESS(ROW(NOTA[TANGGAL]),COLUMN(NOTA[TANGGAL]))&amp;":"&amp;ADDRESS(ROW(),COLUMN(NOTA[TANGGAL]))),-1)))</f>
        <v/>
      </c>
      <c r="AH629" s="42" t="str">
        <f ca="1">IF(NOTA[[#This Row],[NAMA BARANG]]="","",INDEX(NOTA[SUPPLIER],MATCH(,INDIRECT(ADDRESS(ROW(NOTA[ID]),COLUMN(NOTA[ID]))&amp;":"&amp;ADDRESS(ROW(),COLUMN(NOTA[ID]))),-1)))</f>
        <v/>
      </c>
      <c r="AI629" s="42" t="str">
        <f ca="1">IF(NOTA[[#This Row],[ID_H]]="","",IF(NOTA[[#This Row],[FAKTUR]]="",INDIRECT(ADDRESS(ROW()-1,COLUMN())),NOTA[[#This Row],[FAKTUR]]))</f>
        <v/>
      </c>
      <c r="AJ629" s="39" t="str">
        <f ca="1">IF(NOTA[[#This Row],[ID]]="","",COUNTIF(NOTA[ID_H],NOTA[[#This Row],[ID_H]]))</f>
        <v/>
      </c>
      <c r="AK629" s="39" t="str">
        <f ca="1">IF(NOTA[[#This Row],[TGL.NOTA]]="",IF(NOTA[[#This Row],[SUPPLIER_H]]="","",AK628),MONTH(NOTA[[#This Row],[TGL.NOTA]]))</f>
        <v/>
      </c>
      <c r="AL629" s="39" t="str">
        <f>LOWER(SUBSTITUTE(SUBSTITUTE(SUBSTITUTE(SUBSTITUTE(SUBSTITUTE(SUBSTITUTE(SUBSTITUTE(SUBSTITUTE(SUBSTITUTE(NOTA[NAMA BARANG]," ",),".",""),"-",""),"(",""),")",""),",",""),"/",""),"""",""),"+",""))</f>
        <v/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 t="str">
        <f>IF(NOTA[[#This Row],[CONCAT1]]="","",MATCH(NOTA[[#This Row],[CONCAT1]],[3]!db[NB NOTA_C],0))</f>
        <v/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/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9" s="39" t="str">
        <f ca="1">IF(NOTA[[#This Row],[ID_H]]="","",MATCH(NOTA[[#This Row],[NB NOTA_C_QTY]],[3]!db[NB NOTA_C_QTY],0))</f>
        <v/>
      </c>
      <c r="AV629" s="55" t="str">
        <f ca="1">IF(NOTA[[#This Row],[NB NOTA_C_QTY]]="","",ROW()-2)</f>
        <v/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 t="str">
        <f ca="1">IF(NOTA[[#This Row],[NAMA BARANG]]="","",INDEX(NOTA[ID],MATCH(,INDIRECT(ADDRESS(ROW(NOTA[ID]),COLUMN(NOTA[ID]))&amp;":"&amp;ADDRESS(ROW(),COLUMN(NOTA[ID]))),-1)))</f>
        <v/>
      </c>
      <c r="E630" s="47"/>
      <c r="H630" s="48"/>
      <c r="N630" s="39"/>
      <c r="Q630" s="43"/>
      <c r="R630" s="49"/>
      <c r="S630" s="50"/>
      <c r="U630" s="51"/>
      <c r="V630" s="46"/>
      <c r="W630" s="51" t="str">
        <f>IF(NOTA[[#This Row],[HARGA/ CTN]]="",NOTA[[#This Row],[JUMLAH_H]],NOTA[[#This Row],[HARGA/ CTN]]*IF(NOTA[[#This Row],[C]]="",0,NOTA[[#This Row],[C]]))</f>
        <v/>
      </c>
      <c r="X630" s="51" t="str">
        <f>IF(NOTA[[#This Row],[JUMLAH]]="","",NOTA[[#This Row],[JUMLAH]]*NOTA[[#This Row],[DISC 1]])</f>
        <v/>
      </c>
      <c r="Y630" s="51" t="str">
        <f>IF(NOTA[[#This Row],[JUMLAH]]="","",(NOTA[[#This Row],[JUMLAH]]-NOTA[[#This Row],[DISC 1-]])*NOTA[[#This Row],[DISC 2]])</f>
        <v/>
      </c>
      <c r="Z630" s="51" t="str">
        <f>IF(NOTA[[#This Row],[JUMLAH]]="","",NOTA[[#This Row],[DISC 1-]]+NOTA[[#This Row],[DISC 2-]])</f>
        <v/>
      </c>
      <c r="AA630" s="51" t="str">
        <f>IF(NOTA[[#This Row],[JUMLAH]]="","",NOTA[[#This Row],[JUMLAH]]-NOTA[[#This Row],[DISC]])</f>
        <v/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51" t="str">
        <f>IF(OR(NOTA[[#This Row],[QTY]]="",NOTA[[#This Row],[HARGA SATUAN]]="",),"",NOTA[[#This Row],[QTY]]*NOTA[[#This Row],[HARGA SATUAN]])</f>
        <v/>
      </c>
      <c r="AG630" s="40" t="str">
        <f ca="1">IF(NOTA[ID_H]="","",INDEX(NOTA[TANGGAL],MATCH(,INDIRECT(ADDRESS(ROW(NOTA[TANGGAL]),COLUMN(NOTA[TANGGAL]))&amp;":"&amp;ADDRESS(ROW(),COLUMN(NOTA[TANGGAL]))),-1)))</f>
        <v/>
      </c>
      <c r="AH630" s="42" t="str">
        <f ca="1">IF(NOTA[[#This Row],[NAMA BARANG]]="","",INDEX(NOTA[SUPPLIER],MATCH(,INDIRECT(ADDRESS(ROW(NOTA[ID]),COLUMN(NOTA[ID]))&amp;":"&amp;ADDRESS(ROW(),COLUMN(NOTA[ID]))),-1)))</f>
        <v/>
      </c>
      <c r="AI630" s="42" t="str">
        <f ca="1">IF(NOTA[[#This Row],[ID_H]]="","",IF(NOTA[[#This Row],[FAKTUR]]="",INDIRECT(ADDRESS(ROW()-1,COLUMN())),NOTA[[#This Row],[FAKTUR]]))</f>
        <v/>
      </c>
      <c r="AJ630" s="39" t="str">
        <f ca="1">IF(NOTA[[#This Row],[ID]]="","",COUNTIF(NOTA[ID_H],NOTA[[#This Row],[ID_H]]))</f>
        <v/>
      </c>
      <c r="AK630" s="39" t="str">
        <f ca="1">IF(NOTA[[#This Row],[TGL.NOTA]]="",IF(NOTA[[#This Row],[SUPPLIER_H]]="","",AK629),MONTH(NOTA[[#This Row],[TGL.NOTA]]))</f>
        <v/>
      </c>
      <c r="AL630" s="39" t="str">
        <f>LOWER(SUBSTITUTE(SUBSTITUTE(SUBSTITUTE(SUBSTITUTE(SUBSTITUTE(SUBSTITUTE(SUBSTITUTE(SUBSTITUTE(SUBSTITUTE(NOTA[NAMA BARANG]," ",),".",""),"-",""),"(",""),")",""),",",""),"/",""),"""",""),"+",""))</f>
        <v/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 t="str">
        <f>IF(NOTA[[#This Row],[CONCAT1]]="","",MATCH(NOTA[[#This Row],[CONCAT1]],[3]!db[NB NOTA_C],0))</f>
        <v/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/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0" s="39" t="str">
        <f ca="1">IF(NOTA[[#This Row],[ID_H]]="","",MATCH(NOTA[[#This Row],[NB NOTA_C_QTY]],[3]!db[NB NOTA_C_QTY],0))</f>
        <v/>
      </c>
      <c r="AV630" s="55" t="str">
        <f ca="1">IF(NOTA[[#This Row],[NB NOTA_C_QTY]]="","",ROW()-2)</f>
        <v/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 t="str">
        <f ca="1">IF(NOTA[[#This Row],[NAMA BARANG]]="","",INDEX(NOTA[ID],MATCH(,INDIRECT(ADDRESS(ROW(NOTA[ID]),COLUMN(NOTA[ID]))&amp;":"&amp;ADDRESS(ROW(),COLUMN(NOTA[ID]))),-1)))</f>
        <v/>
      </c>
      <c r="E631" s="47"/>
      <c r="H631" s="48"/>
      <c r="N631" s="39"/>
      <c r="Q631" s="43"/>
      <c r="R631" s="49"/>
      <c r="S631" s="50"/>
      <c r="U631" s="51"/>
      <c r="V631" s="46"/>
      <c r="W631" s="51" t="str">
        <f>IF(NOTA[[#This Row],[HARGA/ CTN]]="",NOTA[[#This Row],[JUMLAH_H]],NOTA[[#This Row],[HARGA/ CTN]]*IF(NOTA[[#This Row],[C]]="",0,NOTA[[#This Row],[C]]))</f>
        <v/>
      </c>
      <c r="X631" s="51" t="str">
        <f>IF(NOTA[[#This Row],[JUMLAH]]="","",NOTA[[#This Row],[JUMLAH]]*NOTA[[#This Row],[DISC 1]])</f>
        <v/>
      </c>
      <c r="Y631" s="51" t="str">
        <f>IF(NOTA[[#This Row],[JUMLAH]]="","",(NOTA[[#This Row],[JUMLAH]]-NOTA[[#This Row],[DISC 1-]])*NOTA[[#This Row],[DISC 2]])</f>
        <v/>
      </c>
      <c r="Z631" s="51" t="str">
        <f>IF(NOTA[[#This Row],[JUMLAH]]="","",NOTA[[#This Row],[DISC 1-]]+NOTA[[#This Row],[DISC 2-]])</f>
        <v/>
      </c>
      <c r="AA631" s="51" t="str">
        <f>IF(NOTA[[#This Row],[JUMLAH]]="","",NOTA[[#This Row],[JUMLAH]]-NOTA[[#This Row],[DISC]])</f>
        <v/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51" t="str">
        <f>IF(OR(NOTA[[#This Row],[QTY]]="",NOTA[[#This Row],[HARGA SATUAN]]="",),"",NOTA[[#This Row],[QTY]]*NOTA[[#This Row],[HARGA SATUAN]])</f>
        <v/>
      </c>
      <c r="AG631" s="40" t="str">
        <f ca="1">IF(NOTA[ID_H]="","",INDEX(NOTA[TANGGAL],MATCH(,INDIRECT(ADDRESS(ROW(NOTA[TANGGAL]),COLUMN(NOTA[TANGGAL]))&amp;":"&amp;ADDRESS(ROW(),COLUMN(NOTA[TANGGAL]))),-1)))</f>
        <v/>
      </c>
      <c r="AH631" s="42" t="str">
        <f ca="1">IF(NOTA[[#This Row],[NAMA BARANG]]="","",INDEX(NOTA[SUPPLIER],MATCH(,INDIRECT(ADDRESS(ROW(NOTA[ID]),COLUMN(NOTA[ID]))&amp;":"&amp;ADDRESS(ROW(),COLUMN(NOTA[ID]))),-1)))</f>
        <v/>
      </c>
      <c r="AI631" s="42" t="str">
        <f ca="1">IF(NOTA[[#This Row],[ID_H]]="","",IF(NOTA[[#This Row],[FAKTUR]]="",INDIRECT(ADDRESS(ROW()-1,COLUMN())),NOTA[[#This Row],[FAKTUR]]))</f>
        <v/>
      </c>
      <c r="AJ631" s="39" t="str">
        <f ca="1">IF(NOTA[[#This Row],[ID]]="","",COUNTIF(NOTA[ID_H],NOTA[[#This Row],[ID_H]]))</f>
        <v/>
      </c>
      <c r="AK631" s="39" t="str">
        <f ca="1">IF(NOTA[[#This Row],[TGL.NOTA]]="",IF(NOTA[[#This Row],[SUPPLIER_H]]="","",AK630),MONTH(NOTA[[#This Row],[TGL.NOTA]]))</f>
        <v/>
      </c>
      <c r="AL631" s="39" t="str">
        <f>LOWER(SUBSTITUTE(SUBSTITUTE(SUBSTITUTE(SUBSTITUTE(SUBSTITUTE(SUBSTITUTE(SUBSTITUTE(SUBSTITUTE(SUBSTITUTE(NOTA[NAMA BARANG]," ",),".",""),"-",""),"(",""),")",""),",",""),"/",""),"""",""),"+",""))</f>
        <v/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 t="str">
        <f>IF(NOTA[[#This Row],[CONCAT1]]="","",MATCH(NOTA[[#This Row],[CONCAT1]],[3]!db[NB NOTA_C],0))</f>
        <v/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/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1" s="39" t="str">
        <f ca="1">IF(NOTA[[#This Row],[ID_H]]="","",MATCH(NOTA[[#This Row],[NB NOTA_C_QTY]],[3]!db[NB NOTA_C_QTY],0))</f>
        <v/>
      </c>
      <c r="AV631" s="55" t="str">
        <f ca="1">IF(NOTA[[#This Row],[NB NOTA_C_QTY]]="","",ROW()-2)</f>
        <v/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 t="str">
        <f ca="1">IF(NOTA[[#This Row],[NAMA BARANG]]="","",INDEX(NOTA[ID],MATCH(,INDIRECT(ADDRESS(ROW(NOTA[ID]),COLUMN(NOTA[ID]))&amp;":"&amp;ADDRESS(ROW(),COLUMN(NOTA[ID]))),-1)))</f>
        <v/>
      </c>
      <c r="E632" s="47"/>
      <c r="H632" s="48"/>
      <c r="N632" s="39"/>
      <c r="Q632" s="43"/>
      <c r="R632" s="49"/>
      <c r="S632" s="50"/>
      <c r="U632" s="51"/>
      <c r="V632" s="46"/>
      <c r="W632" s="51" t="str">
        <f>IF(NOTA[[#This Row],[HARGA/ CTN]]="",NOTA[[#This Row],[JUMLAH_H]],NOTA[[#This Row],[HARGA/ CTN]]*IF(NOTA[[#This Row],[C]]="",0,NOTA[[#This Row],[C]]))</f>
        <v/>
      </c>
      <c r="X632" s="51" t="str">
        <f>IF(NOTA[[#This Row],[JUMLAH]]="","",NOTA[[#This Row],[JUMLAH]]*NOTA[[#This Row],[DISC 1]])</f>
        <v/>
      </c>
      <c r="Y632" s="51" t="str">
        <f>IF(NOTA[[#This Row],[JUMLAH]]="","",(NOTA[[#This Row],[JUMLAH]]-NOTA[[#This Row],[DISC 1-]])*NOTA[[#This Row],[DISC 2]])</f>
        <v/>
      </c>
      <c r="Z632" s="51" t="str">
        <f>IF(NOTA[[#This Row],[JUMLAH]]="","",NOTA[[#This Row],[DISC 1-]]+NOTA[[#This Row],[DISC 2-]])</f>
        <v/>
      </c>
      <c r="AA632" s="51" t="str">
        <f>IF(NOTA[[#This Row],[JUMLAH]]="","",NOTA[[#This Row],[JUMLAH]]-NOTA[[#This Row],[DISC]])</f>
        <v/>
      </c>
      <c r="AB632" s="51"/>
      <c r="AC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51" t="str">
        <f>IF(OR(NOTA[[#This Row],[QTY]]="",NOTA[[#This Row],[HARGA SATUAN]]="",),"",NOTA[[#This Row],[QTY]]*NOTA[[#This Row],[HARGA SATUAN]])</f>
        <v/>
      </c>
      <c r="AG632" s="40" t="str">
        <f ca="1">IF(NOTA[ID_H]="","",INDEX(NOTA[TANGGAL],MATCH(,INDIRECT(ADDRESS(ROW(NOTA[TANGGAL]),COLUMN(NOTA[TANGGAL]))&amp;":"&amp;ADDRESS(ROW(),COLUMN(NOTA[TANGGAL]))),-1)))</f>
        <v/>
      </c>
      <c r="AH632" s="42" t="str">
        <f ca="1">IF(NOTA[[#This Row],[NAMA BARANG]]="","",INDEX(NOTA[SUPPLIER],MATCH(,INDIRECT(ADDRESS(ROW(NOTA[ID]),COLUMN(NOTA[ID]))&amp;":"&amp;ADDRESS(ROW(),COLUMN(NOTA[ID]))),-1)))</f>
        <v/>
      </c>
      <c r="AI632" s="42" t="str">
        <f ca="1">IF(NOTA[[#This Row],[ID_H]]="","",IF(NOTA[[#This Row],[FAKTUR]]="",INDIRECT(ADDRESS(ROW()-1,COLUMN())),NOTA[[#This Row],[FAKTUR]]))</f>
        <v/>
      </c>
      <c r="AJ632" s="39" t="str">
        <f ca="1">IF(NOTA[[#This Row],[ID]]="","",COUNTIF(NOTA[ID_H],NOTA[[#This Row],[ID_H]]))</f>
        <v/>
      </c>
      <c r="AK632" s="39" t="str">
        <f ca="1">IF(NOTA[[#This Row],[TGL.NOTA]]="",IF(NOTA[[#This Row],[SUPPLIER_H]]="","",AK631),MONTH(NOTA[[#This Row],[TGL.NOTA]]))</f>
        <v/>
      </c>
      <c r="AL632" s="39" t="str">
        <f>LOWER(SUBSTITUTE(SUBSTITUTE(SUBSTITUTE(SUBSTITUTE(SUBSTITUTE(SUBSTITUTE(SUBSTITUTE(SUBSTITUTE(SUBSTITUTE(NOTA[NAMA BARANG]," ",),".",""),"-",""),"(",""),")",""),",",""),"/",""),"""",""),"+",""))</f>
        <v/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 t="str">
        <f>IF(NOTA[[#This Row],[CONCAT1]]="","",MATCH(NOTA[[#This Row],[CONCAT1]],[3]!db[NB NOTA_C],0))</f>
        <v/>
      </c>
      <c r="AR632" s="39" t="str">
        <f>IF(NOTA[[#This Row],[QTY/ CTN]]="","",TRUE)</f>
        <v/>
      </c>
      <c r="AS632" s="39" t="str">
        <f ca="1">IF(NOTA[[#This Row],[ID_H]]="","",IF(NOTA[[#This Row],[Column3]]=TRUE,NOTA[[#This Row],[QTY/ CTN]],INDEX([3]!db[QTY/ CTN],NOTA[[#This Row],[//DB]])))</f>
        <v/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2" s="39" t="str">
        <f ca="1">IF(NOTA[[#This Row],[ID_H]]="","",MATCH(NOTA[[#This Row],[NB NOTA_C_QTY]],[3]!db[NB NOTA_C_QTY],0))</f>
        <v/>
      </c>
      <c r="AV632" s="55" t="str">
        <f ca="1">IF(NOTA[[#This Row],[NB NOTA_C_QTY]]="","",ROW()-2)</f>
        <v/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NOTA_C_QTY]],[3]!db[NB NOTA_C_QTY],0))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39" t="str">
        <f>IF(NOTA[[#This Row],[ID_P]]="","",MATCH(NOTA[[#This Row],[ID_P]],[1]!B_MSK[N_ID],0))</f>
        <v/>
      </c>
      <c r="D634" s="39" t="str">
        <f ca="1">IF(NOTA[[#This Row],[NAMA BARANG]]="","",INDEX(NOTA[ID],MATCH(,INDIRECT(ADDRESS(ROW(NOTA[ID]),COLUMN(NOTA[ID]))&amp;":"&amp;ADDRESS(ROW(),COLUMN(NOTA[ID]))),-1)))</f>
        <v/>
      </c>
      <c r="E634" s="47"/>
      <c r="H634" s="48"/>
      <c r="N634" s="39"/>
      <c r="Q634" s="43"/>
      <c r="R634" s="49"/>
      <c r="S634" s="50"/>
      <c r="U634" s="51"/>
      <c r="V634" s="46"/>
      <c r="W634" s="51" t="str">
        <f>IF(NOTA[[#This Row],[HARGA/ CTN]]="",NOTA[[#This Row],[JUMLAH_H]],NOTA[[#This Row],[HARGA/ CTN]]*IF(NOTA[[#This Row],[C]]="",0,NOTA[[#This Row],[C]]))</f>
        <v/>
      </c>
      <c r="X634" s="51" t="str">
        <f>IF(NOTA[[#This Row],[JUMLAH]]="","",NOTA[[#This Row],[JUMLAH]]*NOTA[[#This Row],[DISC 1]])</f>
        <v/>
      </c>
      <c r="Y634" s="51" t="str">
        <f>IF(NOTA[[#This Row],[JUMLAH]]="","",(NOTA[[#This Row],[JUMLAH]]-NOTA[[#This Row],[DISC 1-]])*NOTA[[#This Row],[DISC 2]])</f>
        <v/>
      </c>
      <c r="Z634" s="51" t="str">
        <f>IF(NOTA[[#This Row],[JUMLAH]]="","",NOTA[[#This Row],[DISC 1-]]+NOTA[[#This Row],[DISC 2-]])</f>
        <v/>
      </c>
      <c r="AA634" s="51" t="str">
        <f>IF(NOTA[[#This Row],[JUMLAH]]="","",NOTA[[#This Row],[JUMLAH]]-NOTA[[#This Row],[DISC]])</f>
        <v/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51" t="str">
        <f>IF(OR(NOTA[[#This Row],[QTY]]="",NOTA[[#This Row],[HARGA SATUAN]]="",),"",NOTA[[#This Row],[QTY]]*NOTA[[#This Row],[HARGA SATUAN]])</f>
        <v/>
      </c>
      <c r="AG634" s="40" t="str">
        <f ca="1">IF(NOTA[ID_H]="","",INDEX(NOTA[TANGGAL],MATCH(,INDIRECT(ADDRESS(ROW(NOTA[TANGGAL]),COLUMN(NOTA[TANGGAL]))&amp;":"&amp;ADDRESS(ROW(),COLUMN(NOTA[TANGGAL]))),-1)))</f>
        <v/>
      </c>
      <c r="AH634" s="42" t="str">
        <f ca="1">IF(NOTA[[#This Row],[NAMA BARANG]]="","",INDEX(NOTA[SUPPLIER],MATCH(,INDIRECT(ADDRESS(ROW(NOTA[ID]),COLUMN(NOTA[ID]))&amp;":"&amp;ADDRESS(ROW(),COLUMN(NOTA[ID]))),-1)))</f>
        <v/>
      </c>
      <c r="AI634" s="42" t="str">
        <f ca="1">IF(NOTA[[#This Row],[ID_H]]="","",IF(NOTA[[#This Row],[FAKTUR]]="",INDIRECT(ADDRESS(ROW()-1,COLUMN())),NOTA[[#This Row],[FAKTUR]]))</f>
        <v/>
      </c>
      <c r="AJ634" s="39" t="str">
        <f ca="1">IF(NOTA[[#This Row],[ID]]="","",COUNTIF(NOTA[ID_H],NOTA[[#This Row],[ID_H]]))</f>
        <v/>
      </c>
      <c r="AK634" s="39" t="str">
        <f ca="1">IF(NOTA[[#This Row],[TGL.NOTA]]="",IF(NOTA[[#This Row],[SUPPLIER_H]]="","",AK633),MONTH(NOTA[[#This Row],[TGL.NOTA]]))</f>
        <v/>
      </c>
      <c r="AL634" s="39" t="str">
        <f>LOWER(SUBSTITUTE(SUBSTITUTE(SUBSTITUTE(SUBSTITUTE(SUBSTITUTE(SUBSTITUTE(SUBSTITUTE(SUBSTITUTE(SUBSTITUTE(NOTA[NAMA BARANG]," ",),".",""),"-",""),"(",""),")",""),",",""),"/",""),"""",""),"+",""))</f>
        <v/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39" t="str">
        <f>IF(NOTA[[#This Row],[CONCAT4]]="","",_xlfn.IFNA(MATCH(NOTA[[#This Row],[CONCAT4]],[2]!RAW[CONCAT_H],0),FALSE))</f>
        <v/>
      </c>
      <c r="AQ634" s="39" t="str">
        <f>IF(NOTA[[#This Row],[CONCAT1]]="","",MATCH(NOTA[[#This Row],[CONCAT1]],[3]!db[NB NOTA_C],0))</f>
        <v/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/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4" s="39" t="str">
        <f ca="1">IF(NOTA[[#This Row],[ID_H]]="","",MATCH(NOTA[[#This Row],[NB NOTA_C_QTY]],[3]!db[NB NOTA_C_QTY],0))</f>
        <v/>
      </c>
      <c r="AV634" s="55" t="str">
        <f ca="1">IF(NOTA[[#This Row],[NB NOTA_C_QTY]]="","",ROW()-2)</f>
        <v/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 t="str">
        <f ca="1">IF(NOTA[[#This Row],[NAMA BARANG]]="","",INDEX(NOTA[ID],MATCH(,INDIRECT(ADDRESS(ROW(NOTA[ID]),COLUMN(NOTA[ID]))&amp;":"&amp;ADDRESS(ROW(),COLUMN(NOTA[ID]))),-1)))</f>
        <v/>
      </c>
      <c r="E635" s="47"/>
      <c r="H635" s="38"/>
      <c r="N635" s="39"/>
      <c r="Q635" s="43"/>
      <c r="R635" s="49"/>
      <c r="S635" s="50"/>
      <c r="U635" s="51"/>
      <c r="V635" s="46"/>
      <c r="W635" s="54" t="str">
        <f>IF(NOTA[[#This Row],[HARGA/ CTN]]="",NOTA[[#This Row],[JUMLAH_H]],NOTA[[#This Row],[HARGA/ CTN]]*IF(NOTA[[#This Row],[C]]="",0,NOTA[[#This Row],[C]]))</f>
        <v/>
      </c>
      <c r="X635" s="51" t="str">
        <f>IF(NOTA[[#This Row],[JUMLAH]]="","",NOTA[[#This Row],[JUMLAH]]*NOTA[[#This Row],[DISC 1]])</f>
        <v/>
      </c>
      <c r="Y635" s="51" t="str">
        <f>IF(NOTA[[#This Row],[JUMLAH]]="","",(NOTA[[#This Row],[JUMLAH]]-NOTA[[#This Row],[DISC 1-]])*NOTA[[#This Row],[DISC 2]])</f>
        <v/>
      </c>
      <c r="Z635" s="51" t="str">
        <f>IF(NOTA[[#This Row],[JUMLAH]]="","",NOTA[[#This Row],[DISC 1-]]+NOTA[[#This Row],[DISC 2-]])</f>
        <v/>
      </c>
      <c r="AA635" s="51" t="str">
        <f>IF(NOTA[[#This Row],[JUMLAH]]="","",NOTA[[#This Row],[JUMLAH]]-NOTA[[#This Row],[DISC]])</f>
        <v/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51" t="str">
        <f>IF(OR(NOTA[[#This Row],[QTY]]="",NOTA[[#This Row],[HARGA SATUAN]]="",),"",NOTA[[#This Row],[QTY]]*NOTA[[#This Row],[HARGA SATUAN]])</f>
        <v/>
      </c>
      <c r="AG635" s="40" t="str">
        <f ca="1">IF(NOTA[ID_H]="","",INDEX(NOTA[TANGGAL],MATCH(,INDIRECT(ADDRESS(ROW(NOTA[TANGGAL]),COLUMN(NOTA[TANGGAL]))&amp;":"&amp;ADDRESS(ROW(),COLUMN(NOTA[TANGGAL]))),-1)))</f>
        <v/>
      </c>
      <c r="AH635" s="42" t="str">
        <f ca="1">IF(NOTA[[#This Row],[NAMA BARANG]]="","",INDEX(NOTA[SUPPLIER],MATCH(,INDIRECT(ADDRESS(ROW(NOTA[ID]),COLUMN(NOTA[ID]))&amp;":"&amp;ADDRESS(ROW(),COLUMN(NOTA[ID]))),-1)))</f>
        <v/>
      </c>
      <c r="AI635" s="42" t="str">
        <f ca="1">IF(NOTA[[#This Row],[ID_H]]="","",IF(NOTA[[#This Row],[FAKTUR]]="",INDIRECT(ADDRESS(ROW()-1,COLUMN())),NOTA[[#This Row],[FAKTUR]]))</f>
        <v/>
      </c>
      <c r="AJ635" s="39" t="str">
        <f ca="1">IF(NOTA[[#This Row],[ID]]="","",COUNTIF(NOTA[ID_H],NOTA[[#This Row],[ID_H]]))</f>
        <v/>
      </c>
      <c r="AK635" s="39" t="str">
        <f ca="1">IF(NOTA[[#This Row],[TGL.NOTA]]="",IF(NOTA[[#This Row],[SUPPLIER_H]]="","",AK634),MONTH(NOTA[[#This Row],[TGL.NOTA]]))</f>
        <v/>
      </c>
      <c r="AL635" s="39" t="str">
        <f>LOWER(SUBSTITUTE(SUBSTITUTE(SUBSTITUTE(SUBSTITUTE(SUBSTITUTE(SUBSTITUTE(SUBSTITUTE(SUBSTITUTE(SUBSTITUTE(NOTA[NAMA BARANG]," ",),".",""),"-",""),"(",""),")",""),",",""),"/",""),"""",""),"+",""))</f>
        <v/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 t="str">
        <f>IF(NOTA[[#This Row],[CONCAT1]]="","",MATCH(NOTA[[#This Row],[CONCAT1]],[3]!db[NB NOTA_C],0))</f>
        <v/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/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5" s="39" t="str">
        <f ca="1">IF(NOTA[[#This Row],[ID_H]]="","",MATCH(NOTA[[#This Row],[NB NOTA_C_QTY]],[3]!db[NB NOTA_C_QTY],0))</f>
        <v/>
      </c>
      <c r="AV635" s="55" t="str">
        <f ca="1">IF(NOTA[[#This Row],[NB NOTA_C_QTY]]="","",ROW()-2)</f>
        <v/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 t="str">
        <f ca="1">IF(NOTA[[#This Row],[NAMA BARANG]]="","",INDEX(NOTA[ID],MATCH(,INDIRECT(ADDRESS(ROW(NOTA[ID]),COLUMN(NOTA[ID]))&amp;":"&amp;ADDRESS(ROW(),COLUMN(NOTA[ID]))),-1)))</f>
        <v/>
      </c>
      <c r="E636" s="47"/>
      <c r="H636" s="48"/>
      <c r="N636" s="39"/>
      <c r="Q636" s="43"/>
      <c r="R636" s="49"/>
      <c r="S636" s="50"/>
      <c r="U636" s="51"/>
      <c r="V636" s="46"/>
      <c r="W636" s="51" t="str">
        <f>IF(NOTA[[#This Row],[HARGA/ CTN]]="",NOTA[[#This Row],[JUMLAH_H]],NOTA[[#This Row],[HARGA/ CTN]]*IF(NOTA[[#This Row],[C]]="",0,NOTA[[#This Row],[C]]))</f>
        <v/>
      </c>
      <c r="X636" s="51" t="str">
        <f>IF(NOTA[[#This Row],[JUMLAH]]="","",NOTA[[#This Row],[JUMLAH]]*NOTA[[#This Row],[DISC 1]])</f>
        <v/>
      </c>
      <c r="Y636" s="51" t="str">
        <f>IF(NOTA[[#This Row],[JUMLAH]]="","",(NOTA[[#This Row],[JUMLAH]]-NOTA[[#This Row],[DISC 1-]])*NOTA[[#This Row],[DISC 2]])</f>
        <v/>
      </c>
      <c r="Z636" s="51" t="str">
        <f>IF(NOTA[[#This Row],[JUMLAH]]="","",NOTA[[#This Row],[DISC 1-]]+NOTA[[#This Row],[DISC 2-]])</f>
        <v/>
      </c>
      <c r="AA636" s="51" t="str">
        <f>IF(NOTA[[#This Row],[JUMLAH]]="","",NOTA[[#This Row],[JUMLAH]]-NOTA[[#This Row],[DISC]])</f>
        <v/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51" t="str">
        <f>IF(OR(NOTA[[#This Row],[QTY]]="",NOTA[[#This Row],[HARGA SATUAN]]="",),"",NOTA[[#This Row],[QTY]]*NOTA[[#This Row],[HARGA SATUAN]])</f>
        <v/>
      </c>
      <c r="AG636" s="40" t="str">
        <f ca="1">IF(NOTA[ID_H]="","",INDEX(NOTA[TANGGAL],MATCH(,INDIRECT(ADDRESS(ROW(NOTA[TANGGAL]),COLUMN(NOTA[TANGGAL]))&amp;":"&amp;ADDRESS(ROW(),COLUMN(NOTA[TANGGAL]))),-1)))</f>
        <v/>
      </c>
      <c r="AH636" s="42" t="str">
        <f ca="1">IF(NOTA[[#This Row],[NAMA BARANG]]="","",INDEX(NOTA[SUPPLIER],MATCH(,INDIRECT(ADDRESS(ROW(NOTA[ID]),COLUMN(NOTA[ID]))&amp;":"&amp;ADDRESS(ROW(),COLUMN(NOTA[ID]))),-1)))</f>
        <v/>
      </c>
      <c r="AI636" s="42" t="str">
        <f ca="1">IF(NOTA[[#This Row],[ID_H]]="","",IF(NOTA[[#This Row],[FAKTUR]]="",INDIRECT(ADDRESS(ROW()-1,COLUMN())),NOTA[[#This Row],[FAKTUR]]))</f>
        <v/>
      </c>
      <c r="AJ636" s="39" t="str">
        <f ca="1">IF(NOTA[[#This Row],[ID]]="","",COUNTIF(NOTA[ID_H],NOTA[[#This Row],[ID_H]]))</f>
        <v/>
      </c>
      <c r="AK636" s="39" t="str">
        <f ca="1">IF(NOTA[[#This Row],[TGL.NOTA]]="",IF(NOTA[[#This Row],[SUPPLIER_H]]="","",AK635),MONTH(NOTA[[#This Row],[TGL.NOTA]]))</f>
        <v/>
      </c>
      <c r="AL636" s="39" t="str">
        <f>LOWER(SUBSTITUTE(SUBSTITUTE(SUBSTITUTE(SUBSTITUTE(SUBSTITUTE(SUBSTITUTE(SUBSTITUTE(SUBSTITUTE(SUBSTITUTE(NOTA[NAMA BARANG]," ",),".",""),"-",""),"(",""),")",""),",",""),"/",""),"""",""),"+",""))</f>
        <v/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 t="str">
        <f>IF(NOTA[[#This Row],[CONCAT1]]="","",MATCH(NOTA[[#This Row],[CONCAT1]],[3]!db[NB NOTA_C],0))</f>
        <v/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/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6" s="39" t="str">
        <f ca="1">IF(NOTA[[#This Row],[ID_H]]="","",MATCH(NOTA[[#This Row],[NB NOTA_C_QTY]],[3]!db[NB NOTA_C_QTY],0))</f>
        <v/>
      </c>
      <c r="AV636" s="55" t="str">
        <f ca="1">IF(NOTA[[#This Row],[NB NOTA_C_QTY]]="","",ROW()-2)</f>
        <v/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 t="str">
        <f ca="1">IF(NOTA[[#This Row],[NAMA BARANG]]="","",INDEX(NOTA[ID],MATCH(,INDIRECT(ADDRESS(ROW(NOTA[ID]),COLUMN(NOTA[ID]))&amp;":"&amp;ADDRESS(ROW(),COLUMN(NOTA[ID]))),-1)))</f>
        <v/>
      </c>
      <c r="E637" s="47"/>
      <c r="F637" s="42"/>
      <c r="G637" s="42"/>
      <c r="H637" s="45"/>
      <c r="L637" s="42"/>
      <c r="N637" s="39"/>
      <c r="Q637" s="43"/>
      <c r="R637" s="49"/>
      <c r="S637" s="50"/>
      <c r="U637" s="51"/>
      <c r="V637" s="46"/>
      <c r="W637" s="51" t="str">
        <f>IF(NOTA[[#This Row],[HARGA/ CTN]]="",NOTA[[#This Row],[JUMLAH_H]],NOTA[[#This Row],[HARGA/ CTN]]*IF(NOTA[[#This Row],[C]]="",0,NOTA[[#This Row],[C]]))</f>
        <v/>
      </c>
      <c r="X637" s="51" t="str">
        <f>IF(NOTA[[#This Row],[JUMLAH]]="","",NOTA[[#This Row],[JUMLAH]]*NOTA[[#This Row],[DISC 1]])</f>
        <v/>
      </c>
      <c r="Y637" s="51" t="str">
        <f>IF(NOTA[[#This Row],[JUMLAH]]="","",(NOTA[[#This Row],[JUMLAH]]-NOTA[[#This Row],[DISC 1-]])*NOTA[[#This Row],[DISC 2]])</f>
        <v/>
      </c>
      <c r="Z637" s="51" t="str">
        <f>IF(NOTA[[#This Row],[JUMLAH]]="","",NOTA[[#This Row],[DISC 1-]]+NOTA[[#This Row],[DISC 2-]])</f>
        <v/>
      </c>
      <c r="AA637" s="51" t="str">
        <f>IF(NOTA[[#This Row],[JUMLAH]]="","",NOTA[[#This Row],[JUMLAH]]-NOTA[[#This Row],[DISC]])</f>
        <v/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51" t="str">
        <f>IF(OR(NOTA[[#This Row],[QTY]]="",NOTA[[#This Row],[HARGA SATUAN]]="",),"",NOTA[[#This Row],[QTY]]*NOTA[[#This Row],[HARGA SATUAN]])</f>
        <v/>
      </c>
      <c r="AG637" s="40" t="str">
        <f ca="1">IF(NOTA[ID_H]="","",INDEX(NOTA[TANGGAL],MATCH(,INDIRECT(ADDRESS(ROW(NOTA[TANGGAL]),COLUMN(NOTA[TANGGAL]))&amp;":"&amp;ADDRESS(ROW(),COLUMN(NOTA[TANGGAL]))),-1)))</f>
        <v/>
      </c>
      <c r="AH637" s="42" t="str">
        <f ca="1">IF(NOTA[[#This Row],[NAMA BARANG]]="","",INDEX(NOTA[SUPPLIER],MATCH(,INDIRECT(ADDRESS(ROW(NOTA[ID]),COLUMN(NOTA[ID]))&amp;":"&amp;ADDRESS(ROW(),COLUMN(NOTA[ID]))),-1)))</f>
        <v/>
      </c>
      <c r="AI637" s="42" t="str">
        <f ca="1">IF(NOTA[[#This Row],[ID_H]]="","",IF(NOTA[[#This Row],[FAKTUR]]="",INDIRECT(ADDRESS(ROW()-1,COLUMN())),NOTA[[#This Row],[FAKTUR]]))</f>
        <v/>
      </c>
      <c r="AJ637" s="39" t="str">
        <f ca="1">IF(NOTA[[#This Row],[ID]]="","",COUNTIF(NOTA[ID_H],NOTA[[#This Row],[ID_H]]))</f>
        <v/>
      </c>
      <c r="AK637" s="39" t="str">
        <f ca="1">IF(NOTA[[#This Row],[TGL.NOTA]]="",IF(NOTA[[#This Row],[SUPPLIER_H]]="","",AK636),MONTH(NOTA[[#This Row],[TGL.NOTA]]))</f>
        <v/>
      </c>
      <c r="AL637" s="39" t="str">
        <f>LOWER(SUBSTITUTE(SUBSTITUTE(SUBSTITUTE(SUBSTITUTE(SUBSTITUTE(SUBSTITUTE(SUBSTITUTE(SUBSTITUTE(SUBSTITUTE(NOTA[NAMA BARANG]," ",),".",""),"-",""),"(",""),")",""),",",""),"/",""),"""",""),"+",""))</f>
        <v/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 t="str">
        <f>IF(NOTA[[#This Row],[CONCAT1]]="","",MATCH(NOTA[[#This Row],[CONCAT1]],[3]!db[NB NOTA_C],0))</f>
        <v/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/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7" s="39" t="str">
        <f ca="1">IF(NOTA[[#This Row],[ID_H]]="","",MATCH(NOTA[[#This Row],[NB NOTA_C_QTY]],[3]!db[NB NOTA_C_QTY],0))</f>
        <v/>
      </c>
      <c r="AV637" s="55" t="str">
        <f ca="1">IF(NOTA[[#This Row],[NB NOTA_C_QTY]]="","",ROW()-2)</f>
        <v/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 t="str">
        <f ca="1">IF(NOTA[[#This Row],[NAMA BARANG]]="","",INDEX(NOTA[ID],MATCH(,INDIRECT(ADDRESS(ROW(NOTA[ID]),COLUMN(NOTA[ID]))&amp;":"&amp;ADDRESS(ROW(),COLUMN(NOTA[ID]))),-1)))</f>
        <v/>
      </c>
      <c r="E638" s="47"/>
      <c r="H638" s="48"/>
      <c r="L638" s="42"/>
      <c r="N638" s="39"/>
      <c r="Q638" s="43"/>
      <c r="R638" s="49"/>
      <c r="S638" s="50"/>
      <c r="U638" s="51"/>
      <c r="V638" s="46"/>
      <c r="W638" s="51" t="str">
        <f>IF(NOTA[[#This Row],[HARGA/ CTN]]="",NOTA[[#This Row],[JUMLAH_H]],NOTA[[#This Row],[HARGA/ CTN]]*IF(NOTA[[#This Row],[C]]="",0,NOTA[[#This Row],[C]]))</f>
        <v/>
      </c>
      <c r="X638" s="51" t="str">
        <f>IF(NOTA[[#This Row],[JUMLAH]]="","",NOTA[[#This Row],[JUMLAH]]*NOTA[[#This Row],[DISC 1]])</f>
        <v/>
      </c>
      <c r="Y638" s="51" t="str">
        <f>IF(NOTA[[#This Row],[JUMLAH]]="","",(NOTA[[#This Row],[JUMLAH]]-NOTA[[#This Row],[DISC 1-]])*NOTA[[#This Row],[DISC 2]])</f>
        <v/>
      </c>
      <c r="Z638" s="51" t="str">
        <f>IF(NOTA[[#This Row],[JUMLAH]]="","",NOTA[[#This Row],[DISC 1-]]+NOTA[[#This Row],[DISC 2-]])</f>
        <v/>
      </c>
      <c r="AA638" s="51" t="str">
        <f>IF(NOTA[[#This Row],[JUMLAH]]="","",NOTA[[#This Row],[JUMLAH]]-NOTA[[#This Row],[DISC]])</f>
        <v/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51" t="str">
        <f>IF(OR(NOTA[[#This Row],[QTY]]="",NOTA[[#This Row],[HARGA SATUAN]]="",),"",NOTA[[#This Row],[QTY]]*NOTA[[#This Row],[HARGA SATUAN]])</f>
        <v/>
      </c>
      <c r="AG638" s="40" t="str">
        <f ca="1">IF(NOTA[ID_H]="","",INDEX(NOTA[TANGGAL],MATCH(,INDIRECT(ADDRESS(ROW(NOTA[TANGGAL]),COLUMN(NOTA[TANGGAL]))&amp;":"&amp;ADDRESS(ROW(),COLUMN(NOTA[TANGGAL]))),-1)))</f>
        <v/>
      </c>
      <c r="AH638" s="42" t="str">
        <f ca="1">IF(NOTA[[#This Row],[NAMA BARANG]]="","",INDEX(NOTA[SUPPLIER],MATCH(,INDIRECT(ADDRESS(ROW(NOTA[ID]),COLUMN(NOTA[ID]))&amp;":"&amp;ADDRESS(ROW(),COLUMN(NOTA[ID]))),-1)))</f>
        <v/>
      </c>
      <c r="AI638" s="42" t="str">
        <f ca="1">IF(NOTA[[#This Row],[ID_H]]="","",IF(NOTA[[#This Row],[FAKTUR]]="",INDIRECT(ADDRESS(ROW()-1,COLUMN())),NOTA[[#This Row],[FAKTUR]]))</f>
        <v/>
      </c>
      <c r="AJ638" s="39" t="str">
        <f ca="1">IF(NOTA[[#This Row],[ID]]="","",COUNTIF(NOTA[ID_H],NOTA[[#This Row],[ID_H]]))</f>
        <v/>
      </c>
      <c r="AK638" s="39" t="str">
        <f ca="1">IF(NOTA[[#This Row],[TGL.NOTA]]="",IF(NOTA[[#This Row],[SUPPLIER_H]]="","",AK637),MONTH(NOTA[[#This Row],[TGL.NOTA]]))</f>
        <v/>
      </c>
      <c r="AL638" s="39" t="str">
        <f>LOWER(SUBSTITUTE(SUBSTITUTE(SUBSTITUTE(SUBSTITUTE(SUBSTITUTE(SUBSTITUTE(SUBSTITUTE(SUBSTITUTE(SUBSTITUTE(NOTA[NAMA BARANG]," ",),".",""),"-",""),"(",""),")",""),",",""),"/",""),"""",""),"+",""))</f>
        <v/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 t="str">
        <f>IF(NOTA[[#This Row],[CONCAT1]]="","",MATCH(NOTA[[#This Row],[CONCAT1]],[3]!db[NB NOTA_C],0))</f>
        <v/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/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8" s="39" t="str">
        <f ca="1">IF(NOTA[[#This Row],[ID_H]]="","",MATCH(NOTA[[#This Row],[NB NOTA_C_QTY]],[3]!db[NB NOTA_C_QTY],0))</f>
        <v/>
      </c>
      <c r="AV638" s="55" t="str">
        <f ca="1">IF(NOTA[[#This Row],[NB NOTA_C_QTY]]="","",ROW()-2)</f>
        <v/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 t="str">
        <f ca="1">IF(NOTA[[#This Row],[NAMA BARANG]]="","",INDEX(NOTA[ID],MATCH(,INDIRECT(ADDRESS(ROW(NOTA[ID]),COLUMN(NOTA[ID]))&amp;":"&amp;ADDRESS(ROW(),COLUMN(NOTA[ID]))),-1)))</f>
        <v/>
      </c>
      <c r="E639" s="47"/>
      <c r="H639" s="48"/>
      <c r="L639" s="42"/>
      <c r="N639" s="39"/>
      <c r="Q639" s="43"/>
      <c r="R639" s="49"/>
      <c r="S639" s="50"/>
      <c r="U639" s="51"/>
      <c r="V639" s="46"/>
      <c r="W639" s="51" t="str">
        <f>IF(NOTA[[#This Row],[HARGA/ CTN]]="",NOTA[[#This Row],[JUMLAH_H]],NOTA[[#This Row],[HARGA/ CTN]]*IF(NOTA[[#This Row],[C]]="",0,NOTA[[#This Row],[C]]))</f>
        <v/>
      </c>
      <c r="X639" s="51" t="str">
        <f>IF(NOTA[[#This Row],[JUMLAH]]="","",NOTA[[#This Row],[JUMLAH]]*NOTA[[#This Row],[DISC 1]])</f>
        <v/>
      </c>
      <c r="Y639" s="51" t="str">
        <f>IF(NOTA[[#This Row],[JUMLAH]]="","",(NOTA[[#This Row],[JUMLAH]]-NOTA[[#This Row],[DISC 1-]])*NOTA[[#This Row],[DISC 2]])</f>
        <v/>
      </c>
      <c r="Z639" s="51" t="str">
        <f>IF(NOTA[[#This Row],[JUMLAH]]="","",NOTA[[#This Row],[DISC 1-]]+NOTA[[#This Row],[DISC 2-]])</f>
        <v/>
      </c>
      <c r="AA639" s="51" t="str">
        <f>IF(NOTA[[#This Row],[JUMLAH]]="","",NOTA[[#This Row],[JUMLAH]]-NOTA[[#This Row],[DISC]])</f>
        <v/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51" t="str">
        <f>IF(OR(NOTA[[#This Row],[QTY]]="",NOTA[[#This Row],[HARGA SATUAN]]="",),"",NOTA[[#This Row],[QTY]]*NOTA[[#This Row],[HARGA SATUAN]])</f>
        <v/>
      </c>
      <c r="AG639" s="40" t="str">
        <f ca="1">IF(NOTA[ID_H]="","",INDEX(NOTA[TANGGAL],MATCH(,INDIRECT(ADDRESS(ROW(NOTA[TANGGAL]),COLUMN(NOTA[TANGGAL]))&amp;":"&amp;ADDRESS(ROW(),COLUMN(NOTA[TANGGAL]))),-1)))</f>
        <v/>
      </c>
      <c r="AH639" s="42" t="str">
        <f ca="1">IF(NOTA[[#This Row],[NAMA BARANG]]="","",INDEX(NOTA[SUPPLIER],MATCH(,INDIRECT(ADDRESS(ROW(NOTA[ID]),COLUMN(NOTA[ID]))&amp;":"&amp;ADDRESS(ROW(),COLUMN(NOTA[ID]))),-1)))</f>
        <v/>
      </c>
      <c r="AI639" s="42" t="str">
        <f ca="1">IF(NOTA[[#This Row],[ID_H]]="","",IF(NOTA[[#This Row],[FAKTUR]]="",INDIRECT(ADDRESS(ROW()-1,COLUMN())),NOTA[[#This Row],[FAKTUR]]))</f>
        <v/>
      </c>
      <c r="AJ639" s="39" t="str">
        <f ca="1">IF(NOTA[[#This Row],[ID]]="","",COUNTIF(NOTA[ID_H],NOTA[[#This Row],[ID_H]]))</f>
        <v/>
      </c>
      <c r="AK639" s="39" t="str">
        <f ca="1">IF(NOTA[[#This Row],[TGL.NOTA]]="",IF(NOTA[[#This Row],[SUPPLIER_H]]="","",AK638),MONTH(NOTA[[#This Row],[TGL.NOTA]]))</f>
        <v/>
      </c>
      <c r="AL639" s="39" t="str">
        <f>LOWER(SUBSTITUTE(SUBSTITUTE(SUBSTITUTE(SUBSTITUTE(SUBSTITUTE(SUBSTITUTE(SUBSTITUTE(SUBSTITUTE(SUBSTITUTE(NOTA[NAMA BARANG]," ",),".",""),"-",""),"(",""),")",""),",",""),"/",""),"""",""),"+",""))</f>
        <v/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 t="str">
        <f>IF(NOTA[[#This Row],[CONCAT1]]="","",MATCH(NOTA[[#This Row],[CONCAT1]],[3]!db[NB NOTA_C],0))</f>
        <v/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/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9" s="39" t="str">
        <f ca="1">IF(NOTA[[#This Row],[ID_H]]="","",MATCH(NOTA[[#This Row],[NB NOTA_C_QTY]],[3]!db[NB NOTA_C_QTY],0))</f>
        <v/>
      </c>
      <c r="AV639" s="55" t="str">
        <f ca="1">IF(NOTA[[#This Row],[NB NOTA_C_QTY]]="","",ROW()-2)</f>
        <v/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 t="str">
        <f ca="1">IF(NOTA[[#This Row],[NAMA BARANG]]="","",INDEX(NOTA[ID],MATCH(,INDIRECT(ADDRESS(ROW(NOTA[ID]),COLUMN(NOTA[ID]))&amp;":"&amp;ADDRESS(ROW(),COLUMN(NOTA[ID]))),-1)))</f>
        <v/>
      </c>
      <c r="E640" s="47"/>
      <c r="H640" s="48"/>
      <c r="L640" s="42"/>
      <c r="N640" s="39"/>
      <c r="Q640" s="43"/>
      <c r="R640" s="49"/>
      <c r="S640" s="50"/>
      <c r="U640" s="51"/>
      <c r="V640" s="46"/>
      <c r="W640" s="51" t="str">
        <f>IF(NOTA[[#This Row],[HARGA/ CTN]]="",NOTA[[#This Row],[JUMLAH_H]],NOTA[[#This Row],[HARGA/ CTN]]*IF(NOTA[[#This Row],[C]]="",0,NOTA[[#This Row],[C]]))</f>
        <v/>
      </c>
      <c r="X640" s="51" t="str">
        <f>IF(NOTA[[#This Row],[JUMLAH]]="","",NOTA[[#This Row],[JUMLAH]]*NOTA[[#This Row],[DISC 1]])</f>
        <v/>
      </c>
      <c r="Y640" s="51" t="str">
        <f>IF(NOTA[[#This Row],[JUMLAH]]="","",(NOTA[[#This Row],[JUMLAH]]-NOTA[[#This Row],[DISC 1-]])*NOTA[[#This Row],[DISC 2]])</f>
        <v/>
      </c>
      <c r="Z640" s="51" t="str">
        <f>IF(NOTA[[#This Row],[JUMLAH]]="","",NOTA[[#This Row],[DISC 1-]]+NOTA[[#This Row],[DISC 2-]])</f>
        <v/>
      </c>
      <c r="AA640" s="51" t="str">
        <f>IF(NOTA[[#This Row],[JUMLAH]]="","",NOTA[[#This Row],[JUMLAH]]-NOTA[[#This Row],[DISC]])</f>
        <v/>
      </c>
      <c r="AB640" s="51"/>
      <c r="AC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51" t="str">
        <f>IF(OR(NOTA[[#This Row],[QTY]]="",NOTA[[#This Row],[HARGA SATUAN]]="",),"",NOTA[[#This Row],[QTY]]*NOTA[[#This Row],[HARGA SATUAN]])</f>
        <v/>
      </c>
      <c r="AG640" s="40" t="str">
        <f ca="1">IF(NOTA[ID_H]="","",INDEX(NOTA[TANGGAL],MATCH(,INDIRECT(ADDRESS(ROW(NOTA[TANGGAL]),COLUMN(NOTA[TANGGAL]))&amp;":"&amp;ADDRESS(ROW(),COLUMN(NOTA[TANGGAL]))),-1)))</f>
        <v/>
      </c>
      <c r="AH640" s="42" t="str">
        <f ca="1">IF(NOTA[[#This Row],[NAMA BARANG]]="","",INDEX(NOTA[SUPPLIER],MATCH(,INDIRECT(ADDRESS(ROW(NOTA[ID]),COLUMN(NOTA[ID]))&amp;":"&amp;ADDRESS(ROW(),COLUMN(NOTA[ID]))),-1)))</f>
        <v/>
      </c>
      <c r="AI640" s="42" t="str">
        <f ca="1">IF(NOTA[[#This Row],[ID_H]]="","",IF(NOTA[[#This Row],[FAKTUR]]="",INDIRECT(ADDRESS(ROW()-1,COLUMN())),NOTA[[#This Row],[FAKTUR]]))</f>
        <v/>
      </c>
      <c r="AJ640" s="39" t="str">
        <f ca="1">IF(NOTA[[#This Row],[ID]]="","",COUNTIF(NOTA[ID_H],NOTA[[#This Row],[ID_H]]))</f>
        <v/>
      </c>
      <c r="AK640" s="39" t="str">
        <f ca="1">IF(NOTA[[#This Row],[TGL.NOTA]]="",IF(NOTA[[#This Row],[SUPPLIER_H]]="","",AK639),MONTH(NOTA[[#This Row],[TGL.NOTA]]))</f>
        <v/>
      </c>
      <c r="AL640" s="39" t="str">
        <f>LOWER(SUBSTITUTE(SUBSTITUTE(SUBSTITUTE(SUBSTITUTE(SUBSTITUTE(SUBSTITUTE(SUBSTITUTE(SUBSTITUTE(SUBSTITUTE(NOTA[NAMA BARANG]," ",),".",""),"-",""),"(",""),")",""),",",""),"/",""),"""",""),"+",""))</f>
        <v/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 t="str">
        <f>IF(NOTA[[#This Row],[CONCAT1]]="","",MATCH(NOTA[[#This Row],[CONCAT1]],[3]!db[NB NOTA_C],0))</f>
        <v/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/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0" s="39" t="str">
        <f ca="1">IF(NOTA[[#This Row],[ID_H]]="","",MATCH(NOTA[[#This Row],[NB NOTA_C_QTY]],[3]!db[NB NOTA_C_QTY],0))</f>
        <v/>
      </c>
      <c r="AV640" s="55" t="str">
        <f ca="1">IF(NOTA[[#This Row],[NB NOTA_C_QTY]]="","",ROW()-2)</f>
        <v/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NOTA_C_QTY]],[3]!db[NB NOTA_C_QTY],0))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39" t="str">
        <f>IF(NOTA[[#This Row],[ID_P]]="","",MATCH(NOTA[[#This Row],[ID_P]],[1]!B_MSK[N_ID],0))</f>
        <v/>
      </c>
      <c r="D642" s="39" t="str">
        <f ca="1">IF(NOTA[[#This Row],[NAMA BARANG]]="","",INDEX(NOTA[ID],MATCH(,INDIRECT(ADDRESS(ROW(NOTA[ID]),COLUMN(NOTA[ID]))&amp;":"&amp;ADDRESS(ROW(),COLUMN(NOTA[ID]))),-1)))</f>
        <v/>
      </c>
      <c r="E642" s="47"/>
      <c r="H642" s="48"/>
      <c r="L642" s="42"/>
      <c r="N642" s="39"/>
      <c r="Q642" s="43"/>
      <c r="R642" s="49"/>
      <c r="S642" s="50"/>
      <c r="U642" s="51"/>
      <c r="V642" s="46"/>
      <c r="W642" s="51" t="str">
        <f>IF(NOTA[[#This Row],[HARGA/ CTN]]="",NOTA[[#This Row],[JUMLAH_H]],NOTA[[#This Row],[HARGA/ CTN]]*IF(NOTA[[#This Row],[C]]="",0,NOTA[[#This Row],[C]]))</f>
        <v/>
      </c>
      <c r="X642" s="51" t="str">
        <f>IF(NOTA[[#This Row],[JUMLAH]]="","",NOTA[[#This Row],[JUMLAH]]*NOTA[[#This Row],[DISC 1]])</f>
        <v/>
      </c>
      <c r="Y642" s="51" t="str">
        <f>IF(NOTA[[#This Row],[JUMLAH]]="","",(NOTA[[#This Row],[JUMLAH]]-NOTA[[#This Row],[DISC 1-]])*NOTA[[#This Row],[DISC 2]])</f>
        <v/>
      </c>
      <c r="Z642" s="51" t="str">
        <f>IF(NOTA[[#This Row],[JUMLAH]]="","",NOTA[[#This Row],[DISC 1-]]+NOTA[[#This Row],[DISC 2-]])</f>
        <v/>
      </c>
      <c r="AA642" s="51" t="str">
        <f>IF(NOTA[[#This Row],[JUMLAH]]="","",NOTA[[#This Row],[JUMLAH]]-NOTA[[#This Row],[DISC]])</f>
        <v/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51" t="str">
        <f>IF(OR(NOTA[[#This Row],[QTY]]="",NOTA[[#This Row],[HARGA SATUAN]]="",),"",NOTA[[#This Row],[QTY]]*NOTA[[#This Row],[HARGA SATUAN]])</f>
        <v/>
      </c>
      <c r="AG642" s="40" t="str">
        <f ca="1">IF(NOTA[ID_H]="","",INDEX(NOTA[TANGGAL],MATCH(,INDIRECT(ADDRESS(ROW(NOTA[TANGGAL]),COLUMN(NOTA[TANGGAL]))&amp;":"&amp;ADDRESS(ROW(),COLUMN(NOTA[TANGGAL]))),-1)))</f>
        <v/>
      </c>
      <c r="AH642" s="42" t="str">
        <f ca="1">IF(NOTA[[#This Row],[NAMA BARANG]]="","",INDEX(NOTA[SUPPLIER],MATCH(,INDIRECT(ADDRESS(ROW(NOTA[ID]),COLUMN(NOTA[ID]))&amp;":"&amp;ADDRESS(ROW(),COLUMN(NOTA[ID]))),-1)))</f>
        <v/>
      </c>
      <c r="AI642" s="42" t="str">
        <f ca="1">IF(NOTA[[#This Row],[ID_H]]="","",IF(NOTA[[#This Row],[FAKTUR]]="",INDIRECT(ADDRESS(ROW()-1,COLUMN())),NOTA[[#This Row],[FAKTUR]]))</f>
        <v/>
      </c>
      <c r="AJ642" s="39" t="str">
        <f ca="1">IF(NOTA[[#This Row],[ID]]="","",COUNTIF(NOTA[ID_H],NOTA[[#This Row],[ID_H]]))</f>
        <v/>
      </c>
      <c r="AK642" s="39" t="str">
        <f ca="1">IF(NOTA[[#This Row],[TGL.NOTA]]="",IF(NOTA[[#This Row],[SUPPLIER_H]]="","",AK641),MONTH(NOTA[[#This Row],[TGL.NOTA]]))</f>
        <v/>
      </c>
      <c r="AL642" s="39" t="str">
        <f>LOWER(SUBSTITUTE(SUBSTITUTE(SUBSTITUTE(SUBSTITUTE(SUBSTITUTE(SUBSTITUTE(SUBSTITUTE(SUBSTITUTE(SUBSTITUTE(NOTA[NAMA BARANG]," ",),".",""),"-",""),"(",""),")",""),",",""),"/",""),"""",""),"+",""))</f>
        <v/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39" t="str">
        <f>IF(NOTA[[#This Row],[CONCAT4]]="","",_xlfn.IFNA(MATCH(NOTA[[#This Row],[CONCAT4]],[2]!RAW[CONCAT_H],0),FALSE))</f>
        <v/>
      </c>
      <c r="AQ642" s="39" t="str">
        <f>IF(NOTA[[#This Row],[CONCAT1]]="","",MATCH(NOTA[[#This Row],[CONCAT1]],[3]!db[NB NOTA_C],0))</f>
        <v/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/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2" s="39" t="str">
        <f ca="1">IF(NOTA[[#This Row],[ID_H]]="","",MATCH(NOTA[[#This Row],[NB NOTA_C_QTY]],[3]!db[NB NOTA_C_QTY],0))</f>
        <v/>
      </c>
      <c r="AV642" s="55" t="str">
        <f ca="1">IF(NOTA[[#This Row],[NB NOTA_C_QTY]]="","",ROW()-2)</f>
        <v/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 t="str">
        <f ca="1">IF(NOTA[[#This Row],[NAMA BARANG]]="","",INDEX(NOTA[ID],MATCH(,INDIRECT(ADDRESS(ROW(NOTA[ID]),COLUMN(NOTA[ID]))&amp;":"&amp;ADDRESS(ROW(),COLUMN(NOTA[ID]))),-1)))</f>
        <v/>
      </c>
      <c r="E643" s="47"/>
      <c r="H643" s="48"/>
      <c r="L643" s="42"/>
      <c r="N643" s="39"/>
      <c r="O643" s="42"/>
      <c r="Q643" s="43"/>
      <c r="R643" s="49"/>
      <c r="S643" s="50"/>
      <c r="U643" s="51"/>
      <c r="V643" s="46"/>
      <c r="W643" s="51" t="str">
        <f>IF(NOTA[[#This Row],[HARGA/ CTN]]="",NOTA[[#This Row],[JUMLAH_H]],NOTA[[#This Row],[HARGA/ CTN]]*IF(NOTA[[#This Row],[C]]="",0,NOTA[[#This Row],[C]]))</f>
        <v/>
      </c>
      <c r="X643" s="51" t="str">
        <f>IF(NOTA[[#This Row],[JUMLAH]]="","",NOTA[[#This Row],[JUMLAH]]*NOTA[[#This Row],[DISC 1]])</f>
        <v/>
      </c>
      <c r="Y643" s="51" t="str">
        <f>IF(NOTA[[#This Row],[JUMLAH]]="","",(NOTA[[#This Row],[JUMLAH]]-NOTA[[#This Row],[DISC 1-]])*NOTA[[#This Row],[DISC 2]])</f>
        <v/>
      </c>
      <c r="Z643" s="51" t="str">
        <f>IF(NOTA[[#This Row],[JUMLAH]]="","",NOTA[[#This Row],[DISC 1-]]+NOTA[[#This Row],[DISC 2-]])</f>
        <v/>
      </c>
      <c r="AA643" s="51" t="str">
        <f>IF(NOTA[[#This Row],[JUMLAH]]="","",NOTA[[#This Row],[JUMLAH]]-NOTA[[#This Row],[DISC]])</f>
        <v/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51" t="str">
        <f>IF(OR(NOTA[[#This Row],[QTY]]="",NOTA[[#This Row],[HARGA SATUAN]]="",),"",NOTA[[#This Row],[QTY]]*NOTA[[#This Row],[HARGA SATUAN]])</f>
        <v/>
      </c>
      <c r="AG643" s="40" t="str">
        <f ca="1">IF(NOTA[ID_H]="","",INDEX(NOTA[TANGGAL],MATCH(,INDIRECT(ADDRESS(ROW(NOTA[TANGGAL]),COLUMN(NOTA[TANGGAL]))&amp;":"&amp;ADDRESS(ROW(),COLUMN(NOTA[TANGGAL]))),-1)))</f>
        <v/>
      </c>
      <c r="AH643" s="42" t="str">
        <f ca="1">IF(NOTA[[#This Row],[NAMA BARANG]]="","",INDEX(NOTA[SUPPLIER],MATCH(,INDIRECT(ADDRESS(ROW(NOTA[ID]),COLUMN(NOTA[ID]))&amp;":"&amp;ADDRESS(ROW(),COLUMN(NOTA[ID]))),-1)))</f>
        <v/>
      </c>
      <c r="AI643" s="42" t="str">
        <f ca="1">IF(NOTA[[#This Row],[ID_H]]="","",IF(NOTA[[#This Row],[FAKTUR]]="",INDIRECT(ADDRESS(ROW()-1,COLUMN())),NOTA[[#This Row],[FAKTUR]]))</f>
        <v/>
      </c>
      <c r="AJ643" s="39" t="str">
        <f ca="1">IF(NOTA[[#This Row],[ID]]="","",COUNTIF(NOTA[ID_H],NOTA[[#This Row],[ID_H]]))</f>
        <v/>
      </c>
      <c r="AK643" s="39" t="str">
        <f ca="1">IF(NOTA[[#This Row],[TGL.NOTA]]="",IF(NOTA[[#This Row],[SUPPLIER_H]]="","",AK642),MONTH(NOTA[[#This Row],[TGL.NOTA]]))</f>
        <v/>
      </c>
      <c r="AL643" s="39" t="str">
        <f>LOWER(SUBSTITUTE(SUBSTITUTE(SUBSTITUTE(SUBSTITUTE(SUBSTITUTE(SUBSTITUTE(SUBSTITUTE(SUBSTITUTE(SUBSTITUTE(NOTA[NAMA BARANG]," ",),".",""),"-",""),"(",""),")",""),",",""),"/",""),"""",""),"+",""))</f>
        <v/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 t="str">
        <f>IF(NOTA[[#This Row],[CONCAT1]]="","",MATCH(NOTA[[#This Row],[CONCAT1]],[3]!db[NB NOTA_C],0))</f>
        <v/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/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3" s="39" t="str">
        <f ca="1">IF(NOTA[[#This Row],[ID_H]]="","",MATCH(NOTA[[#This Row],[NB NOTA_C_QTY]],[3]!db[NB NOTA_C_QTY],0))</f>
        <v/>
      </c>
      <c r="AV643" s="55" t="str">
        <f ca="1">IF(NOTA[[#This Row],[NB NOTA_C_QTY]]="","",ROW()-2)</f>
        <v/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 t="str">
        <f ca="1">IF(NOTA[[#This Row],[NAMA BARANG]]="","",INDEX(NOTA[ID],MATCH(,INDIRECT(ADDRESS(ROW(NOTA[ID]),COLUMN(NOTA[ID]))&amp;":"&amp;ADDRESS(ROW(),COLUMN(NOTA[ID]))),-1)))</f>
        <v/>
      </c>
      <c r="E644" s="47"/>
      <c r="H644" s="48"/>
      <c r="L644" s="42"/>
      <c r="N644" s="39"/>
      <c r="O644" s="42"/>
      <c r="Q644" s="43"/>
      <c r="R644" s="49"/>
      <c r="S644" s="50"/>
      <c r="U644" s="51"/>
      <c r="V644" s="46"/>
      <c r="W644" s="51" t="str">
        <f>IF(NOTA[[#This Row],[HARGA/ CTN]]="",NOTA[[#This Row],[JUMLAH_H]],NOTA[[#This Row],[HARGA/ CTN]]*IF(NOTA[[#This Row],[C]]="",0,NOTA[[#This Row],[C]]))</f>
        <v/>
      </c>
      <c r="X644" s="51" t="str">
        <f>IF(NOTA[[#This Row],[JUMLAH]]="","",NOTA[[#This Row],[JUMLAH]]*NOTA[[#This Row],[DISC 1]])</f>
        <v/>
      </c>
      <c r="Y644" s="51" t="str">
        <f>IF(NOTA[[#This Row],[JUMLAH]]="","",(NOTA[[#This Row],[JUMLAH]]-NOTA[[#This Row],[DISC 1-]])*NOTA[[#This Row],[DISC 2]])</f>
        <v/>
      </c>
      <c r="Z644" s="51" t="str">
        <f>IF(NOTA[[#This Row],[JUMLAH]]="","",NOTA[[#This Row],[DISC 1-]]+NOTA[[#This Row],[DISC 2-]])</f>
        <v/>
      </c>
      <c r="AA644" s="51" t="str">
        <f>IF(NOTA[[#This Row],[JUMLAH]]="","",NOTA[[#This Row],[JUMLAH]]-NOTA[[#This Row],[DISC]])</f>
        <v/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51" t="str">
        <f>IF(OR(NOTA[[#This Row],[QTY]]="",NOTA[[#This Row],[HARGA SATUAN]]="",),"",NOTA[[#This Row],[QTY]]*NOTA[[#This Row],[HARGA SATUAN]])</f>
        <v/>
      </c>
      <c r="AG644" s="40" t="str">
        <f ca="1">IF(NOTA[ID_H]="","",INDEX(NOTA[TANGGAL],MATCH(,INDIRECT(ADDRESS(ROW(NOTA[TANGGAL]),COLUMN(NOTA[TANGGAL]))&amp;":"&amp;ADDRESS(ROW(),COLUMN(NOTA[TANGGAL]))),-1)))</f>
        <v/>
      </c>
      <c r="AH644" s="42" t="str">
        <f ca="1">IF(NOTA[[#This Row],[NAMA BARANG]]="","",INDEX(NOTA[SUPPLIER],MATCH(,INDIRECT(ADDRESS(ROW(NOTA[ID]),COLUMN(NOTA[ID]))&amp;":"&amp;ADDRESS(ROW(),COLUMN(NOTA[ID]))),-1)))</f>
        <v/>
      </c>
      <c r="AI644" s="42" t="str">
        <f ca="1">IF(NOTA[[#This Row],[ID_H]]="","",IF(NOTA[[#This Row],[FAKTUR]]="",INDIRECT(ADDRESS(ROW()-1,COLUMN())),NOTA[[#This Row],[FAKTUR]]))</f>
        <v/>
      </c>
      <c r="AJ644" s="39" t="str">
        <f ca="1">IF(NOTA[[#This Row],[ID]]="","",COUNTIF(NOTA[ID_H],NOTA[[#This Row],[ID_H]]))</f>
        <v/>
      </c>
      <c r="AK644" s="39" t="str">
        <f ca="1">IF(NOTA[[#This Row],[TGL.NOTA]]="",IF(NOTA[[#This Row],[SUPPLIER_H]]="","",AK643),MONTH(NOTA[[#This Row],[TGL.NOTA]]))</f>
        <v/>
      </c>
      <c r="AL644" s="39" t="str">
        <f>LOWER(SUBSTITUTE(SUBSTITUTE(SUBSTITUTE(SUBSTITUTE(SUBSTITUTE(SUBSTITUTE(SUBSTITUTE(SUBSTITUTE(SUBSTITUTE(NOTA[NAMA BARANG]," ",),".",""),"-",""),"(",""),")",""),",",""),"/",""),"""",""),"+",""))</f>
        <v/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 t="str">
        <f>IF(NOTA[[#This Row],[CONCAT1]]="","",MATCH(NOTA[[#This Row],[CONCAT1]],[3]!db[NB NOTA_C],0))</f>
        <v/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/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4" s="39" t="str">
        <f ca="1">IF(NOTA[[#This Row],[ID_H]]="","",MATCH(NOTA[[#This Row],[NB NOTA_C_QTY]],[3]!db[NB NOTA_C_QTY],0))</f>
        <v/>
      </c>
      <c r="AV644" s="55" t="str">
        <f ca="1">IF(NOTA[[#This Row],[NB NOTA_C_QTY]]="","",ROW()-2)</f>
        <v/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 t="str">
        <f ca="1">IF(NOTA[[#This Row],[NAMA BARANG]]="","",INDEX(NOTA[ID],MATCH(,INDIRECT(ADDRESS(ROW(NOTA[ID]),COLUMN(NOTA[ID]))&amp;":"&amp;ADDRESS(ROW(),COLUMN(NOTA[ID]))),-1)))</f>
        <v/>
      </c>
      <c r="E645" s="47"/>
      <c r="H645" s="48"/>
      <c r="L645" s="42"/>
      <c r="N645" s="39"/>
      <c r="O645" s="42"/>
      <c r="Q645" s="43"/>
      <c r="R645" s="49"/>
      <c r="S645" s="50"/>
      <c r="U645" s="51"/>
      <c r="V645" s="46"/>
      <c r="W645" s="51" t="str">
        <f>IF(NOTA[[#This Row],[HARGA/ CTN]]="",NOTA[[#This Row],[JUMLAH_H]],NOTA[[#This Row],[HARGA/ CTN]]*IF(NOTA[[#This Row],[C]]="",0,NOTA[[#This Row],[C]]))</f>
        <v/>
      </c>
      <c r="X645" s="51" t="str">
        <f>IF(NOTA[[#This Row],[JUMLAH]]="","",NOTA[[#This Row],[JUMLAH]]*NOTA[[#This Row],[DISC 1]])</f>
        <v/>
      </c>
      <c r="Y645" s="51" t="str">
        <f>IF(NOTA[[#This Row],[JUMLAH]]="","",(NOTA[[#This Row],[JUMLAH]]-NOTA[[#This Row],[DISC 1-]])*NOTA[[#This Row],[DISC 2]])</f>
        <v/>
      </c>
      <c r="Z645" s="51" t="str">
        <f>IF(NOTA[[#This Row],[JUMLAH]]="","",NOTA[[#This Row],[DISC 1-]]+NOTA[[#This Row],[DISC 2-]])</f>
        <v/>
      </c>
      <c r="AA645" s="51" t="str">
        <f>IF(NOTA[[#This Row],[JUMLAH]]="","",NOTA[[#This Row],[JUMLAH]]-NOTA[[#This Row],[DISC]])</f>
        <v/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51" t="str">
        <f>IF(OR(NOTA[[#This Row],[QTY]]="",NOTA[[#This Row],[HARGA SATUAN]]="",),"",NOTA[[#This Row],[QTY]]*NOTA[[#This Row],[HARGA SATUAN]])</f>
        <v/>
      </c>
      <c r="AG645" s="40" t="str">
        <f ca="1">IF(NOTA[ID_H]="","",INDEX(NOTA[TANGGAL],MATCH(,INDIRECT(ADDRESS(ROW(NOTA[TANGGAL]),COLUMN(NOTA[TANGGAL]))&amp;":"&amp;ADDRESS(ROW(),COLUMN(NOTA[TANGGAL]))),-1)))</f>
        <v/>
      </c>
      <c r="AH645" s="42" t="str">
        <f ca="1">IF(NOTA[[#This Row],[NAMA BARANG]]="","",INDEX(NOTA[SUPPLIER],MATCH(,INDIRECT(ADDRESS(ROW(NOTA[ID]),COLUMN(NOTA[ID]))&amp;":"&amp;ADDRESS(ROW(),COLUMN(NOTA[ID]))),-1)))</f>
        <v/>
      </c>
      <c r="AI645" s="42" t="str">
        <f ca="1">IF(NOTA[[#This Row],[ID_H]]="","",IF(NOTA[[#This Row],[FAKTUR]]="",INDIRECT(ADDRESS(ROW()-1,COLUMN())),NOTA[[#This Row],[FAKTUR]]))</f>
        <v/>
      </c>
      <c r="AJ645" s="39" t="str">
        <f ca="1">IF(NOTA[[#This Row],[ID]]="","",COUNTIF(NOTA[ID_H],NOTA[[#This Row],[ID_H]]))</f>
        <v/>
      </c>
      <c r="AK645" s="39" t="str">
        <f ca="1">IF(NOTA[[#This Row],[TGL.NOTA]]="",IF(NOTA[[#This Row],[SUPPLIER_H]]="","",AK644),MONTH(NOTA[[#This Row],[TGL.NOTA]]))</f>
        <v/>
      </c>
      <c r="AL645" s="39" t="str">
        <f>LOWER(SUBSTITUTE(SUBSTITUTE(SUBSTITUTE(SUBSTITUTE(SUBSTITUTE(SUBSTITUTE(SUBSTITUTE(SUBSTITUTE(SUBSTITUTE(NOTA[NAMA BARANG]," ",),".",""),"-",""),"(",""),")",""),",",""),"/",""),"""",""),"+",""))</f>
        <v/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 t="str">
        <f>IF(NOTA[[#This Row],[CONCAT1]]="","",MATCH(NOTA[[#This Row],[CONCAT1]],[3]!db[NB NOTA_C],0))</f>
        <v/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/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5" s="39" t="str">
        <f ca="1">IF(NOTA[[#This Row],[ID_H]]="","",MATCH(NOTA[[#This Row],[NB NOTA_C_QTY]],[3]!db[NB NOTA_C_QTY],0))</f>
        <v/>
      </c>
      <c r="AV645" s="55" t="str">
        <f ca="1">IF(NOTA[[#This Row],[NB NOTA_C_QTY]]="","",ROW()-2)</f>
        <v/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 t="str">
        <f ca="1">IF(NOTA[[#This Row],[NAMA BARANG]]="","",INDEX(NOTA[ID],MATCH(,INDIRECT(ADDRESS(ROW(NOTA[ID]),COLUMN(NOTA[ID]))&amp;":"&amp;ADDRESS(ROW(),COLUMN(NOTA[ID]))),-1)))</f>
        <v/>
      </c>
      <c r="E646" s="47"/>
      <c r="H646" s="48"/>
      <c r="L646" s="42"/>
      <c r="N646" s="39"/>
      <c r="O646" s="42"/>
      <c r="Q646" s="43"/>
      <c r="R646" s="49"/>
      <c r="S646" s="50"/>
      <c r="U646" s="51"/>
      <c r="V646" s="46"/>
      <c r="W646" s="51" t="str">
        <f>IF(NOTA[[#This Row],[HARGA/ CTN]]="",NOTA[[#This Row],[JUMLAH_H]],NOTA[[#This Row],[HARGA/ CTN]]*IF(NOTA[[#This Row],[C]]="",0,NOTA[[#This Row],[C]]))</f>
        <v/>
      </c>
      <c r="X646" s="51" t="str">
        <f>IF(NOTA[[#This Row],[JUMLAH]]="","",NOTA[[#This Row],[JUMLAH]]*NOTA[[#This Row],[DISC 1]])</f>
        <v/>
      </c>
      <c r="Y646" s="51" t="str">
        <f>IF(NOTA[[#This Row],[JUMLAH]]="","",(NOTA[[#This Row],[JUMLAH]]-NOTA[[#This Row],[DISC 1-]])*NOTA[[#This Row],[DISC 2]])</f>
        <v/>
      </c>
      <c r="Z646" s="51" t="str">
        <f>IF(NOTA[[#This Row],[JUMLAH]]="","",NOTA[[#This Row],[DISC 1-]]+NOTA[[#This Row],[DISC 2-]])</f>
        <v/>
      </c>
      <c r="AA646" s="51" t="str">
        <f>IF(NOTA[[#This Row],[JUMLAH]]="","",NOTA[[#This Row],[JUMLAH]]-NOTA[[#This Row],[DISC]])</f>
        <v/>
      </c>
      <c r="AB646" s="51"/>
      <c r="AC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51" t="str">
        <f>IF(OR(NOTA[[#This Row],[QTY]]="",NOTA[[#This Row],[HARGA SATUAN]]="",),"",NOTA[[#This Row],[QTY]]*NOTA[[#This Row],[HARGA SATUAN]])</f>
        <v/>
      </c>
      <c r="AG646" s="40" t="str">
        <f ca="1">IF(NOTA[ID_H]="","",INDEX(NOTA[TANGGAL],MATCH(,INDIRECT(ADDRESS(ROW(NOTA[TANGGAL]),COLUMN(NOTA[TANGGAL]))&amp;":"&amp;ADDRESS(ROW(),COLUMN(NOTA[TANGGAL]))),-1)))</f>
        <v/>
      </c>
      <c r="AH646" s="42" t="str">
        <f ca="1">IF(NOTA[[#This Row],[NAMA BARANG]]="","",INDEX(NOTA[SUPPLIER],MATCH(,INDIRECT(ADDRESS(ROW(NOTA[ID]),COLUMN(NOTA[ID]))&amp;":"&amp;ADDRESS(ROW(),COLUMN(NOTA[ID]))),-1)))</f>
        <v/>
      </c>
      <c r="AI646" s="42" t="str">
        <f ca="1">IF(NOTA[[#This Row],[ID_H]]="","",IF(NOTA[[#This Row],[FAKTUR]]="",INDIRECT(ADDRESS(ROW()-1,COLUMN())),NOTA[[#This Row],[FAKTUR]]))</f>
        <v/>
      </c>
      <c r="AJ646" s="39" t="str">
        <f ca="1">IF(NOTA[[#This Row],[ID]]="","",COUNTIF(NOTA[ID_H],NOTA[[#This Row],[ID_H]]))</f>
        <v/>
      </c>
      <c r="AK646" s="39" t="str">
        <f ca="1">IF(NOTA[[#This Row],[TGL.NOTA]]="",IF(NOTA[[#This Row],[SUPPLIER_H]]="","",AK645),MONTH(NOTA[[#This Row],[TGL.NOTA]]))</f>
        <v/>
      </c>
      <c r="AL646" s="39" t="str">
        <f>LOWER(SUBSTITUTE(SUBSTITUTE(SUBSTITUTE(SUBSTITUTE(SUBSTITUTE(SUBSTITUTE(SUBSTITUTE(SUBSTITUTE(SUBSTITUTE(NOTA[NAMA BARANG]," ",),".",""),"-",""),"(",""),")",""),",",""),"/",""),"""",""),"+",""))</f>
        <v/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 t="str">
        <f>IF(NOTA[[#This Row],[CONCAT1]]="","",MATCH(NOTA[[#This Row],[CONCAT1]],[3]!db[NB NOTA_C],0))</f>
        <v/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/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6" s="39" t="str">
        <f ca="1">IF(NOTA[[#This Row],[ID_H]]="","",MATCH(NOTA[[#This Row],[NB NOTA_C_QTY]],[3]!db[NB NOTA_C_QTY],0))</f>
        <v/>
      </c>
      <c r="AV646" s="55" t="str">
        <f ca="1">IF(NOTA[[#This Row],[NB NOTA_C_QTY]]="","",ROW()-2)</f>
        <v/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NOTA_C_QTY]],[3]!db[NB NOTA_C_QTY],0))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39" t="str">
        <f>IF(NOTA[[#This Row],[ID_P]]="","",MATCH(NOTA[[#This Row],[ID_P]],[1]!B_MSK[N_ID],0))</f>
        <v/>
      </c>
      <c r="D648" s="39" t="str">
        <f ca="1">IF(NOTA[[#This Row],[NAMA BARANG]]="","",INDEX(NOTA[ID],MATCH(,INDIRECT(ADDRESS(ROW(NOTA[ID]),COLUMN(NOTA[ID]))&amp;":"&amp;ADDRESS(ROW(),COLUMN(NOTA[ID]))),-1)))</f>
        <v/>
      </c>
      <c r="E648" s="47"/>
      <c r="F648" s="42"/>
      <c r="G648" s="42"/>
      <c r="H648" s="39"/>
      <c r="J648" s="47"/>
      <c r="L648" s="42"/>
      <c r="N648" s="39"/>
      <c r="O648" s="42"/>
      <c r="Q648" s="43"/>
      <c r="R648" s="49"/>
      <c r="S648" s="50"/>
      <c r="U648" s="51"/>
      <c r="V648" s="46"/>
      <c r="W648" s="51" t="str">
        <f>IF(NOTA[[#This Row],[HARGA/ CTN]]="",NOTA[[#This Row],[JUMLAH_H]],NOTA[[#This Row],[HARGA/ CTN]]*IF(NOTA[[#This Row],[C]]="",0,NOTA[[#This Row],[C]]))</f>
        <v/>
      </c>
      <c r="X648" s="51" t="str">
        <f>IF(NOTA[[#This Row],[JUMLAH]]="","",NOTA[[#This Row],[JUMLAH]]*NOTA[[#This Row],[DISC 1]])</f>
        <v/>
      </c>
      <c r="Y648" s="51" t="str">
        <f>IF(NOTA[[#This Row],[JUMLAH]]="","",(NOTA[[#This Row],[JUMLAH]]-NOTA[[#This Row],[DISC 1-]])*NOTA[[#This Row],[DISC 2]])</f>
        <v/>
      </c>
      <c r="Z648" s="51" t="str">
        <f>IF(NOTA[[#This Row],[JUMLAH]]="","",NOTA[[#This Row],[DISC 1-]]+NOTA[[#This Row],[DISC 2-]])</f>
        <v/>
      </c>
      <c r="AA648" s="51" t="str">
        <f>IF(NOTA[[#This Row],[JUMLAH]]="","",NOTA[[#This Row],[JUMLAH]]-NOTA[[#This Row],[DISC]])</f>
        <v/>
      </c>
      <c r="AB648" s="51"/>
      <c r="AC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51" t="str">
        <f>IF(OR(NOTA[[#This Row],[QTY]]="",NOTA[[#This Row],[HARGA SATUAN]]="",),"",NOTA[[#This Row],[QTY]]*NOTA[[#This Row],[HARGA SATUAN]])</f>
        <v/>
      </c>
      <c r="AG648" s="40" t="str">
        <f ca="1">IF(NOTA[ID_H]="","",INDEX(NOTA[TANGGAL],MATCH(,INDIRECT(ADDRESS(ROW(NOTA[TANGGAL]),COLUMN(NOTA[TANGGAL]))&amp;":"&amp;ADDRESS(ROW(),COLUMN(NOTA[TANGGAL]))),-1)))</f>
        <v/>
      </c>
      <c r="AH648" s="42" t="str">
        <f ca="1">IF(NOTA[[#This Row],[NAMA BARANG]]="","",INDEX(NOTA[SUPPLIER],MATCH(,INDIRECT(ADDRESS(ROW(NOTA[ID]),COLUMN(NOTA[ID]))&amp;":"&amp;ADDRESS(ROW(),COLUMN(NOTA[ID]))),-1)))</f>
        <v/>
      </c>
      <c r="AI648" s="42" t="str">
        <f ca="1">IF(NOTA[[#This Row],[ID_H]]="","",IF(NOTA[[#This Row],[FAKTUR]]="",INDIRECT(ADDRESS(ROW()-1,COLUMN())),NOTA[[#This Row],[FAKTUR]]))</f>
        <v/>
      </c>
      <c r="AJ648" s="39" t="str">
        <f ca="1">IF(NOTA[[#This Row],[ID]]="","",COUNTIF(NOTA[ID_H],NOTA[[#This Row],[ID_H]]))</f>
        <v/>
      </c>
      <c r="AK648" s="39" t="str">
        <f ca="1">IF(NOTA[[#This Row],[TGL.NOTA]]="",IF(NOTA[[#This Row],[SUPPLIER_H]]="","",AK647),MONTH(NOTA[[#This Row],[TGL.NOTA]]))</f>
        <v/>
      </c>
      <c r="AL648" s="39" t="str">
        <f>LOWER(SUBSTITUTE(SUBSTITUTE(SUBSTITUTE(SUBSTITUTE(SUBSTITUTE(SUBSTITUTE(SUBSTITUTE(SUBSTITUTE(SUBSTITUTE(NOTA[NAMA BARANG]," ",),".",""),"-",""),"(",""),")",""),",",""),"/",""),"""",""),"+",""))</f>
        <v/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39" t="str">
        <f>IF(NOTA[[#This Row],[CONCAT4]]="","",_xlfn.IFNA(MATCH(NOTA[[#This Row],[CONCAT4]],[2]!RAW[CONCAT_H],0),FALSE))</f>
        <v/>
      </c>
      <c r="AQ648" s="39" t="str">
        <f>IF(NOTA[[#This Row],[CONCAT1]]="","",MATCH(NOTA[[#This Row],[CONCAT1]],[3]!db[NB NOTA_C],0))</f>
        <v/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/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8" s="39" t="str">
        <f ca="1">IF(NOTA[[#This Row],[ID_H]]="","",MATCH(NOTA[[#This Row],[NB NOTA_C_QTY]],[3]!db[NB NOTA_C_QTY],0))</f>
        <v/>
      </c>
      <c r="AV648" s="55" t="str">
        <f ca="1">IF(NOTA[[#This Row],[NB NOTA_C_QTY]]="","",ROW()-2)</f>
        <v/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NOTA_C_QTY]],[3]!db[NB NOTA_C_QTY],0))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39" t="str">
        <f>IF(NOTA[[#This Row],[ID_P]]="","",MATCH(NOTA[[#This Row],[ID_P]],[1]!B_MSK[N_ID],0))</f>
        <v/>
      </c>
      <c r="D650" s="39" t="str">
        <f ca="1">IF(NOTA[[#This Row],[NAMA BARANG]]="","",INDEX(NOTA[ID],MATCH(,INDIRECT(ADDRESS(ROW(NOTA[ID]),COLUMN(NOTA[ID]))&amp;":"&amp;ADDRESS(ROW(),COLUMN(NOTA[ID]))),-1)))</f>
        <v/>
      </c>
      <c r="E650" s="47"/>
      <c r="H650" s="48"/>
      <c r="N650" s="39"/>
      <c r="Q650" s="43"/>
      <c r="R650" s="49"/>
      <c r="S650" s="50"/>
      <c r="U650" s="51"/>
      <c r="V650" s="46"/>
      <c r="W650" s="51" t="str">
        <f>IF(NOTA[[#This Row],[HARGA/ CTN]]="",NOTA[[#This Row],[JUMLAH_H]],NOTA[[#This Row],[HARGA/ CTN]]*IF(NOTA[[#This Row],[C]]="",0,NOTA[[#This Row],[C]]))</f>
        <v/>
      </c>
      <c r="X650" s="51" t="str">
        <f>IF(NOTA[[#This Row],[JUMLAH]]="","",NOTA[[#This Row],[JUMLAH]]*NOTA[[#This Row],[DISC 1]])</f>
        <v/>
      </c>
      <c r="Y650" s="51" t="str">
        <f>IF(NOTA[[#This Row],[JUMLAH]]="","",(NOTA[[#This Row],[JUMLAH]]-NOTA[[#This Row],[DISC 1-]])*NOTA[[#This Row],[DISC 2]])</f>
        <v/>
      </c>
      <c r="Z650" s="51" t="str">
        <f>IF(NOTA[[#This Row],[JUMLAH]]="","",NOTA[[#This Row],[DISC 1-]]+NOTA[[#This Row],[DISC 2-]])</f>
        <v/>
      </c>
      <c r="AA650" s="51" t="str">
        <f>IF(NOTA[[#This Row],[JUMLAH]]="","",NOTA[[#This Row],[JUMLAH]]-NOTA[[#This Row],[DISC]])</f>
        <v/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51" t="str">
        <f>IF(OR(NOTA[[#This Row],[QTY]]="",NOTA[[#This Row],[HARGA SATUAN]]="",),"",NOTA[[#This Row],[QTY]]*NOTA[[#This Row],[HARGA SATUAN]])</f>
        <v/>
      </c>
      <c r="AG650" s="40" t="str">
        <f ca="1">IF(NOTA[ID_H]="","",INDEX(NOTA[TANGGAL],MATCH(,INDIRECT(ADDRESS(ROW(NOTA[TANGGAL]),COLUMN(NOTA[TANGGAL]))&amp;":"&amp;ADDRESS(ROW(),COLUMN(NOTA[TANGGAL]))),-1)))</f>
        <v/>
      </c>
      <c r="AH650" s="42" t="str">
        <f ca="1">IF(NOTA[[#This Row],[NAMA BARANG]]="","",INDEX(NOTA[SUPPLIER],MATCH(,INDIRECT(ADDRESS(ROW(NOTA[ID]),COLUMN(NOTA[ID]))&amp;":"&amp;ADDRESS(ROW(),COLUMN(NOTA[ID]))),-1)))</f>
        <v/>
      </c>
      <c r="AI650" s="42" t="str">
        <f ca="1">IF(NOTA[[#This Row],[ID_H]]="","",IF(NOTA[[#This Row],[FAKTUR]]="",INDIRECT(ADDRESS(ROW()-1,COLUMN())),NOTA[[#This Row],[FAKTUR]]))</f>
        <v/>
      </c>
      <c r="AJ650" s="39" t="str">
        <f ca="1">IF(NOTA[[#This Row],[ID]]="","",COUNTIF(NOTA[ID_H],NOTA[[#This Row],[ID_H]]))</f>
        <v/>
      </c>
      <c r="AK650" s="39" t="str">
        <f ca="1">IF(NOTA[[#This Row],[TGL.NOTA]]="",IF(NOTA[[#This Row],[SUPPLIER_H]]="","",AK649),MONTH(NOTA[[#This Row],[TGL.NOTA]]))</f>
        <v/>
      </c>
      <c r="AL650" s="39" t="str">
        <f>LOWER(SUBSTITUTE(SUBSTITUTE(SUBSTITUTE(SUBSTITUTE(SUBSTITUTE(SUBSTITUTE(SUBSTITUTE(SUBSTITUTE(SUBSTITUTE(NOTA[NAMA BARANG]," ",),".",""),"-",""),"(",""),")",""),",",""),"/",""),"""",""),"+",""))</f>
        <v/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39" t="str">
        <f>IF(NOTA[[#This Row],[CONCAT4]]="","",_xlfn.IFNA(MATCH(NOTA[[#This Row],[CONCAT4]],[2]!RAW[CONCAT_H],0),FALSE))</f>
        <v/>
      </c>
      <c r="AQ650" s="39" t="str">
        <f>IF(NOTA[[#This Row],[CONCAT1]]="","",MATCH(NOTA[[#This Row],[CONCAT1]],[3]!db[NB NOTA_C],0))</f>
        <v/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/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0" s="39" t="str">
        <f ca="1">IF(NOTA[[#This Row],[ID_H]]="","",MATCH(NOTA[[#This Row],[NB NOTA_C_QTY]],[3]!db[NB NOTA_C_QTY],0))</f>
        <v/>
      </c>
      <c r="AV650" s="55" t="str">
        <f ca="1">IF(NOTA[[#This Row],[NB NOTA_C_QTY]]="","",ROW()-2)</f>
        <v/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 t="str">
        <f ca="1">IF(NOTA[[#This Row],[NAMA BARANG]]="","",INDEX(NOTA[ID],MATCH(,INDIRECT(ADDRESS(ROW(NOTA[ID]),COLUMN(NOTA[ID]))&amp;":"&amp;ADDRESS(ROW(),COLUMN(NOTA[ID]))),-1)))</f>
        <v/>
      </c>
      <c r="E651" s="47"/>
      <c r="F651" s="42"/>
      <c r="G651" s="42"/>
      <c r="H651" s="39"/>
      <c r="L651" s="42"/>
      <c r="N651" s="39"/>
      <c r="O651" s="42"/>
      <c r="Q651" s="43"/>
      <c r="R651" s="49"/>
      <c r="S651" s="50"/>
      <c r="U651" s="51"/>
      <c r="V651" s="46"/>
      <c r="W651" s="51" t="str">
        <f>IF(NOTA[[#This Row],[HARGA/ CTN]]="",NOTA[[#This Row],[JUMLAH_H]],NOTA[[#This Row],[HARGA/ CTN]]*IF(NOTA[[#This Row],[C]]="",0,NOTA[[#This Row],[C]]))</f>
        <v/>
      </c>
      <c r="X651" s="51" t="str">
        <f>IF(NOTA[[#This Row],[JUMLAH]]="","",NOTA[[#This Row],[JUMLAH]]*NOTA[[#This Row],[DISC 1]])</f>
        <v/>
      </c>
      <c r="Y651" s="51" t="str">
        <f>IF(NOTA[[#This Row],[JUMLAH]]="","",(NOTA[[#This Row],[JUMLAH]]-NOTA[[#This Row],[DISC 1-]])*NOTA[[#This Row],[DISC 2]])</f>
        <v/>
      </c>
      <c r="Z651" s="51" t="str">
        <f>IF(NOTA[[#This Row],[JUMLAH]]="","",NOTA[[#This Row],[DISC 1-]]+NOTA[[#This Row],[DISC 2-]])</f>
        <v/>
      </c>
      <c r="AA651" s="51" t="str">
        <f>IF(NOTA[[#This Row],[JUMLAH]]="","",NOTA[[#This Row],[JUMLAH]]-NOTA[[#This Row],[DISC]])</f>
        <v/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51" t="str">
        <f>IF(OR(NOTA[[#This Row],[QTY]]="",NOTA[[#This Row],[HARGA SATUAN]]="",),"",NOTA[[#This Row],[QTY]]*NOTA[[#This Row],[HARGA SATUAN]])</f>
        <v/>
      </c>
      <c r="AG651" s="40" t="str">
        <f ca="1">IF(NOTA[ID_H]="","",INDEX(NOTA[TANGGAL],MATCH(,INDIRECT(ADDRESS(ROW(NOTA[TANGGAL]),COLUMN(NOTA[TANGGAL]))&amp;":"&amp;ADDRESS(ROW(),COLUMN(NOTA[TANGGAL]))),-1)))</f>
        <v/>
      </c>
      <c r="AH651" s="42" t="str">
        <f ca="1">IF(NOTA[[#This Row],[NAMA BARANG]]="","",INDEX(NOTA[SUPPLIER],MATCH(,INDIRECT(ADDRESS(ROW(NOTA[ID]),COLUMN(NOTA[ID]))&amp;":"&amp;ADDRESS(ROW(),COLUMN(NOTA[ID]))),-1)))</f>
        <v/>
      </c>
      <c r="AI651" s="42" t="str">
        <f ca="1">IF(NOTA[[#This Row],[ID_H]]="","",IF(NOTA[[#This Row],[FAKTUR]]="",INDIRECT(ADDRESS(ROW()-1,COLUMN())),NOTA[[#This Row],[FAKTUR]]))</f>
        <v/>
      </c>
      <c r="AJ651" s="39" t="str">
        <f ca="1">IF(NOTA[[#This Row],[ID]]="","",COUNTIF(NOTA[ID_H],NOTA[[#This Row],[ID_H]]))</f>
        <v/>
      </c>
      <c r="AK651" s="39" t="str">
        <f ca="1">IF(NOTA[[#This Row],[TGL.NOTA]]="",IF(NOTA[[#This Row],[SUPPLIER_H]]="","",AK650),MONTH(NOTA[[#This Row],[TGL.NOTA]]))</f>
        <v/>
      </c>
      <c r="AL651" s="39" t="str">
        <f>LOWER(SUBSTITUTE(SUBSTITUTE(SUBSTITUTE(SUBSTITUTE(SUBSTITUTE(SUBSTITUTE(SUBSTITUTE(SUBSTITUTE(SUBSTITUTE(NOTA[NAMA BARANG]," ",),".",""),"-",""),"(",""),")",""),",",""),"/",""),"""",""),"+",""))</f>
        <v/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 t="str">
        <f>IF(NOTA[[#This Row],[CONCAT1]]="","",MATCH(NOTA[[#This Row],[CONCAT1]],[3]!db[NB NOTA_C],0))</f>
        <v/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/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1" s="39" t="str">
        <f ca="1">IF(NOTA[[#This Row],[ID_H]]="","",MATCH(NOTA[[#This Row],[NB NOTA_C_QTY]],[3]!db[NB NOTA_C_QTY],0))</f>
        <v/>
      </c>
      <c r="AV651" s="55" t="str">
        <f ca="1">IF(NOTA[[#This Row],[NB NOTA_C_QTY]]="","",ROW()-2)</f>
        <v/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 t="str">
        <f ca="1">IF(NOTA[[#This Row],[NAMA BARANG]]="","",INDEX(NOTA[ID],MATCH(,INDIRECT(ADDRESS(ROW(NOTA[ID]),COLUMN(NOTA[ID]))&amp;":"&amp;ADDRESS(ROW(),COLUMN(NOTA[ID]))),-1)))</f>
        <v/>
      </c>
      <c r="E652" s="47"/>
      <c r="H652" s="48"/>
      <c r="L652" s="42"/>
      <c r="N652" s="39"/>
      <c r="O652" s="42"/>
      <c r="Q652" s="43"/>
      <c r="R652" s="49"/>
      <c r="S652" s="50"/>
      <c r="U652" s="51"/>
      <c r="V652" s="46"/>
      <c r="W652" s="51" t="str">
        <f>IF(NOTA[[#This Row],[HARGA/ CTN]]="",NOTA[[#This Row],[JUMLAH_H]],NOTA[[#This Row],[HARGA/ CTN]]*IF(NOTA[[#This Row],[C]]="",0,NOTA[[#This Row],[C]]))</f>
        <v/>
      </c>
      <c r="X652" s="51" t="str">
        <f>IF(NOTA[[#This Row],[JUMLAH]]="","",NOTA[[#This Row],[JUMLAH]]*NOTA[[#This Row],[DISC 1]])</f>
        <v/>
      </c>
      <c r="Y652" s="51" t="str">
        <f>IF(NOTA[[#This Row],[JUMLAH]]="","",(NOTA[[#This Row],[JUMLAH]]-NOTA[[#This Row],[DISC 1-]])*NOTA[[#This Row],[DISC 2]])</f>
        <v/>
      </c>
      <c r="Z652" s="51" t="str">
        <f>IF(NOTA[[#This Row],[JUMLAH]]="","",NOTA[[#This Row],[DISC 1-]]+NOTA[[#This Row],[DISC 2-]])</f>
        <v/>
      </c>
      <c r="AA652" s="51" t="str">
        <f>IF(NOTA[[#This Row],[JUMLAH]]="","",NOTA[[#This Row],[JUMLAH]]-NOTA[[#This Row],[DISC]])</f>
        <v/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51" t="str">
        <f>IF(OR(NOTA[[#This Row],[QTY]]="",NOTA[[#This Row],[HARGA SATUAN]]="",),"",NOTA[[#This Row],[QTY]]*NOTA[[#This Row],[HARGA SATUAN]])</f>
        <v/>
      </c>
      <c r="AG652" s="40" t="str">
        <f ca="1">IF(NOTA[ID_H]="","",INDEX(NOTA[TANGGAL],MATCH(,INDIRECT(ADDRESS(ROW(NOTA[TANGGAL]),COLUMN(NOTA[TANGGAL]))&amp;":"&amp;ADDRESS(ROW(),COLUMN(NOTA[TANGGAL]))),-1)))</f>
        <v/>
      </c>
      <c r="AH652" s="42" t="str">
        <f ca="1">IF(NOTA[[#This Row],[NAMA BARANG]]="","",INDEX(NOTA[SUPPLIER],MATCH(,INDIRECT(ADDRESS(ROW(NOTA[ID]),COLUMN(NOTA[ID]))&amp;":"&amp;ADDRESS(ROW(),COLUMN(NOTA[ID]))),-1)))</f>
        <v/>
      </c>
      <c r="AI652" s="42" t="str">
        <f ca="1">IF(NOTA[[#This Row],[ID_H]]="","",IF(NOTA[[#This Row],[FAKTUR]]="",INDIRECT(ADDRESS(ROW()-1,COLUMN())),NOTA[[#This Row],[FAKTUR]]))</f>
        <v/>
      </c>
      <c r="AJ652" s="39" t="str">
        <f ca="1">IF(NOTA[[#This Row],[ID]]="","",COUNTIF(NOTA[ID_H],NOTA[[#This Row],[ID_H]]))</f>
        <v/>
      </c>
      <c r="AK652" s="39" t="str">
        <f ca="1">IF(NOTA[[#This Row],[TGL.NOTA]]="",IF(NOTA[[#This Row],[SUPPLIER_H]]="","",AK651),MONTH(NOTA[[#This Row],[TGL.NOTA]]))</f>
        <v/>
      </c>
      <c r="AL652" s="39" t="str">
        <f>LOWER(SUBSTITUTE(SUBSTITUTE(SUBSTITUTE(SUBSTITUTE(SUBSTITUTE(SUBSTITUTE(SUBSTITUTE(SUBSTITUTE(SUBSTITUTE(NOTA[NAMA BARANG]," ",),".",""),"-",""),"(",""),")",""),",",""),"/",""),"""",""),"+",""))</f>
        <v/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 t="str">
        <f>IF(NOTA[[#This Row],[CONCAT1]]="","",MATCH(NOTA[[#This Row],[CONCAT1]],[3]!db[NB NOTA_C],0))</f>
        <v/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/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2" s="39" t="str">
        <f ca="1">IF(NOTA[[#This Row],[ID_H]]="","",MATCH(NOTA[[#This Row],[NB NOTA_C_QTY]],[3]!db[NB NOTA_C_QTY],0))</f>
        <v/>
      </c>
      <c r="AV652" s="55" t="str">
        <f ca="1">IF(NOTA[[#This Row],[NB NOTA_C_QTY]]="","",ROW()-2)</f>
        <v/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 t="str">
        <f ca="1">IF(NOTA[[#This Row],[NAMA BARANG]]="","",INDEX(NOTA[ID],MATCH(,INDIRECT(ADDRESS(ROW(NOTA[ID]),COLUMN(NOTA[ID]))&amp;":"&amp;ADDRESS(ROW(),COLUMN(NOTA[ID]))),-1)))</f>
        <v/>
      </c>
      <c r="E653" s="47"/>
      <c r="H653" s="48"/>
      <c r="N653" s="39"/>
      <c r="Q653" s="43"/>
      <c r="R653" s="49"/>
      <c r="S653" s="50"/>
      <c r="U653" s="51"/>
      <c r="V653" s="46"/>
      <c r="W653" s="51" t="str">
        <f>IF(NOTA[[#This Row],[HARGA/ CTN]]="",NOTA[[#This Row],[JUMLAH_H]],NOTA[[#This Row],[HARGA/ CTN]]*IF(NOTA[[#This Row],[C]]="",0,NOTA[[#This Row],[C]]))</f>
        <v/>
      </c>
      <c r="X653" s="51" t="str">
        <f>IF(NOTA[[#This Row],[JUMLAH]]="","",NOTA[[#This Row],[JUMLAH]]*NOTA[[#This Row],[DISC 1]])</f>
        <v/>
      </c>
      <c r="Y653" s="51" t="str">
        <f>IF(NOTA[[#This Row],[JUMLAH]]="","",(NOTA[[#This Row],[JUMLAH]]-NOTA[[#This Row],[DISC 1-]])*NOTA[[#This Row],[DISC 2]])</f>
        <v/>
      </c>
      <c r="Z653" s="51" t="str">
        <f>IF(NOTA[[#This Row],[JUMLAH]]="","",NOTA[[#This Row],[DISC 1-]]+NOTA[[#This Row],[DISC 2-]])</f>
        <v/>
      </c>
      <c r="AA653" s="51" t="str">
        <f>IF(NOTA[[#This Row],[JUMLAH]]="","",NOTA[[#This Row],[JUMLAH]]-NOTA[[#This Row],[DISC]])</f>
        <v/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51" t="str">
        <f>IF(OR(NOTA[[#This Row],[QTY]]="",NOTA[[#This Row],[HARGA SATUAN]]="",),"",NOTA[[#This Row],[QTY]]*NOTA[[#This Row],[HARGA SATUAN]])</f>
        <v/>
      </c>
      <c r="AG653" s="40" t="str">
        <f ca="1">IF(NOTA[ID_H]="","",INDEX(NOTA[TANGGAL],MATCH(,INDIRECT(ADDRESS(ROW(NOTA[TANGGAL]),COLUMN(NOTA[TANGGAL]))&amp;":"&amp;ADDRESS(ROW(),COLUMN(NOTA[TANGGAL]))),-1)))</f>
        <v/>
      </c>
      <c r="AH653" s="42" t="str">
        <f ca="1">IF(NOTA[[#This Row],[NAMA BARANG]]="","",INDEX(NOTA[SUPPLIER],MATCH(,INDIRECT(ADDRESS(ROW(NOTA[ID]),COLUMN(NOTA[ID]))&amp;":"&amp;ADDRESS(ROW(),COLUMN(NOTA[ID]))),-1)))</f>
        <v/>
      </c>
      <c r="AI653" s="42" t="str">
        <f ca="1">IF(NOTA[[#This Row],[ID_H]]="","",IF(NOTA[[#This Row],[FAKTUR]]="",INDIRECT(ADDRESS(ROW()-1,COLUMN())),NOTA[[#This Row],[FAKTUR]]))</f>
        <v/>
      </c>
      <c r="AJ653" s="39" t="str">
        <f ca="1">IF(NOTA[[#This Row],[ID]]="","",COUNTIF(NOTA[ID_H],NOTA[[#This Row],[ID_H]]))</f>
        <v/>
      </c>
      <c r="AK653" s="39" t="str">
        <f ca="1">IF(NOTA[[#This Row],[TGL.NOTA]]="",IF(NOTA[[#This Row],[SUPPLIER_H]]="","",AK652),MONTH(NOTA[[#This Row],[TGL.NOTA]]))</f>
        <v/>
      </c>
      <c r="AL653" s="39" t="str">
        <f>LOWER(SUBSTITUTE(SUBSTITUTE(SUBSTITUTE(SUBSTITUTE(SUBSTITUTE(SUBSTITUTE(SUBSTITUTE(SUBSTITUTE(SUBSTITUTE(NOTA[NAMA BARANG]," ",),".",""),"-",""),"(",""),")",""),",",""),"/",""),"""",""),"+",""))</f>
        <v/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 t="str">
        <f>IF(NOTA[[#This Row],[CONCAT1]]="","",MATCH(NOTA[[#This Row],[CONCAT1]],[3]!db[NB NOTA_C],0))</f>
        <v/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/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3" s="39" t="str">
        <f ca="1">IF(NOTA[[#This Row],[ID_H]]="","",MATCH(NOTA[[#This Row],[NB NOTA_C_QTY]],[3]!db[NB NOTA_C_QTY],0))</f>
        <v/>
      </c>
      <c r="AV653" s="55" t="str">
        <f ca="1">IF(NOTA[[#This Row],[NB NOTA_C_QTY]]="","",ROW()-2)</f>
        <v/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 t="str">
        <f ca="1">IF(NOTA[[#This Row],[NAMA BARANG]]="","",INDEX(NOTA[ID],MATCH(,INDIRECT(ADDRESS(ROW(NOTA[ID]),COLUMN(NOTA[ID]))&amp;":"&amp;ADDRESS(ROW(),COLUMN(NOTA[ID]))),-1)))</f>
        <v/>
      </c>
      <c r="E654" s="47"/>
      <c r="F654" s="42"/>
      <c r="G654" s="42"/>
      <c r="H654" s="39"/>
      <c r="L654" s="44"/>
      <c r="N654" s="39"/>
      <c r="O654" s="42"/>
      <c r="Q654" s="43"/>
      <c r="R654" s="40"/>
      <c r="S654" s="50"/>
      <c r="U654" s="51"/>
      <c r="V654" s="46"/>
      <c r="W654" s="51" t="str">
        <f>IF(NOTA[[#This Row],[HARGA/ CTN]]="",NOTA[[#This Row],[JUMLAH_H]],NOTA[[#This Row],[HARGA/ CTN]]*IF(NOTA[[#This Row],[C]]="",0,NOTA[[#This Row],[C]]))</f>
        <v/>
      </c>
      <c r="X654" s="51" t="str">
        <f>IF(NOTA[[#This Row],[JUMLAH]]="","",NOTA[[#This Row],[JUMLAH]]*NOTA[[#This Row],[DISC 1]])</f>
        <v/>
      </c>
      <c r="Y654" s="51" t="str">
        <f>IF(NOTA[[#This Row],[JUMLAH]]="","",(NOTA[[#This Row],[JUMLAH]]-NOTA[[#This Row],[DISC 1-]])*NOTA[[#This Row],[DISC 2]])</f>
        <v/>
      </c>
      <c r="Z654" s="51" t="str">
        <f>IF(NOTA[[#This Row],[JUMLAH]]="","",NOTA[[#This Row],[DISC 1-]]+NOTA[[#This Row],[DISC 2-]])</f>
        <v/>
      </c>
      <c r="AA654" s="51" t="str">
        <f>IF(NOTA[[#This Row],[JUMLAH]]="","",NOTA[[#This Row],[JUMLAH]]-NOTA[[#This Row],[DISC]])</f>
        <v/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51" t="str">
        <f>IF(OR(NOTA[[#This Row],[QTY]]="",NOTA[[#This Row],[HARGA SATUAN]]="",),"",NOTA[[#This Row],[QTY]]*NOTA[[#This Row],[HARGA SATUAN]])</f>
        <v/>
      </c>
      <c r="AG654" s="40" t="str">
        <f ca="1">IF(NOTA[ID_H]="","",INDEX(NOTA[TANGGAL],MATCH(,INDIRECT(ADDRESS(ROW(NOTA[TANGGAL]),COLUMN(NOTA[TANGGAL]))&amp;":"&amp;ADDRESS(ROW(),COLUMN(NOTA[TANGGAL]))),-1)))</f>
        <v/>
      </c>
      <c r="AH654" s="42" t="str">
        <f ca="1">IF(NOTA[[#This Row],[NAMA BARANG]]="","",INDEX(NOTA[SUPPLIER],MATCH(,INDIRECT(ADDRESS(ROW(NOTA[ID]),COLUMN(NOTA[ID]))&amp;":"&amp;ADDRESS(ROW(),COLUMN(NOTA[ID]))),-1)))</f>
        <v/>
      </c>
      <c r="AI654" s="42" t="str">
        <f ca="1">IF(NOTA[[#This Row],[ID_H]]="","",IF(NOTA[[#This Row],[FAKTUR]]="",INDIRECT(ADDRESS(ROW()-1,COLUMN())),NOTA[[#This Row],[FAKTUR]]))</f>
        <v/>
      </c>
      <c r="AJ654" s="39" t="str">
        <f ca="1">IF(NOTA[[#This Row],[ID]]="","",COUNTIF(NOTA[ID_H],NOTA[[#This Row],[ID_H]]))</f>
        <v/>
      </c>
      <c r="AK654" s="39" t="str">
        <f ca="1">IF(NOTA[[#This Row],[TGL.NOTA]]="",IF(NOTA[[#This Row],[SUPPLIER_H]]="","",AK653),MONTH(NOTA[[#This Row],[TGL.NOTA]]))</f>
        <v/>
      </c>
      <c r="AL654" s="39" t="str">
        <f>LOWER(SUBSTITUTE(SUBSTITUTE(SUBSTITUTE(SUBSTITUTE(SUBSTITUTE(SUBSTITUTE(SUBSTITUTE(SUBSTITUTE(SUBSTITUTE(NOTA[NAMA BARANG]," ",),".",""),"-",""),"(",""),")",""),",",""),"/",""),"""",""),"+",""))</f>
        <v/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 t="str">
        <f>IF(NOTA[[#This Row],[CONCAT1]]="","",MATCH(NOTA[[#This Row],[CONCAT1]],[3]!db[NB NOTA_C],0))</f>
        <v/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/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4" s="39" t="str">
        <f ca="1">IF(NOTA[[#This Row],[ID_H]]="","",MATCH(NOTA[[#This Row],[NB NOTA_C_QTY]],[3]!db[NB NOTA_C_QTY],0))</f>
        <v/>
      </c>
      <c r="AV654" s="55" t="str">
        <f ca="1">IF(NOTA[[#This Row],[NB NOTA_C_QTY]]="","",ROW()-2)</f>
        <v/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 t="str">
        <f ca="1">IF(NOTA[[#This Row],[NAMA BARANG]]="","",INDEX(NOTA[ID],MATCH(,INDIRECT(ADDRESS(ROW(NOTA[ID]),COLUMN(NOTA[ID]))&amp;":"&amp;ADDRESS(ROW(),COLUMN(NOTA[ID]))),-1)))</f>
        <v/>
      </c>
      <c r="E655" s="47"/>
      <c r="H655" s="48"/>
      <c r="N655" s="39"/>
      <c r="Q655" s="43"/>
      <c r="R655" s="49"/>
      <c r="S655" s="50"/>
      <c r="U655" s="51"/>
      <c r="V655" s="46"/>
      <c r="W655" s="51" t="str">
        <f>IF(NOTA[[#This Row],[HARGA/ CTN]]="",NOTA[[#This Row],[JUMLAH_H]],NOTA[[#This Row],[HARGA/ CTN]]*IF(NOTA[[#This Row],[C]]="",0,NOTA[[#This Row],[C]]))</f>
        <v/>
      </c>
      <c r="X655" s="51" t="str">
        <f>IF(NOTA[[#This Row],[JUMLAH]]="","",NOTA[[#This Row],[JUMLAH]]*NOTA[[#This Row],[DISC 1]])</f>
        <v/>
      </c>
      <c r="Y655" s="51" t="str">
        <f>IF(NOTA[[#This Row],[JUMLAH]]="","",(NOTA[[#This Row],[JUMLAH]]-NOTA[[#This Row],[DISC 1-]])*NOTA[[#This Row],[DISC 2]])</f>
        <v/>
      </c>
      <c r="Z655" s="51" t="str">
        <f>IF(NOTA[[#This Row],[JUMLAH]]="","",NOTA[[#This Row],[DISC 1-]]+NOTA[[#This Row],[DISC 2-]])</f>
        <v/>
      </c>
      <c r="AA655" s="51" t="str">
        <f>IF(NOTA[[#This Row],[JUMLAH]]="","",NOTA[[#This Row],[JUMLAH]]-NOTA[[#This Row],[DISC]])</f>
        <v/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51" t="str">
        <f>IF(OR(NOTA[[#This Row],[QTY]]="",NOTA[[#This Row],[HARGA SATUAN]]="",),"",NOTA[[#This Row],[QTY]]*NOTA[[#This Row],[HARGA SATUAN]])</f>
        <v/>
      </c>
      <c r="AG655" s="40" t="str">
        <f ca="1">IF(NOTA[ID_H]="","",INDEX(NOTA[TANGGAL],MATCH(,INDIRECT(ADDRESS(ROW(NOTA[TANGGAL]),COLUMN(NOTA[TANGGAL]))&amp;":"&amp;ADDRESS(ROW(),COLUMN(NOTA[TANGGAL]))),-1)))</f>
        <v/>
      </c>
      <c r="AH655" s="42" t="str">
        <f ca="1">IF(NOTA[[#This Row],[NAMA BARANG]]="","",INDEX(NOTA[SUPPLIER],MATCH(,INDIRECT(ADDRESS(ROW(NOTA[ID]),COLUMN(NOTA[ID]))&amp;":"&amp;ADDRESS(ROW(),COLUMN(NOTA[ID]))),-1)))</f>
        <v/>
      </c>
      <c r="AI655" s="42" t="str">
        <f ca="1">IF(NOTA[[#This Row],[ID_H]]="","",IF(NOTA[[#This Row],[FAKTUR]]="",INDIRECT(ADDRESS(ROW()-1,COLUMN())),NOTA[[#This Row],[FAKTUR]]))</f>
        <v/>
      </c>
      <c r="AJ655" s="39" t="str">
        <f ca="1">IF(NOTA[[#This Row],[ID]]="","",COUNTIF(NOTA[ID_H],NOTA[[#This Row],[ID_H]]))</f>
        <v/>
      </c>
      <c r="AK655" s="39" t="str">
        <f ca="1">IF(NOTA[[#This Row],[TGL.NOTA]]="",IF(NOTA[[#This Row],[SUPPLIER_H]]="","",AK654),MONTH(NOTA[[#This Row],[TGL.NOTA]]))</f>
        <v/>
      </c>
      <c r="AL655" s="39" t="str">
        <f>LOWER(SUBSTITUTE(SUBSTITUTE(SUBSTITUTE(SUBSTITUTE(SUBSTITUTE(SUBSTITUTE(SUBSTITUTE(SUBSTITUTE(SUBSTITUTE(NOTA[NAMA BARANG]," ",),".",""),"-",""),"(",""),")",""),",",""),"/",""),"""",""),"+",""))</f>
        <v/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 t="str">
        <f>IF(NOTA[[#This Row],[CONCAT1]]="","",MATCH(NOTA[[#This Row],[CONCAT1]],[3]!db[NB NOTA_C],0))</f>
        <v/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/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5" s="39" t="str">
        <f ca="1">IF(NOTA[[#This Row],[ID_H]]="","",MATCH(NOTA[[#This Row],[NB NOTA_C_QTY]],[3]!db[NB NOTA_C_QTY],0))</f>
        <v/>
      </c>
      <c r="AV655" s="55" t="str">
        <f ca="1">IF(NOTA[[#This Row],[NB NOTA_C_QTY]]="","",ROW()-2)</f>
        <v/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 t="str">
        <f ca="1">IF(NOTA[[#This Row],[NAMA BARANG]]="","",INDEX(NOTA[ID],MATCH(,INDIRECT(ADDRESS(ROW(NOTA[ID]),COLUMN(NOTA[ID]))&amp;":"&amp;ADDRESS(ROW(),COLUMN(NOTA[ID]))),-1)))</f>
        <v/>
      </c>
      <c r="E656" s="47"/>
      <c r="H656" s="48"/>
      <c r="N656" s="39"/>
      <c r="Q656" s="43"/>
      <c r="R656" s="49"/>
      <c r="S656" s="50"/>
      <c r="U656" s="51"/>
      <c r="V656" s="46"/>
      <c r="W656" s="51" t="str">
        <f>IF(NOTA[[#This Row],[HARGA/ CTN]]="",NOTA[[#This Row],[JUMLAH_H]],NOTA[[#This Row],[HARGA/ CTN]]*IF(NOTA[[#This Row],[C]]="",0,NOTA[[#This Row],[C]]))</f>
        <v/>
      </c>
      <c r="X656" s="51" t="str">
        <f>IF(NOTA[[#This Row],[JUMLAH]]="","",NOTA[[#This Row],[JUMLAH]]*NOTA[[#This Row],[DISC 1]])</f>
        <v/>
      </c>
      <c r="Y656" s="51" t="str">
        <f>IF(NOTA[[#This Row],[JUMLAH]]="","",(NOTA[[#This Row],[JUMLAH]]-NOTA[[#This Row],[DISC 1-]])*NOTA[[#This Row],[DISC 2]])</f>
        <v/>
      </c>
      <c r="Z656" s="51" t="str">
        <f>IF(NOTA[[#This Row],[JUMLAH]]="","",NOTA[[#This Row],[DISC 1-]]+NOTA[[#This Row],[DISC 2-]])</f>
        <v/>
      </c>
      <c r="AA656" s="51" t="str">
        <f>IF(NOTA[[#This Row],[JUMLAH]]="","",NOTA[[#This Row],[JUMLAH]]-NOTA[[#This Row],[DISC]])</f>
        <v/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51" t="str">
        <f>IF(OR(NOTA[[#This Row],[QTY]]="",NOTA[[#This Row],[HARGA SATUAN]]="",),"",NOTA[[#This Row],[QTY]]*NOTA[[#This Row],[HARGA SATUAN]])</f>
        <v/>
      </c>
      <c r="AG656" s="40" t="str">
        <f ca="1">IF(NOTA[ID_H]="","",INDEX(NOTA[TANGGAL],MATCH(,INDIRECT(ADDRESS(ROW(NOTA[TANGGAL]),COLUMN(NOTA[TANGGAL]))&amp;":"&amp;ADDRESS(ROW(),COLUMN(NOTA[TANGGAL]))),-1)))</f>
        <v/>
      </c>
      <c r="AH656" s="42" t="str">
        <f ca="1">IF(NOTA[[#This Row],[NAMA BARANG]]="","",INDEX(NOTA[SUPPLIER],MATCH(,INDIRECT(ADDRESS(ROW(NOTA[ID]),COLUMN(NOTA[ID]))&amp;":"&amp;ADDRESS(ROW(),COLUMN(NOTA[ID]))),-1)))</f>
        <v/>
      </c>
      <c r="AI656" s="42" t="str">
        <f ca="1">IF(NOTA[[#This Row],[ID_H]]="","",IF(NOTA[[#This Row],[FAKTUR]]="",INDIRECT(ADDRESS(ROW()-1,COLUMN())),NOTA[[#This Row],[FAKTUR]]))</f>
        <v/>
      </c>
      <c r="AJ656" s="39" t="str">
        <f ca="1">IF(NOTA[[#This Row],[ID]]="","",COUNTIF(NOTA[ID_H],NOTA[[#This Row],[ID_H]]))</f>
        <v/>
      </c>
      <c r="AK656" s="39" t="str">
        <f ca="1">IF(NOTA[[#This Row],[TGL.NOTA]]="",IF(NOTA[[#This Row],[SUPPLIER_H]]="","",AK655),MONTH(NOTA[[#This Row],[TGL.NOTA]]))</f>
        <v/>
      </c>
      <c r="AL656" s="39" t="str">
        <f>LOWER(SUBSTITUTE(SUBSTITUTE(SUBSTITUTE(SUBSTITUTE(SUBSTITUTE(SUBSTITUTE(SUBSTITUTE(SUBSTITUTE(SUBSTITUTE(NOTA[NAMA BARANG]," ",),".",""),"-",""),"(",""),")",""),",",""),"/",""),"""",""),"+",""))</f>
        <v/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 t="str">
        <f>IF(NOTA[[#This Row],[CONCAT1]]="","",MATCH(NOTA[[#This Row],[CONCAT1]],[3]!db[NB NOTA_C],0))</f>
        <v/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/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6" s="39" t="str">
        <f ca="1">IF(NOTA[[#This Row],[ID_H]]="","",MATCH(NOTA[[#This Row],[NB NOTA_C_QTY]],[3]!db[NB NOTA_C_QTY],0))</f>
        <v/>
      </c>
      <c r="AV656" s="55" t="str">
        <f ca="1">IF(NOTA[[#This Row],[NB NOTA_C_QTY]]="","",ROW()-2)</f>
        <v/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 t="str">
        <f ca="1">IF(NOTA[[#This Row],[NAMA BARANG]]="","",INDEX(NOTA[ID],MATCH(,INDIRECT(ADDRESS(ROW(NOTA[ID]),COLUMN(NOTA[ID]))&amp;":"&amp;ADDRESS(ROW(),COLUMN(NOTA[ID]))),-1)))</f>
        <v/>
      </c>
      <c r="E657" s="47"/>
      <c r="H657" s="48"/>
      <c r="N657" s="39"/>
      <c r="Q657" s="43"/>
      <c r="R657" s="49"/>
      <c r="S657" s="50"/>
      <c r="U657" s="51"/>
      <c r="V657" s="46"/>
      <c r="W657" s="51" t="str">
        <f>IF(NOTA[[#This Row],[HARGA/ CTN]]="",NOTA[[#This Row],[JUMLAH_H]],NOTA[[#This Row],[HARGA/ CTN]]*IF(NOTA[[#This Row],[C]]="",0,NOTA[[#This Row],[C]]))</f>
        <v/>
      </c>
      <c r="X657" s="51" t="str">
        <f>IF(NOTA[[#This Row],[JUMLAH]]="","",NOTA[[#This Row],[JUMLAH]]*NOTA[[#This Row],[DISC 1]])</f>
        <v/>
      </c>
      <c r="Y657" s="51" t="str">
        <f>IF(NOTA[[#This Row],[JUMLAH]]="","",(NOTA[[#This Row],[JUMLAH]]-NOTA[[#This Row],[DISC 1-]])*NOTA[[#This Row],[DISC 2]])</f>
        <v/>
      </c>
      <c r="Z657" s="51" t="str">
        <f>IF(NOTA[[#This Row],[JUMLAH]]="","",NOTA[[#This Row],[DISC 1-]]+NOTA[[#This Row],[DISC 2-]])</f>
        <v/>
      </c>
      <c r="AA657" s="51" t="str">
        <f>IF(NOTA[[#This Row],[JUMLAH]]="","",NOTA[[#This Row],[JUMLAH]]-NOTA[[#This Row],[DISC]])</f>
        <v/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51" t="str">
        <f>IF(OR(NOTA[[#This Row],[QTY]]="",NOTA[[#This Row],[HARGA SATUAN]]="",),"",NOTA[[#This Row],[QTY]]*NOTA[[#This Row],[HARGA SATUAN]])</f>
        <v/>
      </c>
      <c r="AG657" s="40" t="str">
        <f ca="1">IF(NOTA[ID_H]="","",INDEX(NOTA[TANGGAL],MATCH(,INDIRECT(ADDRESS(ROW(NOTA[TANGGAL]),COLUMN(NOTA[TANGGAL]))&amp;":"&amp;ADDRESS(ROW(),COLUMN(NOTA[TANGGAL]))),-1)))</f>
        <v/>
      </c>
      <c r="AH657" s="42" t="str">
        <f ca="1">IF(NOTA[[#This Row],[NAMA BARANG]]="","",INDEX(NOTA[SUPPLIER],MATCH(,INDIRECT(ADDRESS(ROW(NOTA[ID]),COLUMN(NOTA[ID]))&amp;":"&amp;ADDRESS(ROW(),COLUMN(NOTA[ID]))),-1)))</f>
        <v/>
      </c>
      <c r="AI657" s="42" t="str">
        <f ca="1">IF(NOTA[[#This Row],[ID_H]]="","",IF(NOTA[[#This Row],[FAKTUR]]="",INDIRECT(ADDRESS(ROW()-1,COLUMN())),NOTA[[#This Row],[FAKTUR]]))</f>
        <v/>
      </c>
      <c r="AJ657" s="39" t="str">
        <f ca="1">IF(NOTA[[#This Row],[ID]]="","",COUNTIF(NOTA[ID_H],NOTA[[#This Row],[ID_H]]))</f>
        <v/>
      </c>
      <c r="AK657" s="39" t="str">
        <f ca="1">IF(NOTA[[#This Row],[TGL.NOTA]]="",IF(NOTA[[#This Row],[SUPPLIER_H]]="","",AK656),MONTH(NOTA[[#This Row],[TGL.NOTA]]))</f>
        <v/>
      </c>
      <c r="AL657" s="39" t="str">
        <f>LOWER(SUBSTITUTE(SUBSTITUTE(SUBSTITUTE(SUBSTITUTE(SUBSTITUTE(SUBSTITUTE(SUBSTITUTE(SUBSTITUTE(SUBSTITUTE(NOTA[NAMA BARANG]," ",),".",""),"-",""),"(",""),")",""),",",""),"/",""),"""",""),"+",""))</f>
        <v/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 t="str">
        <f>IF(NOTA[[#This Row],[CONCAT1]]="","",MATCH(NOTA[[#This Row],[CONCAT1]],[3]!db[NB NOTA_C],0))</f>
        <v/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/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7" s="39" t="str">
        <f ca="1">IF(NOTA[[#This Row],[ID_H]]="","",MATCH(NOTA[[#This Row],[NB NOTA_C_QTY]],[3]!db[NB NOTA_C_QTY],0))</f>
        <v/>
      </c>
      <c r="AV657" s="55" t="str">
        <f ca="1">IF(NOTA[[#This Row],[NB NOTA_C_QTY]]="","",ROW()-2)</f>
        <v/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 t="str">
        <f ca="1">IF(NOTA[[#This Row],[NAMA BARANG]]="","",INDEX(NOTA[ID],MATCH(,INDIRECT(ADDRESS(ROW(NOTA[ID]),COLUMN(NOTA[ID]))&amp;":"&amp;ADDRESS(ROW(),COLUMN(NOTA[ID]))),-1)))</f>
        <v/>
      </c>
      <c r="E658" s="47"/>
      <c r="H658" s="48"/>
      <c r="N658" s="39"/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51" t="str">
        <f>IF(OR(NOTA[[#This Row],[QTY]]="",NOTA[[#This Row],[HARGA SATUAN]]="",),"",NOTA[[#This Row],[QTY]]*NOTA[[#This Row],[HARGA SATUAN]])</f>
        <v/>
      </c>
      <c r="AG658" s="40" t="str">
        <f ca="1">IF(NOTA[ID_H]="","",INDEX(NOTA[TANGGAL],MATCH(,INDIRECT(ADDRESS(ROW(NOTA[TANGGAL]),COLUMN(NOTA[TANGGAL]))&amp;":"&amp;ADDRESS(ROW(),COLUMN(NOTA[TANGGAL]))),-1)))</f>
        <v/>
      </c>
      <c r="AH658" s="42" t="str">
        <f ca="1">IF(NOTA[[#This Row],[NAMA BARANG]]="","",INDEX(NOTA[SUPPLIER],MATCH(,INDIRECT(ADDRESS(ROW(NOTA[ID]),COLUMN(NOTA[ID]))&amp;":"&amp;ADDRESS(ROW(),COLUMN(NOTA[ID]))),-1)))</f>
        <v/>
      </c>
      <c r="AI658" s="42" t="str">
        <f ca="1">IF(NOTA[[#This Row],[ID_H]]="","",IF(NOTA[[#This Row],[FAKTUR]]="",INDIRECT(ADDRESS(ROW()-1,COLUMN())),NOTA[[#This Row],[FAKTUR]]))</f>
        <v/>
      </c>
      <c r="AJ658" s="39" t="str">
        <f ca="1">IF(NOTA[[#This Row],[ID]]="","",COUNTIF(NOTA[ID_H],NOTA[[#This Row],[ID_H]]))</f>
        <v/>
      </c>
      <c r="AK658" s="39" t="str">
        <f ca="1">IF(NOTA[[#This Row],[TGL.NOTA]]="",IF(NOTA[[#This Row],[SUPPLIER_H]]="","",AK657),MONTH(NOTA[[#This Row],[TGL.NOTA]]))</f>
        <v/>
      </c>
      <c r="AL658" s="39" t="str">
        <f>LOWER(SUBSTITUTE(SUBSTITUTE(SUBSTITUTE(SUBSTITUTE(SUBSTITUTE(SUBSTITUTE(SUBSTITUTE(SUBSTITUTE(SUBSTITUTE(NOTA[NAMA BARANG]," ",),".",""),"-",""),"(",""),")",""),",",""),"/",""),"""",""),"+",""))</f>
        <v/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 t="str">
        <f>IF(NOTA[[#This Row],[CONCAT1]]="","",MATCH(NOTA[[#This Row],[CONCAT1]],[3]!db[NB NOTA_C],0))</f>
        <v/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/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8" s="39" t="str">
        <f ca="1">IF(NOTA[[#This Row],[ID_H]]="","",MATCH(NOTA[[#This Row],[NB NOTA_C_QTY]],[3]!db[NB NOTA_C_QTY],0))</f>
        <v/>
      </c>
      <c r="AV658" s="55" t="str">
        <f ca="1">IF(NOTA[[#This Row],[NB NOTA_C_QTY]]="","",ROW()-2)</f>
        <v/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Row],[SUPPLIER_H]]="","",#REF!),MONTH(NOTA[[#This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NOTA_C_QTY]],[3]!db[NB NOTA_C_QTY],0))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39" t="str">
        <f>IF(NOTA[[#This Row],[ID_P]]="","",MATCH(NOTA[[#This Row],[ID_P]],[1]!B_MSK[N_ID],0))</f>
        <v/>
      </c>
      <c r="D660" s="39" t="str">
        <f ca="1">IF(NOTA[[#This Row],[NAMA BARANG]]="","",INDEX(NOTA[ID],MATCH(,INDIRECT(ADDRESS(ROW(NOTA[ID]),COLUMN(NOTA[ID]))&amp;":"&amp;ADDRESS(ROW(),COLUMN(NOTA[ID]))),-1)))</f>
        <v/>
      </c>
      <c r="E660" s="47"/>
      <c r="H660" s="48"/>
      <c r="N660" s="39"/>
      <c r="Q660" s="43"/>
      <c r="R660" s="49"/>
      <c r="S660" s="50"/>
      <c r="U660" s="51"/>
      <c r="V660" s="46"/>
      <c r="W660" s="51" t="str">
        <f>IF(NOTA[[#This Row],[HARGA/ CTN]]="",NOTA[[#This Row],[JUMLAH_H]],NOTA[[#This Row],[HARGA/ CTN]]*IF(NOTA[[#This Row],[C]]="",0,NOTA[[#This Row],[C]]))</f>
        <v/>
      </c>
      <c r="X660" s="51" t="str">
        <f>IF(NOTA[[#This Row],[JUMLAH]]="","",NOTA[[#This Row],[JUMLAH]]*NOTA[[#This Row],[DISC 1]])</f>
        <v/>
      </c>
      <c r="Y660" s="51" t="str">
        <f>IF(NOTA[[#This Row],[JUMLAH]]="","",(NOTA[[#This Row],[JUMLAH]]-NOTA[[#This Row],[DISC 1-]])*NOTA[[#This Row],[DISC 2]])</f>
        <v/>
      </c>
      <c r="Z660" s="51" t="str">
        <f>IF(NOTA[[#This Row],[JUMLAH]]="","",NOTA[[#This Row],[DISC 1-]]+NOTA[[#This Row],[DISC 2-]])</f>
        <v/>
      </c>
      <c r="AA660" s="51" t="str">
        <f>IF(NOTA[[#This Row],[JUMLAH]]="","",NOTA[[#This Row],[JUMLAH]]-NOTA[[#This Row],[DISC]])</f>
        <v/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51" t="str">
        <f>IF(OR(NOTA[[#This Row],[QTY]]="",NOTA[[#This Row],[HARGA SATUAN]]="",),"",NOTA[[#This Row],[QTY]]*NOTA[[#This Row],[HARGA SATUAN]])</f>
        <v/>
      </c>
      <c r="AG660" s="40" t="str">
        <f ca="1">IF(NOTA[ID_H]="","",INDEX(NOTA[TANGGAL],MATCH(,INDIRECT(ADDRESS(ROW(NOTA[TANGGAL]),COLUMN(NOTA[TANGGAL]))&amp;":"&amp;ADDRESS(ROW(),COLUMN(NOTA[TANGGAL]))),-1)))</f>
        <v/>
      </c>
      <c r="AH660" s="42" t="str">
        <f ca="1">IF(NOTA[[#This Row],[NAMA BARANG]]="","",INDEX(NOTA[SUPPLIER],MATCH(,INDIRECT(ADDRESS(ROW(NOTA[ID]),COLUMN(NOTA[ID]))&amp;":"&amp;ADDRESS(ROW(),COLUMN(NOTA[ID]))),-1)))</f>
        <v/>
      </c>
      <c r="AI660" s="42" t="str">
        <f ca="1">IF(NOTA[[#This Row],[ID_H]]="","",IF(NOTA[[#This Row],[FAKTUR]]="",INDIRECT(ADDRESS(ROW()-1,COLUMN())),NOTA[[#This Row],[FAKTUR]]))</f>
        <v/>
      </c>
      <c r="AJ660" s="39" t="str">
        <f ca="1">IF(NOTA[[#This Row],[ID]]="","",COUNTIF(NOTA[ID_H],NOTA[[#This Row],[ID_H]]))</f>
        <v/>
      </c>
      <c r="AK660" s="39" t="str">
        <f ca="1">IF(NOTA[[#This Row],[TGL.NOTA]]="",IF(NOTA[[#This Row],[SUPPLIER_H]]="","",AK659),MONTH(NOTA[[#This Row],[TGL.NOTA]]))</f>
        <v/>
      </c>
      <c r="AL660" s="39" t="str">
        <f>LOWER(SUBSTITUTE(SUBSTITUTE(SUBSTITUTE(SUBSTITUTE(SUBSTITUTE(SUBSTITUTE(SUBSTITUTE(SUBSTITUTE(SUBSTITUTE(NOTA[NAMA BARANG]," ",),".",""),"-",""),"(",""),")",""),",",""),"/",""),"""",""),"+",""))</f>
        <v/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39" t="str">
        <f>IF(NOTA[[#This Row],[CONCAT4]]="","",_xlfn.IFNA(MATCH(NOTA[[#This Row],[CONCAT4]],[2]!RAW[CONCAT_H],0),FALSE))</f>
        <v/>
      </c>
      <c r="AQ660" s="39" t="str">
        <f>IF(NOTA[[#This Row],[CONCAT1]]="","",MATCH(NOTA[[#This Row],[CONCAT1]],[3]!db[NB NOTA_C],0))</f>
        <v/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/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0" s="39" t="str">
        <f ca="1">IF(NOTA[[#This Row],[ID_H]]="","",MATCH(NOTA[[#This Row],[NB NOTA_C_QTY]],[3]!db[NB NOTA_C_QTY],0))</f>
        <v/>
      </c>
      <c r="AV660" s="55" t="str">
        <f ca="1">IF(NOTA[[#This Row],[NB NOTA_C_QTY]]="","",ROW()-2)</f>
        <v/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 t="str">
        <f ca="1">IF(NOTA[[#This Row],[NAMA BARANG]]="","",INDEX(NOTA[ID],MATCH(,INDIRECT(ADDRESS(ROW(NOTA[ID]),COLUMN(NOTA[ID]))&amp;":"&amp;ADDRESS(ROW(),COLUMN(NOTA[ID]))),-1)))</f>
        <v/>
      </c>
      <c r="E661" s="47"/>
      <c r="H661" s="48"/>
      <c r="N661" s="39"/>
      <c r="Q661" s="43"/>
      <c r="R661" s="49"/>
      <c r="S661" s="50"/>
      <c r="U661" s="51"/>
      <c r="V661" s="46"/>
      <c r="W661" s="51" t="str">
        <f>IF(NOTA[[#This Row],[HARGA/ CTN]]="",NOTA[[#This Row],[JUMLAH_H]],NOTA[[#This Row],[HARGA/ CTN]]*IF(NOTA[[#This Row],[C]]="",0,NOTA[[#This Row],[C]]))</f>
        <v/>
      </c>
      <c r="X661" s="51" t="str">
        <f>IF(NOTA[[#This Row],[JUMLAH]]="","",NOTA[[#This Row],[JUMLAH]]*NOTA[[#This Row],[DISC 1]])</f>
        <v/>
      </c>
      <c r="Y661" s="51" t="str">
        <f>IF(NOTA[[#This Row],[JUMLAH]]="","",(NOTA[[#This Row],[JUMLAH]]-NOTA[[#This Row],[DISC 1-]])*NOTA[[#This Row],[DISC 2]])</f>
        <v/>
      </c>
      <c r="Z661" s="51" t="str">
        <f>IF(NOTA[[#This Row],[JUMLAH]]="","",NOTA[[#This Row],[DISC 1-]]+NOTA[[#This Row],[DISC 2-]])</f>
        <v/>
      </c>
      <c r="AA661" s="51" t="str">
        <f>IF(NOTA[[#This Row],[JUMLAH]]="","",NOTA[[#This Row],[JUMLAH]]-NOTA[[#This Row],[DISC]])</f>
        <v/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51" t="str">
        <f>IF(OR(NOTA[[#This Row],[QTY]]="",NOTA[[#This Row],[HARGA SATUAN]]="",),"",NOTA[[#This Row],[QTY]]*NOTA[[#This Row],[HARGA SATUAN]])</f>
        <v/>
      </c>
      <c r="AG661" s="40" t="str">
        <f ca="1">IF(NOTA[ID_H]="","",INDEX(NOTA[TANGGAL],MATCH(,INDIRECT(ADDRESS(ROW(NOTA[TANGGAL]),COLUMN(NOTA[TANGGAL]))&amp;":"&amp;ADDRESS(ROW(),COLUMN(NOTA[TANGGAL]))),-1)))</f>
        <v/>
      </c>
      <c r="AH661" s="42" t="str">
        <f ca="1">IF(NOTA[[#This Row],[NAMA BARANG]]="","",INDEX(NOTA[SUPPLIER],MATCH(,INDIRECT(ADDRESS(ROW(NOTA[ID]),COLUMN(NOTA[ID]))&amp;":"&amp;ADDRESS(ROW(),COLUMN(NOTA[ID]))),-1)))</f>
        <v/>
      </c>
      <c r="AI661" s="42" t="str">
        <f ca="1">IF(NOTA[[#This Row],[ID_H]]="","",IF(NOTA[[#This Row],[FAKTUR]]="",INDIRECT(ADDRESS(ROW()-1,COLUMN())),NOTA[[#This Row],[FAKTUR]]))</f>
        <v/>
      </c>
      <c r="AJ661" s="39" t="str">
        <f ca="1">IF(NOTA[[#This Row],[ID]]="","",COUNTIF(NOTA[ID_H],NOTA[[#This Row],[ID_H]]))</f>
        <v/>
      </c>
      <c r="AK661" s="39" t="str">
        <f ca="1">IF(NOTA[[#This Row],[TGL.NOTA]]="",IF(NOTA[[#This Row],[SUPPLIER_H]]="","",AK660),MONTH(NOTA[[#This Row],[TGL.NOTA]]))</f>
        <v/>
      </c>
      <c r="AL661" s="39" t="str">
        <f>LOWER(SUBSTITUTE(SUBSTITUTE(SUBSTITUTE(SUBSTITUTE(SUBSTITUTE(SUBSTITUTE(SUBSTITUTE(SUBSTITUTE(SUBSTITUTE(NOTA[NAMA BARANG]," ",),".",""),"-",""),"(",""),")",""),",",""),"/",""),"""",""),"+",""))</f>
        <v/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 t="str">
        <f>IF(NOTA[[#This Row],[CONCAT1]]="","",MATCH(NOTA[[#This Row],[CONCAT1]],[3]!db[NB NOTA_C],0))</f>
        <v/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/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1" s="39" t="str">
        <f ca="1">IF(NOTA[[#This Row],[ID_H]]="","",MATCH(NOTA[[#This Row],[NB NOTA_C_QTY]],[3]!db[NB NOTA_C_QTY],0))</f>
        <v/>
      </c>
      <c r="AV661" s="55" t="str">
        <f ca="1">IF(NOTA[[#This Row],[NB NOTA_C_QTY]]="","",ROW()-2)</f>
        <v/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 t="str">
        <f ca="1">IF(NOTA[[#This Row],[NAMA BARANG]]="","",INDEX(NOTA[ID],MATCH(,INDIRECT(ADDRESS(ROW(NOTA[ID]),COLUMN(NOTA[ID]))&amp;":"&amp;ADDRESS(ROW(),COLUMN(NOTA[ID]))),-1)))</f>
        <v/>
      </c>
      <c r="E662" s="47"/>
      <c r="H662" s="48"/>
      <c r="N662" s="39"/>
      <c r="Q662" s="43"/>
      <c r="R662" s="49"/>
      <c r="S662" s="50"/>
      <c r="U662" s="51"/>
      <c r="V662" s="46"/>
      <c r="W662" s="51" t="str">
        <f>IF(NOTA[[#This Row],[HARGA/ CTN]]="",NOTA[[#This Row],[JUMLAH_H]],NOTA[[#This Row],[HARGA/ CTN]]*IF(NOTA[[#This Row],[C]]="",0,NOTA[[#This Row],[C]]))</f>
        <v/>
      </c>
      <c r="X662" s="51" t="str">
        <f>IF(NOTA[[#This Row],[JUMLAH]]="","",NOTA[[#This Row],[JUMLAH]]*NOTA[[#This Row],[DISC 1]])</f>
        <v/>
      </c>
      <c r="Y662" s="51" t="str">
        <f>IF(NOTA[[#This Row],[JUMLAH]]="","",(NOTA[[#This Row],[JUMLAH]]-NOTA[[#This Row],[DISC 1-]])*NOTA[[#This Row],[DISC 2]])</f>
        <v/>
      </c>
      <c r="Z662" s="51" t="str">
        <f>IF(NOTA[[#This Row],[JUMLAH]]="","",NOTA[[#This Row],[DISC 1-]]+NOTA[[#This Row],[DISC 2-]])</f>
        <v/>
      </c>
      <c r="AA662" s="51" t="str">
        <f>IF(NOTA[[#This Row],[JUMLAH]]="","",NOTA[[#This Row],[JUMLAH]]-NOTA[[#This Row],[DISC]])</f>
        <v/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51" t="str">
        <f>IF(OR(NOTA[[#This Row],[QTY]]="",NOTA[[#This Row],[HARGA SATUAN]]="",),"",NOTA[[#This Row],[QTY]]*NOTA[[#This Row],[HARGA SATUAN]])</f>
        <v/>
      </c>
      <c r="AG662" s="40" t="str">
        <f ca="1">IF(NOTA[ID_H]="","",INDEX(NOTA[TANGGAL],MATCH(,INDIRECT(ADDRESS(ROW(NOTA[TANGGAL]),COLUMN(NOTA[TANGGAL]))&amp;":"&amp;ADDRESS(ROW(),COLUMN(NOTA[TANGGAL]))),-1)))</f>
        <v/>
      </c>
      <c r="AH662" s="42" t="str">
        <f ca="1">IF(NOTA[[#This Row],[NAMA BARANG]]="","",INDEX(NOTA[SUPPLIER],MATCH(,INDIRECT(ADDRESS(ROW(NOTA[ID]),COLUMN(NOTA[ID]))&amp;":"&amp;ADDRESS(ROW(),COLUMN(NOTA[ID]))),-1)))</f>
        <v/>
      </c>
      <c r="AI662" s="42" t="str">
        <f ca="1">IF(NOTA[[#This Row],[ID_H]]="","",IF(NOTA[[#This Row],[FAKTUR]]="",INDIRECT(ADDRESS(ROW()-1,COLUMN())),NOTA[[#This Row],[FAKTUR]]))</f>
        <v/>
      </c>
      <c r="AJ662" s="39" t="str">
        <f ca="1">IF(NOTA[[#This Row],[ID]]="","",COUNTIF(NOTA[ID_H],NOTA[[#This Row],[ID_H]]))</f>
        <v/>
      </c>
      <c r="AK662" s="39" t="str">
        <f ca="1">IF(NOTA[[#This Row],[TGL.NOTA]]="",IF(NOTA[[#This Row],[SUPPLIER_H]]="","",AK661),MONTH(NOTA[[#This Row],[TGL.NOTA]]))</f>
        <v/>
      </c>
      <c r="AL662" s="39" t="str">
        <f>LOWER(SUBSTITUTE(SUBSTITUTE(SUBSTITUTE(SUBSTITUTE(SUBSTITUTE(SUBSTITUTE(SUBSTITUTE(SUBSTITUTE(SUBSTITUTE(NOTA[NAMA BARANG]," ",),".",""),"-",""),"(",""),")",""),",",""),"/",""),"""",""),"+",""))</f>
        <v/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 t="str">
        <f>IF(NOTA[[#This Row],[CONCAT1]]="","",MATCH(NOTA[[#This Row],[CONCAT1]],[3]!db[NB NOTA_C],0))</f>
        <v/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/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2" s="39" t="str">
        <f ca="1">IF(NOTA[[#This Row],[ID_H]]="","",MATCH(NOTA[[#This Row],[NB NOTA_C_QTY]],[3]!db[NB NOTA_C_QTY],0))</f>
        <v/>
      </c>
      <c r="AV662" s="55" t="str">
        <f ca="1">IF(NOTA[[#This Row],[NB NOTA_C_QTY]]="","",ROW()-2)</f>
        <v/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 t="str">
        <f ca="1">IF(NOTA[[#This Row],[NAMA BARANG]]="","",INDEX(NOTA[ID],MATCH(,INDIRECT(ADDRESS(ROW(NOTA[ID]),COLUMN(NOTA[ID]))&amp;":"&amp;ADDRESS(ROW(),COLUMN(NOTA[ID]))),-1)))</f>
        <v/>
      </c>
      <c r="E663" s="47"/>
      <c r="H663" s="48"/>
      <c r="N663" s="39"/>
      <c r="Q663" s="43"/>
      <c r="R663" s="49"/>
      <c r="S663" s="50"/>
      <c r="U663" s="51"/>
      <c r="V663" s="46"/>
      <c r="W663" s="51" t="str">
        <f>IF(NOTA[[#This Row],[HARGA/ CTN]]="",NOTA[[#This Row],[JUMLAH_H]],NOTA[[#This Row],[HARGA/ CTN]]*IF(NOTA[[#This Row],[C]]="",0,NOTA[[#This Row],[C]]))</f>
        <v/>
      </c>
      <c r="X663" s="51" t="str">
        <f>IF(NOTA[[#This Row],[JUMLAH]]="","",NOTA[[#This Row],[JUMLAH]]*NOTA[[#This Row],[DISC 1]])</f>
        <v/>
      </c>
      <c r="Y663" s="51" t="str">
        <f>IF(NOTA[[#This Row],[JUMLAH]]="","",(NOTA[[#This Row],[JUMLAH]]-NOTA[[#This Row],[DISC 1-]])*NOTA[[#This Row],[DISC 2]])</f>
        <v/>
      </c>
      <c r="Z663" s="51" t="str">
        <f>IF(NOTA[[#This Row],[JUMLAH]]="","",NOTA[[#This Row],[DISC 1-]]+NOTA[[#This Row],[DISC 2-]])</f>
        <v/>
      </c>
      <c r="AA663" s="51" t="str">
        <f>IF(NOTA[[#This Row],[JUMLAH]]="","",NOTA[[#This Row],[JUMLAH]]-NOTA[[#This Row],[DISC]])</f>
        <v/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51" t="str">
        <f>IF(OR(NOTA[[#This Row],[QTY]]="",NOTA[[#This Row],[HARGA SATUAN]]="",),"",NOTA[[#This Row],[QTY]]*NOTA[[#This Row],[HARGA SATUAN]])</f>
        <v/>
      </c>
      <c r="AG663" s="40" t="str">
        <f ca="1">IF(NOTA[ID_H]="","",INDEX(NOTA[TANGGAL],MATCH(,INDIRECT(ADDRESS(ROW(NOTA[TANGGAL]),COLUMN(NOTA[TANGGAL]))&amp;":"&amp;ADDRESS(ROW(),COLUMN(NOTA[TANGGAL]))),-1)))</f>
        <v/>
      </c>
      <c r="AH663" s="42" t="str">
        <f ca="1">IF(NOTA[[#This Row],[NAMA BARANG]]="","",INDEX(NOTA[SUPPLIER],MATCH(,INDIRECT(ADDRESS(ROW(NOTA[ID]),COLUMN(NOTA[ID]))&amp;":"&amp;ADDRESS(ROW(),COLUMN(NOTA[ID]))),-1)))</f>
        <v/>
      </c>
      <c r="AI663" s="42" t="str">
        <f ca="1">IF(NOTA[[#This Row],[ID_H]]="","",IF(NOTA[[#This Row],[FAKTUR]]="",INDIRECT(ADDRESS(ROW()-1,COLUMN())),NOTA[[#This Row],[FAKTUR]]))</f>
        <v/>
      </c>
      <c r="AJ663" s="39" t="str">
        <f ca="1">IF(NOTA[[#This Row],[ID]]="","",COUNTIF(NOTA[ID_H],NOTA[[#This Row],[ID_H]]))</f>
        <v/>
      </c>
      <c r="AK663" s="39" t="str">
        <f ca="1">IF(NOTA[[#This Row],[TGL.NOTA]]="",IF(NOTA[[#This Row],[SUPPLIER_H]]="","",AK662),MONTH(NOTA[[#This Row],[TGL.NOTA]]))</f>
        <v/>
      </c>
      <c r="AL663" s="39" t="str">
        <f>LOWER(SUBSTITUTE(SUBSTITUTE(SUBSTITUTE(SUBSTITUTE(SUBSTITUTE(SUBSTITUTE(SUBSTITUTE(SUBSTITUTE(SUBSTITUTE(NOTA[NAMA BARANG]," ",),".",""),"-",""),"(",""),")",""),",",""),"/",""),"""",""),"+",""))</f>
        <v/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 t="str">
        <f>IF(NOTA[[#This Row],[CONCAT1]]="","",MATCH(NOTA[[#This Row],[CONCAT1]],[3]!db[NB NOTA_C],0))</f>
        <v/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/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3" s="39" t="str">
        <f ca="1">IF(NOTA[[#This Row],[ID_H]]="","",MATCH(NOTA[[#This Row],[NB NOTA_C_QTY]],[3]!db[NB NOTA_C_QTY],0))</f>
        <v/>
      </c>
      <c r="AV663" s="55" t="str">
        <f ca="1">IF(NOTA[[#This Row],[NB NOTA_C_QTY]]="","",ROW()-2)</f>
        <v/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 t="str">
        <f ca="1">IF(NOTA[[#This Row],[NAMA BARANG]]="","",INDEX(NOTA[ID],MATCH(,INDIRECT(ADDRESS(ROW(NOTA[ID]),COLUMN(NOTA[ID]))&amp;":"&amp;ADDRESS(ROW(),COLUMN(NOTA[ID]))),-1)))</f>
        <v/>
      </c>
      <c r="E664" s="47"/>
      <c r="H664" s="48"/>
      <c r="N664" s="39"/>
      <c r="Q664" s="43"/>
      <c r="R664" s="49"/>
      <c r="S664" s="50"/>
      <c r="U664" s="51"/>
      <c r="V664" s="46"/>
      <c r="W664" s="51" t="str">
        <f>IF(NOTA[[#This Row],[HARGA/ CTN]]="",NOTA[[#This Row],[JUMLAH_H]],NOTA[[#This Row],[HARGA/ CTN]]*IF(NOTA[[#This Row],[C]]="",0,NOTA[[#This Row],[C]]))</f>
        <v/>
      </c>
      <c r="X664" s="51" t="str">
        <f>IF(NOTA[[#This Row],[JUMLAH]]="","",NOTA[[#This Row],[JUMLAH]]*NOTA[[#This Row],[DISC 1]])</f>
        <v/>
      </c>
      <c r="Y664" s="51" t="str">
        <f>IF(NOTA[[#This Row],[JUMLAH]]="","",(NOTA[[#This Row],[JUMLAH]]-NOTA[[#This Row],[DISC 1-]])*NOTA[[#This Row],[DISC 2]])</f>
        <v/>
      </c>
      <c r="Z664" s="51" t="str">
        <f>IF(NOTA[[#This Row],[JUMLAH]]="","",NOTA[[#This Row],[DISC 1-]]+NOTA[[#This Row],[DISC 2-]])</f>
        <v/>
      </c>
      <c r="AA664" s="51" t="str">
        <f>IF(NOTA[[#This Row],[JUMLAH]]="","",NOTA[[#This Row],[JUMLAH]]-NOTA[[#This Row],[DISC]])</f>
        <v/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51" t="str">
        <f>IF(OR(NOTA[[#This Row],[QTY]]="",NOTA[[#This Row],[HARGA SATUAN]]="",),"",NOTA[[#This Row],[QTY]]*NOTA[[#This Row],[HARGA SATUAN]])</f>
        <v/>
      </c>
      <c r="AG664" s="40" t="str">
        <f ca="1">IF(NOTA[ID_H]="","",INDEX(NOTA[TANGGAL],MATCH(,INDIRECT(ADDRESS(ROW(NOTA[TANGGAL]),COLUMN(NOTA[TANGGAL]))&amp;":"&amp;ADDRESS(ROW(),COLUMN(NOTA[TANGGAL]))),-1)))</f>
        <v/>
      </c>
      <c r="AH664" s="42" t="str">
        <f ca="1">IF(NOTA[[#This Row],[NAMA BARANG]]="","",INDEX(NOTA[SUPPLIER],MATCH(,INDIRECT(ADDRESS(ROW(NOTA[ID]),COLUMN(NOTA[ID]))&amp;":"&amp;ADDRESS(ROW(),COLUMN(NOTA[ID]))),-1)))</f>
        <v/>
      </c>
      <c r="AI664" s="42" t="str">
        <f ca="1">IF(NOTA[[#This Row],[ID_H]]="","",IF(NOTA[[#This Row],[FAKTUR]]="",INDIRECT(ADDRESS(ROW()-1,COLUMN())),NOTA[[#This Row],[FAKTUR]]))</f>
        <v/>
      </c>
      <c r="AJ664" s="39" t="str">
        <f ca="1">IF(NOTA[[#This Row],[ID]]="","",COUNTIF(NOTA[ID_H],NOTA[[#This Row],[ID_H]]))</f>
        <v/>
      </c>
      <c r="AK664" s="39" t="str">
        <f ca="1">IF(NOTA[[#This Row],[TGL.NOTA]]="",IF(NOTA[[#This Row],[SUPPLIER_H]]="","",AK663),MONTH(NOTA[[#This Row],[TGL.NOTA]]))</f>
        <v/>
      </c>
      <c r="AL664" s="39" t="str">
        <f>LOWER(SUBSTITUTE(SUBSTITUTE(SUBSTITUTE(SUBSTITUTE(SUBSTITUTE(SUBSTITUTE(SUBSTITUTE(SUBSTITUTE(SUBSTITUTE(NOTA[NAMA BARANG]," ",),".",""),"-",""),"(",""),")",""),",",""),"/",""),"""",""),"+",""))</f>
        <v/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 t="str">
        <f>IF(NOTA[[#This Row],[CONCAT1]]="","",MATCH(NOTA[[#This Row],[CONCAT1]],[3]!db[NB NOTA_C],0))</f>
        <v/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/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4" s="39" t="str">
        <f ca="1">IF(NOTA[[#This Row],[ID_H]]="","",MATCH(NOTA[[#This Row],[NB NOTA_C_QTY]],[3]!db[NB NOTA_C_QTY],0))</f>
        <v/>
      </c>
      <c r="AV664" s="55" t="str">
        <f ca="1">IF(NOTA[[#This Row],[NB NOTA_C_QTY]]="","",ROW()-2)</f>
        <v/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 t="str">
        <f ca="1">IF(NOTA[[#This Row],[NAMA BARANG]]="","",INDEX(NOTA[ID],MATCH(,INDIRECT(ADDRESS(ROW(NOTA[ID]),COLUMN(NOTA[ID]))&amp;":"&amp;ADDRESS(ROW(),COLUMN(NOTA[ID]))),-1)))</f>
        <v/>
      </c>
      <c r="E665" s="47"/>
      <c r="H665" s="48"/>
      <c r="N665" s="39"/>
      <c r="Q665" s="43"/>
      <c r="R665" s="49"/>
      <c r="S665" s="50"/>
      <c r="U665" s="51"/>
      <c r="V665" s="46"/>
      <c r="W665" s="51" t="str">
        <f>IF(NOTA[[#This Row],[HARGA/ CTN]]="",NOTA[[#This Row],[JUMLAH_H]],NOTA[[#This Row],[HARGA/ CTN]]*IF(NOTA[[#This Row],[C]]="",0,NOTA[[#This Row],[C]]))</f>
        <v/>
      </c>
      <c r="X665" s="51" t="str">
        <f>IF(NOTA[[#This Row],[JUMLAH]]="","",NOTA[[#This Row],[JUMLAH]]*NOTA[[#This Row],[DISC 1]])</f>
        <v/>
      </c>
      <c r="Y665" s="51" t="str">
        <f>IF(NOTA[[#This Row],[JUMLAH]]="","",(NOTA[[#This Row],[JUMLAH]]-NOTA[[#This Row],[DISC 1-]])*NOTA[[#This Row],[DISC 2]])</f>
        <v/>
      </c>
      <c r="Z665" s="51" t="str">
        <f>IF(NOTA[[#This Row],[JUMLAH]]="","",NOTA[[#This Row],[DISC 1-]]+NOTA[[#This Row],[DISC 2-]])</f>
        <v/>
      </c>
      <c r="AA665" s="51" t="str">
        <f>IF(NOTA[[#This Row],[JUMLAH]]="","",NOTA[[#This Row],[JUMLAH]]-NOTA[[#This Row],[DISC]])</f>
        <v/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51" t="str">
        <f>IF(OR(NOTA[[#This Row],[QTY]]="",NOTA[[#This Row],[HARGA SATUAN]]="",),"",NOTA[[#This Row],[QTY]]*NOTA[[#This Row],[HARGA SATUAN]])</f>
        <v/>
      </c>
      <c r="AG665" s="40" t="str">
        <f ca="1">IF(NOTA[ID_H]="","",INDEX(NOTA[TANGGAL],MATCH(,INDIRECT(ADDRESS(ROW(NOTA[TANGGAL]),COLUMN(NOTA[TANGGAL]))&amp;":"&amp;ADDRESS(ROW(),COLUMN(NOTA[TANGGAL]))),-1)))</f>
        <v/>
      </c>
      <c r="AH665" s="42" t="str">
        <f ca="1">IF(NOTA[[#This Row],[NAMA BARANG]]="","",INDEX(NOTA[SUPPLIER],MATCH(,INDIRECT(ADDRESS(ROW(NOTA[ID]),COLUMN(NOTA[ID]))&amp;":"&amp;ADDRESS(ROW(),COLUMN(NOTA[ID]))),-1)))</f>
        <v/>
      </c>
      <c r="AI665" s="42" t="str">
        <f ca="1">IF(NOTA[[#This Row],[ID_H]]="","",IF(NOTA[[#This Row],[FAKTUR]]="",INDIRECT(ADDRESS(ROW()-1,COLUMN())),NOTA[[#This Row],[FAKTUR]]))</f>
        <v/>
      </c>
      <c r="AJ665" s="39" t="str">
        <f ca="1">IF(NOTA[[#This Row],[ID]]="","",COUNTIF(NOTA[ID_H],NOTA[[#This Row],[ID_H]]))</f>
        <v/>
      </c>
      <c r="AK665" s="39" t="str">
        <f ca="1">IF(NOTA[[#This Row],[TGL.NOTA]]="",IF(NOTA[[#This Row],[SUPPLIER_H]]="","",AK664),MONTH(NOTA[[#This Row],[TGL.NOTA]]))</f>
        <v/>
      </c>
      <c r="AL665" s="39" t="str">
        <f>LOWER(SUBSTITUTE(SUBSTITUTE(SUBSTITUTE(SUBSTITUTE(SUBSTITUTE(SUBSTITUTE(SUBSTITUTE(SUBSTITUTE(SUBSTITUTE(NOTA[NAMA BARANG]," ",),".",""),"-",""),"(",""),")",""),",",""),"/",""),"""",""),"+",""))</f>
        <v/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 t="str">
        <f>IF(NOTA[[#This Row],[CONCAT1]]="","",MATCH(NOTA[[#This Row],[CONCAT1]],[3]!db[NB NOTA_C],0))</f>
        <v/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/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5" s="39" t="str">
        <f ca="1">IF(NOTA[[#This Row],[ID_H]]="","",MATCH(NOTA[[#This Row],[NB NOTA_C_QTY]],[3]!db[NB NOTA_C_QTY],0))</f>
        <v/>
      </c>
      <c r="AV665" s="55" t="str">
        <f ca="1">IF(NOTA[[#This Row],[NB NOTA_C_QTY]]="","",ROW()-2)</f>
        <v/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 t="str">
        <f ca="1">IF(NOTA[[#This Row],[NAMA BARANG]]="","",INDEX(NOTA[ID],MATCH(,INDIRECT(ADDRESS(ROW(NOTA[ID]),COLUMN(NOTA[ID]))&amp;":"&amp;ADDRESS(ROW(),COLUMN(NOTA[ID]))),-1)))</f>
        <v/>
      </c>
      <c r="E666" s="47"/>
      <c r="H666" s="48"/>
      <c r="N666" s="39"/>
      <c r="Q666" s="43"/>
      <c r="R666" s="49"/>
      <c r="S666" s="50"/>
      <c r="U666" s="51"/>
      <c r="V666" s="46"/>
      <c r="W666" s="51" t="str">
        <f>IF(NOTA[[#This Row],[HARGA/ CTN]]="",NOTA[[#This Row],[JUMLAH_H]],NOTA[[#This Row],[HARGA/ CTN]]*IF(NOTA[[#This Row],[C]]="",0,NOTA[[#This Row],[C]]))</f>
        <v/>
      </c>
      <c r="X666" s="51" t="str">
        <f>IF(NOTA[[#This Row],[JUMLAH]]="","",NOTA[[#This Row],[JUMLAH]]*NOTA[[#This Row],[DISC 1]])</f>
        <v/>
      </c>
      <c r="Y666" s="51" t="str">
        <f>IF(NOTA[[#This Row],[JUMLAH]]="","",(NOTA[[#This Row],[JUMLAH]]-NOTA[[#This Row],[DISC 1-]])*NOTA[[#This Row],[DISC 2]])</f>
        <v/>
      </c>
      <c r="Z666" s="51" t="str">
        <f>IF(NOTA[[#This Row],[JUMLAH]]="","",NOTA[[#This Row],[DISC 1-]]+NOTA[[#This Row],[DISC 2-]])</f>
        <v/>
      </c>
      <c r="AA666" s="51" t="str">
        <f>IF(NOTA[[#This Row],[JUMLAH]]="","",NOTA[[#This Row],[JUMLAH]]-NOTA[[#This Row],[DISC]])</f>
        <v/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51" t="str">
        <f>IF(OR(NOTA[[#This Row],[QTY]]="",NOTA[[#This Row],[HARGA SATUAN]]="",),"",NOTA[[#This Row],[QTY]]*NOTA[[#This Row],[HARGA SATUAN]])</f>
        <v/>
      </c>
      <c r="AG666" s="40" t="str">
        <f ca="1">IF(NOTA[ID_H]="","",INDEX(NOTA[TANGGAL],MATCH(,INDIRECT(ADDRESS(ROW(NOTA[TANGGAL]),COLUMN(NOTA[TANGGAL]))&amp;":"&amp;ADDRESS(ROW(),COLUMN(NOTA[TANGGAL]))),-1)))</f>
        <v/>
      </c>
      <c r="AH666" s="42" t="str">
        <f ca="1">IF(NOTA[[#This Row],[NAMA BARANG]]="","",INDEX(NOTA[SUPPLIER],MATCH(,INDIRECT(ADDRESS(ROW(NOTA[ID]),COLUMN(NOTA[ID]))&amp;":"&amp;ADDRESS(ROW(),COLUMN(NOTA[ID]))),-1)))</f>
        <v/>
      </c>
      <c r="AI666" s="42" t="str">
        <f ca="1">IF(NOTA[[#This Row],[ID_H]]="","",IF(NOTA[[#This Row],[FAKTUR]]="",INDIRECT(ADDRESS(ROW()-1,COLUMN())),NOTA[[#This Row],[FAKTUR]]))</f>
        <v/>
      </c>
      <c r="AJ666" s="39" t="str">
        <f ca="1">IF(NOTA[[#This Row],[ID]]="","",COUNTIF(NOTA[ID_H],NOTA[[#This Row],[ID_H]]))</f>
        <v/>
      </c>
      <c r="AK666" s="39" t="str">
        <f ca="1">IF(NOTA[[#This Row],[TGL.NOTA]]="",IF(NOTA[[#This Row],[SUPPLIER_H]]="","",AK665),MONTH(NOTA[[#This Row],[TGL.NOTA]]))</f>
        <v/>
      </c>
      <c r="AL666" s="39" t="str">
        <f>LOWER(SUBSTITUTE(SUBSTITUTE(SUBSTITUTE(SUBSTITUTE(SUBSTITUTE(SUBSTITUTE(SUBSTITUTE(SUBSTITUTE(SUBSTITUTE(NOTA[NAMA BARANG]," ",),".",""),"-",""),"(",""),")",""),",",""),"/",""),"""",""),"+",""))</f>
        <v/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 t="str">
        <f>IF(NOTA[[#This Row],[CONCAT1]]="","",MATCH(NOTA[[#This Row],[CONCAT1]],[3]!db[NB NOTA_C],0))</f>
        <v/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/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6" s="39" t="str">
        <f ca="1">IF(NOTA[[#This Row],[ID_H]]="","",MATCH(NOTA[[#This Row],[NB NOTA_C_QTY]],[3]!db[NB NOTA_C_QTY],0))</f>
        <v/>
      </c>
      <c r="AV666" s="55" t="str">
        <f ca="1">IF(NOTA[[#This Row],[NB NOTA_C_QTY]]="","",ROW()-2)</f>
        <v/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 t="str">
        <f ca="1">IF(NOTA[[#This Row],[NAMA BARANG]]="","",INDEX(NOTA[ID],MATCH(,INDIRECT(ADDRESS(ROW(NOTA[ID]),COLUMN(NOTA[ID]))&amp;":"&amp;ADDRESS(ROW(),COLUMN(NOTA[ID]))),-1)))</f>
        <v/>
      </c>
      <c r="E667" s="47"/>
      <c r="H667" s="48"/>
      <c r="N667" s="39"/>
      <c r="Q667" s="43"/>
      <c r="R667" s="49"/>
      <c r="S667" s="50"/>
      <c r="U667" s="51"/>
      <c r="V667" s="46"/>
      <c r="W667" s="51" t="str">
        <f>IF(NOTA[[#This Row],[HARGA/ CTN]]="",NOTA[[#This Row],[JUMLAH_H]],NOTA[[#This Row],[HARGA/ CTN]]*IF(NOTA[[#This Row],[C]]="",0,NOTA[[#This Row],[C]]))</f>
        <v/>
      </c>
      <c r="X667" s="51" t="str">
        <f>IF(NOTA[[#This Row],[JUMLAH]]="","",NOTA[[#This Row],[JUMLAH]]*NOTA[[#This Row],[DISC 1]])</f>
        <v/>
      </c>
      <c r="Y667" s="51" t="str">
        <f>IF(NOTA[[#This Row],[JUMLAH]]="","",(NOTA[[#This Row],[JUMLAH]]-NOTA[[#This Row],[DISC 1-]])*NOTA[[#This Row],[DISC 2]])</f>
        <v/>
      </c>
      <c r="Z667" s="51" t="str">
        <f>IF(NOTA[[#This Row],[JUMLAH]]="","",NOTA[[#This Row],[DISC 1-]]+NOTA[[#This Row],[DISC 2-]])</f>
        <v/>
      </c>
      <c r="AA667" s="51" t="str">
        <f>IF(NOTA[[#This Row],[JUMLAH]]="","",NOTA[[#This Row],[JUMLAH]]-NOTA[[#This Row],[DISC]])</f>
        <v/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51" t="str">
        <f>IF(OR(NOTA[[#This Row],[QTY]]="",NOTA[[#This Row],[HARGA SATUAN]]="",),"",NOTA[[#This Row],[QTY]]*NOTA[[#This Row],[HARGA SATUAN]])</f>
        <v/>
      </c>
      <c r="AG667" s="40" t="str">
        <f ca="1">IF(NOTA[ID_H]="","",INDEX(NOTA[TANGGAL],MATCH(,INDIRECT(ADDRESS(ROW(NOTA[TANGGAL]),COLUMN(NOTA[TANGGAL]))&amp;":"&amp;ADDRESS(ROW(),COLUMN(NOTA[TANGGAL]))),-1)))</f>
        <v/>
      </c>
      <c r="AH667" s="42" t="str">
        <f ca="1">IF(NOTA[[#This Row],[NAMA BARANG]]="","",INDEX(NOTA[SUPPLIER],MATCH(,INDIRECT(ADDRESS(ROW(NOTA[ID]),COLUMN(NOTA[ID]))&amp;":"&amp;ADDRESS(ROW(),COLUMN(NOTA[ID]))),-1)))</f>
        <v/>
      </c>
      <c r="AI667" s="42" t="str">
        <f ca="1">IF(NOTA[[#This Row],[ID_H]]="","",IF(NOTA[[#This Row],[FAKTUR]]="",INDIRECT(ADDRESS(ROW()-1,COLUMN())),NOTA[[#This Row],[FAKTUR]]))</f>
        <v/>
      </c>
      <c r="AJ667" s="39" t="str">
        <f ca="1">IF(NOTA[[#This Row],[ID]]="","",COUNTIF(NOTA[ID_H],NOTA[[#This Row],[ID_H]]))</f>
        <v/>
      </c>
      <c r="AK667" s="39" t="str">
        <f ca="1">IF(NOTA[[#This Row],[TGL.NOTA]]="",IF(NOTA[[#This Row],[SUPPLIER_H]]="","",AK666),MONTH(NOTA[[#This Row],[TGL.NOTA]]))</f>
        <v/>
      </c>
      <c r="AL667" s="39" t="str">
        <f>LOWER(SUBSTITUTE(SUBSTITUTE(SUBSTITUTE(SUBSTITUTE(SUBSTITUTE(SUBSTITUTE(SUBSTITUTE(SUBSTITUTE(SUBSTITUTE(NOTA[NAMA BARANG]," ",),".",""),"-",""),"(",""),")",""),",",""),"/",""),"""",""),"+",""))</f>
        <v/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 t="str">
        <f>IF(NOTA[[#This Row],[CONCAT1]]="","",MATCH(NOTA[[#This Row],[CONCAT1]],[3]!db[NB NOTA_C],0))</f>
        <v/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/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7" s="39" t="str">
        <f ca="1">IF(NOTA[[#This Row],[ID_H]]="","",MATCH(NOTA[[#This Row],[NB NOTA_C_QTY]],[3]!db[NB NOTA_C_QTY],0))</f>
        <v/>
      </c>
      <c r="AV667" s="55" t="str">
        <f ca="1">IF(NOTA[[#This Row],[NB NOTA_C_QTY]]="","",ROW()-2)</f>
        <v/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 t="str">
        <f ca="1">IF(NOTA[[#This Row],[NAMA BARANG]]="","",INDEX(NOTA[ID],MATCH(,INDIRECT(ADDRESS(ROW(NOTA[ID]),COLUMN(NOTA[ID]))&amp;":"&amp;ADDRESS(ROW(),COLUMN(NOTA[ID]))),-1)))</f>
        <v/>
      </c>
      <c r="E668" s="47"/>
      <c r="H668" s="48"/>
      <c r="N668" s="39"/>
      <c r="Q668" s="43"/>
      <c r="R668" s="49"/>
      <c r="S668" s="50"/>
      <c r="U668" s="51"/>
      <c r="V668" s="46"/>
      <c r="W668" s="51" t="str">
        <f>IF(NOTA[[#This Row],[HARGA/ CTN]]="",NOTA[[#This Row],[JUMLAH_H]],NOTA[[#This Row],[HARGA/ CTN]]*IF(NOTA[[#This Row],[C]]="",0,NOTA[[#This Row],[C]]))</f>
        <v/>
      </c>
      <c r="X668" s="51" t="str">
        <f>IF(NOTA[[#This Row],[JUMLAH]]="","",NOTA[[#This Row],[JUMLAH]]*NOTA[[#This Row],[DISC 1]])</f>
        <v/>
      </c>
      <c r="Y668" s="51" t="str">
        <f>IF(NOTA[[#This Row],[JUMLAH]]="","",(NOTA[[#This Row],[JUMLAH]]-NOTA[[#This Row],[DISC 1-]])*NOTA[[#This Row],[DISC 2]])</f>
        <v/>
      </c>
      <c r="Z668" s="51" t="str">
        <f>IF(NOTA[[#This Row],[JUMLAH]]="","",NOTA[[#This Row],[DISC 1-]]+NOTA[[#This Row],[DISC 2-]])</f>
        <v/>
      </c>
      <c r="AA668" s="51" t="str">
        <f>IF(NOTA[[#This Row],[JUMLAH]]="","",NOTA[[#This Row],[JUMLAH]]-NOTA[[#This Row],[DISC]])</f>
        <v/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51" t="str">
        <f>IF(OR(NOTA[[#This Row],[QTY]]="",NOTA[[#This Row],[HARGA SATUAN]]="",),"",NOTA[[#This Row],[QTY]]*NOTA[[#This Row],[HARGA SATUAN]])</f>
        <v/>
      </c>
      <c r="AG668" s="40" t="str">
        <f ca="1">IF(NOTA[ID_H]="","",INDEX(NOTA[TANGGAL],MATCH(,INDIRECT(ADDRESS(ROW(NOTA[TANGGAL]),COLUMN(NOTA[TANGGAL]))&amp;":"&amp;ADDRESS(ROW(),COLUMN(NOTA[TANGGAL]))),-1)))</f>
        <v/>
      </c>
      <c r="AH668" s="42" t="str">
        <f ca="1">IF(NOTA[[#This Row],[NAMA BARANG]]="","",INDEX(NOTA[SUPPLIER],MATCH(,INDIRECT(ADDRESS(ROW(NOTA[ID]),COLUMN(NOTA[ID]))&amp;":"&amp;ADDRESS(ROW(),COLUMN(NOTA[ID]))),-1)))</f>
        <v/>
      </c>
      <c r="AI668" s="42" t="str">
        <f ca="1">IF(NOTA[[#This Row],[ID_H]]="","",IF(NOTA[[#This Row],[FAKTUR]]="",INDIRECT(ADDRESS(ROW()-1,COLUMN())),NOTA[[#This Row],[FAKTUR]]))</f>
        <v/>
      </c>
      <c r="AJ668" s="39" t="str">
        <f ca="1">IF(NOTA[[#This Row],[ID]]="","",COUNTIF(NOTA[ID_H],NOTA[[#This Row],[ID_H]]))</f>
        <v/>
      </c>
      <c r="AK668" s="39" t="str">
        <f ca="1">IF(NOTA[[#This Row],[TGL.NOTA]]="",IF(NOTA[[#This Row],[SUPPLIER_H]]="","",AK667),MONTH(NOTA[[#This Row],[TGL.NOTA]]))</f>
        <v/>
      </c>
      <c r="AL668" s="39" t="str">
        <f>LOWER(SUBSTITUTE(SUBSTITUTE(SUBSTITUTE(SUBSTITUTE(SUBSTITUTE(SUBSTITUTE(SUBSTITUTE(SUBSTITUTE(SUBSTITUTE(NOTA[NAMA BARANG]," ",),".",""),"-",""),"(",""),")",""),",",""),"/",""),"""",""),"+",""))</f>
        <v/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 t="str">
        <f>IF(NOTA[[#This Row],[CONCAT1]]="","",MATCH(NOTA[[#This Row],[CONCAT1]],[3]!db[NB NOTA_C],0))</f>
        <v/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/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8" s="39" t="str">
        <f ca="1">IF(NOTA[[#This Row],[ID_H]]="","",MATCH(NOTA[[#This Row],[NB NOTA_C_QTY]],[3]!db[NB NOTA_C_QTY],0))</f>
        <v/>
      </c>
      <c r="AV668" s="55" t="str">
        <f ca="1">IF(NOTA[[#This Row],[NB NOTA_C_QTY]]="","",ROW()-2)</f>
        <v/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 t="str">
        <f ca="1">IF(NOTA[[#This Row],[NAMA BARANG]]="","",INDEX(NOTA[ID],MATCH(,INDIRECT(ADDRESS(ROW(NOTA[ID]),COLUMN(NOTA[ID]))&amp;":"&amp;ADDRESS(ROW(),COLUMN(NOTA[ID]))),-1)))</f>
        <v/>
      </c>
      <c r="E669" s="47"/>
      <c r="H669" s="48"/>
      <c r="N669" s="39"/>
      <c r="Q669" s="43"/>
      <c r="R669" s="49"/>
      <c r="S669" s="50"/>
      <c r="U669" s="51"/>
      <c r="V669" s="46"/>
      <c r="W669" s="51" t="str">
        <f>IF(NOTA[[#This Row],[HARGA/ CTN]]="",NOTA[[#This Row],[JUMLAH_H]],NOTA[[#This Row],[HARGA/ CTN]]*IF(NOTA[[#This Row],[C]]="",0,NOTA[[#This Row],[C]]))</f>
        <v/>
      </c>
      <c r="X669" s="51" t="str">
        <f>IF(NOTA[[#This Row],[JUMLAH]]="","",NOTA[[#This Row],[JUMLAH]]*NOTA[[#This Row],[DISC 1]])</f>
        <v/>
      </c>
      <c r="Y669" s="51" t="str">
        <f>IF(NOTA[[#This Row],[JUMLAH]]="","",(NOTA[[#This Row],[JUMLAH]]-NOTA[[#This Row],[DISC 1-]])*NOTA[[#This Row],[DISC 2]])</f>
        <v/>
      </c>
      <c r="Z669" s="51" t="str">
        <f>IF(NOTA[[#This Row],[JUMLAH]]="","",NOTA[[#This Row],[DISC 1-]]+NOTA[[#This Row],[DISC 2-]])</f>
        <v/>
      </c>
      <c r="AA669" s="51" t="str">
        <f>IF(NOTA[[#This Row],[JUMLAH]]="","",NOTA[[#This Row],[JUMLAH]]-NOTA[[#This Row],[DISC]])</f>
        <v/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51" t="str">
        <f>IF(OR(NOTA[[#This Row],[QTY]]="",NOTA[[#This Row],[HARGA SATUAN]]="",),"",NOTA[[#This Row],[QTY]]*NOTA[[#This Row],[HARGA SATUAN]])</f>
        <v/>
      </c>
      <c r="AG669" s="40" t="str">
        <f ca="1">IF(NOTA[ID_H]="","",INDEX(NOTA[TANGGAL],MATCH(,INDIRECT(ADDRESS(ROW(NOTA[TANGGAL]),COLUMN(NOTA[TANGGAL]))&amp;":"&amp;ADDRESS(ROW(),COLUMN(NOTA[TANGGAL]))),-1)))</f>
        <v/>
      </c>
      <c r="AH669" s="42" t="str">
        <f ca="1">IF(NOTA[[#This Row],[NAMA BARANG]]="","",INDEX(NOTA[SUPPLIER],MATCH(,INDIRECT(ADDRESS(ROW(NOTA[ID]),COLUMN(NOTA[ID]))&amp;":"&amp;ADDRESS(ROW(),COLUMN(NOTA[ID]))),-1)))</f>
        <v/>
      </c>
      <c r="AI669" s="42" t="str">
        <f ca="1">IF(NOTA[[#This Row],[ID_H]]="","",IF(NOTA[[#This Row],[FAKTUR]]="",INDIRECT(ADDRESS(ROW()-1,COLUMN())),NOTA[[#This Row],[FAKTUR]]))</f>
        <v/>
      </c>
      <c r="AJ669" s="39" t="str">
        <f ca="1">IF(NOTA[[#This Row],[ID]]="","",COUNTIF(NOTA[ID_H],NOTA[[#This Row],[ID_H]]))</f>
        <v/>
      </c>
      <c r="AK669" s="39" t="str">
        <f ca="1">IF(NOTA[[#This Row],[TGL.NOTA]]="",IF(NOTA[[#This Row],[SUPPLIER_H]]="","",AK668),MONTH(NOTA[[#This Row],[TGL.NOTA]]))</f>
        <v/>
      </c>
      <c r="AL669" s="39" t="str">
        <f>LOWER(SUBSTITUTE(SUBSTITUTE(SUBSTITUTE(SUBSTITUTE(SUBSTITUTE(SUBSTITUTE(SUBSTITUTE(SUBSTITUTE(SUBSTITUTE(NOTA[NAMA BARANG]," ",),".",""),"-",""),"(",""),")",""),",",""),"/",""),"""",""),"+",""))</f>
        <v/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 t="str">
        <f>IF(NOTA[[#This Row],[CONCAT1]]="","",MATCH(NOTA[[#This Row],[CONCAT1]],[3]!db[NB NOTA_C],0))</f>
        <v/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/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9" s="39" t="str">
        <f ca="1">IF(NOTA[[#This Row],[ID_H]]="","",MATCH(NOTA[[#This Row],[NB NOTA_C_QTY]],[3]!db[NB NOTA_C_QTY],0))</f>
        <v/>
      </c>
      <c r="AV669" s="55" t="str">
        <f ca="1">IF(NOTA[[#This Row],[NB NOTA_C_QTY]]="","",ROW()-2)</f>
        <v/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 t="str">
        <f ca="1">IF(NOTA[[#This Row],[NAMA BARANG]]="","",INDEX(NOTA[ID],MATCH(,INDIRECT(ADDRESS(ROW(NOTA[ID]),COLUMN(NOTA[ID]))&amp;":"&amp;ADDRESS(ROW(),COLUMN(NOTA[ID]))),-1)))</f>
        <v/>
      </c>
      <c r="E670" s="47"/>
      <c r="H670" s="48"/>
      <c r="N670" s="39"/>
      <c r="Q670" s="43"/>
      <c r="R670" s="49"/>
      <c r="S670" s="50"/>
      <c r="U670" s="51"/>
      <c r="V670" s="46"/>
      <c r="W670" s="51" t="str">
        <f>IF(NOTA[[#This Row],[HARGA/ CTN]]="",NOTA[[#This Row],[JUMLAH_H]],NOTA[[#This Row],[HARGA/ CTN]]*IF(NOTA[[#This Row],[C]]="",0,NOTA[[#This Row],[C]]))</f>
        <v/>
      </c>
      <c r="X670" s="51" t="str">
        <f>IF(NOTA[[#This Row],[JUMLAH]]="","",NOTA[[#This Row],[JUMLAH]]*NOTA[[#This Row],[DISC 1]])</f>
        <v/>
      </c>
      <c r="Y670" s="51" t="str">
        <f>IF(NOTA[[#This Row],[JUMLAH]]="","",(NOTA[[#This Row],[JUMLAH]]-NOTA[[#This Row],[DISC 1-]])*NOTA[[#This Row],[DISC 2]])</f>
        <v/>
      </c>
      <c r="Z670" s="51" t="str">
        <f>IF(NOTA[[#This Row],[JUMLAH]]="","",NOTA[[#This Row],[DISC 1-]]+NOTA[[#This Row],[DISC 2-]])</f>
        <v/>
      </c>
      <c r="AA670" s="51" t="str">
        <f>IF(NOTA[[#This Row],[JUMLAH]]="","",NOTA[[#This Row],[JUMLAH]]-NOTA[[#This Row],[DISC]])</f>
        <v/>
      </c>
      <c r="AB670" s="51"/>
      <c r="AC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51" t="str">
        <f>IF(OR(NOTA[[#This Row],[QTY]]="",NOTA[[#This Row],[HARGA SATUAN]]="",),"",NOTA[[#This Row],[QTY]]*NOTA[[#This Row],[HARGA SATUAN]])</f>
        <v/>
      </c>
      <c r="AG670" s="40" t="str">
        <f ca="1">IF(NOTA[ID_H]="","",INDEX(NOTA[TANGGAL],MATCH(,INDIRECT(ADDRESS(ROW(NOTA[TANGGAL]),COLUMN(NOTA[TANGGAL]))&amp;":"&amp;ADDRESS(ROW(),COLUMN(NOTA[TANGGAL]))),-1)))</f>
        <v/>
      </c>
      <c r="AH670" s="42" t="str">
        <f ca="1">IF(NOTA[[#This Row],[NAMA BARANG]]="","",INDEX(NOTA[SUPPLIER],MATCH(,INDIRECT(ADDRESS(ROW(NOTA[ID]),COLUMN(NOTA[ID]))&amp;":"&amp;ADDRESS(ROW(),COLUMN(NOTA[ID]))),-1)))</f>
        <v/>
      </c>
      <c r="AI670" s="42" t="str">
        <f ca="1">IF(NOTA[[#This Row],[ID_H]]="","",IF(NOTA[[#This Row],[FAKTUR]]="",INDIRECT(ADDRESS(ROW()-1,COLUMN())),NOTA[[#This Row],[FAKTUR]]))</f>
        <v/>
      </c>
      <c r="AJ670" s="39" t="str">
        <f ca="1">IF(NOTA[[#This Row],[ID]]="","",COUNTIF(NOTA[ID_H],NOTA[[#This Row],[ID_H]]))</f>
        <v/>
      </c>
      <c r="AK670" s="39" t="str">
        <f ca="1">IF(NOTA[[#This Row],[TGL.NOTA]]="",IF(NOTA[[#This Row],[SUPPLIER_H]]="","",AK669),MONTH(NOTA[[#This Row],[TGL.NOTA]]))</f>
        <v/>
      </c>
      <c r="AL670" s="39" t="str">
        <f>LOWER(SUBSTITUTE(SUBSTITUTE(SUBSTITUTE(SUBSTITUTE(SUBSTITUTE(SUBSTITUTE(SUBSTITUTE(SUBSTITUTE(SUBSTITUTE(NOTA[NAMA BARANG]," ",),".",""),"-",""),"(",""),")",""),",",""),"/",""),"""",""),"+",""))</f>
        <v/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 t="str">
        <f>IF(NOTA[[#This Row],[CONCAT1]]="","",MATCH(NOTA[[#This Row],[CONCAT1]],[3]!db[NB NOTA_C],0))</f>
        <v/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/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0" s="39" t="str">
        <f ca="1">IF(NOTA[[#This Row],[ID_H]]="","",MATCH(NOTA[[#This Row],[NB NOTA_C_QTY]],[3]!db[NB NOTA_C_QTY],0))</f>
        <v/>
      </c>
      <c r="AV670" s="55" t="str">
        <f ca="1">IF(NOTA[[#This Row],[NB NOTA_C_QTY]]="","",ROW()-2)</f>
        <v/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NOTA_C_QTY]],[3]!db[NB NOTA_C_QTY],0))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39" t="str">
        <f>IF(NOTA[[#This Row],[ID_P]]="","",MATCH(NOTA[[#This Row],[ID_P]],[1]!B_MSK[N_ID],0))</f>
        <v/>
      </c>
      <c r="D672" s="39" t="str">
        <f ca="1">IF(NOTA[[#This Row],[NAMA BARANG]]="","",INDEX(NOTA[ID],MATCH(,INDIRECT(ADDRESS(ROW(NOTA[ID]),COLUMN(NOTA[ID]))&amp;":"&amp;ADDRESS(ROW(),COLUMN(NOTA[ID]))),-1)))</f>
        <v/>
      </c>
      <c r="E672" s="47"/>
      <c r="H672" s="48"/>
      <c r="N672" s="39"/>
      <c r="Q672" s="43"/>
      <c r="R672" s="49"/>
      <c r="S672" s="50"/>
      <c r="U672" s="51"/>
      <c r="V672" s="46"/>
      <c r="W672" s="51" t="str">
        <f>IF(NOTA[[#This Row],[HARGA/ CTN]]="",NOTA[[#This Row],[JUMLAH_H]],NOTA[[#This Row],[HARGA/ CTN]]*IF(NOTA[[#This Row],[C]]="",0,NOTA[[#This Row],[C]]))</f>
        <v/>
      </c>
      <c r="X672" s="51" t="str">
        <f>IF(NOTA[[#This Row],[JUMLAH]]="","",NOTA[[#This Row],[JUMLAH]]*NOTA[[#This Row],[DISC 1]])</f>
        <v/>
      </c>
      <c r="Y672" s="51" t="str">
        <f>IF(NOTA[[#This Row],[JUMLAH]]="","",(NOTA[[#This Row],[JUMLAH]]-NOTA[[#This Row],[DISC 1-]])*NOTA[[#This Row],[DISC 2]])</f>
        <v/>
      </c>
      <c r="Z672" s="51" t="str">
        <f>IF(NOTA[[#This Row],[JUMLAH]]="","",NOTA[[#This Row],[DISC 1-]]+NOTA[[#This Row],[DISC 2-]])</f>
        <v/>
      </c>
      <c r="AA672" s="51" t="str">
        <f>IF(NOTA[[#This Row],[JUMLAH]]="","",NOTA[[#This Row],[JUMLAH]]-NOTA[[#This Row],[DISC]])</f>
        <v/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51" t="str">
        <f>IF(OR(NOTA[[#This Row],[QTY]]="",NOTA[[#This Row],[HARGA SATUAN]]="",),"",NOTA[[#This Row],[QTY]]*NOTA[[#This Row],[HARGA SATUAN]])</f>
        <v/>
      </c>
      <c r="AG672" s="40" t="str">
        <f ca="1">IF(NOTA[ID_H]="","",INDEX(NOTA[TANGGAL],MATCH(,INDIRECT(ADDRESS(ROW(NOTA[TANGGAL]),COLUMN(NOTA[TANGGAL]))&amp;":"&amp;ADDRESS(ROW(),COLUMN(NOTA[TANGGAL]))),-1)))</f>
        <v/>
      </c>
      <c r="AH672" s="42" t="str">
        <f ca="1">IF(NOTA[[#This Row],[NAMA BARANG]]="","",INDEX(NOTA[SUPPLIER],MATCH(,INDIRECT(ADDRESS(ROW(NOTA[ID]),COLUMN(NOTA[ID]))&amp;":"&amp;ADDRESS(ROW(),COLUMN(NOTA[ID]))),-1)))</f>
        <v/>
      </c>
      <c r="AI672" s="42" t="str">
        <f ca="1">IF(NOTA[[#This Row],[ID_H]]="","",IF(NOTA[[#This Row],[FAKTUR]]="",INDIRECT(ADDRESS(ROW()-1,COLUMN())),NOTA[[#This Row],[FAKTUR]]))</f>
        <v/>
      </c>
      <c r="AJ672" s="39" t="str">
        <f ca="1">IF(NOTA[[#This Row],[ID]]="","",COUNTIF(NOTA[ID_H],NOTA[[#This Row],[ID_H]]))</f>
        <v/>
      </c>
      <c r="AK672" s="39" t="str">
        <f ca="1">IF(NOTA[[#This Row],[TGL.NOTA]]="",IF(NOTA[[#This Row],[SUPPLIER_H]]="","",AK671),MONTH(NOTA[[#This Row],[TGL.NOTA]]))</f>
        <v/>
      </c>
      <c r="AL672" s="39" t="str">
        <f>LOWER(SUBSTITUTE(SUBSTITUTE(SUBSTITUTE(SUBSTITUTE(SUBSTITUTE(SUBSTITUTE(SUBSTITUTE(SUBSTITUTE(SUBSTITUTE(NOTA[NAMA BARANG]," ",),".",""),"-",""),"(",""),")",""),",",""),"/",""),"""",""),"+",""))</f>
        <v/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39" t="str">
        <f>IF(NOTA[[#This Row],[CONCAT4]]="","",_xlfn.IFNA(MATCH(NOTA[[#This Row],[CONCAT4]],[2]!RAW[CONCAT_H],0),FALSE))</f>
        <v/>
      </c>
      <c r="AQ672" s="39" t="str">
        <f>IF(NOTA[[#This Row],[CONCAT1]]="","",MATCH(NOTA[[#This Row],[CONCAT1]],[3]!db[NB NOTA_C],0))</f>
        <v/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/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2" s="39" t="str">
        <f ca="1">IF(NOTA[[#This Row],[ID_H]]="","",MATCH(NOTA[[#This Row],[NB NOTA_C_QTY]],[3]!db[NB NOTA_C_QTY],0))</f>
        <v/>
      </c>
      <c r="AV672" s="55" t="str">
        <f ca="1">IF(NOTA[[#This Row],[NB NOTA_C_QTY]]="","",ROW()-2)</f>
        <v/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 t="str">
        <f ca="1">IF(NOTA[[#This Row],[NAMA BARANG]]="","",INDEX(NOTA[ID],MATCH(,INDIRECT(ADDRESS(ROW(NOTA[ID]),COLUMN(NOTA[ID]))&amp;":"&amp;ADDRESS(ROW(),COLUMN(NOTA[ID]))),-1)))</f>
        <v/>
      </c>
      <c r="E673" s="47"/>
      <c r="H673" s="48"/>
      <c r="N673" s="39"/>
      <c r="Q673" s="43"/>
      <c r="R673" s="49"/>
      <c r="S673" s="50"/>
      <c r="U673" s="51"/>
      <c r="V673" s="46"/>
      <c r="W673" s="51" t="str">
        <f>IF(NOTA[[#This Row],[HARGA/ CTN]]="",NOTA[[#This Row],[JUMLAH_H]],NOTA[[#This Row],[HARGA/ CTN]]*IF(NOTA[[#This Row],[C]]="",0,NOTA[[#This Row],[C]]))</f>
        <v/>
      </c>
      <c r="X673" s="51" t="str">
        <f>IF(NOTA[[#This Row],[JUMLAH]]="","",NOTA[[#This Row],[JUMLAH]]*NOTA[[#This Row],[DISC 1]])</f>
        <v/>
      </c>
      <c r="Y673" s="51" t="str">
        <f>IF(NOTA[[#This Row],[JUMLAH]]="","",(NOTA[[#This Row],[JUMLAH]]-NOTA[[#This Row],[DISC 1-]])*NOTA[[#This Row],[DISC 2]])</f>
        <v/>
      </c>
      <c r="Z673" s="51" t="str">
        <f>IF(NOTA[[#This Row],[JUMLAH]]="","",NOTA[[#This Row],[DISC 1-]]+NOTA[[#This Row],[DISC 2-]])</f>
        <v/>
      </c>
      <c r="AA673" s="51" t="str">
        <f>IF(NOTA[[#This Row],[JUMLAH]]="","",NOTA[[#This Row],[JUMLAH]]-NOTA[[#This Row],[DISC]])</f>
        <v/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51" t="str">
        <f>IF(OR(NOTA[[#This Row],[QTY]]="",NOTA[[#This Row],[HARGA SATUAN]]="",),"",NOTA[[#This Row],[QTY]]*NOTA[[#This Row],[HARGA SATUAN]])</f>
        <v/>
      </c>
      <c r="AG673" s="40" t="str">
        <f ca="1">IF(NOTA[ID_H]="","",INDEX(NOTA[TANGGAL],MATCH(,INDIRECT(ADDRESS(ROW(NOTA[TANGGAL]),COLUMN(NOTA[TANGGAL]))&amp;":"&amp;ADDRESS(ROW(),COLUMN(NOTA[TANGGAL]))),-1)))</f>
        <v/>
      </c>
      <c r="AH673" s="42" t="str">
        <f ca="1">IF(NOTA[[#This Row],[NAMA BARANG]]="","",INDEX(NOTA[SUPPLIER],MATCH(,INDIRECT(ADDRESS(ROW(NOTA[ID]),COLUMN(NOTA[ID]))&amp;":"&amp;ADDRESS(ROW(),COLUMN(NOTA[ID]))),-1)))</f>
        <v/>
      </c>
      <c r="AI673" s="42" t="str">
        <f ca="1">IF(NOTA[[#This Row],[ID_H]]="","",IF(NOTA[[#This Row],[FAKTUR]]="",INDIRECT(ADDRESS(ROW()-1,COLUMN())),NOTA[[#This Row],[FAKTUR]]))</f>
        <v/>
      </c>
      <c r="AJ673" s="39" t="str">
        <f ca="1">IF(NOTA[[#This Row],[ID]]="","",COUNTIF(NOTA[ID_H],NOTA[[#This Row],[ID_H]]))</f>
        <v/>
      </c>
      <c r="AK673" s="39" t="str">
        <f ca="1">IF(NOTA[[#This Row],[TGL.NOTA]]="",IF(NOTA[[#This Row],[SUPPLIER_H]]="","",AK672),MONTH(NOTA[[#This Row],[TGL.NOTA]]))</f>
        <v/>
      </c>
      <c r="AL673" s="39" t="str">
        <f>LOWER(SUBSTITUTE(SUBSTITUTE(SUBSTITUTE(SUBSTITUTE(SUBSTITUTE(SUBSTITUTE(SUBSTITUTE(SUBSTITUTE(SUBSTITUTE(NOTA[NAMA BARANG]," ",),".",""),"-",""),"(",""),")",""),",",""),"/",""),"""",""),"+",""))</f>
        <v/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 t="str">
        <f>IF(NOTA[[#This Row],[CONCAT1]]="","",MATCH(NOTA[[#This Row],[CONCAT1]],[3]!db[NB NOTA_C],0))</f>
        <v/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/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3" s="39" t="str">
        <f ca="1">IF(NOTA[[#This Row],[ID_H]]="","",MATCH(NOTA[[#This Row],[NB NOTA_C_QTY]],[3]!db[NB NOTA_C_QTY],0))</f>
        <v/>
      </c>
      <c r="AV673" s="55" t="str">
        <f ca="1">IF(NOTA[[#This Row],[NB NOTA_C_QTY]]="","",ROW()-2)</f>
        <v/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 t="str">
        <f ca="1">IF(NOTA[[#This Row],[NAMA BARANG]]="","",INDEX(NOTA[ID],MATCH(,INDIRECT(ADDRESS(ROW(NOTA[ID]),COLUMN(NOTA[ID]))&amp;":"&amp;ADDRESS(ROW(),COLUMN(NOTA[ID]))),-1)))</f>
        <v/>
      </c>
      <c r="E674" s="47"/>
      <c r="H674" s="48"/>
      <c r="N674" s="39"/>
      <c r="Q674" s="43"/>
      <c r="R674" s="49"/>
      <c r="S674" s="50"/>
      <c r="U674" s="51"/>
      <c r="V674" s="46"/>
      <c r="W674" s="51" t="str">
        <f>IF(NOTA[[#This Row],[HARGA/ CTN]]="",NOTA[[#This Row],[JUMLAH_H]],NOTA[[#This Row],[HARGA/ CTN]]*IF(NOTA[[#This Row],[C]]="",0,NOTA[[#This Row],[C]]))</f>
        <v/>
      </c>
      <c r="X674" s="51" t="str">
        <f>IF(NOTA[[#This Row],[JUMLAH]]="","",NOTA[[#This Row],[JUMLAH]]*NOTA[[#This Row],[DISC 1]])</f>
        <v/>
      </c>
      <c r="Y674" s="51" t="str">
        <f>IF(NOTA[[#This Row],[JUMLAH]]="","",(NOTA[[#This Row],[JUMLAH]]-NOTA[[#This Row],[DISC 1-]])*NOTA[[#This Row],[DISC 2]])</f>
        <v/>
      </c>
      <c r="Z674" s="51" t="str">
        <f>IF(NOTA[[#This Row],[JUMLAH]]="","",NOTA[[#This Row],[DISC 1-]]+NOTA[[#This Row],[DISC 2-]])</f>
        <v/>
      </c>
      <c r="AA674" s="51" t="str">
        <f>IF(NOTA[[#This Row],[JUMLAH]]="","",NOTA[[#This Row],[JUMLAH]]-NOTA[[#This Row],[DISC]])</f>
        <v/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51" t="str">
        <f>IF(OR(NOTA[[#This Row],[QTY]]="",NOTA[[#This Row],[HARGA SATUAN]]="",),"",NOTA[[#This Row],[QTY]]*NOTA[[#This Row],[HARGA SATUAN]])</f>
        <v/>
      </c>
      <c r="AG674" s="40" t="str">
        <f ca="1">IF(NOTA[ID_H]="","",INDEX(NOTA[TANGGAL],MATCH(,INDIRECT(ADDRESS(ROW(NOTA[TANGGAL]),COLUMN(NOTA[TANGGAL]))&amp;":"&amp;ADDRESS(ROW(),COLUMN(NOTA[TANGGAL]))),-1)))</f>
        <v/>
      </c>
      <c r="AH674" s="42" t="str">
        <f ca="1">IF(NOTA[[#This Row],[NAMA BARANG]]="","",INDEX(NOTA[SUPPLIER],MATCH(,INDIRECT(ADDRESS(ROW(NOTA[ID]),COLUMN(NOTA[ID]))&amp;":"&amp;ADDRESS(ROW(),COLUMN(NOTA[ID]))),-1)))</f>
        <v/>
      </c>
      <c r="AI674" s="42" t="str">
        <f ca="1">IF(NOTA[[#This Row],[ID_H]]="","",IF(NOTA[[#This Row],[FAKTUR]]="",INDIRECT(ADDRESS(ROW()-1,COLUMN())),NOTA[[#This Row],[FAKTUR]]))</f>
        <v/>
      </c>
      <c r="AJ674" s="39" t="str">
        <f ca="1">IF(NOTA[[#This Row],[ID]]="","",COUNTIF(NOTA[ID_H],NOTA[[#This Row],[ID_H]]))</f>
        <v/>
      </c>
      <c r="AK674" s="39" t="str">
        <f ca="1">IF(NOTA[[#This Row],[TGL.NOTA]]="",IF(NOTA[[#This Row],[SUPPLIER_H]]="","",AK673),MONTH(NOTA[[#This Row],[TGL.NOTA]]))</f>
        <v/>
      </c>
      <c r="AL674" s="39" t="str">
        <f>LOWER(SUBSTITUTE(SUBSTITUTE(SUBSTITUTE(SUBSTITUTE(SUBSTITUTE(SUBSTITUTE(SUBSTITUTE(SUBSTITUTE(SUBSTITUTE(NOTA[NAMA BARANG]," ",),".",""),"-",""),"(",""),")",""),",",""),"/",""),"""",""),"+",""))</f>
        <v/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 t="str">
        <f>IF(NOTA[[#This Row],[CONCAT1]]="","",MATCH(NOTA[[#This Row],[CONCAT1]],[3]!db[NB NOTA_C],0))</f>
        <v/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/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4" s="39" t="str">
        <f ca="1">IF(NOTA[[#This Row],[ID_H]]="","",MATCH(NOTA[[#This Row],[NB NOTA_C_QTY]],[3]!db[NB NOTA_C_QTY],0))</f>
        <v/>
      </c>
      <c r="AV674" s="55" t="str">
        <f ca="1">IF(NOTA[[#This Row],[NB NOTA_C_QTY]]="","",ROW()-2)</f>
        <v/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 t="str">
        <f ca="1">IF(NOTA[[#This Row],[NAMA BARANG]]="","",INDEX(NOTA[ID],MATCH(,INDIRECT(ADDRESS(ROW(NOTA[ID]),COLUMN(NOTA[ID]))&amp;":"&amp;ADDRESS(ROW(),COLUMN(NOTA[ID]))),-1)))</f>
        <v/>
      </c>
      <c r="E675" s="47"/>
      <c r="H675" s="48"/>
      <c r="N675" s="39"/>
      <c r="Q675" s="43"/>
      <c r="R675" s="49"/>
      <c r="S675" s="50"/>
      <c r="U675" s="51"/>
      <c r="V675" s="46"/>
      <c r="W675" s="51" t="str">
        <f>IF(NOTA[[#This Row],[HARGA/ CTN]]="",NOTA[[#This Row],[JUMLAH_H]],NOTA[[#This Row],[HARGA/ CTN]]*IF(NOTA[[#This Row],[C]]="",0,NOTA[[#This Row],[C]]))</f>
        <v/>
      </c>
      <c r="X675" s="51" t="str">
        <f>IF(NOTA[[#This Row],[JUMLAH]]="","",NOTA[[#This Row],[JUMLAH]]*NOTA[[#This Row],[DISC 1]])</f>
        <v/>
      </c>
      <c r="Y675" s="51" t="str">
        <f>IF(NOTA[[#This Row],[JUMLAH]]="","",(NOTA[[#This Row],[JUMLAH]]-NOTA[[#This Row],[DISC 1-]])*NOTA[[#This Row],[DISC 2]])</f>
        <v/>
      </c>
      <c r="Z675" s="51" t="str">
        <f>IF(NOTA[[#This Row],[JUMLAH]]="","",NOTA[[#This Row],[DISC 1-]]+NOTA[[#This Row],[DISC 2-]])</f>
        <v/>
      </c>
      <c r="AA675" s="51" t="str">
        <f>IF(NOTA[[#This Row],[JUMLAH]]="","",NOTA[[#This Row],[JUMLAH]]-NOTA[[#This Row],[DISC]])</f>
        <v/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51" t="str">
        <f>IF(OR(NOTA[[#This Row],[QTY]]="",NOTA[[#This Row],[HARGA SATUAN]]="",),"",NOTA[[#This Row],[QTY]]*NOTA[[#This Row],[HARGA SATUAN]])</f>
        <v/>
      </c>
      <c r="AG675" s="40" t="str">
        <f ca="1">IF(NOTA[ID_H]="","",INDEX(NOTA[TANGGAL],MATCH(,INDIRECT(ADDRESS(ROW(NOTA[TANGGAL]),COLUMN(NOTA[TANGGAL]))&amp;":"&amp;ADDRESS(ROW(),COLUMN(NOTA[TANGGAL]))),-1)))</f>
        <v/>
      </c>
      <c r="AH675" s="42" t="str">
        <f ca="1">IF(NOTA[[#This Row],[NAMA BARANG]]="","",INDEX(NOTA[SUPPLIER],MATCH(,INDIRECT(ADDRESS(ROW(NOTA[ID]),COLUMN(NOTA[ID]))&amp;":"&amp;ADDRESS(ROW(),COLUMN(NOTA[ID]))),-1)))</f>
        <v/>
      </c>
      <c r="AI675" s="42" t="str">
        <f ca="1">IF(NOTA[[#This Row],[ID_H]]="","",IF(NOTA[[#This Row],[FAKTUR]]="",INDIRECT(ADDRESS(ROW()-1,COLUMN())),NOTA[[#This Row],[FAKTUR]]))</f>
        <v/>
      </c>
      <c r="AJ675" s="39" t="str">
        <f ca="1">IF(NOTA[[#This Row],[ID]]="","",COUNTIF(NOTA[ID_H],NOTA[[#This Row],[ID_H]]))</f>
        <v/>
      </c>
      <c r="AK675" s="39" t="str">
        <f ca="1">IF(NOTA[[#This Row],[TGL.NOTA]]="",IF(NOTA[[#This Row],[SUPPLIER_H]]="","",AK674),MONTH(NOTA[[#This Row],[TGL.NOTA]]))</f>
        <v/>
      </c>
      <c r="AL675" s="39" t="str">
        <f>LOWER(SUBSTITUTE(SUBSTITUTE(SUBSTITUTE(SUBSTITUTE(SUBSTITUTE(SUBSTITUTE(SUBSTITUTE(SUBSTITUTE(SUBSTITUTE(NOTA[NAMA BARANG]," ",),".",""),"-",""),"(",""),")",""),",",""),"/",""),"""",""),"+",""))</f>
        <v/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 t="str">
        <f>IF(NOTA[[#This Row],[CONCAT1]]="","",MATCH(NOTA[[#This Row],[CONCAT1]],[3]!db[NB NOTA_C],0))</f>
        <v/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/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5" s="39" t="str">
        <f ca="1">IF(NOTA[[#This Row],[ID_H]]="","",MATCH(NOTA[[#This Row],[NB NOTA_C_QTY]],[3]!db[NB NOTA_C_QTY],0))</f>
        <v/>
      </c>
      <c r="AV675" s="55" t="str">
        <f ca="1">IF(NOTA[[#This Row],[NB NOTA_C_QTY]]="","",ROW()-2)</f>
        <v/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 t="str">
        <f ca="1">IF(NOTA[[#This Row],[NAMA BARANG]]="","",INDEX(NOTA[ID],MATCH(,INDIRECT(ADDRESS(ROW(NOTA[ID]),COLUMN(NOTA[ID]))&amp;":"&amp;ADDRESS(ROW(),COLUMN(NOTA[ID]))),-1)))</f>
        <v/>
      </c>
      <c r="E676" s="47"/>
      <c r="H676" s="48"/>
      <c r="N676" s="39"/>
      <c r="Q676" s="43"/>
      <c r="R676" s="49"/>
      <c r="S676" s="50"/>
      <c r="U676" s="51"/>
      <c r="V676" s="46"/>
      <c r="W676" s="51" t="str">
        <f>IF(NOTA[[#This Row],[HARGA/ CTN]]="",NOTA[[#This Row],[JUMLAH_H]],NOTA[[#This Row],[HARGA/ CTN]]*IF(NOTA[[#This Row],[C]]="",0,NOTA[[#This Row],[C]]))</f>
        <v/>
      </c>
      <c r="X676" s="51" t="str">
        <f>IF(NOTA[[#This Row],[JUMLAH]]="","",NOTA[[#This Row],[JUMLAH]]*NOTA[[#This Row],[DISC 1]])</f>
        <v/>
      </c>
      <c r="Y676" s="51" t="str">
        <f>IF(NOTA[[#This Row],[JUMLAH]]="","",(NOTA[[#This Row],[JUMLAH]]-NOTA[[#This Row],[DISC 1-]])*NOTA[[#This Row],[DISC 2]])</f>
        <v/>
      </c>
      <c r="Z676" s="51" t="str">
        <f>IF(NOTA[[#This Row],[JUMLAH]]="","",NOTA[[#This Row],[DISC 1-]]+NOTA[[#This Row],[DISC 2-]])</f>
        <v/>
      </c>
      <c r="AA676" s="51" t="str">
        <f>IF(NOTA[[#This Row],[JUMLAH]]="","",NOTA[[#This Row],[JUMLAH]]-NOTA[[#This Row],[DISC]])</f>
        <v/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1" t="str">
        <f>IF(OR(NOTA[[#This Row],[QTY]]="",NOTA[[#This Row],[HARGA SATUAN]]="",),"",NOTA[[#This Row],[QTY]]*NOTA[[#This Row],[HARGA SATUAN]])</f>
        <v/>
      </c>
      <c r="AG676" s="40" t="str">
        <f ca="1">IF(NOTA[ID_H]="","",INDEX(NOTA[TANGGAL],MATCH(,INDIRECT(ADDRESS(ROW(NOTA[TANGGAL]),COLUMN(NOTA[TANGGAL]))&amp;":"&amp;ADDRESS(ROW(),COLUMN(NOTA[TANGGAL]))),-1)))</f>
        <v/>
      </c>
      <c r="AH676" s="42" t="str">
        <f ca="1">IF(NOTA[[#This Row],[NAMA BARANG]]="","",INDEX(NOTA[SUPPLIER],MATCH(,INDIRECT(ADDRESS(ROW(NOTA[ID]),COLUMN(NOTA[ID]))&amp;":"&amp;ADDRESS(ROW(),COLUMN(NOTA[ID]))),-1)))</f>
        <v/>
      </c>
      <c r="AI676" s="42" t="str">
        <f ca="1">IF(NOTA[[#This Row],[ID_H]]="","",IF(NOTA[[#This Row],[FAKTUR]]="",INDIRECT(ADDRESS(ROW()-1,COLUMN())),NOTA[[#This Row],[FAKTUR]]))</f>
        <v/>
      </c>
      <c r="AJ676" s="39" t="str">
        <f ca="1">IF(NOTA[[#This Row],[ID]]="","",COUNTIF(NOTA[ID_H],NOTA[[#This Row],[ID_H]]))</f>
        <v/>
      </c>
      <c r="AK676" s="39" t="str">
        <f ca="1">IF(NOTA[[#This Row],[TGL.NOTA]]="",IF(NOTA[[#This Row],[SUPPLIER_H]]="","",AK675),MONTH(NOTA[[#This Row],[TGL.NOTA]]))</f>
        <v/>
      </c>
      <c r="AL676" s="39" t="str">
        <f>LOWER(SUBSTITUTE(SUBSTITUTE(SUBSTITUTE(SUBSTITUTE(SUBSTITUTE(SUBSTITUTE(SUBSTITUTE(SUBSTITUTE(SUBSTITUTE(NOTA[NAMA BARANG]," ",),".",""),"-",""),"(",""),")",""),",",""),"/",""),"""",""),"+",""))</f>
        <v/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 t="str">
        <f>IF(NOTA[[#This Row],[CONCAT1]]="","",MATCH(NOTA[[#This Row],[CONCAT1]],[3]!db[NB NOTA_C],0))</f>
        <v/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/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6" s="39" t="str">
        <f ca="1">IF(NOTA[[#This Row],[ID_H]]="","",MATCH(NOTA[[#This Row],[NB NOTA_C_QTY]],[3]!db[NB NOTA_C_QTY],0))</f>
        <v/>
      </c>
      <c r="AV676" s="55" t="str">
        <f ca="1">IF(NOTA[[#This Row],[NB NOTA_C_QTY]]="","",ROW()-2)</f>
        <v/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 t="str">
        <f ca="1">IF(NOTA[[#This Row],[NAMA BARANG]]="","",INDEX(NOTA[ID],MATCH(,INDIRECT(ADDRESS(ROW(NOTA[ID]),COLUMN(NOTA[ID]))&amp;":"&amp;ADDRESS(ROW(),COLUMN(NOTA[ID]))),-1)))</f>
        <v/>
      </c>
      <c r="E677" s="47"/>
      <c r="H677" s="48"/>
      <c r="N677" s="39"/>
      <c r="Q677" s="43"/>
      <c r="R677" s="49"/>
      <c r="S677" s="50"/>
      <c r="U677" s="51"/>
      <c r="V677" s="46"/>
      <c r="W677" s="51" t="str">
        <f>IF(NOTA[[#This Row],[HARGA/ CTN]]="",NOTA[[#This Row],[JUMLAH_H]],NOTA[[#This Row],[HARGA/ CTN]]*IF(NOTA[[#This Row],[C]]="",0,NOTA[[#This Row],[C]]))</f>
        <v/>
      </c>
      <c r="X677" s="51" t="str">
        <f>IF(NOTA[[#This Row],[JUMLAH]]="","",NOTA[[#This Row],[JUMLAH]]*NOTA[[#This Row],[DISC 1]])</f>
        <v/>
      </c>
      <c r="Y677" s="51" t="str">
        <f>IF(NOTA[[#This Row],[JUMLAH]]="","",(NOTA[[#This Row],[JUMLAH]]-NOTA[[#This Row],[DISC 1-]])*NOTA[[#This Row],[DISC 2]])</f>
        <v/>
      </c>
      <c r="Z677" s="51" t="str">
        <f>IF(NOTA[[#This Row],[JUMLAH]]="","",NOTA[[#This Row],[DISC 1-]]+NOTA[[#This Row],[DISC 2-]])</f>
        <v/>
      </c>
      <c r="AA677" s="51" t="str">
        <f>IF(NOTA[[#This Row],[JUMLAH]]="","",NOTA[[#This Row],[JUMLAH]]-NOTA[[#This Row],[DISC]])</f>
        <v/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51" t="str">
        <f>IF(OR(NOTA[[#This Row],[QTY]]="",NOTA[[#This Row],[HARGA SATUAN]]="",),"",NOTA[[#This Row],[QTY]]*NOTA[[#This Row],[HARGA SATUAN]])</f>
        <v/>
      </c>
      <c r="AG677" s="40" t="str">
        <f ca="1">IF(NOTA[ID_H]="","",INDEX(NOTA[TANGGAL],MATCH(,INDIRECT(ADDRESS(ROW(NOTA[TANGGAL]),COLUMN(NOTA[TANGGAL]))&amp;":"&amp;ADDRESS(ROW(),COLUMN(NOTA[TANGGAL]))),-1)))</f>
        <v/>
      </c>
      <c r="AH677" s="42" t="str">
        <f ca="1">IF(NOTA[[#This Row],[NAMA BARANG]]="","",INDEX(NOTA[SUPPLIER],MATCH(,INDIRECT(ADDRESS(ROW(NOTA[ID]),COLUMN(NOTA[ID]))&amp;":"&amp;ADDRESS(ROW(),COLUMN(NOTA[ID]))),-1)))</f>
        <v/>
      </c>
      <c r="AI677" s="42" t="str">
        <f ca="1">IF(NOTA[[#This Row],[ID_H]]="","",IF(NOTA[[#This Row],[FAKTUR]]="",INDIRECT(ADDRESS(ROW()-1,COLUMN())),NOTA[[#This Row],[FAKTUR]]))</f>
        <v/>
      </c>
      <c r="AJ677" s="39" t="str">
        <f ca="1">IF(NOTA[[#This Row],[ID]]="","",COUNTIF(NOTA[ID_H],NOTA[[#This Row],[ID_H]]))</f>
        <v/>
      </c>
      <c r="AK677" s="39" t="str">
        <f ca="1">IF(NOTA[[#This Row],[TGL.NOTA]]="",IF(NOTA[[#This Row],[SUPPLIER_H]]="","",AK676),MONTH(NOTA[[#This Row],[TGL.NOTA]]))</f>
        <v/>
      </c>
      <c r="AL677" s="39" t="str">
        <f>LOWER(SUBSTITUTE(SUBSTITUTE(SUBSTITUTE(SUBSTITUTE(SUBSTITUTE(SUBSTITUTE(SUBSTITUTE(SUBSTITUTE(SUBSTITUTE(NOTA[NAMA BARANG]," ",),".",""),"-",""),"(",""),")",""),",",""),"/",""),"""",""),"+",""))</f>
        <v/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 t="str">
        <f>IF(NOTA[[#This Row],[CONCAT1]]="","",MATCH(NOTA[[#This Row],[CONCAT1]],[3]!db[NB NOTA_C],0))</f>
        <v/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/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7" s="39" t="str">
        <f ca="1">IF(NOTA[[#This Row],[ID_H]]="","",MATCH(NOTA[[#This Row],[NB NOTA_C_QTY]],[3]!db[NB NOTA_C_QTY],0))</f>
        <v/>
      </c>
      <c r="AV677" s="55" t="str">
        <f ca="1">IF(NOTA[[#This Row],[NB NOTA_C_QTY]]="","",ROW()-2)</f>
        <v/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 t="str">
        <f ca="1">IF(NOTA[[#This Row],[NAMA BARANG]]="","",INDEX(NOTA[ID],MATCH(,INDIRECT(ADDRESS(ROW(NOTA[ID]),COLUMN(NOTA[ID]))&amp;":"&amp;ADDRESS(ROW(),COLUMN(NOTA[ID]))),-1)))</f>
        <v/>
      </c>
      <c r="E678" s="47"/>
      <c r="H678" s="48"/>
      <c r="N678" s="39"/>
      <c r="Q678" s="43"/>
      <c r="R678" s="49"/>
      <c r="S678" s="50"/>
      <c r="U678" s="51"/>
      <c r="V678" s="46"/>
      <c r="W678" s="51" t="str">
        <f>IF(NOTA[[#This Row],[HARGA/ CTN]]="",NOTA[[#This Row],[JUMLAH_H]],NOTA[[#This Row],[HARGA/ CTN]]*IF(NOTA[[#This Row],[C]]="",0,NOTA[[#This Row],[C]]))</f>
        <v/>
      </c>
      <c r="X678" s="51" t="str">
        <f>IF(NOTA[[#This Row],[JUMLAH]]="","",NOTA[[#This Row],[JUMLAH]]*NOTA[[#This Row],[DISC 1]])</f>
        <v/>
      </c>
      <c r="Y678" s="51" t="str">
        <f>IF(NOTA[[#This Row],[JUMLAH]]="","",(NOTA[[#This Row],[JUMLAH]]-NOTA[[#This Row],[DISC 1-]])*NOTA[[#This Row],[DISC 2]])</f>
        <v/>
      </c>
      <c r="Z678" s="51" t="str">
        <f>IF(NOTA[[#This Row],[JUMLAH]]="","",NOTA[[#This Row],[DISC 1-]]+NOTA[[#This Row],[DISC 2-]])</f>
        <v/>
      </c>
      <c r="AA678" s="51" t="str">
        <f>IF(NOTA[[#This Row],[JUMLAH]]="","",NOTA[[#This Row],[JUMLAH]]-NOTA[[#This Row],[DISC]])</f>
        <v/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51" t="str">
        <f>IF(OR(NOTA[[#This Row],[QTY]]="",NOTA[[#This Row],[HARGA SATUAN]]="",),"",NOTA[[#This Row],[QTY]]*NOTA[[#This Row],[HARGA SATUAN]])</f>
        <v/>
      </c>
      <c r="AG678" s="40" t="str">
        <f ca="1">IF(NOTA[ID_H]="","",INDEX(NOTA[TANGGAL],MATCH(,INDIRECT(ADDRESS(ROW(NOTA[TANGGAL]),COLUMN(NOTA[TANGGAL]))&amp;":"&amp;ADDRESS(ROW(),COLUMN(NOTA[TANGGAL]))),-1)))</f>
        <v/>
      </c>
      <c r="AH678" s="42" t="str">
        <f ca="1">IF(NOTA[[#This Row],[NAMA BARANG]]="","",INDEX(NOTA[SUPPLIER],MATCH(,INDIRECT(ADDRESS(ROW(NOTA[ID]),COLUMN(NOTA[ID]))&amp;":"&amp;ADDRESS(ROW(),COLUMN(NOTA[ID]))),-1)))</f>
        <v/>
      </c>
      <c r="AI678" s="42" t="str">
        <f ca="1">IF(NOTA[[#This Row],[ID_H]]="","",IF(NOTA[[#This Row],[FAKTUR]]="",INDIRECT(ADDRESS(ROW()-1,COLUMN())),NOTA[[#This Row],[FAKTUR]]))</f>
        <v/>
      </c>
      <c r="AJ678" s="39" t="str">
        <f ca="1">IF(NOTA[[#This Row],[ID]]="","",COUNTIF(NOTA[ID_H],NOTA[[#This Row],[ID_H]]))</f>
        <v/>
      </c>
      <c r="AK678" s="39" t="str">
        <f ca="1">IF(NOTA[[#This Row],[TGL.NOTA]]="",IF(NOTA[[#This Row],[SUPPLIER_H]]="","",AK677),MONTH(NOTA[[#This Row],[TGL.NOTA]]))</f>
        <v/>
      </c>
      <c r="AL678" s="39" t="str">
        <f>LOWER(SUBSTITUTE(SUBSTITUTE(SUBSTITUTE(SUBSTITUTE(SUBSTITUTE(SUBSTITUTE(SUBSTITUTE(SUBSTITUTE(SUBSTITUTE(NOTA[NAMA BARANG]," ",),".",""),"-",""),"(",""),")",""),",",""),"/",""),"""",""),"+",""))</f>
        <v/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 t="str">
        <f>IF(NOTA[[#This Row],[CONCAT1]]="","",MATCH(NOTA[[#This Row],[CONCAT1]],[3]!db[NB NOTA_C],0))</f>
        <v/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/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8" s="39" t="str">
        <f ca="1">IF(NOTA[[#This Row],[ID_H]]="","",MATCH(NOTA[[#This Row],[NB NOTA_C_QTY]],[3]!db[NB NOTA_C_QTY],0))</f>
        <v/>
      </c>
      <c r="AV678" s="55" t="str">
        <f ca="1">IF(NOTA[[#This Row],[NB NOTA_C_QTY]]="","",ROW()-2)</f>
        <v/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 t="str">
        <f ca="1">IF(NOTA[[#This Row],[NAMA BARANG]]="","",INDEX(NOTA[ID],MATCH(,INDIRECT(ADDRESS(ROW(NOTA[ID]),COLUMN(NOTA[ID]))&amp;":"&amp;ADDRESS(ROW(),COLUMN(NOTA[ID]))),-1)))</f>
        <v/>
      </c>
      <c r="E679" s="47"/>
      <c r="H679" s="48"/>
      <c r="N679" s="39"/>
      <c r="Q679" s="43"/>
      <c r="R679" s="49"/>
      <c r="S679" s="50"/>
      <c r="U679" s="51"/>
      <c r="V679" s="46"/>
      <c r="W679" s="51" t="str">
        <f>IF(NOTA[[#This Row],[HARGA/ CTN]]="",NOTA[[#This Row],[JUMLAH_H]],NOTA[[#This Row],[HARGA/ CTN]]*IF(NOTA[[#This Row],[C]]="",0,NOTA[[#This Row],[C]]))</f>
        <v/>
      </c>
      <c r="X679" s="51" t="str">
        <f>IF(NOTA[[#This Row],[JUMLAH]]="","",NOTA[[#This Row],[JUMLAH]]*NOTA[[#This Row],[DISC 1]])</f>
        <v/>
      </c>
      <c r="Y679" s="51" t="str">
        <f>IF(NOTA[[#This Row],[JUMLAH]]="","",(NOTA[[#This Row],[JUMLAH]]-NOTA[[#This Row],[DISC 1-]])*NOTA[[#This Row],[DISC 2]])</f>
        <v/>
      </c>
      <c r="Z679" s="51" t="str">
        <f>IF(NOTA[[#This Row],[JUMLAH]]="","",NOTA[[#This Row],[DISC 1-]]+NOTA[[#This Row],[DISC 2-]])</f>
        <v/>
      </c>
      <c r="AA679" s="51" t="str">
        <f>IF(NOTA[[#This Row],[JUMLAH]]="","",NOTA[[#This Row],[JUMLAH]]-NOTA[[#This Row],[DISC]])</f>
        <v/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51" t="str">
        <f>IF(OR(NOTA[[#This Row],[QTY]]="",NOTA[[#This Row],[HARGA SATUAN]]="",),"",NOTA[[#This Row],[QTY]]*NOTA[[#This Row],[HARGA SATUAN]])</f>
        <v/>
      </c>
      <c r="AG679" s="40" t="str">
        <f ca="1">IF(NOTA[ID_H]="","",INDEX(NOTA[TANGGAL],MATCH(,INDIRECT(ADDRESS(ROW(NOTA[TANGGAL]),COLUMN(NOTA[TANGGAL]))&amp;":"&amp;ADDRESS(ROW(),COLUMN(NOTA[TANGGAL]))),-1)))</f>
        <v/>
      </c>
      <c r="AH679" s="42" t="str">
        <f ca="1">IF(NOTA[[#This Row],[NAMA BARANG]]="","",INDEX(NOTA[SUPPLIER],MATCH(,INDIRECT(ADDRESS(ROW(NOTA[ID]),COLUMN(NOTA[ID]))&amp;":"&amp;ADDRESS(ROW(),COLUMN(NOTA[ID]))),-1)))</f>
        <v/>
      </c>
      <c r="AI679" s="42" t="str">
        <f ca="1">IF(NOTA[[#This Row],[ID_H]]="","",IF(NOTA[[#This Row],[FAKTUR]]="",INDIRECT(ADDRESS(ROW()-1,COLUMN())),NOTA[[#This Row],[FAKTUR]]))</f>
        <v/>
      </c>
      <c r="AJ679" s="39" t="str">
        <f ca="1">IF(NOTA[[#This Row],[ID]]="","",COUNTIF(NOTA[ID_H],NOTA[[#This Row],[ID_H]]))</f>
        <v/>
      </c>
      <c r="AK679" s="39" t="str">
        <f ca="1">IF(NOTA[[#This Row],[TGL.NOTA]]="",IF(NOTA[[#This Row],[SUPPLIER_H]]="","",AK678),MONTH(NOTA[[#This Row],[TGL.NOTA]]))</f>
        <v/>
      </c>
      <c r="AL679" s="39" t="str">
        <f>LOWER(SUBSTITUTE(SUBSTITUTE(SUBSTITUTE(SUBSTITUTE(SUBSTITUTE(SUBSTITUTE(SUBSTITUTE(SUBSTITUTE(SUBSTITUTE(NOTA[NAMA BARANG]," ",),".",""),"-",""),"(",""),")",""),",",""),"/",""),"""",""),"+",""))</f>
        <v/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 t="str">
        <f>IF(NOTA[[#This Row],[CONCAT1]]="","",MATCH(NOTA[[#This Row],[CONCAT1]],[3]!db[NB NOTA_C],0))</f>
        <v/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/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9" s="39" t="str">
        <f ca="1">IF(NOTA[[#This Row],[ID_H]]="","",MATCH(NOTA[[#This Row],[NB NOTA_C_QTY]],[3]!db[NB NOTA_C_QTY],0))</f>
        <v/>
      </c>
      <c r="AV679" s="55" t="str">
        <f ca="1">IF(NOTA[[#This Row],[NB NOTA_C_QTY]]="","",ROW()-2)</f>
        <v/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 t="str">
        <f ca="1">IF(NOTA[[#This Row],[NAMA BARANG]]="","",INDEX(NOTA[ID],MATCH(,INDIRECT(ADDRESS(ROW(NOTA[ID]),COLUMN(NOTA[ID]))&amp;":"&amp;ADDRESS(ROW(),COLUMN(NOTA[ID]))),-1)))</f>
        <v/>
      </c>
      <c r="E680" s="47"/>
      <c r="H680" s="48"/>
      <c r="N680" s="39"/>
      <c r="Q680" s="43"/>
      <c r="R680" s="49"/>
      <c r="S680" s="50"/>
      <c r="U680" s="51"/>
      <c r="V680" s="46"/>
      <c r="W680" s="51" t="str">
        <f>IF(NOTA[[#This Row],[HARGA/ CTN]]="",NOTA[[#This Row],[JUMLAH_H]],NOTA[[#This Row],[HARGA/ CTN]]*IF(NOTA[[#This Row],[C]]="",0,NOTA[[#This Row],[C]]))</f>
        <v/>
      </c>
      <c r="X680" s="51" t="str">
        <f>IF(NOTA[[#This Row],[JUMLAH]]="","",NOTA[[#This Row],[JUMLAH]]*NOTA[[#This Row],[DISC 1]])</f>
        <v/>
      </c>
      <c r="Y680" s="51" t="str">
        <f>IF(NOTA[[#This Row],[JUMLAH]]="","",(NOTA[[#This Row],[JUMLAH]]-NOTA[[#This Row],[DISC 1-]])*NOTA[[#This Row],[DISC 2]])</f>
        <v/>
      </c>
      <c r="Z680" s="51" t="str">
        <f>IF(NOTA[[#This Row],[JUMLAH]]="","",NOTA[[#This Row],[DISC 1-]]+NOTA[[#This Row],[DISC 2-]])</f>
        <v/>
      </c>
      <c r="AA680" s="51" t="str">
        <f>IF(NOTA[[#This Row],[JUMLAH]]="","",NOTA[[#This Row],[JUMLAH]]-NOTA[[#This Row],[DISC]])</f>
        <v/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51" t="str">
        <f>IF(OR(NOTA[[#This Row],[QTY]]="",NOTA[[#This Row],[HARGA SATUAN]]="",),"",NOTA[[#This Row],[QTY]]*NOTA[[#This Row],[HARGA SATUAN]])</f>
        <v/>
      </c>
      <c r="AG680" s="40" t="str">
        <f ca="1">IF(NOTA[ID_H]="","",INDEX(NOTA[TANGGAL],MATCH(,INDIRECT(ADDRESS(ROW(NOTA[TANGGAL]),COLUMN(NOTA[TANGGAL]))&amp;":"&amp;ADDRESS(ROW(),COLUMN(NOTA[TANGGAL]))),-1)))</f>
        <v/>
      </c>
      <c r="AH680" s="42" t="str">
        <f ca="1">IF(NOTA[[#This Row],[NAMA BARANG]]="","",INDEX(NOTA[SUPPLIER],MATCH(,INDIRECT(ADDRESS(ROW(NOTA[ID]),COLUMN(NOTA[ID]))&amp;":"&amp;ADDRESS(ROW(),COLUMN(NOTA[ID]))),-1)))</f>
        <v/>
      </c>
      <c r="AI680" s="42" t="str">
        <f ca="1">IF(NOTA[[#This Row],[ID_H]]="","",IF(NOTA[[#This Row],[FAKTUR]]="",INDIRECT(ADDRESS(ROW()-1,COLUMN())),NOTA[[#This Row],[FAKTUR]]))</f>
        <v/>
      </c>
      <c r="AJ680" s="39" t="str">
        <f ca="1">IF(NOTA[[#This Row],[ID]]="","",COUNTIF(NOTA[ID_H],NOTA[[#This Row],[ID_H]]))</f>
        <v/>
      </c>
      <c r="AK680" s="39" t="str">
        <f ca="1">IF(NOTA[[#This Row],[TGL.NOTA]]="",IF(NOTA[[#This Row],[SUPPLIER_H]]="","",AK679),MONTH(NOTA[[#This Row],[TGL.NOTA]]))</f>
        <v/>
      </c>
      <c r="AL680" s="39" t="str">
        <f>LOWER(SUBSTITUTE(SUBSTITUTE(SUBSTITUTE(SUBSTITUTE(SUBSTITUTE(SUBSTITUTE(SUBSTITUTE(SUBSTITUTE(SUBSTITUTE(NOTA[NAMA BARANG]," ",),".",""),"-",""),"(",""),")",""),",",""),"/",""),"""",""),"+",""))</f>
        <v/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 t="str">
        <f>IF(NOTA[[#This Row],[CONCAT1]]="","",MATCH(NOTA[[#This Row],[CONCAT1]],[3]!db[NB NOTA_C],0))</f>
        <v/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/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0" s="39" t="str">
        <f ca="1">IF(NOTA[[#This Row],[ID_H]]="","",MATCH(NOTA[[#This Row],[NB NOTA_C_QTY]],[3]!db[NB NOTA_C_QTY],0))</f>
        <v/>
      </c>
      <c r="AV680" s="55" t="str">
        <f ca="1">IF(NOTA[[#This Row],[NB NOTA_C_QTY]]="","",ROW()-2)</f>
        <v/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 t="str">
        <f ca="1">IF(NOTA[[#This Row],[NAMA BARANG]]="","",INDEX(NOTA[ID],MATCH(,INDIRECT(ADDRESS(ROW(NOTA[ID]),COLUMN(NOTA[ID]))&amp;":"&amp;ADDRESS(ROW(),COLUMN(NOTA[ID]))),-1)))</f>
        <v/>
      </c>
      <c r="E681" s="47"/>
      <c r="H681" s="48"/>
      <c r="N681" s="39"/>
      <c r="Q681" s="43"/>
      <c r="R681" s="49"/>
      <c r="S681" s="50"/>
      <c r="U681" s="51"/>
      <c r="V681" s="46"/>
      <c r="W681" s="51" t="str">
        <f>IF(NOTA[[#This Row],[HARGA/ CTN]]="",NOTA[[#This Row],[JUMLAH_H]],NOTA[[#This Row],[HARGA/ CTN]]*IF(NOTA[[#This Row],[C]]="",0,NOTA[[#This Row],[C]]))</f>
        <v/>
      </c>
      <c r="X681" s="51" t="str">
        <f>IF(NOTA[[#This Row],[JUMLAH]]="","",NOTA[[#This Row],[JUMLAH]]*NOTA[[#This Row],[DISC 1]])</f>
        <v/>
      </c>
      <c r="Y681" s="51" t="str">
        <f>IF(NOTA[[#This Row],[JUMLAH]]="","",(NOTA[[#This Row],[JUMLAH]]-NOTA[[#This Row],[DISC 1-]])*NOTA[[#This Row],[DISC 2]])</f>
        <v/>
      </c>
      <c r="Z681" s="51" t="str">
        <f>IF(NOTA[[#This Row],[JUMLAH]]="","",NOTA[[#This Row],[DISC 1-]]+NOTA[[#This Row],[DISC 2-]])</f>
        <v/>
      </c>
      <c r="AA681" s="51" t="str">
        <f>IF(NOTA[[#This Row],[JUMLAH]]="","",NOTA[[#This Row],[JUMLAH]]-NOTA[[#This Row],[DISC]])</f>
        <v/>
      </c>
      <c r="AB681" s="51"/>
      <c r="AC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51" t="str">
        <f>IF(OR(NOTA[[#This Row],[QTY]]="",NOTA[[#This Row],[HARGA SATUAN]]="",),"",NOTA[[#This Row],[QTY]]*NOTA[[#This Row],[HARGA SATUAN]])</f>
        <v/>
      </c>
      <c r="AG681" s="40" t="str">
        <f ca="1">IF(NOTA[ID_H]="","",INDEX(NOTA[TANGGAL],MATCH(,INDIRECT(ADDRESS(ROW(NOTA[TANGGAL]),COLUMN(NOTA[TANGGAL]))&amp;":"&amp;ADDRESS(ROW(),COLUMN(NOTA[TANGGAL]))),-1)))</f>
        <v/>
      </c>
      <c r="AH681" s="42" t="str">
        <f ca="1">IF(NOTA[[#This Row],[NAMA BARANG]]="","",INDEX(NOTA[SUPPLIER],MATCH(,INDIRECT(ADDRESS(ROW(NOTA[ID]),COLUMN(NOTA[ID]))&amp;":"&amp;ADDRESS(ROW(),COLUMN(NOTA[ID]))),-1)))</f>
        <v/>
      </c>
      <c r="AI681" s="42" t="str">
        <f ca="1">IF(NOTA[[#This Row],[ID_H]]="","",IF(NOTA[[#This Row],[FAKTUR]]="",INDIRECT(ADDRESS(ROW()-1,COLUMN())),NOTA[[#This Row],[FAKTUR]]))</f>
        <v/>
      </c>
      <c r="AJ681" s="39" t="str">
        <f ca="1">IF(NOTA[[#This Row],[ID]]="","",COUNTIF(NOTA[ID_H],NOTA[[#This Row],[ID_H]]))</f>
        <v/>
      </c>
      <c r="AK681" s="39" t="str">
        <f ca="1">IF(NOTA[[#This Row],[TGL.NOTA]]="",IF(NOTA[[#This Row],[SUPPLIER_H]]="","",AK680),MONTH(NOTA[[#This Row],[TGL.NOTA]]))</f>
        <v/>
      </c>
      <c r="AL681" s="39" t="str">
        <f>LOWER(SUBSTITUTE(SUBSTITUTE(SUBSTITUTE(SUBSTITUTE(SUBSTITUTE(SUBSTITUTE(SUBSTITUTE(SUBSTITUTE(SUBSTITUTE(NOTA[NAMA BARANG]," ",),".",""),"-",""),"(",""),")",""),",",""),"/",""),"""",""),"+",""))</f>
        <v/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 t="str">
        <f>IF(NOTA[[#This Row],[CONCAT1]]="","",MATCH(NOTA[[#This Row],[CONCAT1]],[3]!db[NB NOTA_C],0))</f>
        <v/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/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1" s="39" t="str">
        <f ca="1">IF(NOTA[[#This Row],[ID_H]]="","",MATCH(NOTA[[#This Row],[NB NOTA_C_QTY]],[3]!db[NB NOTA_C_QTY],0))</f>
        <v/>
      </c>
      <c r="AV681" s="55" t="str">
        <f ca="1">IF(NOTA[[#This Row],[NB NOTA_C_QTY]]="","",ROW()-2)</f>
        <v/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NOTA_C_QTY]],[3]!db[NB NOTA_C_QTY],0))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39" t="str">
        <f>IF(NOTA[[#This Row],[ID_P]]="","",MATCH(NOTA[[#This Row],[ID_P]],[1]!B_MSK[N_ID],0))</f>
        <v/>
      </c>
      <c r="D683" s="39" t="str">
        <f ca="1">IF(NOTA[[#This Row],[NAMA BARANG]]="","",INDEX(NOTA[ID],MATCH(,INDIRECT(ADDRESS(ROW(NOTA[ID]),COLUMN(NOTA[ID]))&amp;":"&amp;ADDRESS(ROW(),COLUMN(NOTA[ID]))),-1)))</f>
        <v/>
      </c>
      <c r="E683" s="47"/>
      <c r="H683" s="48"/>
      <c r="N683" s="39"/>
      <c r="Q683" s="43"/>
      <c r="R683" s="49"/>
      <c r="S683" s="50"/>
      <c r="U683" s="51"/>
      <c r="V683" s="46"/>
      <c r="W683" s="51" t="str">
        <f>IF(NOTA[[#This Row],[HARGA/ CTN]]="",NOTA[[#This Row],[JUMLAH_H]],NOTA[[#This Row],[HARGA/ CTN]]*IF(NOTA[[#This Row],[C]]="",0,NOTA[[#This Row],[C]]))</f>
        <v/>
      </c>
      <c r="X683" s="51" t="str">
        <f>IF(NOTA[[#This Row],[JUMLAH]]="","",NOTA[[#This Row],[JUMLAH]]*NOTA[[#This Row],[DISC 1]])</f>
        <v/>
      </c>
      <c r="Y683" s="51" t="str">
        <f>IF(NOTA[[#This Row],[JUMLAH]]="","",(NOTA[[#This Row],[JUMLAH]]-NOTA[[#This Row],[DISC 1-]])*NOTA[[#This Row],[DISC 2]])</f>
        <v/>
      </c>
      <c r="Z683" s="51" t="str">
        <f>IF(NOTA[[#This Row],[JUMLAH]]="","",NOTA[[#This Row],[DISC 1-]]+NOTA[[#This Row],[DISC 2-]])</f>
        <v/>
      </c>
      <c r="AA683" s="51" t="str">
        <f>IF(NOTA[[#This Row],[JUMLAH]]="","",NOTA[[#This Row],[JUMLAH]]-NOTA[[#This Row],[DISC]])</f>
        <v/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51" t="str">
        <f>IF(OR(NOTA[[#This Row],[QTY]]="",NOTA[[#This Row],[HARGA SATUAN]]="",),"",NOTA[[#This Row],[QTY]]*NOTA[[#This Row],[HARGA SATUAN]])</f>
        <v/>
      </c>
      <c r="AG683" s="40" t="str">
        <f ca="1">IF(NOTA[ID_H]="","",INDEX(NOTA[TANGGAL],MATCH(,INDIRECT(ADDRESS(ROW(NOTA[TANGGAL]),COLUMN(NOTA[TANGGAL]))&amp;":"&amp;ADDRESS(ROW(),COLUMN(NOTA[TANGGAL]))),-1)))</f>
        <v/>
      </c>
      <c r="AH683" s="42" t="str">
        <f ca="1">IF(NOTA[[#This Row],[NAMA BARANG]]="","",INDEX(NOTA[SUPPLIER],MATCH(,INDIRECT(ADDRESS(ROW(NOTA[ID]),COLUMN(NOTA[ID]))&amp;":"&amp;ADDRESS(ROW(),COLUMN(NOTA[ID]))),-1)))</f>
        <v/>
      </c>
      <c r="AI683" s="42" t="str">
        <f ca="1">IF(NOTA[[#This Row],[ID_H]]="","",IF(NOTA[[#This Row],[FAKTUR]]="",INDIRECT(ADDRESS(ROW()-1,COLUMN())),NOTA[[#This Row],[FAKTUR]]))</f>
        <v/>
      </c>
      <c r="AJ683" s="39" t="str">
        <f ca="1">IF(NOTA[[#This Row],[ID]]="","",COUNTIF(NOTA[ID_H],NOTA[[#This Row],[ID_H]]))</f>
        <v/>
      </c>
      <c r="AK683" s="39" t="str">
        <f ca="1">IF(NOTA[[#This Row],[TGL.NOTA]]="",IF(NOTA[[#This Row],[SUPPLIER_H]]="","",AK682),MONTH(NOTA[[#This Row],[TGL.NOTA]]))</f>
        <v/>
      </c>
      <c r="AL683" s="39" t="str">
        <f>LOWER(SUBSTITUTE(SUBSTITUTE(SUBSTITUTE(SUBSTITUTE(SUBSTITUTE(SUBSTITUTE(SUBSTITUTE(SUBSTITUTE(SUBSTITUTE(NOTA[NAMA BARANG]," ",),".",""),"-",""),"(",""),")",""),",",""),"/",""),"""",""),"+",""))</f>
        <v/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3" s="39" t="str">
        <f>IF(NOTA[[#This Row],[CONCAT4]]="","",_xlfn.IFNA(MATCH(NOTA[[#This Row],[CONCAT4]],[2]!RAW[CONCAT_H],0),FALSE))</f>
        <v/>
      </c>
      <c r="AQ683" s="39" t="str">
        <f>IF(NOTA[[#This Row],[CONCAT1]]="","",MATCH(NOTA[[#This Row],[CONCAT1]],[3]!db[NB NOTA_C],0))</f>
        <v/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/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3" s="39" t="str">
        <f ca="1">IF(NOTA[[#This Row],[ID_H]]="","",MATCH(NOTA[[#This Row],[NB NOTA_C_QTY]],[3]!db[NB NOTA_C_QTY],0))</f>
        <v/>
      </c>
      <c r="AV683" s="55" t="str">
        <f ca="1">IF(NOTA[[#This Row],[NB NOTA_C_QTY]]="","",ROW()-2)</f>
        <v/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 t="str">
        <f ca="1">IF(NOTA[[#This Row],[NAMA BARANG]]="","",INDEX(NOTA[ID],MATCH(,INDIRECT(ADDRESS(ROW(NOTA[ID]),COLUMN(NOTA[ID]))&amp;":"&amp;ADDRESS(ROW(),COLUMN(NOTA[ID]))),-1)))</f>
        <v/>
      </c>
      <c r="E684" s="47"/>
      <c r="H684" s="48"/>
      <c r="N684" s="39"/>
      <c r="Q684" s="43"/>
      <c r="R684" s="49"/>
      <c r="S684" s="50"/>
      <c r="U684" s="51"/>
      <c r="V684" s="46"/>
      <c r="W684" s="51" t="str">
        <f>IF(NOTA[[#This Row],[HARGA/ CTN]]="",NOTA[[#This Row],[JUMLAH_H]],NOTA[[#This Row],[HARGA/ CTN]]*IF(NOTA[[#This Row],[C]]="",0,NOTA[[#This Row],[C]]))</f>
        <v/>
      </c>
      <c r="X684" s="51" t="str">
        <f>IF(NOTA[[#This Row],[JUMLAH]]="","",NOTA[[#This Row],[JUMLAH]]*NOTA[[#This Row],[DISC 1]])</f>
        <v/>
      </c>
      <c r="Y684" s="51" t="str">
        <f>IF(NOTA[[#This Row],[JUMLAH]]="","",(NOTA[[#This Row],[JUMLAH]]-NOTA[[#This Row],[DISC 1-]])*NOTA[[#This Row],[DISC 2]])</f>
        <v/>
      </c>
      <c r="Z684" s="51" t="str">
        <f>IF(NOTA[[#This Row],[JUMLAH]]="","",NOTA[[#This Row],[DISC 1-]]+NOTA[[#This Row],[DISC 2-]])</f>
        <v/>
      </c>
      <c r="AA684" s="51" t="str">
        <f>IF(NOTA[[#This Row],[JUMLAH]]="","",NOTA[[#This Row],[JUMLAH]]-NOTA[[#This Row],[DISC]])</f>
        <v/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51" t="str">
        <f>IF(OR(NOTA[[#This Row],[QTY]]="",NOTA[[#This Row],[HARGA SATUAN]]="",),"",NOTA[[#This Row],[QTY]]*NOTA[[#This Row],[HARGA SATUAN]])</f>
        <v/>
      </c>
      <c r="AG684" s="40" t="str">
        <f ca="1">IF(NOTA[ID_H]="","",INDEX(NOTA[TANGGAL],MATCH(,INDIRECT(ADDRESS(ROW(NOTA[TANGGAL]),COLUMN(NOTA[TANGGAL]))&amp;":"&amp;ADDRESS(ROW(),COLUMN(NOTA[TANGGAL]))),-1)))</f>
        <v/>
      </c>
      <c r="AH684" s="42" t="str">
        <f ca="1">IF(NOTA[[#This Row],[NAMA BARANG]]="","",INDEX(NOTA[SUPPLIER],MATCH(,INDIRECT(ADDRESS(ROW(NOTA[ID]),COLUMN(NOTA[ID]))&amp;":"&amp;ADDRESS(ROW(),COLUMN(NOTA[ID]))),-1)))</f>
        <v/>
      </c>
      <c r="AI684" s="42" t="str">
        <f ca="1">IF(NOTA[[#This Row],[ID_H]]="","",IF(NOTA[[#This Row],[FAKTUR]]="",INDIRECT(ADDRESS(ROW()-1,COLUMN())),NOTA[[#This Row],[FAKTUR]]))</f>
        <v/>
      </c>
      <c r="AJ684" s="39" t="str">
        <f ca="1">IF(NOTA[[#This Row],[ID]]="","",COUNTIF(NOTA[ID_H],NOTA[[#This Row],[ID_H]]))</f>
        <v/>
      </c>
      <c r="AK684" s="39" t="str">
        <f ca="1">IF(NOTA[[#This Row],[TGL.NOTA]]="",IF(NOTA[[#This Row],[SUPPLIER_H]]="","",AK683),MONTH(NOTA[[#This Row],[TGL.NOTA]]))</f>
        <v/>
      </c>
      <c r="AL684" s="39" t="str">
        <f>LOWER(SUBSTITUTE(SUBSTITUTE(SUBSTITUTE(SUBSTITUTE(SUBSTITUTE(SUBSTITUTE(SUBSTITUTE(SUBSTITUTE(SUBSTITUTE(NOTA[NAMA BARANG]," ",),".",""),"-",""),"(",""),")",""),",",""),"/",""),"""",""),"+",""))</f>
        <v/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 t="str">
        <f>IF(NOTA[[#This Row],[CONCAT1]]="","",MATCH(NOTA[[#This Row],[CONCAT1]],[3]!db[NB NOTA_C],0))</f>
        <v/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/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4" s="39" t="str">
        <f ca="1">IF(NOTA[[#This Row],[ID_H]]="","",MATCH(NOTA[[#This Row],[NB NOTA_C_QTY]],[3]!db[NB NOTA_C_QTY],0))</f>
        <v/>
      </c>
      <c r="AV684" s="55" t="str">
        <f ca="1">IF(NOTA[[#This Row],[NB NOTA_C_QTY]]="","",ROW()-2)</f>
        <v/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 t="str">
        <f ca="1">IF(NOTA[[#This Row],[NAMA BARANG]]="","",INDEX(NOTA[ID],MATCH(,INDIRECT(ADDRESS(ROW(NOTA[ID]),COLUMN(NOTA[ID]))&amp;":"&amp;ADDRESS(ROW(),COLUMN(NOTA[ID]))),-1)))</f>
        <v/>
      </c>
      <c r="E685" s="47"/>
      <c r="H685" s="48"/>
      <c r="N685" s="39"/>
      <c r="Q685" s="43"/>
      <c r="R685" s="49"/>
      <c r="S685" s="50"/>
      <c r="U685" s="51"/>
      <c r="V685" s="46"/>
      <c r="W685" s="51" t="str">
        <f>IF(NOTA[[#This Row],[HARGA/ CTN]]="",NOTA[[#This Row],[JUMLAH_H]],NOTA[[#This Row],[HARGA/ CTN]]*IF(NOTA[[#This Row],[C]]="",0,NOTA[[#This Row],[C]]))</f>
        <v/>
      </c>
      <c r="X685" s="51" t="str">
        <f>IF(NOTA[[#This Row],[JUMLAH]]="","",NOTA[[#This Row],[JUMLAH]]*NOTA[[#This Row],[DISC 1]])</f>
        <v/>
      </c>
      <c r="Y685" s="51" t="str">
        <f>IF(NOTA[[#This Row],[JUMLAH]]="","",(NOTA[[#This Row],[JUMLAH]]-NOTA[[#This Row],[DISC 1-]])*NOTA[[#This Row],[DISC 2]])</f>
        <v/>
      </c>
      <c r="Z685" s="51" t="str">
        <f>IF(NOTA[[#This Row],[JUMLAH]]="","",NOTA[[#This Row],[DISC 1-]]+NOTA[[#This Row],[DISC 2-]])</f>
        <v/>
      </c>
      <c r="AA685" s="51" t="str">
        <f>IF(NOTA[[#This Row],[JUMLAH]]="","",NOTA[[#This Row],[JUMLAH]]-NOTA[[#This Row],[DISC]])</f>
        <v/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51" t="str">
        <f>IF(OR(NOTA[[#This Row],[QTY]]="",NOTA[[#This Row],[HARGA SATUAN]]="",),"",NOTA[[#This Row],[QTY]]*NOTA[[#This Row],[HARGA SATUAN]])</f>
        <v/>
      </c>
      <c r="AG685" s="40" t="str">
        <f ca="1">IF(NOTA[ID_H]="","",INDEX(NOTA[TANGGAL],MATCH(,INDIRECT(ADDRESS(ROW(NOTA[TANGGAL]),COLUMN(NOTA[TANGGAL]))&amp;":"&amp;ADDRESS(ROW(),COLUMN(NOTA[TANGGAL]))),-1)))</f>
        <v/>
      </c>
      <c r="AH685" s="42" t="str">
        <f ca="1">IF(NOTA[[#This Row],[NAMA BARANG]]="","",INDEX(NOTA[SUPPLIER],MATCH(,INDIRECT(ADDRESS(ROW(NOTA[ID]),COLUMN(NOTA[ID]))&amp;":"&amp;ADDRESS(ROW(),COLUMN(NOTA[ID]))),-1)))</f>
        <v/>
      </c>
      <c r="AI685" s="42" t="str">
        <f ca="1">IF(NOTA[[#This Row],[ID_H]]="","",IF(NOTA[[#This Row],[FAKTUR]]="",INDIRECT(ADDRESS(ROW()-1,COLUMN())),NOTA[[#This Row],[FAKTUR]]))</f>
        <v/>
      </c>
      <c r="AJ685" s="39" t="str">
        <f ca="1">IF(NOTA[[#This Row],[ID]]="","",COUNTIF(NOTA[ID_H],NOTA[[#This Row],[ID_H]]))</f>
        <v/>
      </c>
      <c r="AK685" s="39" t="str">
        <f ca="1">IF(NOTA[[#This Row],[TGL.NOTA]]="",IF(NOTA[[#This Row],[SUPPLIER_H]]="","",AK684),MONTH(NOTA[[#This Row],[TGL.NOTA]]))</f>
        <v/>
      </c>
      <c r="AL685" s="39" t="str">
        <f>LOWER(SUBSTITUTE(SUBSTITUTE(SUBSTITUTE(SUBSTITUTE(SUBSTITUTE(SUBSTITUTE(SUBSTITUTE(SUBSTITUTE(SUBSTITUTE(NOTA[NAMA BARANG]," ",),".",""),"-",""),"(",""),")",""),",",""),"/",""),"""",""),"+",""))</f>
        <v/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 t="str">
        <f>IF(NOTA[[#This Row],[CONCAT1]]="","",MATCH(NOTA[[#This Row],[CONCAT1]],[3]!db[NB NOTA_C],0))</f>
        <v/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/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5" s="39" t="str">
        <f ca="1">IF(NOTA[[#This Row],[ID_H]]="","",MATCH(NOTA[[#This Row],[NB NOTA_C_QTY]],[3]!db[NB NOTA_C_QTY],0))</f>
        <v/>
      </c>
      <c r="AV685" s="55" t="str">
        <f ca="1">IF(NOTA[[#This Row],[NB NOTA_C_QTY]]="","",ROW()-2)</f>
        <v/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 t="str">
        <f ca="1">IF(NOTA[[#This Row],[NAMA BARANG]]="","",INDEX(NOTA[ID],MATCH(,INDIRECT(ADDRESS(ROW(NOTA[ID]),COLUMN(NOTA[ID]))&amp;":"&amp;ADDRESS(ROW(),COLUMN(NOTA[ID]))),-1)))</f>
        <v/>
      </c>
      <c r="E686" s="47"/>
      <c r="H686" s="48"/>
      <c r="N686" s="39"/>
      <c r="Q686" s="43"/>
      <c r="R686" s="49"/>
      <c r="S686" s="50"/>
      <c r="U686" s="51"/>
      <c r="V686" s="46"/>
      <c r="W686" s="51" t="str">
        <f>IF(NOTA[[#This Row],[HARGA/ CTN]]="",NOTA[[#This Row],[JUMLAH_H]],NOTA[[#This Row],[HARGA/ CTN]]*IF(NOTA[[#This Row],[C]]="",0,NOTA[[#This Row],[C]]))</f>
        <v/>
      </c>
      <c r="X686" s="51" t="str">
        <f>IF(NOTA[[#This Row],[JUMLAH]]="","",NOTA[[#This Row],[JUMLAH]]*NOTA[[#This Row],[DISC 1]])</f>
        <v/>
      </c>
      <c r="Y686" s="51" t="str">
        <f>IF(NOTA[[#This Row],[JUMLAH]]="","",(NOTA[[#This Row],[JUMLAH]]-NOTA[[#This Row],[DISC 1-]])*NOTA[[#This Row],[DISC 2]])</f>
        <v/>
      </c>
      <c r="Z686" s="51" t="str">
        <f>IF(NOTA[[#This Row],[JUMLAH]]="","",NOTA[[#This Row],[DISC 1-]]+NOTA[[#This Row],[DISC 2-]])</f>
        <v/>
      </c>
      <c r="AA686" s="51" t="str">
        <f>IF(NOTA[[#This Row],[JUMLAH]]="","",NOTA[[#This Row],[JUMLAH]]-NOTA[[#This Row],[DISC]])</f>
        <v/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51" t="str">
        <f>IF(OR(NOTA[[#This Row],[QTY]]="",NOTA[[#This Row],[HARGA SATUAN]]="",),"",NOTA[[#This Row],[QTY]]*NOTA[[#This Row],[HARGA SATUAN]])</f>
        <v/>
      </c>
      <c r="AG686" s="40" t="str">
        <f ca="1">IF(NOTA[ID_H]="","",INDEX(NOTA[TANGGAL],MATCH(,INDIRECT(ADDRESS(ROW(NOTA[TANGGAL]),COLUMN(NOTA[TANGGAL]))&amp;":"&amp;ADDRESS(ROW(),COLUMN(NOTA[TANGGAL]))),-1)))</f>
        <v/>
      </c>
      <c r="AH686" s="42" t="str">
        <f ca="1">IF(NOTA[[#This Row],[NAMA BARANG]]="","",INDEX(NOTA[SUPPLIER],MATCH(,INDIRECT(ADDRESS(ROW(NOTA[ID]),COLUMN(NOTA[ID]))&amp;":"&amp;ADDRESS(ROW(),COLUMN(NOTA[ID]))),-1)))</f>
        <v/>
      </c>
      <c r="AI686" s="42" t="str">
        <f ca="1">IF(NOTA[[#This Row],[ID_H]]="","",IF(NOTA[[#This Row],[FAKTUR]]="",INDIRECT(ADDRESS(ROW()-1,COLUMN())),NOTA[[#This Row],[FAKTUR]]))</f>
        <v/>
      </c>
      <c r="AJ686" s="39" t="str">
        <f ca="1">IF(NOTA[[#This Row],[ID]]="","",COUNTIF(NOTA[ID_H],NOTA[[#This Row],[ID_H]]))</f>
        <v/>
      </c>
      <c r="AK686" s="39" t="str">
        <f ca="1">IF(NOTA[[#This Row],[TGL.NOTA]]="",IF(NOTA[[#This Row],[SUPPLIER_H]]="","",AK685),MONTH(NOTA[[#This Row],[TGL.NOTA]]))</f>
        <v/>
      </c>
      <c r="AL686" s="39" t="str">
        <f>LOWER(SUBSTITUTE(SUBSTITUTE(SUBSTITUTE(SUBSTITUTE(SUBSTITUTE(SUBSTITUTE(SUBSTITUTE(SUBSTITUTE(SUBSTITUTE(NOTA[NAMA BARANG]," ",),".",""),"-",""),"(",""),")",""),",",""),"/",""),"""",""),"+",""))</f>
        <v/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 t="str">
        <f>IF(NOTA[[#This Row],[CONCAT1]]="","",MATCH(NOTA[[#This Row],[CONCAT1]],[3]!db[NB NOTA_C],0))</f>
        <v/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/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6" s="39" t="str">
        <f ca="1">IF(NOTA[[#This Row],[ID_H]]="","",MATCH(NOTA[[#This Row],[NB NOTA_C_QTY]],[3]!db[NB NOTA_C_QTY],0))</f>
        <v/>
      </c>
      <c r="AV686" s="55" t="str">
        <f ca="1">IF(NOTA[[#This Row],[NB NOTA_C_QTY]]="","",ROW()-2)</f>
        <v/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 t="str">
        <f ca="1">IF(NOTA[[#This Row],[NAMA BARANG]]="","",INDEX(NOTA[ID],MATCH(,INDIRECT(ADDRESS(ROW(NOTA[ID]),COLUMN(NOTA[ID]))&amp;":"&amp;ADDRESS(ROW(),COLUMN(NOTA[ID]))),-1)))</f>
        <v/>
      </c>
      <c r="E687" s="47"/>
      <c r="H687" s="48"/>
      <c r="N687" s="39"/>
      <c r="Q687" s="43"/>
      <c r="R687" s="49"/>
      <c r="S687" s="50"/>
      <c r="U687" s="51"/>
      <c r="V687" s="46"/>
      <c r="W687" s="51" t="str">
        <f>IF(NOTA[[#This Row],[HARGA/ CTN]]="",NOTA[[#This Row],[JUMLAH_H]],NOTA[[#This Row],[HARGA/ CTN]]*IF(NOTA[[#This Row],[C]]="",0,NOTA[[#This Row],[C]]))</f>
        <v/>
      </c>
      <c r="X687" s="51" t="str">
        <f>IF(NOTA[[#This Row],[JUMLAH]]="","",NOTA[[#This Row],[JUMLAH]]*NOTA[[#This Row],[DISC 1]])</f>
        <v/>
      </c>
      <c r="Y687" s="51" t="str">
        <f>IF(NOTA[[#This Row],[JUMLAH]]="","",(NOTA[[#This Row],[JUMLAH]]-NOTA[[#This Row],[DISC 1-]])*NOTA[[#This Row],[DISC 2]])</f>
        <v/>
      </c>
      <c r="Z687" s="51" t="str">
        <f>IF(NOTA[[#This Row],[JUMLAH]]="","",NOTA[[#This Row],[DISC 1-]]+NOTA[[#This Row],[DISC 2-]])</f>
        <v/>
      </c>
      <c r="AA687" s="51" t="str">
        <f>IF(NOTA[[#This Row],[JUMLAH]]="","",NOTA[[#This Row],[JUMLAH]]-NOTA[[#This Row],[DISC]])</f>
        <v/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51" t="str">
        <f>IF(OR(NOTA[[#This Row],[QTY]]="",NOTA[[#This Row],[HARGA SATUAN]]="",),"",NOTA[[#This Row],[QTY]]*NOTA[[#This Row],[HARGA SATUAN]])</f>
        <v/>
      </c>
      <c r="AG687" s="40" t="str">
        <f ca="1">IF(NOTA[ID_H]="","",INDEX(NOTA[TANGGAL],MATCH(,INDIRECT(ADDRESS(ROW(NOTA[TANGGAL]),COLUMN(NOTA[TANGGAL]))&amp;":"&amp;ADDRESS(ROW(),COLUMN(NOTA[TANGGAL]))),-1)))</f>
        <v/>
      </c>
      <c r="AH687" s="42" t="str">
        <f ca="1">IF(NOTA[[#This Row],[NAMA BARANG]]="","",INDEX(NOTA[SUPPLIER],MATCH(,INDIRECT(ADDRESS(ROW(NOTA[ID]),COLUMN(NOTA[ID]))&amp;":"&amp;ADDRESS(ROW(),COLUMN(NOTA[ID]))),-1)))</f>
        <v/>
      </c>
      <c r="AI687" s="42" t="str">
        <f ca="1">IF(NOTA[[#This Row],[ID_H]]="","",IF(NOTA[[#This Row],[FAKTUR]]="",INDIRECT(ADDRESS(ROW()-1,COLUMN())),NOTA[[#This Row],[FAKTUR]]))</f>
        <v/>
      </c>
      <c r="AJ687" s="39" t="str">
        <f ca="1">IF(NOTA[[#This Row],[ID]]="","",COUNTIF(NOTA[ID_H],NOTA[[#This Row],[ID_H]]))</f>
        <v/>
      </c>
      <c r="AK687" s="39" t="str">
        <f ca="1">IF(NOTA[[#This Row],[TGL.NOTA]]="",IF(NOTA[[#This Row],[SUPPLIER_H]]="","",AK686),MONTH(NOTA[[#This Row],[TGL.NOTA]]))</f>
        <v/>
      </c>
      <c r="AL687" s="39" t="str">
        <f>LOWER(SUBSTITUTE(SUBSTITUTE(SUBSTITUTE(SUBSTITUTE(SUBSTITUTE(SUBSTITUTE(SUBSTITUTE(SUBSTITUTE(SUBSTITUTE(NOTA[NAMA BARANG]," ",),".",""),"-",""),"(",""),")",""),",",""),"/",""),"""",""),"+",""))</f>
        <v/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 t="str">
        <f>IF(NOTA[[#This Row],[CONCAT1]]="","",MATCH(NOTA[[#This Row],[CONCAT1]],[3]!db[NB NOTA_C],0))</f>
        <v/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/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7" s="39" t="str">
        <f ca="1">IF(NOTA[[#This Row],[ID_H]]="","",MATCH(NOTA[[#This Row],[NB NOTA_C_QTY]],[3]!db[NB NOTA_C_QTY],0))</f>
        <v/>
      </c>
      <c r="AV687" s="55" t="str">
        <f ca="1">IF(NOTA[[#This Row],[NB NOTA_C_QTY]]="","",ROW()-2)</f>
        <v/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 t="str">
        <f ca="1">IF(NOTA[[#This Row],[NAMA BARANG]]="","",INDEX(NOTA[ID],MATCH(,INDIRECT(ADDRESS(ROW(NOTA[ID]),COLUMN(NOTA[ID]))&amp;":"&amp;ADDRESS(ROW(),COLUMN(NOTA[ID]))),-1)))</f>
        <v/>
      </c>
      <c r="E688" s="47"/>
      <c r="H688" s="48"/>
      <c r="N688" s="39"/>
      <c r="Q688" s="43"/>
      <c r="R688" s="49"/>
      <c r="S688" s="50"/>
      <c r="U688" s="51"/>
      <c r="V688" s="46"/>
      <c r="W688" s="51" t="str">
        <f>IF(NOTA[[#This Row],[HARGA/ CTN]]="",NOTA[[#This Row],[JUMLAH_H]],NOTA[[#This Row],[HARGA/ CTN]]*IF(NOTA[[#This Row],[C]]="",0,NOTA[[#This Row],[C]]))</f>
        <v/>
      </c>
      <c r="X688" s="51" t="str">
        <f>IF(NOTA[[#This Row],[JUMLAH]]="","",NOTA[[#This Row],[JUMLAH]]*NOTA[[#This Row],[DISC 1]])</f>
        <v/>
      </c>
      <c r="Y688" s="51" t="str">
        <f>IF(NOTA[[#This Row],[JUMLAH]]="","",(NOTA[[#This Row],[JUMLAH]]-NOTA[[#This Row],[DISC 1-]])*NOTA[[#This Row],[DISC 2]])</f>
        <v/>
      </c>
      <c r="Z688" s="51" t="str">
        <f>IF(NOTA[[#This Row],[JUMLAH]]="","",NOTA[[#This Row],[DISC 1-]]+NOTA[[#This Row],[DISC 2-]])</f>
        <v/>
      </c>
      <c r="AA688" s="51" t="str">
        <f>IF(NOTA[[#This Row],[JUMLAH]]="","",NOTA[[#This Row],[JUMLAH]]-NOTA[[#This Row],[DISC]])</f>
        <v/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51" t="str">
        <f>IF(OR(NOTA[[#This Row],[QTY]]="",NOTA[[#This Row],[HARGA SATUAN]]="",),"",NOTA[[#This Row],[QTY]]*NOTA[[#This Row],[HARGA SATUAN]])</f>
        <v/>
      </c>
      <c r="AG688" s="40" t="str">
        <f ca="1">IF(NOTA[ID_H]="","",INDEX(NOTA[TANGGAL],MATCH(,INDIRECT(ADDRESS(ROW(NOTA[TANGGAL]),COLUMN(NOTA[TANGGAL]))&amp;":"&amp;ADDRESS(ROW(),COLUMN(NOTA[TANGGAL]))),-1)))</f>
        <v/>
      </c>
      <c r="AH688" s="42" t="str">
        <f ca="1">IF(NOTA[[#This Row],[NAMA BARANG]]="","",INDEX(NOTA[SUPPLIER],MATCH(,INDIRECT(ADDRESS(ROW(NOTA[ID]),COLUMN(NOTA[ID]))&amp;":"&amp;ADDRESS(ROW(),COLUMN(NOTA[ID]))),-1)))</f>
        <v/>
      </c>
      <c r="AI688" s="42" t="str">
        <f ca="1">IF(NOTA[[#This Row],[ID_H]]="","",IF(NOTA[[#This Row],[FAKTUR]]="",INDIRECT(ADDRESS(ROW()-1,COLUMN())),NOTA[[#This Row],[FAKTUR]]))</f>
        <v/>
      </c>
      <c r="AJ688" s="39" t="str">
        <f ca="1">IF(NOTA[[#This Row],[ID]]="","",COUNTIF(NOTA[ID_H],NOTA[[#This Row],[ID_H]]))</f>
        <v/>
      </c>
      <c r="AK688" s="39" t="str">
        <f ca="1">IF(NOTA[[#This Row],[TGL.NOTA]]="",IF(NOTA[[#This Row],[SUPPLIER_H]]="","",AK687),MONTH(NOTA[[#This Row],[TGL.NOTA]]))</f>
        <v/>
      </c>
      <c r="AL688" s="39" t="str">
        <f>LOWER(SUBSTITUTE(SUBSTITUTE(SUBSTITUTE(SUBSTITUTE(SUBSTITUTE(SUBSTITUTE(SUBSTITUTE(SUBSTITUTE(SUBSTITUTE(NOTA[NAMA BARANG]," ",),".",""),"-",""),"(",""),")",""),",",""),"/",""),"""",""),"+",""))</f>
        <v/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 t="str">
        <f>IF(NOTA[[#This Row],[CONCAT1]]="","",MATCH(NOTA[[#This Row],[CONCAT1]],[3]!db[NB NOTA_C],0))</f>
        <v/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/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8" s="39" t="str">
        <f ca="1">IF(NOTA[[#This Row],[ID_H]]="","",MATCH(NOTA[[#This Row],[NB NOTA_C_QTY]],[3]!db[NB NOTA_C_QTY],0))</f>
        <v/>
      </c>
      <c r="AV688" s="55" t="str">
        <f ca="1">IF(NOTA[[#This Row],[NB NOTA_C_QTY]]="","",ROW()-2)</f>
        <v/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 t="str">
        <f ca="1">IF(NOTA[[#This Row],[NAMA BARANG]]="","",INDEX(NOTA[ID],MATCH(,INDIRECT(ADDRESS(ROW(NOTA[ID]),COLUMN(NOTA[ID]))&amp;":"&amp;ADDRESS(ROW(),COLUMN(NOTA[ID]))),-1)))</f>
        <v/>
      </c>
      <c r="E689" s="47"/>
      <c r="H689" s="48"/>
      <c r="N689" s="39"/>
      <c r="Q689" s="43"/>
      <c r="R689" s="49"/>
      <c r="S689" s="50"/>
      <c r="U689" s="51"/>
      <c r="V689" s="46"/>
      <c r="W689" s="51" t="str">
        <f>IF(NOTA[[#This Row],[HARGA/ CTN]]="",NOTA[[#This Row],[JUMLAH_H]],NOTA[[#This Row],[HARGA/ CTN]]*IF(NOTA[[#This Row],[C]]="",0,NOTA[[#This Row],[C]]))</f>
        <v/>
      </c>
      <c r="X689" s="51" t="str">
        <f>IF(NOTA[[#This Row],[JUMLAH]]="","",NOTA[[#This Row],[JUMLAH]]*NOTA[[#This Row],[DISC 1]])</f>
        <v/>
      </c>
      <c r="Y689" s="51" t="str">
        <f>IF(NOTA[[#This Row],[JUMLAH]]="","",(NOTA[[#This Row],[JUMLAH]]-NOTA[[#This Row],[DISC 1-]])*NOTA[[#This Row],[DISC 2]])</f>
        <v/>
      </c>
      <c r="Z689" s="51" t="str">
        <f>IF(NOTA[[#This Row],[JUMLAH]]="","",NOTA[[#This Row],[DISC 1-]]+NOTA[[#This Row],[DISC 2-]])</f>
        <v/>
      </c>
      <c r="AA689" s="51" t="str">
        <f>IF(NOTA[[#This Row],[JUMLAH]]="","",NOTA[[#This Row],[JUMLAH]]-NOTA[[#This Row],[DISC]])</f>
        <v/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51" t="str">
        <f>IF(OR(NOTA[[#This Row],[QTY]]="",NOTA[[#This Row],[HARGA SATUAN]]="",),"",NOTA[[#This Row],[QTY]]*NOTA[[#This Row],[HARGA SATUAN]])</f>
        <v/>
      </c>
      <c r="AG689" s="40" t="str">
        <f ca="1">IF(NOTA[ID_H]="","",INDEX(NOTA[TANGGAL],MATCH(,INDIRECT(ADDRESS(ROW(NOTA[TANGGAL]),COLUMN(NOTA[TANGGAL]))&amp;":"&amp;ADDRESS(ROW(),COLUMN(NOTA[TANGGAL]))),-1)))</f>
        <v/>
      </c>
      <c r="AH689" s="42" t="str">
        <f ca="1">IF(NOTA[[#This Row],[NAMA BARANG]]="","",INDEX(NOTA[SUPPLIER],MATCH(,INDIRECT(ADDRESS(ROW(NOTA[ID]),COLUMN(NOTA[ID]))&amp;":"&amp;ADDRESS(ROW(),COLUMN(NOTA[ID]))),-1)))</f>
        <v/>
      </c>
      <c r="AI689" s="42" t="str">
        <f ca="1">IF(NOTA[[#This Row],[ID_H]]="","",IF(NOTA[[#This Row],[FAKTUR]]="",INDIRECT(ADDRESS(ROW()-1,COLUMN())),NOTA[[#This Row],[FAKTUR]]))</f>
        <v/>
      </c>
      <c r="AJ689" s="39" t="str">
        <f ca="1">IF(NOTA[[#This Row],[ID]]="","",COUNTIF(NOTA[ID_H],NOTA[[#This Row],[ID_H]]))</f>
        <v/>
      </c>
      <c r="AK689" s="39" t="str">
        <f ca="1">IF(NOTA[[#This Row],[TGL.NOTA]]="",IF(NOTA[[#This Row],[SUPPLIER_H]]="","",AK688),MONTH(NOTA[[#This Row],[TGL.NOTA]]))</f>
        <v/>
      </c>
      <c r="AL689" s="39" t="str">
        <f>LOWER(SUBSTITUTE(SUBSTITUTE(SUBSTITUTE(SUBSTITUTE(SUBSTITUTE(SUBSTITUTE(SUBSTITUTE(SUBSTITUTE(SUBSTITUTE(NOTA[NAMA BARANG]," ",),".",""),"-",""),"(",""),")",""),",",""),"/",""),"""",""),"+",""))</f>
        <v/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 t="str">
        <f>IF(NOTA[[#This Row],[CONCAT1]]="","",MATCH(NOTA[[#This Row],[CONCAT1]],[3]!db[NB NOTA_C],0))</f>
        <v/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/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9" s="39" t="str">
        <f ca="1">IF(NOTA[[#This Row],[ID_H]]="","",MATCH(NOTA[[#This Row],[NB NOTA_C_QTY]],[3]!db[NB NOTA_C_QTY],0))</f>
        <v/>
      </c>
      <c r="AV689" s="55" t="str">
        <f ca="1">IF(NOTA[[#This Row],[NB NOTA_C_QTY]]="","",ROW()-2)</f>
        <v/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 t="str">
        <f ca="1">IF(NOTA[[#This Row],[NAMA BARANG]]="","",INDEX(NOTA[ID],MATCH(,INDIRECT(ADDRESS(ROW(NOTA[ID]),COLUMN(NOTA[ID]))&amp;":"&amp;ADDRESS(ROW(),COLUMN(NOTA[ID]))),-1)))</f>
        <v/>
      </c>
      <c r="E690" s="47"/>
      <c r="H690" s="48"/>
      <c r="N690" s="39"/>
      <c r="Q690" s="43"/>
      <c r="R690" s="49"/>
      <c r="S690" s="50"/>
      <c r="U690" s="51"/>
      <c r="V690" s="46"/>
      <c r="W690" s="51" t="str">
        <f>IF(NOTA[[#This Row],[HARGA/ CTN]]="",NOTA[[#This Row],[JUMLAH_H]],NOTA[[#This Row],[HARGA/ CTN]]*IF(NOTA[[#This Row],[C]]="",0,NOTA[[#This Row],[C]]))</f>
        <v/>
      </c>
      <c r="X690" s="51" t="str">
        <f>IF(NOTA[[#This Row],[JUMLAH]]="","",NOTA[[#This Row],[JUMLAH]]*NOTA[[#This Row],[DISC 1]])</f>
        <v/>
      </c>
      <c r="Y690" s="51" t="str">
        <f>IF(NOTA[[#This Row],[JUMLAH]]="","",(NOTA[[#This Row],[JUMLAH]]-NOTA[[#This Row],[DISC 1-]])*NOTA[[#This Row],[DISC 2]])</f>
        <v/>
      </c>
      <c r="Z690" s="51" t="str">
        <f>IF(NOTA[[#This Row],[JUMLAH]]="","",NOTA[[#This Row],[DISC 1-]]+NOTA[[#This Row],[DISC 2-]])</f>
        <v/>
      </c>
      <c r="AA690" s="51" t="str">
        <f>IF(NOTA[[#This Row],[JUMLAH]]="","",NOTA[[#This Row],[JUMLAH]]-NOTA[[#This Row],[DISC]])</f>
        <v/>
      </c>
      <c r="AB690" s="51"/>
      <c r="AC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51" t="str">
        <f>IF(OR(NOTA[[#This Row],[QTY]]="",NOTA[[#This Row],[HARGA SATUAN]]="",),"",NOTA[[#This Row],[QTY]]*NOTA[[#This Row],[HARGA SATUAN]])</f>
        <v/>
      </c>
      <c r="AG690" s="40" t="str">
        <f ca="1">IF(NOTA[ID_H]="","",INDEX(NOTA[TANGGAL],MATCH(,INDIRECT(ADDRESS(ROW(NOTA[TANGGAL]),COLUMN(NOTA[TANGGAL]))&amp;":"&amp;ADDRESS(ROW(),COLUMN(NOTA[TANGGAL]))),-1)))</f>
        <v/>
      </c>
      <c r="AH690" s="42" t="str">
        <f ca="1">IF(NOTA[[#This Row],[NAMA BARANG]]="","",INDEX(NOTA[SUPPLIER],MATCH(,INDIRECT(ADDRESS(ROW(NOTA[ID]),COLUMN(NOTA[ID]))&amp;":"&amp;ADDRESS(ROW(),COLUMN(NOTA[ID]))),-1)))</f>
        <v/>
      </c>
      <c r="AI690" s="42" t="str">
        <f ca="1">IF(NOTA[[#This Row],[ID_H]]="","",IF(NOTA[[#This Row],[FAKTUR]]="",INDIRECT(ADDRESS(ROW()-1,COLUMN())),NOTA[[#This Row],[FAKTUR]]))</f>
        <v/>
      </c>
      <c r="AJ690" s="39" t="str">
        <f ca="1">IF(NOTA[[#This Row],[ID]]="","",COUNTIF(NOTA[ID_H],NOTA[[#This Row],[ID_H]]))</f>
        <v/>
      </c>
      <c r="AK690" s="39" t="str">
        <f ca="1">IF(NOTA[[#This Row],[TGL.NOTA]]="",IF(NOTA[[#This Row],[SUPPLIER_H]]="","",AK689),MONTH(NOTA[[#This Row],[TGL.NOTA]]))</f>
        <v/>
      </c>
      <c r="AL690" s="39" t="str">
        <f>LOWER(SUBSTITUTE(SUBSTITUTE(SUBSTITUTE(SUBSTITUTE(SUBSTITUTE(SUBSTITUTE(SUBSTITUTE(SUBSTITUTE(SUBSTITUTE(NOTA[NAMA BARANG]," ",),".",""),"-",""),"(",""),")",""),",",""),"/",""),"""",""),"+",""))</f>
        <v/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 t="str">
        <f>IF(NOTA[[#This Row],[CONCAT1]]="","",MATCH(NOTA[[#This Row],[CONCAT1]],[3]!db[NB NOTA_C],0))</f>
        <v/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/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0" s="39" t="str">
        <f ca="1">IF(NOTA[[#This Row],[ID_H]]="","",MATCH(NOTA[[#This Row],[NB NOTA_C_QTY]],[3]!db[NB NOTA_C_QTY],0))</f>
        <v/>
      </c>
      <c r="AV690" s="55" t="str">
        <f ca="1">IF(NOTA[[#This Row],[NB NOTA_C_QTY]]="","",ROW()-2)</f>
        <v/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NOTA_C_QTY]],[3]!db[NB NOTA_C_QTY],0))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39" t="str">
        <f>IF(NOTA[[#This Row],[ID_P]]="","",MATCH(NOTA[[#This Row],[ID_P]],[1]!B_MSK[N_ID],0))</f>
        <v/>
      </c>
      <c r="D692" s="39" t="str">
        <f ca="1">IF(NOTA[[#This Row],[NAMA BARANG]]="","",INDEX(NOTA[ID],MATCH(,INDIRECT(ADDRESS(ROW(NOTA[ID]),COLUMN(NOTA[ID]))&amp;":"&amp;ADDRESS(ROW(),COLUMN(NOTA[ID]))),-1)))</f>
        <v/>
      </c>
      <c r="E692" s="47"/>
      <c r="H692" s="48"/>
      <c r="N692" s="39"/>
      <c r="Q692" s="43"/>
      <c r="R692" s="49"/>
      <c r="S692" s="50"/>
      <c r="U692" s="51"/>
      <c r="V692" s="46"/>
      <c r="W692" s="51" t="str">
        <f>IF(NOTA[[#This Row],[HARGA/ CTN]]="",NOTA[[#This Row],[JUMLAH_H]],NOTA[[#This Row],[HARGA/ CTN]]*IF(NOTA[[#This Row],[C]]="",0,NOTA[[#This Row],[C]]))</f>
        <v/>
      </c>
      <c r="X692" s="51" t="str">
        <f>IF(NOTA[[#This Row],[JUMLAH]]="","",NOTA[[#This Row],[JUMLAH]]*NOTA[[#This Row],[DISC 1]])</f>
        <v/>
      </c>
      <c r="Y692" s="51" t="str">
        <f>IF(NOTA[[#This Row],[JUMLAH]]="","",(NOTA[[#This Row],[JUMLAH]]-NOTA[[#This Row],[DISC 1-]])*NOTA[[#This Row],[DISC 2]])</f>
        <v/>
      </c>
      <c r="Z692" s="51" t="str">
        <f>IF(NOTA[[#This Row],[JUMLAH]]="","",NOTA[[#This Row],[DISC 1-]]+NOTA[[#This Row],[DISC 2-]])</f>
        <v/>
      </c>
      <c r="AA692" s="51" t="str">
        <f>IF(NOTA[[#This Row],[JUMLAH]]="","",NOTA[[#This Row],[JUMLAH]]-NOTA[[#This Row],[DISC]])</f>
        <v/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51" t="str">
        <f>IF(OR(NOTA[[#This Row],[QTY]]="",NOTA[[#This Row],[HARGA SATUAN]]="",),"",NOTA[[#This Row],[QTY]]*NOTA[[#This Row],[HARGA SATUAN]])</f>
        <v/>
      </c>
      <c r="AG692" s="40" t="str">
        <f ca="1">IF(NOTA[ID_H]="","",INDEX(NOTA[TANGGAL],MATCH(,INDIRECT(ADDRESS(ROW(NOTA[TANGGAL]),COLUMN(NOTA[TANGGAL]))&amp;":"&amp;ADDRESS(ROW(),COLUMN(NOTA[TANGGAL]))),-1)))</f>
        <v/>
      </c>
      <c r="AH692" s="42" t="str">
        <f ca="1">IF(NOTA[[#This Row],[NAMA BARANG]]="","",INDEX(NOTA[SUPPLIER],MATCH(,INDIRECT(ADDRESS(ROW(NOTA[ID]),COLUMN(NOTA[ID]))&amp;":"&amp;ADDRESS(ROW(),COLUMN(NOTA[ID]))),-1)))</f>
        <v/>
      </c>
      <c r="AI692" s="42" t="str">
        <f ca="1">IF(NOTA[[#This Row],[ID_H]]="","",IF(NOTA[[#This Row],[FAKTUR]]="",INDIRECT(ADDRESS(ROW()-1,COLUMN())),NOTA[[#This Row],[FAKTUR]]))</f>
        <v/>
      </c>
      <c r="AJ692" s="39" t="str">
        <f ca="1">IF(NOTA[[#This Row],[ID]]="","",COUNTIF(NOTA[ID_H],NOTA[[#This Row],[ID_H]]))</f>
        <v/>
      </c>
      <c r="AK692" s="39" t="str">
        <f ca="1">IF(NOTA[[#This Row],[TGL.NOTA]]="",IF(NOTA[[#This Row],[SUPPLIER_H]]="","",AK691),MONTH(NOTA[[#This Row],[TGL.NOTA]]))</f>
        <v/>
      </c>
      <c r="AL692" s="39" t="str">
        <f>LOWER(SUBSTITUTE(SUBSTITUTE(SUBSTITUTE(SUBSTITUTE(SUBSTITUTE(SUBSTITUTE(SUBSTITUTE(SUBSTITUTE(SUBSTITUTE(NOTA[NAMA BARANG]," ",),".",""),"-",""),"(",""),")",""),",",""),"/",""),"""",""),"+",""))</f>
        <v/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39" t="str">
        <f>IF(NOTA[[#This Row],[CONCAT4]]="","",_xlfn.IFNA(MATCH(NOTA[[#This Row],[CONCAT4]],[2]!RAW[CONCAT_H],0),FALSE))</f>
        <v/>
      </c>
      <c r="AQ692" s="39" t="str">
        <f>IF(NOTA[[#This Row],[CONCAT1]]="","",MATCH(NOTA[[#This Row],[CONCAT1]],[3]!db[NB NOTA_C],0))</f>
        <v/>
      </c>
      <c r="AR692" s="39" t="str">
        <f>IF(NOTA[[#This Row],[QTY/ CTN]]="","",TRUE)</f>
        <v/>
      </c>
      <c r="AS692" s="39" t="str">
        <f ca="1">IF(NOTA[[#This Row],[ID_H]]="","",IF(NOTA[[#This Row],[Column3]]=TRUE,NOTA[[#This Row],[QTY/ CTN]],INDEX([3]!db[QTY/ CTN],NOTA[[#This Row],[//DB]])))</f>
        <v/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2" s="39" t="str">
        <f ca="1">IF(NOTA[[#This Row],[ID_H]]="","",MATCH(NOTA[[#This Row],[NB NOTA_C_QTY]],[3]!db[NB NOTA_C_QTY],0))</f>
        <v/>
      </c>
      <c r="AV692" s="55" t="str">
        <f ca="1">IF(NOTA[[#This Row],[NB NOTA_C_QTY]]="","",ROW()-2)</f>
        <v/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 t="str">
        <f ca="1">IF(NOTA[[#This Row],[NAMA BARANG]]="","",INDEX(NOTA[ID],MATCH(,INDIRECT(ADDRESS(ROW(NOTA[ID]),COLUMN(NOTA[ID]))&amp;":"&amp;ADDRESS(ROW(),COLUMN(NOTA[ID]))),-1)))</f>
        <v/>
      </c>
      <c r="E693" s="47"/>
      <c r="H693" s="48"/>
      <c r="N693" s="39"/>
      <c r="Q693" s="43"/>
      <c r="R693" s="49"/>
      <c r="S693" s="50"/>
      <c r="U693" s="51"/>
      <c r="V693" s="46"/>
      <c r="W693" s="51" t="str">
        <f>IF(NOTA[[#This Row],[HARGA/ CTN]]="",NOTA[[#This Row],[JUMLAH_H]],NOTA[[#This Row],[HARGA/ CTN]]*IF(NOTA[[#This Row],[C]]="",0,NOTA[[#This Row],[C]]))</f>
        <v/>
      </c>
      <c r="X693" s="51" t="str">
        <f>IF(NOTA[[#This Row],[JUMLAH]]="","",NOTA[[#This Row],[JUMLAH]]*NOTA[[#This Row],[DISC 1]])</f>
        <v/>
      </c>
      <c r="Y693" s="51" t="str">
        <f>IF(NOTA[[#This Row],[JUMLAH]]="","",(NOTA[[#This Row],[JUMLAH]]-NOTA[[#This Row],[DISC 1-]])*NOTA[[#This Row],[DISC 2]])</f>
        <v/>
      </c>
      <c r="Z693" s="51" t="str">
        <f>IF(NOTA[[#This Row],[JUMLAH]]="","",NOTA[[#This Row],[DISC 1-]]+NOTA[[#This Row],[DISC 2-]])</f>
        <v/>
      </c>
      <c r="AA693" s="51" t="str">
        <f>IF(NOTA[[#This Row],[JUMLAH]]="","",NOTA[[#This Row],[JUMLAH]]-NOTA[[#This Row],[DISC]])</f>
        <v/>
      </c>
      <c r="AB693" s="51"/>
      <c r="AC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51" t="str">
        <f>IF(OR(NOTA[[#This Row],[QTY]]="",NOTA[[#This Row],[HARGA SATUAN]]="",),"",NOTA[[#This Row],[QTY]]*NOTA[[#This Row],[HARGA SATUAN]])</f>
        <v/>
      </c>
      <c r="AG693" s="40" t="str">
        <f ca="1">IF(NOTA[ID_H]="","",INDEX(NOTA[TANGGAL],MATCH(,INDIRECT(ADDRESS(ROW(NOTA[TANGGAL]),COLUMN(NOTA[TANGGAL]))&amp;":"&amp;ADDRESS(ROW(),COLUMN(NOTA[TANGGAL]))),-1)))</f>
        <v/>
      </c>
      <c r="AH693" s="42" t="str">
        <f ca="1">IF(NOTA[[#This Row],[NAMA BARANG]]="","",INDEX(NOTA[SUPPLIER],MATCH(,INDIRECT(ADDRESS(ROW(NOTA[ID]),COLUMN(NOTA[ID]))&amp;":"&amp;ADDRESS(ROW(),COLUMN(NOTA[ID]))),-1)))</f>
        <v/>
      </c>
      <c r="AI693" s="42" t="str">
        <f ca="1">IF(NOTA[[#This Row],[ID_H]]="","",IF(NOTA[[#This Row],[FAKTUR]]="",INDIRECT(ADDRESS(ROW()-1,COLUMN())),NOTA[[#This Row],[FAKTUR]]))</f>
        <v/>
      </c>
      <c r="AJ693" s="39" t="str">
        <f ca="1">IF(NOTA[[#This Row],[ID]]="","",COUNTIF(NOTA[ID_H],NOTA[[#This Row],[ID_H]]))</f>
        <v/>
      </c>
      <c r="AK693" s="39" t="str">
        <f ca="1">IF(NOTA[[#This Row],[TGL.NOTA]]="",IF(NOTA[[#This Row],[SUPPLIER_H]]="","",AK692),MONTH(NOTA[[#This Row],[TGL.NOTA]]))</f>
        <v/>
      </c>
      <c r="AL693" s="39" t="str">
        <f>LOWER(SUBSTITUTE(SUBSTITUTE(SUBSTITUTE(SUBSTITUTE(SUBSTITUTE(SUBSTITUTE(SUBSTITUTE(SUBSTITUTE(SUBSTITUTE(NOTA[NAMA BARANG]," ",),".",""),"-",""),"(",""),")",""),",",""),"/",""),"""",""),"+",""))</f>
        <v/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 t="str">
        <f>IF(NOTA[[#This Row],[CONCAT1]]="","",MATCH(NOTA[[#This Row],[CONCAT1]],[3]!db[NB NOTA_C],0))</f>
        <v/>
      </c>
      <c r="AR693" s="39" t="str">
        <f>IF(NOTA[[#This Row],[QTY/ CTN]]="","",TRUE)</f>
        <v/>
      </c>
      <c r="AS693" s="39" t="str">
        <f ca="1">IF(NOTA[[#This Row],[ID_H]]="","",IF(NOTA[[#This Row],[Column3]]=TRUE,NOTA[[#This Row],[QTY/ CTN]],INDEX([3]!db[QTY/ CTN],NOTA[[#This Row],[//DB]])))</f>
        <v/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3" s="39" t="str">
        <f ca="1">IF(NOTA[[#This Row],[ID_H]]="","",MATCH(NOTA[[#This Row],[NB NOTA_C_QTY]],[3]!db[NB NOTA_C_QTY],0))</f>
        <v/>
      </c>
      <c r="AV693" s="55" t="str">
        <f ca="1">IF(NOTA[[#This Row],[NB NOTA_C_QTY]]="","",ROW()-2)</f>
        <v/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NOTA_C_QTY]],[3]!db[NB NOTA_C_QTY],0))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39" t="str">
        <f>IF(NOTA[[#This Row],[ID_P]]="","",MATCH(NOTA[[#This Row],[ID_P]],[1]!B_MSK[N_ID],0))</f>
        <v/>
      </c>
      <c r="D695" s="39" t="str">
        <f ca="1">IF(NOTA[[#This Row],[NAMA BARANG]]="","",INDEX(NOTA[ID],MATCH(,INDIRECT(ADDRESS(ROW(NOTA[ID]),COLUMN(NOTA[ID]))&amp;":"&amp;ADDRESS(ROW(),COLUMN(NOTA[ID]))),-1)))</f>
        <v/>
      </c>
      <c r="E695" s="47"/>
      <c r="H695" s="48"/>
      <c r="N695" s="39"/>
      <c r="Q695" s="43"/>
      <c r="R695" s="49"/>
      <c r="S695" s="50"/>
      <c r="U695" s="51"/>
      <c r="V695" s="46"/>
      <c r="W695" s="51" t="str">
        <f>IF(NOTA[[#This Row],[HARGA/ CTN]]="",NOTA[[#This Row],[JUMLAH_H]],NOTA[[#This Row],[HARGA/ CTN]]*IF(NOTA[[#This Row],[C]]="",0,NOTA[[#This Row],[C]]))</f>
        <v/>
      </c>
      <c r="X695" s="51" t="str">
        <f>IF(NOTA[[#This Row],[JUMLAH]]="","",NOTA[[#This Row],[JUMLAH]]*NOTA[[#This Row],[DISC 1]])</f>
        <v/>
      </c>
      <c r="Y695" s="51" t="str">
        <f>IF(NOTA[[#This Row],[JUMLAH]]="","",(NOTA[[#This Row],[JUMLAH]]-NOTA[[#This Row],[DISC 1-]])*NOTA[[#This Row],[DISC 2]])</f>
        <v/>
      </c>
      <c r="Z695" s="51" t="str">
        <f>IF(NOTA[[#This Row],[JUMLAH]]="","",NOTA[[#This Row],[DISC 1-]]+NOTA[[#This Row],[DISC 2-]])</f>
        <v/>
      </c>
      <c r="AA695" s="51" t="str">
        <f>IF(NOTA[[#This Row],[JUMLAH]]="","",NOTA[[#This Row],[JUMLAH]]-NOTA[[#This Row],[DISC]])</f>
        <v/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51" t="str">
        <f>IF(OR(NOTA[[#This Row],[QTY]]="",NOTA[[#This Row],[HARGA SATUAN]]="",),"",NOTA[[#This Row],[QTY]]*NOTA[[#This Row],[HARGA SATUAN]])</f>
        <v/>
      </c>
      <c r="AG695" s="40" t="str">
        <f ca="1">IF(NOTA[ID_H]="","",INDEX(NOTA[TANGGAL],MATCH(,INDIRECT(ADDRESS(ROW(NOTA[TANGGAL]),COLUMN(NOTA[TANGGAL]))&amp;":"&amp;ADDRESS(ROW(),COLUMN(NOTA[TANGGAL]))),-1)))</f>
        <v/>
      </c>
      <c r="AH695" s="42" t="str">
        <f ca="1">IF(NOTA[[#This Row],[NAMA BARANG]]="","",INDEX(NOTA[SUPPLIER],MATCH(,INDIRECT(ADDRESS(ROW(NOTA[ID]),COLUMN(NOTA[ID]))&amp;":"&amp;ADDRESS(ROW(),COLUMN(NOTA[ID]))),-1)))</f>
        <v/>
      </c>
      <c r="AI695" s="42" t="str">
        <f ca="1">IF(NOTA[[#This Row],[ID_H]]="","",IF(NOTA[[#This Row],[FAKTUR]]="",INDIRECT(ADDRESS(ROW()-1,COLUMN())),NOTA[[#This Row],[FAKTUR]]))</f>
        <v/>
      </c>
      <c r="AJ695" s="39" t="str">
        <f ca="1">IF(NOTA[[#This Row],[ID]]="","",COUNTIF(NOTA[ID_H],NOTA[[#This Row],[ID_H]]))</f>
        <v/>
      </c>
      <c r="AK695" s="39" t="str">
        <f ca="1">IF(NOTA[[#This Row],[TGL.NOTA]]="",IF(NOTA[[#This Row],[SUPPLIER_H]]="","",AK694),MONTH(NOTA[[#This Row],[TGL.NOTA]]))</f>
        <v/>
      </c>
      <c r="AL695" s="39" t="str">
        <f>LOWER(SUBSTITUTE(SUBSTITUTE(SUBSTITUTE(SUBSTITUTE(SUBSTITUTE(SUBSTITUTE(SUBSTITUTE(SUBSTITUTE(SUBSTITUTE(NOTA[NAMA BARANG]," ",),".",""),"-",""),"(",""),")",""),",",""),"/",""),"""",""),"+",""))</f>
        <v/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39" t="str">
        <f>IF(NOTA[[#This Row],[CONCAT4]]="","",_xlfn.IFNA(MATCH(NOTA[[#This Row],[CONCAT4]],[2]!RAW[CONCAT_H],0),FALSE))</f>
        <v/>
      </c>
      <c r="AQ695" s="39" t="str">
        <f>IF(NOTA[[#This Row],[CONCAT1]]="","",MATCH(NOTA[[#This Row],[CONCAT1]],[3]!db[NB NOTA_C],0))</f>
        <v/>
      </c>
      <c r="AR695" s="39" t="str">
        <f>IF(NOTA[[#This Row],[QTY/ CTN]]="","",TRUE)</f>
        <v/>
      </c>
      <c r="AS695" s="39" t="str">
        <f ca="1">IF(NOTA[[#This Row],[ID_H]]="","",IF(NOTA[[#This Row],[Column3]]=TRUE,NOTA[[#This Row],[QTY/ CTN]],INDEX([3]!db[QTY/ CTN],NOTA[[#This Row],[//DB]])))</f>
        <v/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5" s="39" t="str">
        <f ca="1">IF(NOTA[[#This Row],[ID_H]]="","",MATCH(NOTA[[#This Row],[NB NOTA_C_QTY]],[3]!db[NB NOTA_C_QTY],0))</f>
        <v/>
      </c>
      <c r="AV695" s="55" t="str">
        <f ca="1">IF(NOTA[[#This Row],[NB NOTA_C_QTY]]="","",ROW()-2)</f>
        <v/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 t="str">
        <f ca="1">IF(NOTA[[#This Row],[NAMA BARANG]]="","",INDEX(NOTA[ID],MATCH(,INDIRECT(ADDRESS(ROW(NOTA[ID]),COLUMN(NOTA[ID]))&amp;":"&amp;ADDRESS(ROW(),COLUMN(NOTA[ID]))),-1)))</f>
        <v/>
      </c>
      <c r="E696" s="47"/>
      <c r="H696" s="48"/>
      <c r="N696" s="39"/>
      <c r="Q696" s="43"/>
      <c r="R696" s="49"/>
      <c r="S696" s="50"/>
      <c r="U696" s="51"/>
      <c r="V696" s="46"/>
      <c r="W696" s="51" t="str">
        <f>IF(NOTA[[#This Row],[HARGA/ CTN]]="",NOTA[[#This Row],[JUMLAH_H]],NOTA[[#This Row],[HARGA/ CTN]]*IF(NOTA[[#This Row],[C]]="",0,NOTA[[#This Row],[C]]))</f>
        <v/>
      </c>
      <c r="X696" s="51" t="str">
        <f>IF(NOTA[[#This Row],[JUMLAH]]="","",NOTA[[#This Row],[JUMLAH]]*NOTA[[#This Row],[DISC 1]])</f>
        <v/>
      </c>
      <c r="Y696" s="51" t="str">
        <f>IF(NOTA[[#This Row],[JUMLAH]]="","",(NOTA[[#This Row],[JUMLAH]]-NOTA[[#This Row],[DISC 1-]])*NOTA[[#This Row],[DISC 2]])</f>
        <v/>
      </c>
      <c r="Z696" s="51" t="str">
        <f>IF(NOTA[[#This Row],[JUMLAH]]="","",NOTA[[#This Row],[DISC 1-]]+NOTA[[#This Row],[DISC 2-]])</f>
        <v/>
      </c>
      <c r="AA696" s="51" t="str">
        <f>IF(NOTA[[#This Row],[JUMLAH]]="","",NOTA[[#This Row],[JUMLAH]]-NOTA[[#This Row],[DISC]])</f>
        <v/>
      </c>
      <c r="AB696" s="51"/>
      <c r="AC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51" t="str">
        <f>IF(OR(NOTA[[#This Row],[QTY]]="",NOTA[[#This Row],[HARGA SATUAN]]="",),"",NOTA[[#This Row],[QTY]]*NOTA[[#This Row],[HARGA SATUAN]])</f>
        <v/>
      </c>
      <c r="AG696" s="40" t="str">
        <f ca="1">IF(NOTA[ID_H]="","",INDEX(NOTA[TANGGAL],MATCH(,INDIRECT(ADDRESS(ROW(NOTA[TANGGAL]),COLUMN(NOTA[TANGGAL]))&amp;":"&amp;ADDRESS(ROW(),COLUMN(NOTA[TANGGAL]))),-1)))</f>
        <v/>
      </c>
      <c r="AH696" s="42" t="str">
        <f ca="1">IF(NOTA[[#This Row],[NAMA BARANG]]="","",INDEX(NOTA[SUPPLIER],MATCH(,INDIRECT(ADDRESS(ROW(NOTA[ID]),COLUMN(NOTA[ID]))&amp;":"&amp;ADDRESS(ROW(),COLUMN(NOTA[ID]))),-1)))</f>
        <v/>
      </c>
      <c r="AI696" s="42" t="str">
        <f ca="1">IF(NOTA[[#This Row],[ID_H]]="","",IF(NOTA[[#This Row],[FAKTUR]]="",INDIRECT(ADDRESS(ROW()-1,COLUMN())),NOTA[[#This Row],[FAKTUR]]))</f>
        <v/>
      </c>
      <c r="AJ696" s="39" t="str">
        <f ca="1">IF(NOTA[[#This Row],[ID]]="","",COUNTIF(NOTA[ID_H],NOTA[[#This Row],[ID_H]]))</f>
        <v/>
      </c>
      <c r="AK696" s="39" t="str">
        <f ca="1">IF(NOTA[[#This Row],[TGL.NOTA]]="",IF(NOTA[[#This Row],[SUPPLIER_H]]="","",AK695),MONTH(NOTA[[#This Row],[TGL.NOTA]]))</f>
        <v/>
      </c>
      <c r="AL696" s="39" t="str">
        <f>LOWER(SUBSTITUTE(SUBSTITUTE(SUBSTITUTE(SUBSTITUTE(SUBSTITUTE(SUBSTITUTE(SUBSTITUTE(SUBSTITUTE(SUBSTITUTE(NOTA[NAMA BARANG]," ",),".",""),"-",""),"(",""),")",""),",",""),"/",""),"""",""),"+",""))</f>
        <v/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 t="str">
        <f>IF(NOTA[[#This Row],[CONCAT1]]="","",MATCH(NOTA[[#This Row],[CONCAT1]],[3]!db[NB NOTA_C],0))</f>
        <v/>
      </c>
      <c r="AR696" s="39" t="str">
        <f>IF(NOTA[[#This Row],[QTY/ CTN]]="","",TRUE)</f>
        <v/>
      </c>
      <c r="AS696" s="39" t="str">
        <f ca="1">IF(NOTA[[#This Row],[ID_H]]="","",IF(NOTA[[#This Row],[Column3]]=TRUE,NOTA[[#This Row],[QTY/ CTN]],INDEX([3]!db[QTY/ CTN],NOTA[[#This Row],[//DB]])))</f>
        <v/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6" s="39" t="str">
        <f ca="1">IF(NOTA[[#This Row],[ID_H]]="","",MATCH(NOTA[[#This Row],[NB NOTA_C_QTY]],[3]!db[NB NOTA_C_QTY],0))</f>
        <v/>
      </c>
      <c r="AV696" s="55" t="str">
        <f ca="1">IF(NOTA[[#This Row],[NB NOTA_C_QTY]]="","",ROW()-2)</f>
        <v/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NOTA_C_QTY]],[3]!db[NB NOTA_C_QTY],0))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39" t="str">
        <f>IF(NOTA[[#This Row],[ID_P]]="","",MATCH(NOTA[[#This Row],[ID_P]],[1]!B_MSK[N_ID],0))</f>
        <v/>
      </c>
      <c r="D698" s="39" t="str">
        <f ca="1">IF(NOTA[[#This Row],[NAMA BARANG]]="","",INDEX(NOTA[ID],MATCH(,INDIRECT(ADDRESS(ROW(NOTA[ID]),COLUMN(NOTA[ID]))&amp;":"&amp;ADDRESS(ROW(),COLUMN(NOTA[ID]))),-1)))</f>
        <v/>
      </c>
      <c r="E698" s="47"/>
      <c r="H698" s="48"/>
      <c r="N698" s="39"/>
      <c r="Q698" s="43"/>
      <c r="R698" s="49"/>
      <c r="S698" s="50"/>
      <c r="U698" s="51"/>
      <c r="V698" s="46"/>
      <c r="W698" s="51" t="str">
        <f>IF(NOTA[[#This Row],[HARGA/ CTN]]="",NOTA[[#This Row],[JUMLAH_H]],NOTA[[#This Row],[HARGA/ CTN]]*IF(NOTA[[#This Row],[C]]="",0,NOTA[[#This Row],[C]]))</f>
        <v/>
      </c>
      <c r="X698" s="51" t="str">
        <f>IF(NOTA[[#This Row],[JUMLAH]]="","",NOTA[[#This Row],[JUMLAH]]*NOTA[[#This Row],[DISC 1]])</f>
        <v/>
      </c>
      <c r="Y698" s="51" t="str">
        <f>IF(NOTA[[#This Row],[JUMLAH]]="","",(NOTA[[#This Row],[JUMLAH]]-NOTA[[#This Row],[DISC 1-]])*NOTA[[#This Row],[DISC 2]])</f>
        <v/>
      </c>
      <c r="Z698" s="51" t="str">
        <f>IF(NOTA[[#This Row],[JUMLAH]]="","",NOTA[[#This Row],[DISC 1-]]+NOTA[[#This Row],[DISC 2-]])</f>
        <v/>
      </c>
      <c r="AA698" s="51" t="str">
        <f>IF(NOTA[[#This Row],[JUMLAH]]="","",NOTA[[#This Row],[JUMLAH]]-NOTA[[#This Row],[DISC]])</f>
        <v/>
      </c>
      <c r="AB698" s="51"/>
      <c r="AC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51" t="str">
        <f>IF(OR(NOTA[[#This Row],[QTY]]="",NOTA[[#This Row],[HARGA SATUAN]]="",),"",NOTA[[#This Row],[QTY]]*NOTA[[#This Row],[HARGA SATUAN]])</f>
        <v/>
      </c>
      <c r="AG698" s="40" t="str">
        <f ca="1">IF(NOTA[ID_H]="","",INDEX(NOTA[TANGGAL],MATCH(,INDIRECT(ADDRESS(ROW(NOTA[TANGGAL]),COLUMN(NOTA[TANGGAL]))&amp;":"&amp;ADDRESS(ROW(),COLUMN(NOTA[TANGGAL]))),-1)))</f>
        <v/>
      </c>
      <c r="AH698" s="42" t="str">
        <f ca="1">IF(NOTA[[#This Row],[NAMA BARANG]]="","",INDEX(NOTA[SUPPLIER],MATCH(,INDIRECT(ADDRESS(ROW(NOTA[ID]),COLUMN(NOTA[ID]))&amp;":"&amp;ADDRESS(ROW(),COLUMN(NOTA[ID]))),-1)))</f>
        <v/>
      </c>
      <c r="AI698" s="42" t="str">
        <f ca="1">IF(NOTA[[#This Row],[ID_H]]="","",IF(NOTA[[#This Row],[FAKTUR]]="",INDIRECT(ADDRESS(ROW()-1,COLUMN())),NOTA[[#This Row],[FAKTUR]]))</f>
        <v/>
      </c>
      <c r="AJ698" s="39" t="str">
        <f ca="1">IF(NOTA[[#This Row],[ID]]="","",COUNTIF(NOTA[ID_H],NOTA[[#This Row],[ID_H]]))</f>
        <v/>
      </c>
      <c r="AK698" s="39" t="str">
        <f ca="1">IF(NOTA[[#This Row],[TGL.NOTA]]="",IF(NOTA[[#This Row],[SUPPLIER_H]]="","",AK697),MONTH(NOTA[[#This Row],[TGL.NOTA]]))</f>
        <v/>
      </c>
      <c r="AL698" s="39" t="str">
        <f>LOWER(SUBSTITUTE(SUBSTITUTE(SUBSTITUTE(SUBSTITUTE(SUBSTITUTE(SUBSTITUTE(SUBSTITUTE(SUBSTITUTE(SUBSTITUTE(NOTA[NAMA BARANG]," ",),".",""),"-",""),"(",""),")",""),",",""),"/",""),"""",""),"+",""))</f>
        <v/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8" s="39" t="str">
        <f>IF(NOTA[[#This Row],[CONCAT4]]="","",_xlfn.IFNA(MATCH(NOTA[[#This Row],[CONCAT4]],[2]!RAW[CONCAT_H],0),FALSE))</f>
        <v/>
      </c>
      <c r="AQ698" s="39" t="str">
        <f>IF(NOTA[[#This Row],[CONCAT1]]="","",MATCH(NOTA[[#This Row],[CONCAT1]],[3]!db[NB NOTA_C],0))</f>
        <v/>
      </c>
      <c r="AR698" s="39" t="str">
        <f>IF(NOTA[[#This Row],[QTY/ CTN]]="","",TRUE)</f>
        <v/>
      </c>
      <c r="AS698" s="39" t="str">
        <f ca="1">IF(NOTA[[#This Row],[ID_H]]="","",IF(NOTA[[#This Row],[Column3]]=TRUE,NOTA[[#This Row],[QTY/ CTN]],INDEX([3]!db[QTY/ CTN],NOTA[[#This Row],[//DB]])))</f>
        <v/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8" s="39" t="str">
        <f ca="1">IF(NOTA[[#This Row],[ID_H]]="","",MATCH(NOTA[[#This Row],[NB NOTA_C_QTY]],[3]!db[NB NOTA_C_QTY],0))</f>
        <v/>
      </c>
      <c r="AV698" s="55" t="str">
        <f ca="1">IF(NOTA[[#This Row],[NB NOTA_C_QTY]]="","",ROW()-2)</f>
        <v/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NOTA_C_QTY]],[3]!db[NB NOTA_C_QTY],0))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39" t="str">
        <f>IF(NOTA[[#This Row],[ID_P]]="","",MATCH(NOTA[[#This Row],[ID_P]],[1]!B_MSK[N_ID],0))</f>
        <v/>
      </c>
      <c r="D700" s="39" t="str">
        <f ca="1">IF(NOTA[[#This Row],[NAMA BARANG]]="","",INDEX(NOTA[ID],MATCH(,INDIRECT(ADDRESS(ROW(NOTA[ID]),COLUMN(NOTA[ID]))&amp;":"&amp;ADDRESS(ROW(),COLUMN(NOTA[ID]))),-1)))</f>
        <v/>
      </c>
      <c r="E700" s="47"/>
      <c r="H700" s="48"/>
      <c r="N700" s="39"/>
      <c r="Q700" s="43"/>
      <c r="R700" s="49"/>
      <c r="S700" s="50"/>
      <c r="U700" s="51"/>
      <c r="V700" s="46"/>
      <c r="W700" s="51" t="str">
        <f>IF(NOTA[[#This Row],[HARGA/ CTN]]="",NOTA[[#This Row],[JUMLAH_H]],NOTA[[#This Row],[HARGA/ CTN]]*IF(NOTA[[#This Row],[C]]="",0,NOTA[[#This Row],[C]]))</f>
        <v/>
      </c>
      <c r="X700" s="51" t="str">
        <f>IF(NOTA[[#This Row],[JUMLAH]]="","",NOTA[[#This Row],[JUMLAH]]*NOTA[[#This Row],[DISC 1]])</f>
        <v/>
      </c>
      <c r="Y700" s="51" t="str">
        <f>IF(NOTA[[#This Row],[JUMLAH]]="","",(NOTA[[#This Row],[JUMLAH]]-NOTA[[#This Row],[DISC 1-]])*NOTA[[#This Row],[DISC 2]])</f>
        <v/>
      </c>
      <c r="Z700" s="51" t="str">
        <f>IF(NOTA[[#This Row],[JUMLAH]]="","",NOTA[[#This Row],[DISC 1-]]+NOTA[[#This Row],[DISC 2-]])</f>
        <v/>
      </c>
      <c r="AA700" s="51" t="str">
        <f>IF(NOTA[[#This Row],[JUMLAH]]="","",NOTA[[#This Row],[JUMLAH]]-NOTA[[#This Row],[DISC]])</f>
        <v/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51" t="str">
        <f>IF(OR(NOTA[[#This Row],[QTY]]="",NOTA[[#This Row],[HARGA SATUAN]]="",),"",NOTA[[#This Row],[QTY]]*NOTA[[#This Row],[HARGA SATUAN]])</f>
        <v/>
      </c>
      <c r="AG700" s="40" t="str">
        <f ca="1">IF(NOTA[ID_H]="","",INDEX(NOTA[TANGGAL],MATCH(,INDIRECT(ADDRESS(ROW(NOTA[TANGGAL]),COLUMN(NOTA[TANGGAL]))&amp;":"&amp;ADDRESS(ROW(),COLUMN(NOTA[TANGGAL]))),-1)))</f>
        <v/>
      </c>
      <c r="AH700" s="42" t="str">
        <f ca="1">IF(NOTA[[#This Row],[NAMA BARANG]]="","",INDEX(NOTA[SUPPLIER],MATCH(,INDIRECT(ADDRESS(ROW(NOTA[ID]),COLUMN(NOTA[ID]))&amp;":"&amp;ADDRESS(ROW(),COLUMN(NOTA[ID]))),-1)))</f>
        <v/>
      </c>
      <c r="AI700" s="42" t="str">
        <f ca="1">IF(NOTA[[#This Row],[ID_H]]="","",IF(NOTA[[#This Row],[FAKTUR]]="",INDIRECT(ADDRESS(ROW()-1,COLUMN())),NOTA[[#This Row],[FAKTUR]]))</f>
        <v/>
      </c>
      <c r="AJ700" s="39" t="str">
        <f ca="1">IF(NOTA[[#This Row],[ID]]="","",COUNTIF(NOTA[ID_H],NOTA[[#This Row],[ID_H]]))</f>
        <v/>
      </c>
      <c r="AK700" s="39" t="str">
        <f ca="1">IF(NOTA[[#This Row],[TGL.NOTA]]="",IF(NOTA[[#This Row],[SUPPLIER_H]]="","",AK699),MONTH(NOTA[[#This Row],[TGL.NOTA]]))</f>
        <v/>
      </c>
      <c r="AL700" s="39" t="str">
        <f>LOWER(SUBSTITUTE(SUBSTITUTE(SUBSTITUTE(SUBSTITUTE(SUBSTITUTE(SUBSTITUTE(SUBSTITUTE(SUBSTITUTE(SUBSTITUTE(NOTA[NAMA BARANG]," ",),".",""),"-",""),"(",""),")",""),",",""),"/",""),"""",""),"+",""))</f>
        <v/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39" t="str">
        <f>IF(NOTA[[#This Row],[CONCAT4]]="","",_xlfn.IFNA(MATCH(NOTA[[#This Row],[CONCAT4]],[2]!RAW[CONCAT_H],0),FALSE))</f>
        <v/>
      </c>
      <c r="AQ700" s="39" t="str">
        <f>IF(NOTA[[#This Row],[CONCAT1]]="","",MATCH(NOTA[[#This Row],[CONCAT1]],[3]!db[NB NOTA_C],0))</f>
        <v/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/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0" s="39" t="str">
        <f ca="1">IF(NOTA[[#This Row],[ID_H]]="","",MATCH(NOTA[[#This Row],[NB NOTA_C_QTY]],[3]!db[NB NOTA_C_QTY],0))</f>
        <v/>
      </c>
      <c r="AV700" s="55" t="str">
        <f ca="1">IF(NOTA[[#This Row],[NB NOTA_C_QTY]]="","",ROW()-2)</f>
        <v/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 t="str">
        <f ca="1">IF(NOTA[[#This Row],[NAMA BARANG]]="","",INDEX(NOTA[ID],MATCH(,INDIRECT(ADDRESS(ROW(NOTA[ID]),COLUMN(NOTA[ID]))&amp;":"&amp;ADDRESS(ROW(),COLUMN(NOTA[ID]))),-1)))</f>
        <v/>
      </c>
      <c r="E701" s="47"/>
      <c r="H701" s="48"/>
      <c r="N701" s="39"/>
      <c r="Q701" s="43"/>
      <c r="R701" s="49"/>
      <c r="S701" s="50"/>
      <c r="U701" s="51"/>
      <c r="V701" s="46"/>
      <c r="W701" s="51" t="str">
        <f>IF(NOTA[[#This Row],[HARGA/ CTN]]="",NOTA[[#This Row],[JUMLAH_H]],NOTA[[#This Row],[HARGA/ CTN]]*IF(NOTA[[#This Row],[C]]="",0,NOTA[[#This Row],[C]]))</f>
        <v/>
      </c>
      <c r="X701" s="51" t="str">
        <f>IF(NOTA[[#This Row],[JUMLAH]]="","",NOTA[[#This Row],[JUMLAH]]*NOTA[[#This Row],[DISC 1]])</f>
        <v/>
      </c>
      <c r="Y701" s="51" t="str">
        <f>IF(NOTA[[#This Row],[JUMLAH]]="","",(NOTA[[#This Row],[JUMLAH]]-NOTA[[#This Row],[DISC 1-]])*NOTA[[#This Row],[DISC 2]])</f>
        <v/>
      </c>
      <c r="Z701" s="51" t="str">
        <f>IF(NOTA[[#This Row],[JUMLAH]]="","",NOTA[[#This Row],[DISC 1-]]+NOTA[[#This Row],[DISC 2-]])</f>
        <v/>
      </c>
      <c r="AA701" s="51" t="str">
        <f>IF(NOTA[[#This Row],[JUMLAH]]="","",NOTA[[#This Row],[JUMLAH]]-NOTA[[#This Row],[DISC]])</f>
        <v/>
      </c>
      <c r="AB701" s="51"/>
      <c r="AC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51" t="str">
        <f>IF(OR(NOTA[[#This Row],[QTY]]="",NOTA[[#This Row],[HARGA SATUAN]]="",),"",NOTA[[#This Row],[QTY]]*NOTA[[#This Row],[HARGA SATUAN]])</f>
        <v/>
      </c>
      <c r="AG701" s="40" t="str">
        <f ca="1">IF(NOTA[ID_H]="","",INDEX(NOTA[TANGGAL],MATCH(,INDIRECT(ADDRESS(ROW(NOTA[TANGGAL]),COLUMN(NOTA[TANGGAL]))&amp;":"&amp;ADDRESS(ROW(),COLUMN(NOTA[TANGGAL]))),-1)))</f>
        <v/>
      </c>
      <c r="AH701" s="42" t="str">
        <f ca="1">IF(NOTA[[#This Row],[NAMA BARANG]]="","",INDEX(NOTA[SUPPLIER],MATCH(,INDIRECT(ADDRESS(ROW(NOTA[ID]),COLUMN(NOTA[ID]))&amp;":"&amp;ADDRESS(ROW(),COLUMN(NOTA[ID]))),-1)))</f>
        <v/>
      </c>
      <c r="AI701" s="42" t="str">
        <f ca="1">IF(NOTA[[#This Row],[ID_H]]="","",IF(NOTA[[#This Row],[FAKTUR]]="",INDIRECT(ADDRESS(ROW()-1,COLUMN())),NOTA[[#This Row],[FAKTUR]]))</f>
        <v/>
      </c>
      <c r="AJ701" s="39" t="str">
        <f ca="1">IF(NOTA[[#This Row],[ID]]="","",COUNTIF(NOTA[ID_H],NOTA[[#This Row],[ID_H]]))</f>
        <v/>
      </c>
      <c r="AK701" s="39" t="str">
        <f ca="1">IF(NOTA[[#This Row],[TGL.NOTA]]="",IF(NOTA[[#This Row],[SUPPLIER_H]]="","",AK700),MONTH(NOTA[[#This Row],[TGL.NOTA]]))</f>
        <v/>
      </c>
      <c r="AL701" s="39" t="str">
        <f>LOWER(SUBSTITUTE(SUBSTITUTE(SUBSTITUTE(SUBSTITUTE(SUBSTITUTE(SUBSTITUTE(SUBSTITUTE(SUBSTITUTE(SUBSTITUTE(NOTA[NAMA BARANG]," ",),".",""),"-",""),"(",""),")",""),",",""),"/",""),"""",""),"+",""))</f>
        <v/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 t="str">
        <f>IF(NOTA[[#This Row],[CONCAT1]]="","",MATCH(NOTA[[#This Row],[CONCAT1]],[3]!db[NB NOTA_C],0))</f>
        <v/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/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1" s="39" t="str">
        <f ca="1">IF(NOTA[[#This Row],[ID_H]]="","",MATCH(NOTA[[#This Row],[NB NOTA_C_QTY]],[3]!db[NB NOTA_C_QTY],0))</f>
        <v/>
      </c>
      <c r="AV701" s="55" t="str">
        <f ca="1">IF(NOTA[[#This Row],[NB NOTA_C_QTY]]="","",ROW()-2)</f>
        <v/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NOTA_C_QTY]],[3]!db[NB NOTA_C_QTY],0))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39" t="str">
        <f>IF(NOTA[[#This Row],[ID_P]]="","",MATCH(NOTA[[#This Row],[ID_P]],[1]!B_MSK[N_ID],0))</f>
        <v/>
      </c>
      <c r="D703" s="39" t="str">
        <f ca="1">IF(NOTA[[#This Row],[NAMA BARANG]]="","",INDEX(NOTA[ID],MATCH(,INDIRECT(ADDRESS(ROW(NOTA[ID]),COLUMN(NOTA[ID]))&amp;":"&amp;ADDRESS(ROW(),COLUMN(NOTA[ID]))),-1)))</f>
        <v/>
      </c>
      <c r="E703" s="47"/>
      <c r="H703" s="48"/>
      <c r="N703" s="39"/>
      <c r="Q703" s="43"/>
      <c r="R703" s="49"/>
      <c r="S703" s="50"/>
      <c r="U703" s="51"/>
      <c r="V703" s="46"/>
      <c r="W703" s="51" t="str">
        <f>IF(NOTA[[#This Row],[HARGA/ CTN]]="",NOTA[[#This Row],[JUMLAH_H]],NOTA[[#This Row],[HARGA/ CTN]]*IF(NOTA[[#This Row],[C]]="",0,NOTA[[#This Row],[C]]))</f>
        <v/>
      </c>
      <c r="X703" s="51" t="str">
        <f>IF(NOTA[[#This Row],[JUMLAH]]="","",NOTA[[#This Row],[JUMLAH]]*NOTA[[#This Row],[DISC 1]])</f>
        <v/>
      </c>
      <c r="Y703" s="51" t="str">
        <f>IF(NOTA[[#This Row],[JUMLAH]]="","",(NOTA[[#This Row],[JUMLAH]]-NOTA[[#This Row],[DISC 1-]])*NOTA[[#This Row],[DISC 2]])</f>
        <v/>
      </c>
      <c r="Z703" s="51" t="str">
        <f>IF(NOTA[[#This Row],[JUMLAH]]="","",NOTA[[#This Row],[DISC 1-]]+NOTA[[#This Row],[DISC 2-]])</f>
        <v/>
      </c>
      <c r="AA703" s="51" t="str">
        <f>IF(NOTA[[#This Row],[JUMLAH]]="","",NOTA[[#This Row],[JUMLAH]]-NOTA[[#This Row],[DISC]])</f>
        <v/>
      </c>
      <c r="AB703" s="51"/>
      <c r="AC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1" t="str">
        <f>IF(OR(NOTA[[#This Row],[QTY]]="",NOTA[[#This Row],[HARGA SATUAN]]="",),"",NOTA[[#This Row],[QTY]]*NOTA[[#This Row],[HARGA SATUAN]])</f>
        <v/>
      </c>
      <c r="AG703" s="40" t="str">
        <f ca="1">IF(NOTA[ID_H]="","",INDEX(NOTA[TANGGAL],MATCH(,INDIRECT(ADDRESS(ROW(NOTA[TANGGAL]),COLUMN(NOTA[TANGGAL]))&amp;":"&amp;ADDRESS(ROW(),COLUMN(NOTA[TANGGAL]))),-1)))</f>
        <v/>
      </c>
      <c r="AH703" s="42" t="str">
        <f ca="1">IF(NOTA[[#This Row],[NAMA BARANG]]="","",INDEX(NOTA[SUPPLIER],MATCH(,INDIRECT(ADDRESS(ROW(NOTA[ID]),COLUMN(NOTA[ID]))&amp;":"&amp;ADDRESS(ROW(),COLUMN(NOTA[ID]))),-1)))</f>
        <v/>
      </c>
      <c r="AI703" s="42" t="str">
        <f ca="1">IF(NOTA[[#This Row],[ID_H]]="","",IF(NOTA[[#This Row],[FAKTUR]]="",INDIRECT(ADDRESS(ROW()-1,COLUMN())),NOTA[[#This Row],[FAKTUR]]))</f>
        <v/>
      </c>
      <c r="AJ703" s="39" t="str">
        <f ca="1">IF(NOTA[[#This Row],[ID]]="","",COUNTIF(NOTA[ID_H],NOTA[[#This Row],[ID_H]]))</f>
        <v/>
      </c>
      <c r="AK703" s="39" t="str">
        <f ca="1">IF(NOTA[[#This Row],[TGL.NOTA]]="",IF(NOTA[[#This Row],[SUPPLIER_H]]="","",AK702),MONTH(NOTA[[#This Row],[TGL.NOTA]]))</f>
        <v/>
      </c>
      <c r="AL703" s="39" t="str">
        <f>LOWER(SUBSTITUTE(SUBSTITUTE(SUBSTITUTE(SUBSTITUTE(SUBSTITUTE(SUBSTITUTE(SUBSTITUTE(SUBSTITUTE(SUBSTITUTE(NOTA[NAMA BARANG]," ",),".",""),"-",""),"(",""),")",""),",",""),"/",""),"""",""),"+",""))</f>
        <v/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39" t="str">
        <f>IF(NOTA[[#This Row],[CONCAT4]]="","",_xlfn.IFNA(MATCH(NOTA[[#This Row],[CONCAT4]],[2]!RAW[CONCAT_H],0),FALSE))</f>
        <v/>
      </c>
      <c r="AQ703" s="39" t="str">
        <f>IF(NOTA[[#This Row],[CONCAT1]]="","",MATCH(NOTA[[#This Row],[CONCAT1]],[3]!db[NB NOTA_C],0))</f>
        <v/>
      </c>
      <c r="AR703" s="39" t="str">
        <f>IF(NOTA[[#This Row],[QTY/ CTN]]="","",TRUE)</f>
        <v/>
      </c>
      <c r="AS703" s="39" t="str">
        <f ca="1">IF(NOTA[[#This Row],[ID_H]]="","",IF(NOTA[[#This Row],[Column3]]=TRUE,NOTA[[#This Row],[QTY/ CTN]],INDEX([3]!db[QTY/ CTN],NOTA[[#This Row],[//DB]])))</f>
        <v/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3" s="39" t="str">
        <f ca="1">IF(NOTA[[#This Row],[ID_H]]="","",MATCH(NOTA[[#This Row],[NB NOTA_C_QTY]],[3]!db[NB NOTA_C_QTY],0))</f>
        <v/>
      </c>
      <c r="AV703" s="55" t="str">
        <f ca="1">IF(NOTA[[#This Row],[NB NOTA_C_QTY]]="","",ROW()-2)</f>
        <v/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NOTA_C_QTY]],[3]!db[NB NOTA_C_QTY],0))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39" t="str">
        <f>IF(NOTA[[#This Row],[ID_P]]="","",MATCH(NOTA[[#This Row],[ID_P]],[1]!B_MSK[N_ID],0))</f>
        <v/>
      </c>
      <c r="D705" s="39" t="str">
        <f ca="1">IF(NOTA[[#This Row],[NAMA BARANG]]="","",INDEX(NOTA[ID],MATCH(,INDIRECT(ADDRESS(ROW(NOTA[ID]),COLUMN(NOTA[ID]))&amp;":"&amp;ADDRESS(ROW(),COLUMN(NOTA[ID]))),-1)))</f>
        <v/>
      </c>
      <c r="E705" s="47"/>
      <c r="H705" s="48"/>
      <c r="N705" s="39"/>
      <c r="Q705" s="43"/>
      <c r="R705" s="49"/>
      <c r="S705" s="50"/>
      <c r="U705" s="51"/>
      <c r="V705" s="46"/>
      <c r="W705" s="51" t="str">
        <f>IF(NOTA[[#This Row],[HARGA/ CTN]]="",NOTA[[#This Row],[JUMLAH_H]],NOTA[[#This Row],[HARGA/ CTN]]*IF(NOTA[[#This Row],[C]]="",0,NOTA[[#This Row],[C]]))</f>
        <v/>
      </c>
      <c r="X705" s="51" t="str">
        <f>IF(NOTA[[#This Row],[JUMLAH]]="","",NOTA[[#This Row],[JUMLAH]]*NOTA[[#This Row],[DISC 1]])</f>
        <v/>
      </c>
      <c r="Y705" s="51" t="str">
        <f>IF(NOTA[[#This Row],[JUMLAH]]="","",(NOTA[[#This Row],[JUMLAH]]-NOTA[[#This Row],[DISC 1-]])*NOTA[[#This Row],[DISC 2]])</f>
        <v/>
      </c>
      <c r="Z705" s="51" t="str">
        <f>IF(NOTA[[#This Row],[JUMLAH]]="","",NOTA[[#This Row],[DISC 1-]]+NOTA[[#This Row],[DISC 2-]])</f>
        <v/>
      </c>
      <c r="AA705" s="51" t="str">
        <f>IF(NOTA[[#This Row],[JUMLAH]]="","",NOTA[[#This Row],[JUMLAH]]-NOTA[[#This Row],[DISC]])</f>
        <v/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1" t="str">
        <f>IF(OR(NOTA[[#This Row],[QTY]]="",NOTA[[#This Row],[HARGA SATUAN]]="",),"",NOTA[[#This Row],[QTY]]*NOTA[[#This Row],[HARGA SATUAN]])</f>
        <v/>
      </c>
      <c r="AG705" s="40" t="str">
        <f ca="1">IF(NOTA[ID_H]="","",INDEX(NOTA[TANGGAL],MATCH(,INDIRECT(ADDRESS(ROW(NOTA[TANGGAL]),COLUMN(NOTA[TANGGAL]))&amp;":"&amp;ADDRESS(ROW(),COLUMN(NOTA[TANGGAL]))),-1)))</f>
        <v/>
      </c>
      <c r="AH705" s="42" t="str">
        <f ca="1">IF(NOTA[[#This Row],[NAMA BARANG]]="","",INDEX(NOTA[SUPPLIER],MATCH(,INDIRECT(ADDRESS(ROW(NOTA[ID]),COLUMN(NOTA[ID]))&amp;":"&amp;ADDRESS(ROW(),COLUMN(NOTA[ID]))),-1)))</f>
        <v/>
      </c>
      <c r="AI705" s="42" t="str">
        <f ca="1">IF(NOTA[[#This Row],[ID_H]]="","",IF(NOTA[[#This Row],[FAKTUR]]="",INDIRECT(ADDRESS(ROW()-1,COLUMN())),NOTA[[#This Row],[FAKTUR]]))</f>
        <v/>
      </c>
      <c r="AJ705" s="39" t="str">
        <f ca="1">IF(NOTA[[#This Row],[ID]]="","",COUNTIF(NOTA[ID_H],NOTA[[#This Row],[ID_H]]))</f>
        <v/>
      </c>
      <c r="AK705" s="39" t="str">
        <f ca="1">IF(NOTA[[#This Row],[TGL.NOTA]]="",IF(NOTA[[#This Row],[SUPPLIER_H]]="","",AK704),MONTH(NOTA[[#This Row],[TGL.NOTA]]))</f>
        <v/>
      </c>
      <c r="AL705" s="39" t="str">
        <f>LOWER(SUBSTITUTE(SUBSTITUTE(SUBSTITUTE(SUBSTITUTE(SUBSTITUTE(SUBSTITUTE(SUBSTITUTE(SUBSTITUTE(SUBSTITUTE(NOTA[NAMA BARANG]," ",),".",""),"-",""),"(",""),")",""),",",""),"/",""),"""",""),"+",""))</f>
        <v/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5" s="39" t="str">
        <f>IF(NOTA[[#This Row],[CONCAT4]]="","",_xlfn.IFNA(MATCH(NOTA[[#This Row],[CONCAT4]],[2]!RAW[CONCAT_H],0),FALSE))</f>
        <v/>
      </c>
      <c r="AQ705" s="39" t="str">
        <f>IF(NOTA[[#This Row],[CONCAT1]]="","",MATCH(NOTA[[#This Row],[CONCAT1]],[3]!db[NB NOTA_C],0))</f>
        <v/>
      </c>
      <c r="AR705" s="39" t="str">
        <f>IF(NOTA[[#This Row],[QTY/ CTN]]="","",TRUE)</f>
        <v/>
      </c>
      <c r="AS705" s="39" t="str">
        <f ca="1">IF(NOTA[[#This Row],[ID_H]]="","",IF(NOTA[[#This Row],[Column3]]=TRUE,NOTA[[#This Row],[QTY/ CTN]],INDEX([3]!db[QTY/ CTN],NOTA[[#This Row],[//DB]])))</f>
        <v/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5" s="39" t="str">
        <f ca="1">IF(NOTA[[#This Row],[ID_H]]="","",MATCH(NOTA[[#This Row],[NB NOTA_C_QTY]],[3]!db[NB NOTA_C_QTY],0))</f>
        <v/>
      </c>
      <c r="AV705" s="55" t="str">
        <f ca="1">IF(NOTA[[#This Row],[NB NOTA_C_QTY]]="","",ROW()-2)</f>
        <v/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 t="str">
        <f ca="1">IF(NOTA[[#This Row],[NAMA BARANG]]="","",INDEX(NOTA[ID],MATCH(,INDIRECT(ADDRESS(ROW(NOTA[ID]),COLUMN(NOTA[ID]))&amp;":"&amp;ADDRESS(ROW(),COLUMN(NOTA[ID]))),-1)))</f>
        <v/>
      </c>
      <c r="E706" s="47"/>
      <c r="H706" s="48"/>
      <c r="N706" s="39"/>
      <c r="Q706" s="43"/>
      <c r="R706" s="49"/>
      <c r="S706" s="50"/>
      <c r="U706" s="51"/>
      <c r="V706" s="46"/>
      <c r="W706" s="51" t="str">
        <f>IF(NOTA[[#This Row],[HARGA/ CTN]]="",NOTA[[#This Row],[JUMLAH_H]],NOTA[[#This Row],[HARGA/ CTN]]*IF(NOTA[[#This Row],[C]]="",0,NOTA[[#This Row],[C]]))</f>
        <v/>
      </c>
      <c r="X706" s="51" t="str">
        <f>IF(NOTA[[#This Row],[JUMLAH]]="","",NOTA[[#This Row],[JUMLAH]]*NOTA[[#This Row],[DISC 1]])</f>
        <v/>
      </c>
      <c r="Y706" s="51" t="str">
        <f>IF(NOTA[[#This Row],[JUMLAH]]="","",(NOTA[[#This Row],[JUMLAH]]-NOTA[[#This Row],[DISC 1-]])*NOTA[[#This Row],[DISC 2]])</f>
        <v/>
      </c>
      <c r="Z706" s="51" t="str">
        <f>IF(NOTA[[#This Row],[JUMLAH]]="","",NOTA[[#This Row],[DISC 1-]]+NOTA[[#This Row],[DISC 2-]])</f>
        <v/>
      </c>
      <c r="AA706" s="51" t="str">
        <f>IF(NOTA[[#This Row],[JUMLAH]]="","",NOTA[[#This Row],[JUMLAH]]-NOTA[[#This Row],[DISC]])</f>
        <v/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51" t="str">
        <f>IF(OR(NOTA[[#This Row],[QTY]]="",NOTA[[#This Row],[HARGA SATUAN]]="",),"",NOTA[[#This Row],[QTY]]*NOTA[[#This Row],[HARGA SATUAN]])</f>
        <v/>
      </c>
      <c r="AG706" s="40" t="str">
        <f ca="1">IF(NOTA[ID_H]="","",INDEX(NOTA[TANGGAL],MATCH(,INDIRECT(ADDRESS(ROW(NOTA[TANGGAL]),COLUMN(NOTA[TANGGAL]))&amp;":"&amp;ADDRESS(ROW(),COLUMN(NOTA[TANGGAL]))),-1)))</f>
        <v/>
      </c>
      <c r="AH706" s="42" t="str">
        <f ca="1">IF(NOTA[[#This Row],[NAMA BARANG]]="","",INDEX(NOTA[SUPPLIER],MATCH(,INDIRECT(ADDRESS(ROW(NOTA[ID]),COLUMN(NOTA[ID]))&amp;":"&amp;ADDRESS(ROW(),COLUMN(NOTA[ID]))),-1)))</f>
        <v/>
      </c>
      <c r="AI706" s="42" t="str">
        <f ca="1">IF(NOTA[[#This Row],[ID_H]]="","",IF(NOTA[[#This Row],[FAKTUR]]="",INDIRECT(ADDRESS(ROW()-1,COLUMN())),NOTA[[#This Row],[FAKTUR]]))</f>
        <v/>
      </c>
      <c r="AJ706" s="39" t="str">
        <f ca="1">IF(NOTA[[#This Row],[ID]]="","",COUNTIF(NOTA[ID_H],NOTA[[#This Row],[ID_H]]))</f>
        <v/>
      </c>
      <c r="AK706" s="39" t="str">
        <f ca="1">IF(NOTA[[#This Row],[TGL.NOTA]]="",IF(NOTA[[#This Row],[SUPPLIER_H]]="","",AK705),MONTH(NOTA[[#This Row],[TGL.NOTA]]))</f>
        <v/>
      </c>
      <c r="AL706" s="39" t="str">
        <f>LOWER(SUBSTITUTE(SUBSTITUTE(SUBSTITUTE(SUBSTITUTE(SUBSTITUTE(SUBSTITUTE(SUBSTITUTE(SUBSTITUTE(SUBSTITUTE(NOTA[NAMA BARANG]," ",),".",""),"-",""),"(",""),")",""),",",""),"/",""),"""",""),"+",""))</f>
        <v/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 t="str">
        <f>IF(NOTA[[#This Row],[CONCAT1]]="","",MATCH(NOTA[[#This Row],[CONCAT1]],[3]!db[NB NOTA_C],0))</f>
        <v/>
      </c>
      <c r="AR706" s="39" t="str">
        <f>IF(NOTA[[#This Row],[QTY/ CTN]]="","",TRUE)</f>
        <v/>
      </c>
      <c r="AS706" s="39" t="str">
        <f ca="1">IF(NOTA[[#This Row],[ID_H]]="","",IF(NOTA[[#This Row],[Column3]]=TRUE,NOTA[[#This Row],[QTY/ CTN]],INDEX([3]!db[QTY/ CTN],NOTA[[#This Row],[//DB]])))</f>
        <v/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6" s="39" t="str">
        <f ca="1">IF(NOTA[[#This Row],[ID_H]]="","",MATCH(NOTA[[#This Row],[NB NOTA_C_QTY]],[3]!db[NB NOTA_C_QTY],0))</f>
        <v/>
      </c>
      <c r="AV706" s="55" t="str">
        <f ca="1">IF(NOTA[[#This Row],[NB NOTA_C_QTY]]="","",ROW()-2)</f>
        <v/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 t="str">
        <f ca="1">IF(NOTA[[#This Row],[NAMA BARANG]]="","",INDEX(NOTA[ID],MATCH(,INDIRECT(ADDRESS(ROW(NOTA[ID]),COLUMN(NOTA[ID]))&amp;":"&amp;ADDRESS(ROW(),COLUMN(NOTA[ID]))),-1)))</f>
        <v/>
      </c>
      <c r="E707" s="47"/>
      <c r="H707" s="48"/>
      <c r="N707" s="39"/>
      <c r="Q707" s="43"/>
      <c r="R707" s="49"/>
      <c r="S707" s="50"/>
      <c r="U707" s="51"/>
      <c r="V707" s="46"/>
      <c r="W707" s="51" t="str">
        <f>IF(NOTA[[#This Row],[HARGA/ CTN]]="",NOTA[[#This Row],[JUMLAH_H]],NOTA[[#This Row],[HARGA/ CTN]]*IF(NOTA[[#This Row],[C]]="",0,NOTA[[#This Row],[C]]))</f>
        <v/>
      </c>
      <c r="X707" s="51" t="str">
        <f>IF(NOTA[[#This Row],[JUMLAH]]="","",NOTA[[#This Row],[JUMLAH]]*NOTA[[#This Row],[DISC 1]])</f>
        <v/>
      </c>
      <c r="Y707" s="51" t="str">
        <f>IF(NOTA[[#This Row],[JUMLAH]]="","",(NOTA[[#This Row],[JUMLAH]]-NOTA[[#This Row],[DISC 1-]])*NOTA[[#This Row],[DISC 2]])</f>
        <v/>
      </c>
      <c r="Z707" s="51" t="str">
        <f>IF(NOTA[[#This Row],[JUMLAH]]="","",NOTA[[#This Row],[DISC 1-]]+NOTA[[#This Row],[DISC 2-]])</f>
        <v/>
      </c>
      <c r="AA707" s="51" t="str">
        <f>IF(NOTA[[#This Row],[JUMLAH]]="","",NOTA[[#This Row],[JUMLAH]]-NOTA[[#This Row],[DISC]])</f>
        <v/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1" t="str">
        <f>IF(OR(NOTA[[#This Row],[QTY]]="",NOTA[[#This Row],[HARGA SATUAN]]="",),"",NOTA[[#This Row],[QTY]]*NOTA[[#This Row],[HARGA SATUAN]])</f>
        <v/>
      </c>
      <c r="AG707" s="40" t="str">
        <f ca="1">IF(NOTA[ID_H]="","",INDEX(NOTA[TANGGAL],MATCH(,INDIRECT(ADDRESS(ROW(NOTA[TANGGAL]),COLUMN(NOTA[TANGGAL]))&amp;":"&amp;ADDRESS(ROW(),COLUMN(NOTA[TANGGAL]))),-1)))</f>
        <v/>
      </c>
      <c r="AH707" s="42" t="str">
        <f ca="1">IF(NOTA[[#This Row],[NAMA BARANG]]="","",INDEX(NOTA[SUPPLIER],MATCH(,INDIRECT(ADDRESS(ROW(NOTA[ID]),COLUMN(NOTA[ID]))&amp;":"&amp;ADDRESS(ROW(),COLUMN(NOTA[ID]))),-1)))</f>
        <v/>
      </c>
      <c r="AI707" s="42" t="str">
        <f ca="1">IF(NOTA[[#This Row],[ID_H]]="","",IF(NOTA[[#This Row],[FAKTUR]]="",INDIRECT(ADDRESS(ROW()-1,COLUMN())),NOTA[[#This Row],[FAKTUR]]))</f>
        <v/>
      </c>
      <c r="AJ707" s="39" t="str">
        <f ca="1">IF(NOTA[[#This Row],[ID]]="","",COUNTIF(NOTA[ID_H],NOTA[[#This Row],[ID_H]]))</f>
        <v/>
      </c>
      <c r="AK707" s="39" t="str">
        <f ca="1">IF(NOTA[[#This Row],[TGL.NOTA]]="",IF(NOTA[[#This Row],[SUPPLIER_H]]="","",AK706),MONTH(NOTA[[#This Row],[TGL.NOTA]]))</f>
        <v/>
      </c>
      <c r="AL707" s="39" t="str">
        <f>LOWER(SUBSTITUTE(SUBSTITUTE(SUBSTITUTE(SUBSTITUTE(SUBSTITUTE(SUBSTITUTE(SUBSTITUTE(SUBSTITUTE(SUBSTITUTE(NOTA[NAMA BARANG]," ",),".",""),"-",""),"(",""),")",""),",",""),"/",""),"""",""),"+",""))</f>
        <v/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 t="str">
        <f>IF(NOTA[[#This Row],[CONCAT1]]="","",MATCH(NOTA[[#This Row],[CONCAT1]],[3]!db[NB NOTA_C],0))</f>
        <v/>
      </c>
      <c r="AR707" s="39" t="str">
        <f>IF(NOTA[[#This Row],[QTY/ CTN]]="","",TRUE)</f>
        <v/>
      </c>
      <c r="AS707" s="39" t="str">
        <f ca="1">IF(NOTA[[#This Row],[ID_H]]="","",IF(NOTA[[#This Row],[Column3]]=TRUE,NOTA[[#This Row],[QTY/ CTN]],INDEX([3]!db[QTY/ CTN],NOTA[[#This Row],[//DB]])))</f>
        <v/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7" s="39" t="str">
        <f ca="1">IF(NOTA[[#This Row],[ID_H]]="","",MATCH(NOTA[[#This Row],[NB NOTA_C_QTY]],[3]!db[NB NOTA_C_QTY],0))</f>
        <v/>
      </c>
      <c r="AV707" s="55" t="str">
        <f ca="1">IF(NOTA[[#This Row],[NB NOTA_C_QTY]]="","",ROW()-2)</f>
        <v/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 t="str">
        <f ca="1">IF(NOTA[[#This Row],[NAMA BARANG]]="","",INDEX(NOTA[ID],MATCH(,INDIRECT(ADDRESS(ROW(NOTA[ID]),COLUMN(NOTA[ID]))&amp;":"&amp;ADDRESS(ROW(),COLUMN(NOTA[ID]))),-1)))</f>
        <v/>
      </c>
      <c r="E708" s="47"/>
      <c r="H708" s="48"/>
      <c r="N708" s="39"/>
      <c r="Q708" s="43"/>
      <c r="R708" s="49"/>
      <c r="S708" s="50"/>
      <c r="U708" s="51"/>
      <c r="V708" s="46"/>
      <c r="W708" s="51" t="str">
        <f>IF(NOTA[[#This Row],[HARGA/ CTN]]="",NOTA[[#This Row],[JUMLAH_H]],NOTA[[#This Row],[HARGA/ CTN]]*IF(NOTA[[#This Row],[C]]="",0,NOTA[[#This Row],[C]]))</f>
        <v/>
      </c>
      <c r="X708" s="51" t="str">
        <f>IF(NOTA[[#This Row],[JUMLAH]]="","",NOTA[[#This Row],[JUMLAH]]*NOTA[[#This Row],[DISC 1]])</f>
        <v/>
      </c>
      <c r="Y708" s="51" t="str">
        <f>IF(NOTA[[#This Row],[JUMLAH]]="","",(NOTA[[#This Row],[JUMLAH]]-NOTA[[#This Row],[DISC 1-]])*NOTA[[#This Row],[DISC 2]])</f>
        <v/>
      </c>
      <c r="Z708" s="51" t="str">
        <f>IF(NOTA[[#This Row],[JUMLAH]]="","",NOTA[[#This Row],[DISC 1-]]+NOTA[[#This Row],[DISC 2-]])</f>
        <v/>
      </c>
      <c r="AA708" s="51" t="str">
        <f>IF(NOTA[[#This Row],[JUMLAH]]="","",NOTA[[#This Row],[JUMLAH]]-NOTA[[#This Row],[DISC]])</f>
        <v/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51" t="str">
        <f>IF(OR(NOTA[[#This Row],[QTY]]="",NOTA[[#This Row],[HARGA SATUAN]]="",),"",NOTA[[#This Row],[QTY]]*NOTA[[#This Row],[HARGA SATUAN]])</f>
        <v/>
      </c>
      <c r="AG708" s="40" t="str">
        <f ca="1">IF(NOTA[ID_H]="","",INDEX(NOTA[TANGGAL],MATCH(,INDIRECT(ADDRESS(ROW(NOTA[TANGGAL]),COLUMN(NOTA[TANGGAL]))&amp;":"&amp;ADDRESS(ROW(),COLUMN(NOTA[TANGGAL]))),-1)))</f>
        <v/>
      </c>
      <c r="AH708" s="42" t="str">
        <f ca="1">IF(NOTA[[#This Row],[NAMA BARANG]]="","",INDEX(NOTA[SUPPLIER],MATCH(,INDIRECT(ADDRESS(ROW(NOTA[ID]),COLUMN(NOTA[ID]))&amp;":"&amp;ADDRESS(ROW(),COLUMN(NOTA[ID]))),-1)))</f>
        <v/>
      </c>
      <c r="AI708" s="42" t="str">
        <f ca="1">IF(NOTA[[#This Row],[ID_H]]="","",IF(NOTA[[#This Row],[FAKTUR]]="",INDIRECT(ADDRESS(ROW()-1,COLUMN())),NOTA[[#This Row],[FAKTUR]]))</f>
        <v/>
      </c>
      <c r="AJ708" s="39" t="str">
        <f ca="1">IF(NOTA[[#This Row],[ID]]="","",COUNTIF(NOTA[ID_H],NOTA[[#This Row],[ID_H]]))</f>
        <v/>
      </c>
      <c r="AK708" s="39" t="str">
        <f ca="1">IF(NOTA[[#This Row],[TGL.NOTA]]="",IF(NOTA[[#This Row],[SUPPLIER_H]]="","",AK707),MONTH(NOTA[[#This Row],[TGL.NOTA]]))</f>
        <v/>
      </c>
      <c r="AL708" s="39" t="str">
        <f>LOWER(SUBSTITUTE(SUBSTITUTE(SUBSTITUTE(SUBSTITUTE(SUBSTITUTE(SUBSTITUTE(SUBSTITUTE(SUBSTITUTE(SUBSTITUTE(NOTA[NAMA BARANG]," ",),".",""),"-",""),"(",""),")",""),",",""),"/",""),"""",""),"+",""))</f>
        <v/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 t="str">
        <f>IF(NOTA[[#This Row],[CONCAT1]]="","",MATCH(NOTA[[#This Row],[CONCAT1]],[3]!db[NB NOTA_C],0))</f>
        <v/>
      </c>
      <c r="AR708" s="39" t="str">
        <f>IF(NOTA[[#This Row],[QTY/ CTN]]="","",TRUE)</f>
        <v/>
      </c>
      <c r="AS708" s="39" t="str">
        <f ca="1">IF(NOTA[[#This Row],[ID_H]]="","",IF(NOTA[[#This Row],[Column3]]=TRUE,NOTA[[#This Row],[QTY/ CTN]],INDEX([3]!db[QTY/ CTN],NOTA[[#This Row],[//DB]])))</f>
        <v/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8" s="39" t="str">
        <f ca="1">IF(NOTA[[#This Row],[ID_H]]="","",MATCH(NOTA[[#This Row],[NB NOTA_C_QTY]],[3]!db[NB NOTA_C_QTY],0))</f>
        <v/>
      </c>
      <c r="AV708" s="55" t="str">
        <f ca="1">IF(NOTA[[#This Row],[NB NOTA_C_QTY]]="","",ROW()-2)</f>
        <v/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 t="str">
        <f ca="1">IF(NOTA[[#This Row],[NAMA BARANG]]="","",INDEX(NOTA[ID],MATCH(,INDIRECT(ADDRESS(ROW(NOTA[ID]),COLUMN(NOTA[ID]))&amp;":"&amp;ADDRESS(ROW(),COLUMN(NOTA[ID]))),-1)))</f>
        <v/>
      </c>
      <c r="E709" s="47"/>
      <c r="H709" s="48"/>
      <c r="N709" s="39"/>
      <c r="Q709" s="43"/>
      <c r="R709" s="49"/>
      <c r="S709" s="50"/>
      <c r="U709" s="51"/>
      <c r="V709" s="46"/>
      <c r="W709" s="51" t="str">
        <f>IF(NOTA[[#This Row],[HARGA/ CTN]]="",NOTA[[#This Row],[JUMLAH_H]],NOTA[[#This Row],[HARGA/ CTN]]*IF(NOTA[[#This Row],[C]]="",0,NOTA[[#This Row],[C]]))</f>
        <v/>
      </c>
      <c r="X709" s="51" t="str">
        <f>IF(NOTA[[#This Row],[JUMLAH]]="","",NOTA[[#This Row],[JUMLAH]]*NOTA[[#This Row],[DISC 1]])</f>
        <v/>
      </c>
      <c r="Y709" s="51" t="str">
        <f>IF(NOTA[[#This Row],[JUMLAH]]="","",(NOTA[[#This Row],[JUMLAH]]-NOTA[[#This Row],[DISC 1-]])*NOTA[[#This Row],[DISC 2]])</f>
        <v/>
      </c>
      <c r="Z709" s="51" t="str">
        <f>IF(NOTA[[#This Row],[JUMLAH]]="","",NOTA[[#This Row],[DISC 1-]]+NOTA[[#This Row],[DISC 2-]])</f>
        <v/>
      </c>
      <c r="AA709" s="51" t="str">
        <f>IF(NOTA[[#This Row],[JUMLAH]]="","",NOTA[[#This Row],[JUMLAH]]-NOTA[[#This Row],[DISC]])</f>
        <v/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51" t="str">
        <f>IF(OR(NOTA[[#This Row],[QTY]]="",NOTA[[#This Row],[HARGA SATUAN]]="",),"",NOTA[[#This Row],[QTY]]*NOTA[[#This Row],[HARGA SATUAN]])</f>
        <v/>
      </c>
      <c r="AG709" s="40" t="str">
        <f ca="1">IF(NOTA[ID_H]="","",INDEX(NOTA[TANGGAL],MATCH(,INDIRECT(ADDRESS(ROW(NOTA[TANGGAL]),COLUMN(NOTA[TANGGAL]))&amp;":"&amp;ADDRESS(ROW(),COLUMN(NOTA[TANGGAL]))),-1)))</f>
        <v/>
      </c>
      <c r="AH709" s="42" t="str">
        <f ca="1">IF(NOTA[[#This Row],[NAMA BARANG]]="","",INDEX(NOTA[SUPPLIER],MATCH(,INDIRECT(ADDRESS(ROW(NOTA[ID]),COLUMN(NOTA[ID]))&amp;":"&amp;ADDRESS(ROW(),COLUMN(NOTA[ID]))),-1)))</f>
        <v/>
      </c>
      <c r="AI709" s="42" t="str">
        <f ca="1">IF(NOTA[[#This Row],[ID_H]]="","",IF(NOTA[[#This Row],[FAKTUR]]="",INDIRECT(ADDRESS(ROW()-1,COLUMN())),NOTA[[#This Row],[FAKTUR]]))</f>
        <v/>
      </c>
      <c r="AJ709" s="39" t="str">
        <f ca="1">IF(NOTA[[#This Row],[ID]]="","",COUNTIF(NOTA[ID_H],NOTA[[#This Row],[ID_H]]))</f>
        <v/>
      </c>
      <c r="AK709" s="39" t="str">
        <f ca="1">IF(NOTA[[#This Row],[TGL.NOTA]]="",IF(NOTA[[#This Row],[SUPPLIER_H]]="","",AK708),MONTH(NOTA[[#This Row],[TGL.NOTA]]))</f>
        <v/>
      </c>
      <c r="AL709" s="39" t="str">
        <f>LOWER(SUBSTITUTE(SUBSTITUTE(SUBSTITUTE(SUBSTITUTE(SUBSTITUTE(SUBSTITUTE(SUBSTITUTE(SUBSTITUTE(SUBSTITUTE(NOTA[NAMA BARANG]," ",),".",""),"-",""),"(",""),")",""),",",""),"/",""),"""",""),"+",""))</f>
        <v/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 t="str">
        <f>IF(NOTA[[#This Row],[CONCAT1]]="","",MATCH(NOTA[[#This Row],[CONCAT1]],[3]!db[NB NOTA_C],0))</f>
        <v/>
      </c>
      <c r="AR709" s="39" t="str">
        <f>IF(NOTA[[#This Row],[QTY/ CTN]]="","",TRUE)</f>
        <v/>
      </c>
      <c r="AS709" s="39" t="str">
        <f ca="1">IF(NOTA[[#This Row],[ID_H]]="","",IF(NOTA[[#This Row],[Column3]]=TRUE,NOTA[[#This Row],[QTY/ CTN]],INDEX([3]!db[QTY/ CTN],NOTA[[#This Row],[//DB]])))</f>
        <v/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9" s="39" t="str">
        <f ca="1">IF(NOTA[[#This Row],[ID_H]]="","",MATCH(NOTA[[#This Row],[NB NOTA_C_QTY]],[3]!db[NB NOTA_C_QTY],0))</f>
        <v/>
      </c>
      <c r="AV709" s="55" t="str">
        <f ca="1">IF(NOTA[[#This Row],[NB NOTA_C_QTY]]="","",ROW()-2)</f>
        <v/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 t="str">
        <f ca="1">IF(NOTA[[#This Row],[NAMA BARANG]]="","",INDEX(NOTA[ID],MATCH(,INDIRECT(ADDRESS(ROW(NOTA[ID]),COLUMN(NOTA[ID]))&amp;":"&amp;ADDRESS(ROW(),COLUMN(NOTA[ID]))),-1)))</f>
        <v/>
      </c>
      <c r="E710" s="47"/>
      <c r="H710" s="48"/>
      <c r="N710" s="39"/>
      <c r="Q710" s="43"/>
      <c r="R710" s="49"/>
      <c r="S710" s="50"/>
      <c r="U710" s="51"/>
      <c r="V710" s="46"/>
      <c r="W710" s="51" t="str">
        <f>IF(NOTA[[#This Row],[HARGA/ CTN]]="",NOTA[[#This Row],[JUMLAH_H]],NOTA[[#This Row],[HARGA/ CTN]]*IF(NOTA[[#This Row],[C]]="",0,NOTA[[#This Row],[C]]))</f>
        <v/>
      </c>
      <c r="X710" s="51" t="str">
        <f>IF(NOTA[[#This Row],[JUMLAH]]="","",NOTA[[#This Row],[JUMLAH]]*NOTA[[#This Row],[DISC 1]])</f>
        <v/>
      </c>
      <c r="Y710" s="51" t="str">
        <f>IF(NOTA[[#This Row],[JUMLAH]]="","",(NOTA[[#This Row],[JUMLAH]]-NOTA[[#This Row],[DISC 1-]])*NOTA[[#This Row],[DISC 2]])</f>
        <v/>
      </c>
      <c r="Z710" s="51" t="str">
        <f>IF(NOTA[[#This Row],[JUMLAH]]="","",NOTA[[#This Row],[DISC 1-]]+NOTA[[#This Row],[DISC 2-]])</f>
        <v/>
      </c>
      <c r="AA710" s="51" t="str">
        <f>IF(NOTA[[#This Row],[JUMLAH]]="","",NOTA[[#This Row],[JUMLAH]]-NOTA[[#This Row],[DISC]])</f>
        <v/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1" t="str">
        <f>IF(OR(NOTA[[#This Row],[QTY]]="",NOTA[[#This Row],[HARGA SATUAN]]="",),"",NOTA[[#This Row],[QTY]]*NOTA[[#This Row],[HARGA SATUAN]])</f>
        <v/>
      </c>
      <c r="AG710" s="40" t="str">
        <f ca="1">IF(NOTA[ID_H]="","",INDEX(NOTA[TANGGAL],MATCH(,INDIRECT(ADDRESS(ROW(NOTA[TANGGAL]),COLUMN(NOTA[TANGGAL]))&amp;":"&amp;ADDRESS(ROW(),COLUMN(NOTA[TANGGAL]))),-1)))</f>
        <v/>
      </c>
      <c r="AH710" s="42" t="str">
        <f ca="1">IF(NOTA[[#This Row],[NAMA BARANG]]="","",INDEX(NOTA[SUPPLIER],MATCH(,INDIRECT(ADDRESS(ROW(NOTA[ID]),COLUMN(NOTA[ID]))&amp;":"&amp;ADDRESS(ROW(),COLUMN(NOTA[ID]))),-1)))</f>
        <v/>
      </c>
      <c r="AI710" s="42" t="str">
        <f ca="1">IF(NOTA[[#This Row],[ID_H]]="","",IF(NOTA[[#This Row],[FAKTUR]]="",INDIRECT(ADDRESS(ROW()-1,COLUMN())),NOTA[[#This Row],[FAKTUR]]))</f>
        <v/>
      </c>
      <c r="AJ710" s="39" t="str">
        <f ca="1">IF(NOTA[[#This Row],[ID]]="","",COUNTIF(NOTA[ID_H],NOTA[[#This Row],[ID_H]]))</f>
        <v/>
      </c>
      <c r="AK710" s="39" t="str">
        <f ca="1">IF(NOTA[[#This Row],[TGL.NOTA]]="",IF(NOTA[[#This Row],[SUPPLIER_H]]="","",AK709),MONTH(NOTA[[#This Row],[TGL.NOTA]]))</f>
        <v/>
      </c>
      <c r="AL710" s="39" t="str">
        <f>LOWER(SUBSTITUTE(SUBSTITUTE(SUBSTITUTE(SUBSTITUTE(SUBSTITUTE(SUBSTITUTE(SUBSTITUTE(SUBSTITUTE(SUBSTITUTE(NOTA[NAMA BARANG]," ",),".",""),"-",""),"(",""),")",""),",",""),"/",""),"""",""),"+",""))</f>
        <v/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 t="str">
        <f>IF(NOTA[[#This Row],[CONCAT1]]="","",MATCH(NOTA[[#This Row],[CONCAT1]],[3]!db[NB NOTA_C],0))</f>
        <v/>
      </c>
      <c r="AR710" s="39" t="str">
        <f>IF(NOTA[[#This Row],[QTY/ CTN]]="","",TRUE)</f>
        <v/>
      </c>
      <c r="AS710" s="39" t="str">
        <f ca="1">IF(NOTA[[#This Row],[ID_H]]="","",IF(NOTA[[#This Row],[Column3]]=TRUE,NOTA[[#This Row],[QTY/ CTN]],INDEX([3]!db[QTY/ CTN],NOTA[[#This Row],[//DB]])))</f>
        <v/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0" s="39" t="str">
        <f ca="1">IF(NOTA[[#This Row],[ID_H]]="","",MATCH(NOTA[[#This Row],[NB NOTA_C_QTY]],[3]!db[NB NOTA_C_QTY],0))</f>
        <v/>
      </c>
      <c r="AV710" s="55" t="str">
        <f ca="1">IF(NOTA[[#This Row],[NB NOTA_C_QTY]]="","",ROW()-2)</f>
        <v/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 t="str">
        <f ca="1">IF(NOTA[[#This Row],[NAMA BARANG]]="","",INDEX(NOTA[ID],MATCH(,INDIRECT(ADDRESS(ROW(NOTA[ID]),COLUMN(NOTA[ID]))&amp;":"&amp;ADDRESS(ROW(),COLUMN(NOTA[ID]))),-1)))</f>
        <v/>
      </c>
      <c r="E711" s="47"/>
      <c r="H711" s="48"/>
      <c r="N711" s="39"/>
      <c r="Q711" s="43"/>
      <c r="R711" s="49"/>
      <c r="S711" s="50"/>
      <c r="U711" s="51"/>
      <c r="V711" s="46"/>
      <c r="W711" s="51" t="str">
        <f>IF(NOTA[[#This Row],[HARGA/ CTN]]="",NOTA[[#This Row],[JUMLAH_H]],NOTA[[#This Row],[HARGA/ CTN]]*IF(NOTA[[#This Row],[C]]="",0,NOTA[[#This Row],[C]]))</f>
        <v/>
      </c>
      <c r="X711" s="51" t="str">
        <f>IF(NOTA[[#This Row],[JUMLAH]]="","",NOTA[[#This Row],[JUMLAH]]*NOTA[[#This Row],[DISC 1]])</f>
        <v/>
      </c>
      <c r="Y711" s="51" t="str">
        <f>IF(NOTA[[#This Row],[JUMLAH]]="","",(NOTA[[#This Row],[JUMLAH]]-NOTA[[#This Row],[DISC 1-]])*NOTA[[#This Row],[DISC 2]])</f>
        <v/>
      </c>
      <c r="Z711" s="51" t="str">
        <f>IF(NOTA[[#This Row],[JUMLAH]]="","",NOTA[[#This Row],[DISC 1-]]+NOTA[[#This Row],[DISC 2-]])</f>
        <v/>
      </c>
      <c r="AA711" s="51" t="str">
        <f>IF(NOTA[[#This Row],[JUMLAH]]="","",NOTA[[#This Row],[JUMLAH]]-NOTA[[#This Row],[DISC]])</f>
        <v/>
      </c>
      <c r="AB711" s="51"/>
      <c r="AC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51" t="str">
        <f>IF(OR(NOTA[[#This Row],[QTY]]="",NOTA[[#This Row],[HARGA SATUAN]]="",),"",NOTA[[#This Row],[QTY]]*NOTA[[#This Row],[HARGA SATUAN]])</f>
        <v/>
      </c>
      <c r="AG711" s="40" t="str">
        <f ca="1">IF(NOTA[ID_H]="","",INDEX(NOTA[TANGGAL],MATCH(,INDIRECT(ADDRESS(ROW(NOTA[TANGGAL]),COLUMN(NOTA[TANGGAL]))&amp;":"&amp;ADDRESS(ROW(),COLUMN(NOTA[TANGGAL]))),-1)))</f>
        <v/>
      </c>
      <c r="AH711" s="42" t="str">
        <f ca="1">IF(NOTA[[#This Row],[NAMA BARANG]]="","",INDEX(NOTA[SUPPLIER],MATCH(,INDIRECT(ADDRESS(ROW(NOTA[ID]),COLUMN(NOTA[ID]))&amp;":"&amp;ADDRESS(ROW(),COLUMN(NOTA[ID]))),-1)))</f>
        <v/>
      </c>
      <c r="AI711" s="42" t="str">
        <f ca="1">IF(NOTA[[#This Row],[ID_H]]="","",IF(NOTA[[#This Row],[FAKTUR]]="",INDIRECT(ADDRESS(ROW()-1,COLUMN())),NOTA[[#This Row],[FAKTUR]]))</f>
        <v/>
      </c>
      <c r="AJ711" s="39" t="str">
        <f ca="1">IF(NOTA[[#This Row],[ID]]="","",COUNTIF(NOTA[ID_H],NOTA[[#This Row],[ID_H]]))</f>
        <v/>
      </c>
      <c r="AK711" s="39" t="str">
        <f ca="1">IF(NOTA[[#This Row],[TGL.NOTA]]="",IF(NOTA[[#This Row],[SUPPLIER_H]]="","",AK710),MONTH(NOTA[[#This Row],[TGL.NOTA]]))</f>
        <v/>
      </c>
      <c r="AL711" s="39" t="str">
        <f>LOWER(SUBSTITUTE(SUBSTITUTE(SUBSTITUTE(SUBSTITUTE(SUBSTITUTE(SUBSTITUTE(SUBSTITUTE(SUBSTITUTE(SUBSTITUTE(NOTA[NAMA BARANG]," ",),".",""),"-",""),"(",""),")",""),",",""),"/",""),"""",""),"+",""))</f>
        <v/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 t="str">
        <f>IF(NOTA[[#This Row],[CONCAT1]]="","",MATCH(NOTA[[#This Row],[CONCAT1]],[3]!db[NB NOTA_C],0))</f>
        <v/>
      </c>
      <c r="AR711" s="39" t="str">
        <f>IF(NOTA[[#This Row],[QTY/ CTN]]="","",TRUE)</f>
        <v/>
      </c>
      <c r="AS711" s="39" t="str">
        <f ca="1">IF(NOTA[[#This Row],[ID_H]]="","",IF(NOTA[[#This Row],[Column3]]=TRUE,NOTA[[#This Row],[QTY/ CTN]],INDEX([3]!db[QTY/ CTN],NOTA[[#This Row],[//DB]])))</f>
        <v/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1" s="39" t="str">
        <f ca="1">IF(NOTA[[#This Row],[ID_H]]="","",MATCH(NOTA[[#This Row],[NB NOTA_C_QTY]],[3]!db[NB NOTA_C_QTY],0))</f>
        <v/>
      </c>
      <c r="AV711" s="55" t="str">
        <f ca="1">IF(NOTA[[#This Row],[NB NOTA_C_QTY]]="","",ROW()-2)</f>
        <v/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NOTA_C_QTY]],[3]!db[NB NOTA_C_QTY],0))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39" t="str">
        <f>IF(NOTA[[#This Row],[ID_P]]="","",MATCH(NOTA[[#This Row],[ID_P]],[1]!B_MSK[N_ID],0))</f>
        <v/>
      </c>
      <c r="D713" s="39" t="str">
        <f ca="1">IF(NOTA[[#This Row],[NAMA BARANG]]="","",INDEX(NOTA[ID],MATCH(,INDIRECT(ADDRESS(ROW(NOTA[ID]),COLUMN(NOTA[ID]))&amp;":"&amp;ADDRESS(ROW(),COLUMN(NOTA[ID]))),-1)))</f>
        <v/>
      </c>
      <c r="E713" s="47"/>
      <c r="H713" s="48"/>
      <c r="N713" s="39"/>
      <c r="Q713" s="43"/>
      <c r="R713" s="49"/>
      <c r="S713" s="50"/>
      <c r="U713" s="51"/>
      <c r="V713" s="46"/>
      <c r="W713" s="51" t="str">
        <f>IF(NOTA[[#This Row],[HARGA/ CTN]]="",NOTA[[#This Row],[JUMLAH_H]],NOTA[[#This Row],[HARGA/ CTN]]*IF(NOTA[[#This Row],[C]]="",0,NOTA[[#This Row],[C]]))</f>
        <v/>
      </c>
      <c r="X713" s="51" t="str">
        <f>IF(NOTA[[#This Row],[JUMLAH]]="","",NOTA[[#This Row],[JUMLAH]]*NOTA[[#This Row],[DISC 1]])</f>
        <v/>
      </c>
      <c r="Y713" s="51" t="str">
        <f>IF(NOTA[[#This Row],[JUMLAH]]="","",(NOTA[[#This Row],[JUMLAH]]-NOTA[[#This Row],[DISC 1-]])*NOTA[[#This Row],[DISC 2]])</f>
        <v/>
      </c>
      <c r="Z713" s="51" t="str">
        <f>IF(NOTA[[#This Row],[JUMLAH]]="","",NOTA[[#This Row],[DISC 1-]]+NOTA[[#This Row],[DISC 2-]])</f>
        <v/>
      </c>
      <c r="AA713" s="51" t="str">
        <f>IF(NOTA[[#This Row],[JUMLAH]]="","",NOTA[[#This Row],[JUMLAH]]-NOTA[[#This Row],[DISC]])</f>
        <v/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51" t="str">
        <f>IF(OR(NOTA[[#This Row],[QTY]]="",NOTA[[#This Row],[HARGA SATUAN]]="",),"",NOTA[[#This Row],[QTY]]*NOTA[[#This Row],[HARGA SATUAN]])</f>
        <v/>
      </c>
      <c r="AG713" s="40" t="str">
        <f ca="1">IF(NOTA[ID_H]="","",INDEX(NOTA[TANGGAL],MATCH(,INDIRECT(ADDRESS(ROW(NOTA[TANGGAL]),COLUMN(NOTA[TANGGAL]))&amp;":"&amp;ADDRESS(ROW(),COLUMN(NOTA[TANGGAL]))),-1)))</f>
        <v/>
      </c>
      <c r="AH713" s="42" t="str">
        <f ca="1">IF(NOTA[[#This Row],[NAMA BARANG]]="","",INDEX(NOTA[SUPPLIER],MATCH(,INDIRECT(ADDRESS(ROW(NOTA[ID]),COLUMN(NOTA[ID]))&amp;":"&amp;ADDRESS(ROW(),COLUMN(NOTA[ID]))),-1)))</f>
        <v/>
      </c>
      <c r="AI713" s="42" t="str">
        <f ca="1">IF(NOTA[[#This Row],[ID_H]]="","",IF(NOTA[[#This Row],[FAKTUR]]="",INDIRECT(ADDRESS(ROW()-1,COLUMN())),NOTA[[#This Row],[FAKTUR]]))</f>
        <v/>
      </c>
      <c r="AJ713" s="39" t="str">
        <f ca="1">IF(NOTA[[#This Row],[ID]]="","",COUNTIF(NOTA[ID_H],NOTA[[#This Row],[ID_H]]))</f>
        <v/>
      </c>
      <c r="AK713" s="39" t="str">
        <f ca="1">IF(NOTA[[#This Row],[TGL.NOTA]]="",IF(NOTA[[#This Row],[SUPPLIER_H]]="","",AK712),MONTH(NOTA[[#This Row],[TGL.NOTA]]))</f>
        <v/>
      </c>
      <c r="AL713" s="39" t="str">
        <f>LOWER(SUBSTITUTE(SUBSTITUTE(SUBSTITUTE(SUBSTITUTE(SUBSTITUTE(SUBSTITUTE(SUBSTITUTE(SUBSTITUTE(SUBSTITUTE(NOTA[NAMA BARANG]," ",),".",""),"-",""),"(",""),")",""),",",""),"/",""),"""",""),"+",""))</f>
        <v/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39" t="str">
        <f>IF(NOTA[[#This Row],[CONCAT4]]="","",_xlfn.IFNA(MATCH(NOTA[[#This Row],[CONCAT4]],[2]!RAW[CONCAT_H],0),FALSE))</f>
        <v/>
      </c>
      <c r="AQ713" s="39" t="str">
        <f>IF(NOTA[[#This Row],[CONCAT1]]="","",MATCH(NOTA[[#This Row],[CONCAT1]],[3]!db[NB NOTA_C],0))</f>
        <v/>
      </c>
      <c r="AR713" s="39" t="str">
        <f>IF(NOTA[[#This Row],[QTY/ CTN]]="","",TRUE)</f>
        <v/>
      </c>
      <c r="AS713" s="39" t="str">
        <f ca="1">IF(NOTA[[#This Row],[ID_H]]="","",IF(NOTA[[#This Row],[Column3]]=TRUE,NOTA[[#This Row],[QTY/ CTN]],INDEX([3]!db[QTY/ CTN],NOTA[[#This Row],[//DB]])))</f>
        <v/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3" s="39" t="str">
        <f ca="1">IF(NOTA[[#This Row],[ID_H]]="","",MATCH(NOTA[[#This Row],[NB NOTA_C_QTY]],[3]!db[NB NOTA_C_QTY],0))</f>
        <v/>
      </c>
      <c r="AV713" s="55" t="str">
        <f ca="1">IF(NOTA[[#This Row],[NB NOTA_C_QTY]]="","",ROW()-2)</f>
        <v/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 t="str">
        <f ca="1">IF(NOTA[[#This Row],[NAMA BARANG]]="","",INDEX(NOTA[ID],MATCH(,INDIRECT(ADDRESS(ROW(NOTA[ID]),COLUMN(NOTA[ID]))&amp;":"&amp;ADDRESS(ROW(),COLUMN(NOTA[ID]))),-1)))</f>
        <v/>
      </c>
      <c r="E714" s="47"/>
      <c r="H714" s="48"/>
      <c r="N714" s="39"/>
      <c r="Q714" s="43"/>
      <c r="R714" s="49"/>
      <c r="S714" s="50"/>
      <c r="U714" s="51"/>
      <c r="V714" s="46"/>
      <c r="W714" s="51" t="str">
        <f>IF(NOTA[[#This Row],[HARGA/ CTN]]="",NOTA[[#This Row],[JUMLAH_H]],NOTA[[#This Row],[HARGA/ CTN]]*IF(NOTA[[#This Row],[C]]="",0,NOTA[[#This Row],[C]]))</f>
        <v/>
      </c>
      <c r="X714" s="51" t="str">
        <f>IF(NOTA[[#This Row],[JUMLAH]]="","",NOTA[[#This Row],[JUMLAH]]*NOTA[[#This Row],[DISC 1]])</f>
        <v/>
      </c>
      <c r="Y714" s="51" t="str">
        <f>IF(NOTA[[#This Row],[JUMLAH]]="","",(NOTA[[#This Row],[JUMLAH]]-NOTA[[#This Row],[DISC 1-]])*NOTA[[#This Row],[DISC 2]])</f>
        <v/>
      </c>
      <c r="Z714" s="51" t="str">
        <f>IF(NOTA[[#This Row],[JUMLAH]]="","",NOTA[[#This Row],[DISC 1-]]+NOTA[[#This Row],[DISC 2-]])</f>
        <v/>
      </c>
      <c r="AA714" s="51" t="str">
        <f>IF(NOTA[[#This Row],[JUMLAH]]="","",NOTA[[#This Row],[JUMLAH]]-NOTA[[#This Row],[DISC]])</f>
        <v/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1" t="str">
        <f>IF(OR(NOTA[[#This Row],[QTY]]="",NOTA[[#This Row],[HARGA SATUAN]]="",),"",NOTA[[#This Row],[QTY]]*NOTA[[#This Row],[HARGA SATUAN]])</f>
        <v/>
      </c>
      <c r="AG714" s="40" t="str">
        <f ca="1">IF(NOTA[ID_H]="","",INDEX(NOTA[TANGGAL],MATCH(,INDIRECT(ADDRESS(ROW(NOTA[TANGGAL]),COLUMN(NOTA[TANGGAL]))&amp;":"&amp;ADDRESS(ROW(),COLUMN(NOTA[TANGGAL]))),-1)))</f>
        <v/>
      </c>
      <c r="AH714" s="42" t="str">
        <f ca="1">IF(NOTA[[#This Row],[NAMA BARANG]]="","",INDEX(NOTA[SUPPLIER],MATCH(,INDIRECT(ADDRESS(ROW(NOTA[ID]),COLUMN(NOTA[ID]))&amp;":"&amp;ADDRESS(ROW(),COLUMN(NOTA[ID]))),-1)))</f>
        <v/>
      </c>
      <c r="AI714" s="42" t="str">
        <f ca="1">IF(NOTA[[#This Row],[ID_H]]="","",IF(NOTA[[#This Row],[FAKTUR]]="",INDIRECT(ADDRESS(ROW()-1,COLUMN())),NOTA[[#This Row],[FAKTUR]]))</f>
        <v/>
      </c>
      <c r="AJ714" s="39" t="str">
        <f ca="1">IF(NOTA[[#This Row],[ID]]="","",COUNTIF(NOTA[ID_H],NOTA[[#This Row],[ID_H]]))</f>
        <v/>
      </c>
      <c r="AK714" s="39" t="str">
        <f ca="1">IF(NOTA[[#This Row],[TGL.NOTA]]="",IF(NOTA[[#This Row],[SUPPLIER_H]]="","",AK713),MONTH(NOTA[[#This Row],[TGL.NOTA]]))</f>
        <v/>
      </c>
      <c r="AL714" s="39" t="str">
        <f>LOWER(SUBSTITUTE(SUBSTITUTE(SUBSTITUTE(SUBSTITUTE(SUBSTITUTE(SUBSTITUTE(SUBSTITUTE(SUBSTITUTE(SUBSTITUTE(NOTA[NAMA BARANG]," ",),".",""),"-",""),"(",""),")",""),",",""),"/",""),"""",""),"+",""))</f>
        <v/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 t="str">
        <f>IF(NOTA[[#This Row],[CONCAT1]]="","",MATCH(NOTA[[#This Row],[CONCAT1]],[3]!db[NB NOTA_C],0))</f>
        <v/>
      </c>
      <c r="AR714" s="39" t="str">
        <f>IF(NOTA[[#This Row],[QTY/ CTN]]="","",TRUE)</f>
        <v/>
      </c>
      <c r="AS714" s="39" t="str">
        <f ca="1">IF(NOTA[[#This Row],[ID_H]]="","",IF(NOTA[[#This Row],[Column3]]=TRUE,NOTA[[#This Row],[QTY/ CTN]],INDEX([3]!db[QTY/ CTN],NOTA[[#This Row],[//DB]])))</f>
        <v/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4" s="39" t="str">
        <f ca="1">IF(NOTA[[#This Row],[ID_H]]="","",MATCH(NOTA[[#This Row],[NB NOTA_C_QTY]],[3]!db[NB NOTA_C_QTY],0))</f>
        <v/>
      </c>
      <c r="AV714" s="55" t="str">
        <f ca="1">IF(NOTA[[#This Row],[NB NOTA_C_QTY]]="","",ROW()-2)</f>
        <v/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 t="str">
        <f ca="1">IF(NOTA[[#This Row],[NAMA BARANG]]="","",INDEX(NOTA[ID],MATCH(,INDIRECT(ADDRESS(ROW(NOTA[ID]),COLUMN(NOTA[ID]))&amp;":"&amp;ADDRESS(ROW(),COLUMN(NOTA[ID]))),-1)))</f>
        <v/>
      </c>
      <c r="E715" s="47"/>
      <c r="H715" s="48"/>
      <c r="N715" s="39"/>
      <c r="Q715" s="43"/>
      <c r="R715" s="49"/>
      <c r="S715" s="50"/>
      <c r="U715" s="51"/>
      <c r="V715" s="46"/>
      <c r="W715" s="51" t="str">
        <f>IF(NOTA[[#This Row],[HARGA/ CTN]]="",NOTA[[#This Row],[JUMLAH_H]],NOTA[[#This Row],[HARGA/ CTN]]*IF(NOTA[[#This Row],[C]]="",0,NOTA[[#This Row],[C]]))</f>
        <v/>
      </c>
      <c r="X715" s="51" t="str">
        <f>IF(NOTA[[#This Row],[JUMLAH]]="","",NOTA[[#This Row],[JUMLAH]]*NOTA[[#This Row],[DISC 1]])</f>
        <v/>
      </c>
      <c r="Y715" s="51" t="str">
        <f>IF(NOTA[[#This Row],[JUMLAH]]="","",(NOTA[[#This Row],[JUMLAH]]-NOTA[[#This Row],[DISC 1-]])*NOTA[[#This Row],[DISC 2]])</f>
        <v/>
      </c>
      <c r="Z715" s="51" t="str">
        <f>IF(NOTA[[#This Row],[JUMLAH]]="","",NOTA[[#This Row],[DISC 1-]]+NOTA[[#This Row],[DISC 2-]])</f>
        <v/>
      </c>
      <c r="AA715" s="51" t="str">
        <f>IF(NOTA[[#This Row],[JUMLAH]]="","",NOTA[[#This Row],[JUMLAH]]-NOTA[[#This Row],[DISC]])</f>
        <v/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51" t="str">
        <f>IF(OR(NOTA[[#This Row],[QTY]]="",NOTA[[#This Row],[HARGA SATUAN]]="",),"",NOTA[[#This Row],[QTY]]*NOTA[[#This Row],[HARGA SATUAN]])</f>
        <v/>
      </c>
      <c r="AG715" s="40" t="str">
        <f ca="1">IF(NOTA[ID_H]="","",INDEX(NOTA[TANGGAL],MATCH(,INDIRECT(ADDRESS(ROW(NOTA[TANGGAL]),COLUMN(NOTA[TANGGAL]))&amp;":"&amp;ADDRESS(ROW(),COLUMN(NOTA[TANGGAL]))),-1)))</f>
        <v/>
      </c>
      <c r="AH715" s="42" t="str">
        <f ca="1">IF(NOTA[[#This Row],[NAMA BARANG]]="","",INDEX(NOTA[SUPPLIER],MATCH(,INDIRECT(ADDRESS(ROW(NOTA[ID]),COLUMN(NOTA[ID]))&amp;":"&amp;ADDRESS(ROW(),COLUMN(NOTA[ID]))),-1)))</f>
        <v/>
      </c>
      <c r="AI715" s="42" t="str">
        <f ca="1">IF(NOTA[[#This Row],[ID_H]]="","",IF(NOTA[[#This Row],[FAKTUR]]="",INDIRECT(ADDRESS(ROW()-1,COLUMN())),NOTA[[#This Row],[FAKTUR]]))</f>
        <v/>
      </c>
      <c r="AJ715" s="39" t="str">
        <f ca="1">IF(NOTA[[#This Row],[ID]]="","",COUNTIF(NOTA[ID_H],NOTA[[#This Row],[ID_H]]))</f>
        <v/>
      </c>
      <c r="AK715" s="39" t="str">
        <f ca="1">IF(NOTA[[#This Row],[TGL.NOTA]]="",IF(NOTA[[#This Row],[SUPPLIER_H]]="","",AK714),MONTH(NOTA[[#This Row],[TGL.NOTA]]))</f>
        <v/>
      </c>
      <c r="AL715" s="39" t="str">
        <f>LOWER(SUBSTITUTE(SUBSTITUTE(SUBSTITUTE(SUBSTITUTE(SUBSTITUTE(SUBSTITUTE(SUBSTITUTE(SUBSTITUTE(SUBSTITUTE(NOTA[NAMA BARANG]," ",),".",""),"-",""),"(",""),")",""),",",""),"/",""),"""",""),"+",""))</f>
        <v/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 t="str">
        <f>IF(NOTA[[#This Row],[CONCAT1]]="","",MATCH(NOTA[[#This Row],[CONCAT1]],[3]!db[NB NOTA_C],0))</f>
        <v/>
      </c>
      <c r="AR715" s="39" t="str">
        <f>IF(NOTA[[#This Row],[QTY/ CTN]]="","",TRUE)</f>
        <v/>
      </c>
      <c r="AS715" s="39" t="str">
        <f ca="1">IF(NOTA[[#This Row],[ID_H]]="","",IF(NOTA[[#This Row],[Column3]]=TRUE,NOTA[[#This Row],[QTY/ CTN]],INDEX([3]!db[QTY/ CTN],NOTA[[#This Row],[//DB]])))</f>
        <v/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5" s="39" t="str">
        <f ca="1">IF(NOTA[[#This Row],[ID_H]]="","",MATCH(NOTA[[#This Row],[NB NOTA_C_QTY]],[3]!db[NB NOTA_C_QTY],0))</f>
        <v/>
      </c>
      <c r="AV715" s="55" t="str">
        <f ca="1">IF(NOTA[[#This Row],[NB NOTA_C_QTY]]="","",ROW()-2)</f>
        <v/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 t="str">
        <f ca="1">IF(NOTA[[#This Row],[NAMA BARANG]]="","",INDEX(NOTA[ID],MATCH(,INDIRECT(ADDRESS(ROW(NOTA[ID]),COLUMN(NOTA[ID]))&amp;":"&amp;ADDRESS(ROW(),COLUMN(NOTA[ID]))),-1)))</f>
        <v/>
      </c>
      <c r="E716" s="47"/>
      <c r="H716" s="48"/>
      <c r="N716" s="39"/>
      <c r="Q716" s="43"/>
      <c r="R716" s="49"/>
      <c r="S716" s="50"/>
      <c r="U716" s="51"/>
      <c r="V716" s="46"/>
      <c r="W716" s="51" t="str">
        <f>IF(NOTA[[#This Row],[HARGA/ CTN]]="",NOTA[[#This Row],[JUMLAH_H]],NOTA[[#This Row],[HARGA/ CTN]]*IF(NOTA[[#This Row],[C]]="",0,NOTA[[#This Row],[C]]))</f>
        <v/>
      </c>
      <c r="X716" s="51" t="str">
        <f>IF(NOTA[[#This Row],[JUMLAH]]="","",NOTA[[#This Row],[JUMLAH]]*NOTA[[#This Row],[DISC 1]])</f>
        <v/>
      </c>
      <c r="Y716" s="51" t="str">
        <f>IF(NOTA[[#This Row],[JUMLAH]]="","",(NOTA[[#This Row],[JUMLAH]]-NOTA[[#This Row],[DISC 1-]])*NOTA[[#This Row],[DISC 2]])</f>
        <v/>
      </c>
      <c r="Z716" s="51" t="str">
        <f>IF(NOTA[[#This Row],[JUMLAH]]="","",NOTA[[#This Row],[DISC 1-]]+NOTA[[#This Row],[DISC 2-]])</f>
        <v/>
      </c>
      <c r="AA716" s="51" t="str">
        <f>IF(NOTA[[#This Row],[JUMLAH]]="","",NOTA[[#This Row],[JUMLAH]]-NOTA[[#This Row],[DISC]])</f>
        <v/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51" t="str">
        <f>IF(OR(NOTA[[#This Row],[QTY]]="",NOTA[[#This Row],[HARGA SATUAN]]="",),"",NOTA[[#This Row],[QTY]]*NOTA[[#This Row],[HARGA SATUAN]])</f>
        <v/>
      </c>
      <c r="AG716" s="40" t="str">
        <f ca="1">IF(NOTA[ID_H]="","",INDEX(NOTA[TANGGAL],MATCH(,INDIRECT(ADDRESS(ROW(NOTA[TANGGAL]),COLUMN(NOTA[TANGGAL]))&amp;":"&amp;ADDRESS(ROW(),COLUMN(NOTA[TANGGAL]))),-1)))</f>
        <v/>
      </c>
      <c r="AH716" s="42" t="str">
        <f ca="1">IF(NOTA[[#This Row],[NAMA BARANG]]="","",INDEX(NOTA[SUPPLIER],MATCH(,INDIRECT(ADDRESS(ROW(NOTA[ID]),COLUMN(NOTA[ID]))&amp;":"&amp;ADDRESS(ROW(),COLUMN(NOTA[ID]))),-1)))</f>
        <v/>
      </c>
      <c r="AI716" s="42" t="str">
        <f ca="1">IF(NOTA[[#This Row],[ID_H]]="","",IF(NOTA[[#This Row],[FAKTUR]]="",INDIRECT(ADDRESS(ROW()-1,COLUMN())),NOTA[[#This Row],[FAKTUR]]))</f>
        <v/>
      </c>
      <c r="AJ716" s="39" t="str">
        <f ca="1">IF(NOTA[[#This Row],[ID]]="","",COUNTIF(NOTA[ID_H],NOTA[[#This Row],[ID_H]]))</f>
        <v/>
      </c>
      <c r="AK716" s="39" t="str">
        <f ca="1">IF(NOTA[[#This Row],[TGL.NOTA]]="",IF(NOTA[[#This Row],[SUPPLIER_H]]="","",AK715),MONTH(NOTA[[#This Row],[TGL.NOTA]]))</f>
        <v/>
      </c>
      <c r="AL716" s="39" t="str">
        <f>LOWER(SUBSTITUTE(SUBSTITUTE(SUBSTITUTE(SUBSTITUTE(SUBSTITUTE(SUBSTITUTE(SUBSTITUTE(SUBSTITUTE(SUBSTITUTE(NOTA[NAMA BARANG]," ",),".",""),"-",""),"(",""),")",""),",",""),"/",""),"""",""),"+",""))</f>
        <v/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 t="str">
        <f>IF(NOTA[[#This Row],[CONCAT1]]="","",MATCH(NOTA[[#This Row],[CONCAT1]],[3]!db[NB NOTA_C],0))</f>
        <v/>
      </c>
      <c r="AR716" s="39" t="str">
        <f>IF(NOTA[[#This Row],[QTY/ CTN]]="","",TRUE)</f>
        <v/>
      </c>
      <c r="AS716" s="39" t="str">
        <f ca="1">IF(NOTA[[#This Row],[ID_H]]="","",IF(NOTA[[#This Row],[Column3]]=TRUE,NOTA[[#This Row],[QTY/ CTN]],INDEX([3]!db[QTY/ CTN],NOTA[[#This Row],[//DB]])))</f>
        <v/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6" s="39" t="str">
        <f ca="1">IF(NOTA[[#This Row],[ID_H]]="","",MATCH(NOTA[[#This Row],[NB NOTA_C_QTY]],[3]!db[NB NOTA_C_QTY],0))</f>
        <v/>
      </c>
      <c r="AV716" s="55" t="str">
        <f ca="1">IF(NOTA[[#This Row],[NB NOTA_C_QTY]]="","",ROW()-2)</f>
        <v/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 t="str">
        <f ca="1">IF(NOTA[[#This Row],[NAMA BARANG]]="","",INDEX(NOTA[ID],MATCH(,INDIRECT(ADDRESS(ROW(NOTA[ID]),COLUMN(NOTA[ID]))&amp;":"&amp;ADDRESS(ROW(),COLUMN(NOTA[ID]))),-1)))</f>
        <v/>
      </c>
      <c r="E717" s="47"/>
      <c r="H717" s="48"/>
      <c r="N717" s="39"/>
      <c r="Q717" s="43"/>
      <c r="R717" s="49"/>
      <c r="S717" s="50"/>
      <c r="U717" s="51"/>
      <c r="V717" s="46"/>
      <c r="W717" s="51" t="str">
        <f>IF(NOTA[[#This Row],[HARGA/ CTN]]="",NOTA[[#This Row],[JUMLAH_H]],NOTA[[#This Row],[HARGA/ CTN]]*IF(NOTA[[#This Row],[C]]="",0,NOTA[[#This Row],[C]]))</f>
        <v/>
      </c>
      <c r="X717" s="51" t="str">
        <f>IF(NOTA[[#This Row],[JUMLAH]]="","",NOTA[[#This Row],[JUMLAH]]*NOTA[[#This Row],[DISC 1]])</f>
        <v/>
      </c>
      <c r="Y717" s="51" t="str">
        <f>IF(NOTA[[#This Row],[JUMLAH]]="","",(NOTA[[#This Row],[JUMLAH]]-NOTA[[#This Row],[DISC 1-]])*NOTA[[#This Row],[DISC 2]])</f>
        <v/>
      </c>
      <c r="Z717" s="51" t="str">
        <f>IF(NOTA[[#This Row],[JUMLAH]]="","",NOTA[[#This Row],[DISC 1-]]+NOTA[[#This Row],[DISC 2-]])</f>
        <v/>
      </c>
      <c r="AA717" s="51" t="str">
        <f>IF(NOTA[[#This Row],[JUMLAH]]="","",NOTA[[#This Row],[JUMLAH]]-NOTA[[#This Row],[DISC]])</f>
        <v/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51" t="str">
        <f>IF(OR(NOTA[[#This Row],[QTY]]="",NOTA[[#This Row],[HARGA SATUAN]]="",),"",NOTA[[#This Row],[QTY]]*NOTA[[#This Row],[HARGA SATUAN]])</f>
        <v/>
      </c>
      <c r="AG717" s="40" t="str">
        <f ca="1">IF(NOTA[ID_H]="","",INDEX(NOTA[TANGGAL],MATCH(,INDIRECT(ADDRESS(ROW(NOTA[TANGGAL]),COLUMN(NOTA[TANGGAL]))&amp;":"&amp;ADDRESS(ROW(),COLUMN(NOTA[TANGGAL]))),-1)))</f>
        <v/>
      </c>
      <c r="AH717" s="42" t="str">
        <f ca="1">IF(NOTA[[#This Row],[NAMA BARANG]]="","",INDEX(NOTA[SUPPLIER],MATCH(,INDIRECT(ADDRESS(ROW(NOTA[ID]),COLUMN(NOTA[ID]))&amp;":"&amp;ADDRESS(ROW(),COLUMN(NOTA[ID]))),-1)))</f>
        <v/>
      </c>
      <c r="AI717" s="42" t="str">
        <f ca="1">IF(NOTA[[#This Row],[ID_H]]="","",IF(NOTA[[#This Row],[FAKTUR]]="",INDIRECT(ADDRESS(ROW()-1,COLUMN())),NOTA[[#This Row],[FAKTUR]]))</f>
        <v/>
      </c>
      <c r="AJ717" s="39" t="str">
        <f ca="1">IF(NOTA[[#This Row],[ID]]="","",COUNTIF(NOTA[ID_H],NOTA[[#This Row],[ID_H]]))</f>
        <v/>
      </c>
      <c r="AK717" s="39" t="str">
        <f ca="1">IF(NOTA[[#This Row],[TGL.NOTA]]="",IF(NOTA[[#This Row],[SUPPLIER_H]]="","",AK716),MONTH(NOTA[[#This Row],[TGL.NOTA]]))</f>
        <v/>
      </c>
      <c r="AL717" s="39" t="str">
        <f>LOWER(SUBSTITUTE(SUBSTITUTE(SUBSTITUTE(SUBSTITUTE(SUBSTITUTE(SUBSTITUTE(SUBSTITUTE(SUBSTITUTE(SUBSTITUTE(NOTA[NAMA BARANG]," ",),".",""),"-",""),"(",""),")",""),",",""),"/",""),"""",""),"+",""))</f>
        <v/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 t="str">
        <f>IF(NOTA[[#This Row],[CONCAT1]]="","",MATCH(NOTA[[#This Row],[CONCAT1]],[3]!db[NB NOTA_C],0))</f>
        <v/>
      </c>
      <c r="AR717" s="39" t="str">
        <f>IF(NOTA[[#This Row],[QTY/ CTN]]="","",TRUE)</f>
        <v/>
      </c>
      <c r="AS717" s="39" t="str">
        <f ca="1">IF(NOTA[[#This Row],[ID_H]]="","",IF(NOTA[[#This Row],[Column3]]=TRUE,NOTA[[#This Row],[QTY/ CTN]],INDEX([3]!db[QTY/ CTN],NOTA[[#This Row],[//DB]])))</f>
        <v/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7" s="39" t="str">
        <f ca="1">IF(NOTA[[#This Row],[ID_H]]="","",MATCH(NOTA[[#This Row],[NB NOTA_C_QTY]],[3]!db[NB NOTA_C_QTY],0))</f>
        <v/>
      </c>
      <c r="AV717" s="55" t="str">
        <f ca="1">IF(NOTA[[#This Row],[NB NOTA_C_QTY]]="","",ROW()-2)</f>
        <v/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 t="str">
        <f ca="1">IF(NOTA[[#This Row],[NAMA BARANG]]="","",INDEX(NOTA[ID],MATCH(,INDIRECT(ADDRESS(ROW(NOTA[ID]),COLUMN(NOTA[ID]))&amp;":"&amp;ADDRESS(ROW(),COLUMN(NOTA[ID]))),-1)))</f>
        <v/>
      </c>
      <c r="E718" s="47"/>
      <c r="H718" s="48"/>
      <c r="N718" s="39"/>
      <c r="Q718" s="43"/>
      <c r="R718" s="49"/>
      <c r="S718" s="50"/>
      <c r="U718" s="51"/>
      <c r="V718" s="46"/>
      <c r="W718" s="51" t="str">
        <f>IF(NOTA[[#This Row],[HARGA/ CTN]]="",NOTA[[#This Row],[JUMLAH_H]],NOTA[[#This Row],[HARGA/ CTN]]*IF(NOTA[[#This Row],[C]]="",0,NOTA[[#This Row],[C]]))</f>
        <v/>
      </c>
      <c r="X718" s="51" t="str">
        <f>IF(NOTA[[#This Row],[JUMLAH]]="","",NOTA[[#This Row],[JUMLAH]]*NOTA[[#This Row],[DISC 1]])</f>
        <v/>
      </c>
      <c r="Y718" s="51" t="str">
        <f>IF(NOTA[[#This Row],[JUMLAH]]="","",(NOTA[[#This Row],[JUMLAH]]-NOTA[[#This Row],[DISC 1-]])*NOTA[[#This Row],[DISC 2]])</f>
        <v/>
      </c>
      <c r="Z718" s="51" t="str">
        <f>IF(NOTA[[#This Row],[JUMLAH]]="","",NOTA[[#This Row],[DISC 1-]]+NOTA[[#This Row],[DISC 2-]])</f>
        <v/>
      </c>
      <c r="AA718" s="51" t="str">
        <f>IF(NOTA[[#This Row],[JUMLAH]]="","",NOTA[[#This Row],[JUMLAH]]-NOTA[[#This Row],[DISC]])</f>
        <v/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51" t="str">
        <f>IF(OR(NOTA[[#This Row],[QTY]]="",NOTA[[#This Row],[HARGA SATUAN]]="",),"",NOTA[[#This Row],[QTY]]*NOTA[[#This Row],[HARGA SATUAN]])</f>
        <v/>
      </c>
      <c r="AG718" s="40" t="str">
        <f ca="1">IF(NOTA[ID_H]="","",INDEX(NOTA[TANGGAL],MATCH(,INDIRECT(ADDRESS(ROW(NOTA[TANGGAL]),COLUMN(NOTA[TANGGAL]))&amp;":"&amp;ADDRESS(ROW(),COLUMN(NOTA[TANGGAL]))),-1)))</f>
        <v/>
      </c>
      <c r="AH718" s="42" t="str">
        <f ca="1">IF(NOTA[[#This Row],[NAMA BARANG]]="","",INDEX(NOTA[SUPPLIER],MATCH(,INDIRECT(ADDRESS(ROW(NOTA[ID]),COLUMN(NOTA[ID]))&amp;":"&amp;ADDRESS(ROW(),COLUMN(NOTA[ID]))),-1)))</f>
        <v/>
      </c>
      <c r="AI718" s="42" t="str">
        <f ca="1">IF(NOTA[[#This Row],[ID_H]]="","",IF(NOTA[[#This Row],[FAKTUR]]="",INDIRECT(ADDRESS(ROW()-1,COLUMN())),NOTA[[#This Row],[FAKTUR]]))</f>
        <v/>
      </c>
      <c r="AJ718" s="39" t="str">
        <f ca="1">IF(NOTA[[#This Row],[ID]]="","",COUNTIF(NOTA[ID_H],NOTA[[#This Row],[ID_H]]))</f>
        <v/>
      </c>
      <c r="AK718" s="39" t="str">
        <f ca="1">IF(NOTA[[#This Row],[TGL.NOTA]]="",IF(NOTA[[#This Row],[SUPPLIER_H]]="","",AK717),MONTH(NOTA[[#This Row],[TGL.NOTA]]))</f>
        <v/>
      </c>
      <c r="AL718" s="39" t="str">
        <f>LOWER(SUBSTITUTE(SUBSTITUTE(SUBSTITUTE(SUBSTITUTE(SUBSTITUTE(SUBSTITUTE(SUBSTITUTE(SUBSTITUTE(SUBSTITUTE(NOTA[NAMA BARANG]," ",),".",""),"-",""),"(",""),")",""),",",""),"/",""),"""",""),"+",""))</f>
        <v/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 t="str">
        <f>IF(NOTA[[#This Row],[CONCAT1]]="","",MATCH(NOTA[[#This Row],[CONCAT1]],[3]!db[NB NOTA_C],0))</f>
        <v/>
      </c>
      <c r="AR718" s="39" t="str">
        <f>IF(NOTA[[#This Row],[QTY/ CTN]]="","",TRUE)</f>
        <v/>
      </c>
      <c r="AS718" s="39" t="str">
        <f ca="1">IF(NOTA[[#This Row],[ID_H]]="","",IF(NOTA[[#This Row],[Column3]]=TRUE,NOTA[[#This Row],[QTY/ CTN]],INDEX([3]!db[QTY/ CTN],NOTA[[#This Row],[//DB]])))</f>
        <v/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8" s="39" t="str">
        <f ca="1">IF(NOTA[[#This Row],[ID_H]]="","",MATCH(NOTA[[#This Row],[NB NOTA_C_QTY]],[3]!db[NB NOTA_C_QTY],0))</f>
        <v/>
      </c>
      <c r="AV718" s="55" t="str">
        <f ca="1">IF(NOTA[[#This Row],[NB NOTA_C_QTY]]="","",ROW()-2)</f>
        <v/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 t="str">
        <f ca="1">IF(NOTA[[#This Row],[NAMA BARANG]]="","",INDEX(NOTA[ID],MATCH(,INDIRECT(ADDRESS(ROW(NOTA[ID]),COLUMN(NOTA[ID]))&amp;":"&amp;ADDRESS(ROW(),COLUMN(NOTA[ID]))),-1)))</f>
        <v/>
      </c>
      <c r="E719" s="47"/>
      <c r="H719" s="48"/>
      <c r="N719" s="39"/>
      <c r="Q719" s="43"/>
      <c r="R719" s="49"/>
      <c r="S719" s="50"/>
      <c r="U719" s="51"/>
      <c r="V719" s="46"/>
      <c r="W719" s="51" t="str">
        <f>IF(NOTA[[#This Row],[HARGA/ CTN]]="",NOTA[[#This Row],[JUMLAH_H]],NOTA[[#This Row],[HARGA/ CTN]]*IF(NOTA[[#This Row],[C]]="",0,NOTA[[#This Row],[C]]))</f>
        <v/>
      </c>
      <c r="X719" s="51" t="str">
        <f>IF(NOTA[[#This Row],[JUMLAH]]="","",NOTA[[#This Row],[JUMLAH]]*NOTA[[#This Row],[DISC 1]])</f>
        <v/>
      </c>
      <c r="Y719" s="51" t="str">
        <f>IF(NOTA[[#This Row],[JUMLAH]]="","",(NOTA[[#This Row],[JUMLAH]]-NOTA[[#This Row],[DISC 1-]])*NOTA[[#This Row],[DISC 2]])</f>
        <v/>
      </c>
      <c r="Z719" s="51" t="str">
        <f>IF(NOTA[[#This Row],[JUMLAH]]="","",NOTA[[#This Row],[DISC 1-]]+NOTA[[#This Row],[DISC 2-]])</f>
        <v/>
      </c>
      <c r="AA719" s="51" t="str">
        <f>IF(NOTA[[#This Row],[JUMLAH]]="","",NOTA[[#This Row],[JUMLAH]]-NOTA[[#This Row],[DISC]])</f>
        <v/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51" t="str">
        <f>IF(OR(NOTA[[#This Row],[QTY]]="",NOTA[[#This Row],[HARGA SATUAN]]="",),"",NOTA[[#This Row],[QTY]]*NOTA[[#This Row],[HARGA SATUAN]])</f>
        <v/>
      </c>
      <c r="AG719" s="40" t="str">
        <f ca="1">IF(NOTA[ID_H]="","",INDEX(NOTA[TANGGAL],MATCH(,INDIRECT(ADDRESS(ROW(NOTA[TANGGAL]),COLUMN(NOTA[TANGGAL]))&amp;":"&amp;ADDRESS(ROW(),COLUMN(NOTA[TANGGAL]))),-1)))</f>
        <v/>
      </c>
      <c r="AH719" s="42" t="str">
        <f ca="1">IF(NOTA[[#This Row],[NAMA BARANG]]="","",INDEX(NOTA[SUPPLIER],MATCH(,INDIRECT(ADDRESS(ROW(NOTA[ID]),COLUMN(NOTA[ID]))&amp;":"&amp;ADDRESS(ROW(),COLUMN(NOTA[ID]))),-1)))</f>
        <v/>
      </c>
      <c r="AI719" s="42" t="str">
        <f ca="1">IF(NOTA[[#This Row],[ID_H]]="","",IF(NOTA[[#This Row],[FAKTUR]]="",INDIRECT(ADDRESS(ROW()-1,COLUMN())),NOTA[[#This Row],[FAKTUR]]))</f>
        <v/>
      </c>
      <c r="AJ719" s="39" t="str">
        <f ca="1">IF(NOTA[[#This Row],[ID]]="","",COUNTIF(NOTA[ID_H],NOTA[[#This Row],[ID_H]]))</f>
        <v/>
      </c>
      <c r="AK719" s="39" t="str">
        <f ca="1">IF(NOTA[[#This Row],[TGL.NOTA]]="",IF(NOTA[[#This Row],[SUPPLIER_H]]="","",AK718),MONTH(NOTA[[#This Row],[TGL.NOTA]]))</f>
        <v/>
      </c>
      <c r="AL719" s="39" t="str">
        <f>LOWER(SUBSTITUTE(SUBSTITUTE(SUBSTITUTE(SUBSTITUTE(SUBSTITUTE(SUBSTITUTE(SUBSTITUTE(SUBSTITUTE(SUBSTITUTE(NOTA[NAMA BARANG]," ",),".",""),"-",""),"(",""),")",""),",",""),"/",""),"""",""),"+",""))</f>
        <v/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 t="str">
        <f>IF(NOTA[[#This Row],[CONCAT1]]="","",MATCH(NOTA[[#This Row],[CONCAT1]],[3]!db[NB NOTA_C],0))</f>
        <v/>
      </c>
      <c r="AR719" s="39" t="str">
        <f>IF(NOTA[[#This Row],[QTY/ CTN]]="","",TRUE)</f>
        <v/>
      </c>
      <c r="AS719" s="39" t="str">
        <f ca="1">IF(NOTA[[#This Row],[ID_H]]="","",IF(NOTA[[#This Row],[Column3]]=TRUE,NOTA[[#This Row],[QTY/ CTN]],INDEX([3]!db[QTY/ CTN],NOTA[[#This Row],[//DB]])))</f>
        <v/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9" s="39" t="str">
        <f ca="1">IF(NOTA[[#This Row],[ID_H]]="","",MATCH(NOTA[[#This Row],[NB NOTA_C_QTY]],[3]!db[NB NOTA_C_QTY],0))</f>
        <v/>
      </c>
      <c r="AV719" s="55" t="str">
        <f ca="1">IF(NOTA[[#This Row],[NB NOTA_C_QTY]]="","",ROW()-2)</f>
        <v/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 t="str">
        <f ca="1">IF(NOTA[[#This Row],[NAMA BARANG]]="","",INDEX(NOTA[ID],MATCH(,INDIRECT(ADDRESS(ROW(NOTA[ID]),COLUMN(NOTA[ID]))&amp;":"&amp;ADDRESS(ROW(),COLUMN(NOTA[ID]))),-1)))</f>
        <v/>
      </c>
      <c r="E720" s="47"/>
      <c r="H720" s="48"/>
      <c r="N720" s="39"/>
      <c r="Q720" s="43"/>
      <c r="R720" s="49"/>
      <c r="S720" s="50"/>
      <c r="U720" s="51"/>
      <c r="V720" s="46"/>
      <c r="W720" s="51" t="str">
        <f>IF(NOTA[[#This Row],[HARGA/ CTN]]="",NOTA[[#This Row],[JUMLAH_H]],NOTA[[#This Row],[HARGA/ CTN]]*IF(NOTA[[#This Row],[C]]="",0,NOTA[[#This Row],[C]]))</f>
        <v/>
      </c>
      <c r="X720" s="51" t="str">
        <f>IF(NOTA[[#This Row],[JUMLAH]]="","",NOTA[[#This Row],[JUMLAH]]*NOTA[[#This Row],[DISC 1]])</f>
        <v/>
      </c>
      <c r="Y720" s="51" t="str">
        <f>IF(NOTA[[#This Row],[JUMLAH]]="","",(NOTA[[#This Row],[JUMLAH]]-NOTA[[#This Row],[DISC 1-]])*NOTA[[#This Row],[DISC 2]])</f>
        <v/>
      </c>
      <c r="Z720" s="51" t="str">
        <f>IF(NOTA[[#This Row],[JUMLAH]]="","",NOTA[[#This Row],[DISC 1-]]+NOTA[[#This Row],[DISC 2-]])</f>
        <v/>
      </c>
      <c r="AA720" s="51" t="str">
        <f>IF(NOTA[[#This Row],[JUMLAH]]="","",NOTA[[#This Row],[JUMLAH]]-NOTA[[#This Row],[DISC]])</f>
        <v/>
      </c>
      <c r="AB720" s="51"/>
      <c r="AC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1" t="str">
        <f>IF(OR(NOTA[[#This Row],[QTY]]="",NOTA[[#This Row],[HARGA SATUAN]]="",),"",NOTA[[#This Row],[QTY]]*NOTA[[#This Row],[HARGA SATUAN]])</f>
        <v/>
      </c>
      <c r="AG720" s="40" t="str">
        <f ca="1">IF(NOTA[ID_H]="","",INDEX(NOTA[TANGGAL],MATCH(,INDIRECT(ADDRESS(ROW(NOTA[TANGGAL]),COLUMN(NOTA[TANGGAL]))&amp;":"&amp;ADDRESS(ROW(),COLUMN(NOTA[TANGGAL]))),-1)))</f>
        <v/>
      </c>
      <c r="AH720" s="42" t="str">
        <f ca="1">IF(NOTA[[#This Row],[NAMA BARANG]]="","",INDEX(NOTA[SUPPLIER],MATCH(,INDIRECT(ADDRESS(ROW(NOTA[ID]),COLUMN(NOTA[ID]))&amp;":"&amp;ADDRESS(ROW(),COLUMN(NOTA[ID]))),-1)))</f>
        <v/>
      </c>
      <c r="AI720" s="42" t="str">
        <f ca="1">IF(NOTA[[#This Row],[ID_H]]="","",IF(NOTA[[#This Row],[FAKTUR]]="",INDIRECT(ADDRESS(ROW()-1,COLUMN())),NOTA[[#This Row],[FAKTUR]]))</f>
        <v/>
      </c>
      <c r="AJ720" s="39" t="str">
        <f ca="1">IF(NOTA[[#This Row],[ID]]="","",COUNTIF(NOTA[ID_H],NOTA[[#This Row],[ID_H]]))</f>
        <v/>
      </c>
      <c r="AK720" s="39" t="str">
        <f ca="1">IF(NOTA[[#This Row],[TGL.NOTA]]="",IF(NOTA[[#This Row],[SUPPLIER_H]]="","",AK719),MONTH(NOTA[[#This Row],[TGL.NOTA]]))</f>
        <v/>
      </c>
      <c r="AL720" s="39" t="str">
        <f>LOWER(SUBSTITUTE(SUBSTITUTE(SUBSTITUTE(SUBSTITUTE(SUBSTITUTE(SUBSTITUTE(SUBSTITUTE(SUBSTITUTE(SUBSTITUTE(NOTA[NAMA BARANG]," ",),".",""),"-",""),"(",""),")",""),",",""),"/",""),"""",""),"+",""))</f>
        <v/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 t="str">
        <f>IF(NOTA[[#This Row],[CONCAT1]]="","",MATCH(NOTA[[#This Row],[CONCAT1]],[3]!db[NB NOTA_C],0))</f>
        <v/>
      </c>
      <c r="AR720" s="39" t="str">
        <f>IF(NOTA[[#This Row],[QTY/ CTN]]="","",TRUE)</f>
        <v/>
      </c>
      <c r="AS720" s="39" t="str">
        <f ca="1">IF(NOTA[[#This Row],[ID_H]]="","",IF(NOTA[[#This Row],[Column3]]=TRUE,NOTA[[#This Row],[QTY/ CTN]],INDEX([3]!db[QTY/ CTN],NOTA[[#This Row],[//DB]])))</f>
        <v/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0" s="39" t="str">
        <f ca="1">IF(NOTA[[#This Row],[ID_H]]="","",MATCH(NOTA[[#This Row],[NB NOTA_C_QTY]],[3]!db[NB NOTA_C_QTY],0))</f>
        <v/>
      </c>
      <c r="AV720" s="55" t="str">
        <f ca="1">IF(NOTA[[#This Row],[NB NOTA_C_QTY]]="","",ROW()-2)</f>
        <v/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NOTA_C_QTY]],[3]!db[NB NOTA_C_QTY],0))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39" t="str">
        <f>IF(NOTA[[#This Row],[ID_P]]="","",MATCH(NOTA[[#This Row],[ID_P]],[1]!B_MSK[N_ID],0))</f>
        <v/>
      </c>
      <c r="D722" s="39" t="str">
        <f ca="1">IF(NOTA[[#This Row],[NAMA BARANG]]="","",INDEX(NOTA[ID],MATCH(,INDIRECT(ADDRESS(ROW(NOTA[ID]),COLUMN(NOTA[ID]))&amp;":"&amp;ADDRESS(ROW(),COLUMN(NOTA[ID]))),-1)))</f>
        <v/>
      </c>
      <c r="E722" s="47"/>
      <c r="H722" s="48"/>
      <c r="N722" s="39"/>
      <c r="Q722" s="43"/>
      <c r="R722" s="49"/>
      <c r="S722" s="50"/>
      <c r="U722" s="51"/>
      <c r="V722" s="46"/>
      <c r="W722" s="51" t="str">
        <f>IF(NOTA[[#This Row],[HARGA/ CTN]]="",NOTA[[#This Row],[JUMLAH_H]],NOTA[[#This Row],[HARGA/ CTN]]*IF(NOTA[[#This Row],[C]]="",0,NOTA[[#This Row],[C]]))</f>
        <v/>
      </c>
      <c r="X722" s="51" t="str">
        <f>IF(NOTA[[#This Row],[JUMLAH]]="","",NOTA[[#This Row],[JUMLAH]]*NOTA[[#This Row],[DISC 1]])</f>
        <v/>
      </c>
      <c r="Y722" s="51" t="str">
        <f>IF(NOTA[[#This Row],[JUMLAH]]="","",(NOTA[[#This Row],[JUMLAH]]-NOTA[[#This Row],[DISC 1-]])*NOTA[[#This Row],[DISC 2]])</f>
        <v/>
      </c>
      <c r="Z722" s="51" t="str">
        <f>IF(NOTA[[#This Row],[JUMLAH]]="","",NOTA[[#This Row],[DISC 1-]]+NOTA[[#This Row],[DISC 2-]])</f>
        <v/>
      </c>
      <c r="AA722" s="51" t="str">
        <f>IF(NOTA[[#This Row],[JUMLAH]]="","",NOTA[[#This Row],[JUMLAH]]-NOTA[[#This Row],[DISC]])</f>
        <v/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51" t="str">
        <f>IF(OR(NOTA[[#This Row],[QTY]]="",NOTA[[#This Row],[HARGA SATUAN]]="",),"",NOTA[[#This Row],[QTY]]*NOTA[[#This Row],[HARGA SATUAN]])</f>
        <v/>
      </c>
      <c r="AG722" s="40" t="str">
        <f ca="1">IF(NOTA[ID_H]="","",INDEX(NOTA[TANGGAL],MATCH(,INDIRECT(ADDRESS(ROW(NOTA[TANGGAL]),COLUMN(NOTA[TANGGAL]))&amp;":"&amp;ADDRESS(ROW(),COLUMN(NOTA[TANGGAL]))),-1)))</f>
        <v/>
      </c>
      <c r="AH722" s="42" t="str">
        <f ca="1">IF(NOTA[[#This Row],[NAMA BARANG]]="","",INDEX(NOTA[SUPPLIER],MATCH(,INDIRECT(ADDRESS(ROW(NOTA[ID]),COLUMN(NOTA[ID]))&amp;":"&amp;ADDRESS(ROW(),COLUMN(NOTA[ID]))),-1)))</f>
        <v/>
      </c>
      <c r="AI722" s="42" t="str">
        <f ca="1">IF(NOTA[[#This Row],[ID_H]]="","",IF(NOTA[[#This Row],[FAKTUR]]="",INDIRECT(ADDRESS(ROW()-1,COLUMN())),NOTA[[#This Row],[FAKTUR]]))</f>
        <v/>
      </c>
      <c r="AJ722" s="39" t="str">
        <f ca="1">IF(NOTA[[#This Row],[ID]]="","",COUNTIF(NOTA[ID_H],NOTA[[#This Row],[ID_H]]))</f>
        <v/>
      </c>
      <c r="AK722" s="39" t="str">
        <f ca="1">IF(NOTA[[#This Row],[TGL.NOTA]]="",IF(NOTA[[#This Row],[SUPPLIER_H]]="","",AK721),MONTH(NOTA[[#This Row],[TGL.NOTA]]))</f>
        <v/>
      </c>
      <c r="AL722" s="39" t="str">
        <f>LOWER(SUBSTITUTE(SUBSTITUTE(SUBSTITUTE(SUBSTITUTE(SUBSTITUTE(SUBSTITUTE(SUBSTITUTE(SUBSTITUTE(SUBSTITUTE(NOTA[NAMA BARANG]," ",),".",""),"-",""),"(",""),")",""),",",""),"/",""),"""",""),"+",""))</f>
        <v/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39" t="str">
        <f>IF(NOTA[[#This Row],[CONCAT4]]="","",_xlfn.IFNA(MATCH(NOTA[[#This Row],[CONCAT4]],[2]!RAW[CONCAT_H],0),FALSE))</f>
        <v/>
      </c>
      <c r="AQ722" s="39" t="str">
        <f>IF(NOTA[[#This Row],[CONCAT1]]="","",MATCH(NOTA[[#This Row],[CONCAT1]],[3]!db[NB NOTA_C],0))</f>
        <v/>
      </c>
      <c r="AR722" s="39" t="str">
        <f>IF(NOTA[[#This Row],[QTY/ CTN]]="","",TRUE)</f>
        <v/>
      </c>
      <c r="AS722" s="39" t="str">
        <f ca="1">IF(NOTA[[#This Row],[ID_H]]="","",IF(NOTA[[#This Row],[Column3]]=TRUE,NOTA[[#This Row],[QTY/ CTN]],INDEX([3]!db[QTY/ CTN],NOTA[[#This Row],[//DB]])))</f>
        <v/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2" s="39" t="str">
        <f ca="1">IF(NOTA[[#This Row],[ID_H]]="","",MATCH(NOTA[[#This Row],[NB NOTA_C_QTY]],[3]!db[NB NOTA_C_QTY],0))</f>
        <v/>
      </c>
      <c r="AV722" s="55" t="str">
        <f ca="1">IF(NOTA[[#This Row],[NB NOTA_C_QTY]]="","",ROW()-2)</f>
        <v/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 t="str">
        <f ca="1">IF(NOTA[[#This Row],[NAMA BARANG]]="","",INDEX(NOTA[ID],MATCH(,INDIRECT(ADDRESS(ROW(NOTA[ID]),COLUMN(NOTA[ID]))&amp;":"&amp;ADDRESS(ROW(),COLUMN(NOTA[ID]))),-1)))</f>
        <v/>
      </c>
      <c r="E723" s="47"/>
      <c r="H723" s="48"/>
      <c r="N723" s="39"/>
      <c r="Q723" s="43"/>
      <c r="R723" s="49"/>
      <c r="S723" s="50"/>
      <c r="U723" s="51"/>
      <c r="V723" s="46"/>
      <c r="W723" s="51" t="str">
        <f>IF(NOTA[[#This Row],[HARGA/ CTN]]="",NOTA[[#This Row],[JUMLAH_H]],NOTA[[#This Row],[HARGA/ CTN]]*IF(NOTA[[#This Row],[C]]="",0,NOTA[[#This Row],[C]]))</f>
        <v/>
      </c>
      <c r="X723" s="51" t="str">
        <f>IF(NOTA[[#This Row],[JUMLAH]]="","",NOTA[[#This Row],[JUMLAH]]*NOTA[[#This Row],[DISC 1]])</f>
        <v/>
      </c>
      <c r="Y723" s="51" t="str">
        <f>IF(NOTA[[#This Row],[JUMLAH]]="","",(NOTA[[#This Row],[JUMLAH]]-NOTA[[#This Row],[DISC 1-]])*NOTA[[#This Row],[DISC 2]])</f>
        <v/>
      </c>
      <c r="Z723" s="51" t="str">
        <f>IF(NOTA[[#This Row],[JUMLAH]]="","",NOTA[[#This Row],[DISC 1-]]+NOTA[[#This Row],[DISC 2-]])</f>
        <v/>
      </c>
      <c r="AA723" s="51" t="str">
        <f>IF(NOTA[[#This Row],[JUMLAH]]="","",NOTA[[#This Row],[JUMLAH]]-NOTA[[#This Row],[DISC]])</f>
        <v/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51" t="str">
        <f>IF(OR(NOTA[[#This Row],[QTY]]="",NOTA[[#This Row],[HARGA SATUAN]]="",),"",NOTA[[#This Row],[QTY]]*NOTA[[#This Row],[HARGA SATUAN]])</f>
        <v/>
      </c>
      <c r="AG723" s="40" t="str">
        <f ca="1">IF(NOTA[ID_H]="","",INDEX(NOTA[TANGGAL],MATCH(,INDIRECT(ADDRESS(ROW(NOTA[TANGGAL]),COLUMN(NOTA[TANGGAL]))&amp;":"&amp;ADDRESS(ROW(),COLUMN(NOTA[TANGGAL]))),-1)))</f>
        <v/>
      </c>
      <c r="AH723" s="42" t="str">
        <f ca="1">IF(NOTA[[#This Row],[NAMA BARANG]]="","",INDEX(NOTA[SUPPLIER],MATCH(,INDIRECT(ADDRESS(ROW(NOTA[ID]),COLUMN(NOTA[ID]))&amp;":"&amp;ADDRESS(ROW(),COLUMN(NOTA[ID]))),-1)))</f>
        <v/>
      </c>
      <c r="AI723" s="42" t="str">
        <f ca="1">IF(NOTA[[#This Row],[ID_H]]="","",IF(NOTA[[#This Row],[FAKTUR]]="",INDIRECT(ADDRESS(ROW()-1,COLUMN())),NOTA[[#This Row],[FAKTUR]]))</f>
        <v/>
      </c>
      <c r="AJ723" s="39" t="str">
        <f ca="1">IF(NOTA[[#This Row],[ID]]="","",COUNTIF(NOTA[ID_H],NOTA[[#This Row],[ID_H]]))</f>
        <v/>
      </c>
      <c r="AK723" s="39" t="str">
        <f ca="1">IF(NOTA[[#This Row],[TGL.NOTA]]="",IF(NOTA[[#This Row],[SUPPLIER_H]]="","",AK722),MONTH(NOTA[[#This Row],[TGL.NOTA]]))</f>
        <v/>
      </c>
      <c r="AL723" s="39" t="str">
        <f>LOWER(SUBSTITUTE(SUBSTITUTE(SUBSTITUTE(SUBSTITUTE(SUBSTITUTE(SUBSTITUTE(SUBSTITUTE(SUBSTITUTE(SUBSTITUTE(NOTA[NAMA BARANG]," ",),".",""),"-",""),"(",""),")",""),",",""),"/",""),"""",""),"+",""))</f>
        <v/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 t="str">
        <f>IF(NOTA[[#This Row],[CONCAT1]]="","",MATCH(NOTA[[#This Row],[CONCAT1]],[3]!db[NB NOTA_C],0))</f>
        <v/>
      </c>
      <c r="AR723" s="39" t="str">
        <f>IF(NOTA[[#This Row],[QTY/ CTN]]="","",TRUE)</f>
        <v/>
      </c>
      <c r="AS723" s="39" t="str">
        <f ca="1">IF(NOTA[[#This Row],[ID_H]]="","",IF(NOTA[[#This Row],[Column3]]=TRUE,NOTA[[#This Row],[QTY/ CTN]],INDEX([3]!db[QTY/ CTN],NOTA[[#This Row],[//DB]])))</f>
        <v/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3" s="39" t="str">
        <f ca="1">IF(NOTA[[#This Row],[ID_H]]="","",MATCH(NOTA[[#This Row],[NB NOTA_C_QTY]],[3]!db[NB NOTA_C_QTY],0))</f>
        <v/>
      </c>
      <c r="AV723" s="55" t="str">
        <f ca="1">IF(NOTA[[#This Row],[NB NOTA_C_QTY]]="","",ROW()-2)</f>
        <v/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 t="str">
        <f ca="1">IF(NOTA[[#This Row],[NAMA BARANG]]="","",INDEX(NOTA[ID],MATCH(,INDIRECT(ADDRESS(ROW(NOTA[ID]),COLUMN(NOTA[ID]))&amp;":"&amp;ADDRESS(ROW(),COLUMN(NOTA[ID]))),-1)))</f>
        <v/>
      </c>
      <c r="E724" s="47"/>
      <c r="H724" s="48"/>
      <c r="N724" s="39"/>
      <c r="Q724" s="43"/>
      <c r="R724" s="49"/>
      <c r="S724" s="50"/>
      <c r="U724" s="51"/>
      <c r="V724" s="46"/>
      <c r="W724" s="51" t="str">
        <f>IF(NOTA[[#This Row],[HARGA/ CTN]]="",NOTA[[#This Row],[JUMLAH_H]],NOTA[[#This Row],[HARGA/ CTN]]*IF(NOTA[[#This Row],[C]]="",0,NOTA[[#This Row],[C]]))</f>
        <v/>
      </c>
      <c r="X724" s="51" t="str">
        <f>IF(NOTA[[#This Row],[JUMLAH]]="","",NOTA[[#This Row],[JUMLAH]]*NOTA[[#This Row],[DISC 1]])</f>
        <v/>
      </c>
      <c r="Y724" s="51" t="str">
        <f>IF(NOTA[[#This Row],[JUMLAH]]="","",(NOTA[[#This Row],[JUMLAH]]-NOTA[[#This Row],[DISC 1-]])*NOTA[[#This Row],[DISC 2]])</f>
        <v/>
      </c>
      <c r="Z724" s="51" t="str">
        <f>IF(NOTA[[#This Row],[JUMLAH]]="","",NOTA[[#This Row],[DISC 1-]]+NOTA[[#This Row],[DISC 2-]])</f>
        <v/>
      </c>
      <c r="AA724" s="51" t="str">
        <f>IF(NOTA[[#This Row],[JUMLAH]]="","",NOTA[[#This Row],[JUMLAH]]-NOTA[[#This Row],[DISC]])</f>
        <v/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1" t="str">
        <f>IF(OR(NOTA[[#This Row],[QTY]]="",NOTA[[#This Row],[HARGA SATUAN]]="",),"",NOTA[[#This Row],[QTY]]*NOTA[[#This Row],[HARGA SATUAN]])</f>
        <v/>
      </c>
      <c r="AG724" s="40" t="str">
        <f ca="1">IF(NOTA[ID_H]="","",INDEX(NOTA[TANGGAL],MATCH(,INDIRECT(ADDRESS(ROW(NOTA[TANGGAL]),COLUMN(NOTA[TANGGAL]))&amp;":"&amp;ADDRESS(ROW(),COLUMN(NOTA[TANGGAL]))),-1)))</f>
        <v/>
      </c>
      <c r="AH724" s="42" t="str">
        <f ca="1">IF(NOTA[[#This Row],[NAMA BARANG]]="","",INDEX(NOTA[SUPPLIER],MATCH(,INDIRECT(ADDRESS(ROW(NOTA[ID]),COLUMN(NOTA[ID]))&amp;":"&amp;ADDRESS(ROW(),COLUMN(NOTA[ID]))),-1)))</f>
        <v/>
      </c>
      <c r="AI724" s="42" t="str">
        <f ca="1">IF(NOTA[[#This Row],[ID_H]]="","",IF(NOTA[[#This Row],[FAKTUR]]="",INDIRECT(ADDRESS(ROW()-1,COLUMN())),NOTA[[#This Row],[FAKTUR]]))</f>
        <v/>
      </c>
      <c r="AJ724" s="39" t="str">
        <f ca="1">IF(NOTA[[#This Row],[ID]]="","",COUNTIF(NOTA[ID_H],NOTA[[#This Row],[ID_H]]))</f>
        <v/>
      </c>
      <c r="AK724" s="39" t="str">
        <f ca="1">IF(NOTA[[#This Row],[TGL.NOTA]]="",IF(NOTA[[#This Row],[SUPPLIER_H]]="","",AK723),MONTH(NOTA[[#This Row],[TGL.NOTA]]))</f>
        <v/>
      </c>
      <c r="AL724" s="39" t="str">
        <f>LOWER(SUBSTITUTE(SUBSTITUTE(SUBSTITUTE(SUBSTITUTE(SUBSTITUTE(SUBSTITUTE(SUBSTITUTE(SUBSTITUTE(SUBSTITUTE(NOTA[NAMA BARANG]," ",),".",""),"-",""),"(",""),")",""),",",""),"/",""),"""",""),"+",""))</f>
        <v/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 t="str">
        <f>IF(NOTA[[#This Row],[CONCAT1]]="","",MATCH(NOTA[[#This Row],[CONCAT1]],[3]!db[NB NOTA_C],0))</f>
        <v/>
      </c>
      <c r="AR724" s="39" t="str">
        <f>IF(NOTA[[#This Row],[QTY/ CTN]]="","",TRUE)</f>
        <v/>
      </c>
      <c r="AS724" s="39" t="str">
        <f ca="1">IF(NOTA[[#This Row],[ID_H]]="","",IF(NOTA[[#This Row],[Column3]]=TRUE,NOTA[[#This Row],[QTY/ CTN]],INDEX([3]!db[QTY/ CTN],NOTA[[#This Row],[//DB]])))</f>
        <v/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4" s="39" t="str">
        <f ca="1">IF(NOTA[[#This Row],[ID_H]]="","",MATCH(NOTA[[#This Row],[NB NOTA_C_QTY]],[3]!db[NB NOTA_C_QTY],0))</f>
        <v/>
      </c>
      <c r="AV724" s="55" t="str">
        <f ca="1">IF(NOTA[[#This Row],[NB NOTA_C_QTY]]="","",ROW()-2)</f>
        <v/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 t="str">
        <f ca="1">IF(NOTA[[#This Row],[NAMA BARANG]]="","",INDEX(NOTA[ID],MATCH(,INDIRECT(ADDRESS(ROW(NOTA[ID]),COLUMN(NOTA[ID]))&amp;":"&amp;ADDRESS(ROW(),COLUMN(NOTA[ID]))),-1)))</f>
        <v/>
      </c>
      <c r="E725" s="47"/>
      <c r="H725" s="48"/>
      <c r="N725" s="39"/>
      <c r="Q725" s="43"/>
      <c r="R725" s="49"/>
      <c r="S725" s="50"/>
      <c r="U725" s="51"/>
      <c r="V725" s="46"/>
      <c r="W725" s="51" t="str">
        <f>IF(NOTA[[#This Row],[HARGA/ CTN]]="",NOTA[[#This Row],[JUMLAH_H]],NOTA[[#This Row],[HARGA/ CTN]]*IF(NOTA[[#This Row],[C]]="",0,NOTA[[#This Row],[C]]))</f>
        <v/>
      </c>
      <c r="X725" s="51" t="str">
        <f>IF(NOTA[[#This Row],[JUMLAH]]="","",NOTA[[#This Row],[JUMLAH]]*NOTA[[#This Row],[DISC 1]])</f>
        <v/>
      </c>
      <c r="Y725" s="51" t="str">
        <f>IF(NOTA[[#This Row],[JUMLAH]]="","",(NOTA[[#This Row],[JUMLAH]]-NOTA[[#This Row],[DISC 1-]])*NOTA[[#This Row],[DISC 2]])</f>
        <v/>
      </c>
      <c r="Z725" s="51" t="str">
        <f>IF(NOTA[[#This Row],[JUMLAH]]="","",NOTA[[#This Row],[DISC 1-]]+NOTA[[#This Row],[DISC 2-]])</f>
        <v/>
      </c>
      <c r="AA725" s="51" t="str">
        <f>IF(NOTA[[#This Row],[JUMLAH]]="","",NOTA[[#This Row],[JUMLAH]]-NOTA[[#This Row],[DISC]])</f>
        <v/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51" t="str">
        <f>IF(OR(NOTA[[#This Row],[QTY]]="",NOTA[[#This Row],[HARGA SATUAN]]="",),"",NOTA[[#This Row],[QTY]]*NOTA[[#This Row],[HARGA SATUAN]])</f>
        <v/>
      </c>
      <c r="AG725" s="40" t="str">
        <f ca="1">IF(NOTA[ID_H]="","",INDEX(NOTA[TANGGAL],MATCH(,INDIRECT(ADDRESS(ROW(NOTA[TANGGAL]),COLUMN(NOTA[TANGGAL]))&amp;":"&amp;ADDRESS(ROW(),COLUMN(NOTA[TANGGAL]))),-1)))</f>
        <v/>
      </c>
      <c r="AH725" s="42" t="str">
        <f ca="1">IF(NOTA[[#This Row],[NAMA BARANG]]="","",INDEX(NOTA[SUPPLIER],MATCH(,INDIRECT(ADDRESS(ROW(NOTA[ID]),COLUMN(NOTA[ID]))&amp;":"&amp;ADDRESS(ROW(),COLUMN(NOTA[ID]))),-1)))</f>
        <v/>
      </c>
      <c r="AI725" s="42" t="str">
        <f ca="1">IF(NOTA[[#This Row],[ID_H]]="","",IF(NOTA[[#This Row],[FAKTUR]]="",INDIRECT(ADDRESS(ROW()-1,COLUMN())),NOTA[[#This Row],[FAKTUR]]))</f>
        <v/>
      </c>
      <c r="AJ725" s="39" t="str">
        <f ca="1">IF(NOTA[[#This Row],[ID]]="","",COUNTIF(NOTA[ID_H],NOTA[[#This Row],[ID_H]]))</f>
        <v/>
      </c>
      <c r="AK725" s="39" t="str">
        <f ca="1">IF(NOTA[[#This Row],[TGL.NOTA]]="",IF(NOTA[[#This Row],[SUPPLIER_H]]="","",AK724),MONTH(NOTA[[#This Row],[TGL.NOTA]]))</f>
        <v/>
      </c>
      <c r="AL725" s="39" t="str">
        <f>LOWER(SUBSTITUTE(SUBSTITUTE(SUBSTITUTE(SUBSTITUTE(SUBSTITUTE(SUBSTITUTE(SUBSTITUTE(SUBSTITUTE(SUBSTITUTE(NOTA[NAMA BARANG]," ",),".",""),"-",""),"(",""),")",""),",",""),"/",""),"""",""),"+",""))</f>
        <v/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 t="str">
        <f>IF(NOTA[[#This Row],[CONCAT1]]="","",MATCH(NOTA[[#This Row],[CONCAT1]],[3]!db[NB NOTA_C],0))</f>
        <v/>
      </c>
      <c r="AR725" s="39" t="str">
        <f>IF(NOTA[[#This Row],[QTY/ CTN]]="","",TRUE)</f>
        <v/>
      </c>
      <c r="AS725" s="39" t="str">
        <f ca="1">IF(NOTA[[#This Row],[ID_H]]="","",IF(NOTA[[#This Row],[Column3]]=TRUE,NOTA[[#This Row],[QTY/ CTN]],INDEX([3]!db[QTY/ CTN],NOTA[[#This Row],[//DB]])))</f>
        <v/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5" s="39" t="str">
        <f ca="1">IF(NOTA[[#This Row],[ID_H]]="","",MATCH(NOTA[[#This Row],[NB NOTA_C_QTY]],[3]!db[NB NOTA_C_QTY],0))</f>
        <v/>
      </c>
      <c r="AV725" s="55" t="str">
        <f ca="1">IF(NOTA[[#This Row],[NB NOTA_C_QTY]]="","",ROW()-2)</f>
        <v/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 t="str">
        <f ca="1">IF(NOTA[[#This Row],[NAMA BARANG]]="","",INDEX(NOTA[ID],MATCH(,INDIRECT(ADDRESS(ROW(NOTA[ID]),COLUMN(NOTA[ID]))&amp;":"&amp;ADDRESS(ROW(),COLUMN(NOTA[ID]))),-1)))</f>
        <v/>
      </c>
      <c r="E726" s="47"/>
      <c r="H726" s="48"/>
      <c r="N726" s="39"/>
      <c r="Q726" s="43"/>
      <c r="R726" s="49"/>
      <c r="S726" s="50"/>
      <c r="U726" s="51"/>
      <c r="V726" s="46"/>
      <c r="W726" s="51" t="str">
        <f>IF(NOTA[[#This Row],[HARGA/ CTN]]="",NOTA[[#This Row],[JUMLAH_H]],NOTA[[#This Row],[HARGA/ CTN]]*IF(NOTA[[#This Row],[C]]="",0,NOTA[[#This Row],[C]]))</f>
        <v/>
      </c>
      <c r="X726" s="51" t="str">
        <f>IF(NOTA[[#This Row],[JUMLAH]]="","",NOTA[[#This Row],[JUMLAH]]*NOTA[[#This Row],[DISC 1]])</f>
        <v/>
      </c>
      <c r="Y726" s="51" t="str">
        <f>IF(NOTA[[#This Row],[JUMLAH]]="","",(NOTA[[#This Row],[JUMLAH]]-NOTA[[#This Row],[DISC 1-]])*NOTA[[#This Row],[DISC 2]])</f>
        <v/>
      </c>
      <c r="Z726" s="51" t="str">
        <f>IF(NOTA[[#This Row],[JUMLAH]]="","",NOTA[[#This Row],[DISC 1-]]+NOTA[[#This Row],[DISC 2-]])</f>
        <v/>
      </c>
      <c r="AA726" s="51" t="str">
        <f>IF(NOTA[[#This Row],[JUMLAH]]="","",NOTA[[#This Row],[JUMLAH]]-NOTA[[#This Row],[DISC]])</f>
        <v/>
      </c>
      <c r="AB726" s="51"/>
      <c r="AC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51" t="str">
        <f>IF(OR(NOTA[[#This Row],[QTY]]="",NOTA[[#This Row],[HARGA SATUAN]]="",),"",NOTA[[#This Row],[QTY]]*NOTA[[#This Row],[HARGA SATUAN]])</f>
        <v/>
      </c>
      <c r="AG726" s="40" t="str">
        <f ca="1">IF(NOTA[ID_H]="","",INDEX(NOTA[TANGGAL],MATCH(,INDIRECT(ADDRESS(ROW(NOTA[TANGGAL]),COLUMN(NOTA[TANGGAL]))&amp;":"&amp;ADDRESS(ROW(),COLUMN(NOTA[TANGGAL]))),-1)))</f>
        <v/>
      </c>
      <c r="AH726" s="42" t="str">
        <f ca="1">IF(NOTA[[#This Row],[NAMA BARANG]]="","",INDEX(NOTA[SUPPLIER],MATCH(,INDIRECT(ADDRESS(ROW(NOTA[ID]),COLUMN(NOTA[ID]))&amp;":"&amp;ADDRESS(ROW(),COLUMN(NOTA[ID]))),-1)))</f>
        <v/>
      </c>
      <c r="AI726" s="42" t="str">
        <f ca="1">IF(NOTA[[#This Row],[ID_H]]="","",IF(NOTA[[#This Row],[FAKTUR]]="",INDIRECT(ADDRESS(ROW()-1,COLUMN())),NOTA[[#This Row],[FAKTUR]]))</f>
        <v/>
      </c>
      <c r="AJ726" s="39" t="str">
        <f ca="1">IF(NOTA[[#This Row],[ID]]="","",COUNTIF(NOTA[ID_H],NOTA[[#This Row],[ID_H]]))</f>
        <v/>
      </c>
      <c r="AK726" s="39" t="str">
        <f ca="1">IF(NOTA[[#This Row],[TGL.NOTA]]="",IF(NOTA[[#This Row],[SUPPLIER_H]]="","",AK725),MONTH(NOTA[[#This Row],[TGL.NOTA]]))</f>
        <v/>
      </c>
      <c r="AL726" s="39" t="str">
        <f>LOWER(SUBSTITUTE(SUBSTITUTE(SUBSTITUTE(SUBSTITUTE(SUBSTITUTE(SUBSTITUTE(SUBSTITUTE(SUBSTITUTE(SUBSTITUTE(NOTA[NAMA BARANG]," ",),".",""),"-",""),"(",""),")",""),",",""),"/",""),"""",""),"+",""))</f>
        <v/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 t="str">
        <f>IF(NOTA[[#This Row],[CONCAT1]]="","",MATCH(NOTA[[#This Row],[CONCAT1]],[3]!db[NB NOTA_C],0))</f>
        <v/>
      </c>
      <c r="AR726" s="39" t="str">
        <f>IF(NOTA[[#This Row],[QTY/ CTN]]="","",TRUE)</f>
        <v/>
      </c>
      <c r="AS726" s="39" t="str">
        <f ca="1">IF(NOTA[[#This Row],[ID_H]]="","",IF(NOTA[[#This Row],[Column3]]=TRUE,NOTA[[#This Row],[QTY/ CTN]],INDEX([3]!db[QTY/ CTN],NOTA[[#This Row],[//DB]])))</f>
        <v/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6" s="39" t="str">
        <f ca="1">IF(NOTA[[#This Row],[ID_H]]="","",MATCH(NOTA[[#This Row],[NB NOTA_C_QTY]],[3]!db[NB NOTA_C_QTY],0))</f>
        <v/>
      </c>
      <c r="AV726" s="55" t="str">
        <f ca="1">IF(NOTA[[#This Row],[NB NOTA_C_QTY]]="","",ROW()-2)</f>
        <v/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NOTA_C_QTY]],[3]!db[NB NOTA_C_QTY],0))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39" t="str">
        <f>IF(NOTA[[#This Row],[ID_P]]="","",MATCH(NOTA[[#This Row],[ID_P]],[1]!B_MSK[N_ID],0))</f>
        <v/>
      </c>
      <c r="D728" s="39" t="str">
        <f ca="1">IF(NOTA[[#This Row],[NAMA BARANG]]="","",INDEX(NOTA[ID],MATCH(,INDIRECT(ADDRESS(ROW(NOTA[ID]),COLUMN(NOTA[ID]))&amp;":"&amp;ADDRESS(ROW(),COLUMN(NOTA[ID]))),-1)))</f>
        <v/>
      </c>
      <c r="E728" s="47"/>
      <c r="H728" s="48"/>
      <c r="N728" s="39"/>
      <c r="Q728" s="43"/>
      <c r="R728" s="49"/>
      <c r="S728" s="50"/>
      <c r="U728" s="51"/>
      <c r="V728" s="46"/>
      <c r="W728" s="51" t="str">
        <f>IF(NOTA[[#This Row],[HARGA/ CTN]]="",NOTA[[#This Row],[JUMLAH_H]],NOTA[[#This Row],[HARGA/ CTN]]*IF(NOTA[[#This Row],[C]]="",0,NOTA[[#This Row],[C]]))</f>
        <v/>
      </c>
      <c r="X728" s="51" t="str">
        <f>IF(NOTA[[#This Row],[JUMLAH]]="","",NOTA[[#This Row],[JUMLAH]]*NOTA[[#This Row],[DISC 1]])</f>
        <v/>
      </c>
      <c r="Y728" s="51" t="str">
        <f>IF(NOTA[[#This Row],[JUMLAH]]="","",(NOTA[[#This Row],[JUMLAH]]-NOTA[[#This Row],[DISC 1-]])*NOTA[[#This Row],[DISC 2]])</f>
        <v/>
      </c>
      <c r="Z728" s="51" t="str">
        <f>IF(NOTA[[#This Row],[JUMLAH]]="","",NOTA[[#This Row],[DISC 1-]]+NOTA[[#This Row],[DISC 2-]])</f>
        <v/>
      </c>
      <c r="AA728" s="51" t="str">
        <f>IF(NOTA[[#This Row],[JUMLAH]]="","",NOTA[[#This Row],[JUMLAH]]-NOTA[[#This Row],[DISC]])</f>
        <v/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51" t="str">
        <f>IF(OR(NOTA[[#This Row],[QTY]]="",NOTA[[#This Row],[HARGA SATUAN]]="",),"",NOTA[[#This Row],[QTY]]*NOTA[[#This Row],[HARGA SATUAN]])</f>
        <v/>
      </c>
      <c r="AG728" s="40" t="str">
        <f ca="1">IF(NOTA[ID_H]="","",INDEX(NOTA[TANGGAL],MATCH(,INDIRECT(ADDRESS(ROW(NOTA[TANGGAL]),COLUMN(NOTA[TANGGAL]))&amp;":"&amp;ADDRESS(ROW(),COLUMN(NOTA[TANGGAL]))),-1)))</f>
        <v/>
      </c>
      <c r="AH728" s="42" t="str">
        <f ca="1">IF(NOTA[[#This Row],[NAMA BARANG]]="","",INDEX(NOTA[SUPPLIER],MATCH(,INDIRECT(ADDRESS(ROW(NOTA[ID]),COLUMN(NOTA[ID]))&amp;":"&amp;ADDRESS(ROW(),COLUMN(NOTA[ID]))),-1)))</f>
        <v/>
      </c>
      <c r="AI728" s="42" t="str">
        <f ca="1">IF(NOTA[[#This Row],[ID_H]]="","",IF(NOTA[[#This Row],[FAKTUR]]="",INDIRECT(ADDRESS(ROW()-1,COLUMN())),NOTA[[#This Row],[FAKTUR]]))</f>
        <v/>
      </c>
      <c r="AJ728" s="39" t="str">
        <f ca="1">IF(NOTA[[#This Row],[ID]]="","",COUNTIF(NOTA[ID_H],NOTA[[#This Row],[ID_H]]))</f>
        <v/>
      </c>
      <c r="AK728" s="39" t="str">
        <f ca="1">IF(NOTA[[#This Row],[TGL.NOTA]]="",IF(NOTA[[#This Row],[SUPPLIER_H]]="","",AK727),MONTH(NOTA[[#This Row],[TGL.NOTA]]))</f>
        <v/>
      </c>
      <c r="AL728" s="39" t="str">
        <f>LOWER(SUBSTITUTE(SUBSTITUTE(SUBSTITUTE(SUBSTITUTE(SUBSTITUTE(SUBSTITUTE(SUBSTITUTE(SUBSTITUTE(SUBSTITUTE(NOTA[NAMA BARANG]," ",),".",""),"-",""),"(",""),")",""),",",""),"/",""),"""",""),"+",""))</f>
        <v/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39" t="str">
        <f>IF(NOTA[[#This Row],[CONCAT4]]="","",_xlfn.IFNA(MATCH(NOTA[[#This Row],[CONCAT4]],[2]!RAW[CONCAT_H],0),FALSE))</f>
        <v/>
      </c>
      <c r="AQ728" s="39" t="str">
        <f>IF(NOTA[[#This Row],[CONCAT1]]="","",MATCH(NOTA[[#This Row],[CONCAT1]],[3]!db[NB NOTA_C],0))</f>
        <v/>
      </c>
      <c r="AR728" s="39" t="str">
        <f>IF(NOTA[[#This Row],[QTY/ CTN]]="","",TRUE)</f>
        <v/>
      </c>
      <c r="AS728" s="39" t="str">
        <f ca="1">IF(NOTA[[#This Row],[ID_H]]="","",IF(NOTA[[#This Row],[Column3]]=TRUE,NOTA[[#This Row],[QTY/ CTN]],INDEX([3]!db[QTY/ CTN],NOTA[[#This Row],[//DB]])))</f>
        <v/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8" s="39" t="str">
        <f ca="1">IF(NOTA[[#This Row],[ID_H]]="","",MATCH(NOTA[[#This Row],[NB NOTA_C_QTY]],[3]!db[NB NOTA_C_QTY],0))</f>
        <v/>
      </c>
      <c r="AV728" s="55" t="str">
        <f ca="1">IF(NOTA[[#This Row],[NB NOTA_C_QTY]]="","",ROW()-2)</f>
        <v/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 t="str">
        <f ca="1">IF(NOTA[[#This Row],[NAMA BARANG]]="","",INDEX(NOTA[ID],MATCH(,INDIRECT(ADDRESS(ROW(NOTA[ID]),COLUMN(NOTA[ID]))&amp;":"&amp;ADDRESS(ROW(),COLUMN(NOTA[ID]))),-1)))</f>
        <v/>
      </c>
      <c r="E729" s="47"/>
      <c r="H729" s="48"/>
      <c r="N729" s="39"/>
      <c r="Q729" s="43"/>
      <c r="R729" s="49"/>
      <c r="S729" s="50"/>
      <c r="U729" s="51"/>
      <c r="V729" s="46"/>
      <c r="W729" s="51" t="str">
        <f>IF(NOTA[[#This Row],[HARGA/ CTN]]="",NOTA[[#This Row],[JUMLAH_H]],NOTA[[#This Row],[HARGA/ CTN]]*IF(NOTA[[#This Row],[C]]="",0,NOTA[[#This Row],[C]]))</f>
        <v/>
      </c>
      <c r="X729" s="51" t="str">
        <f>IF(NOTA[[#This Row],[JUMLAH]]="","",NOTA[[#This Row],[JUMLAH]]*NOTA[[#This Row],[DISC 1]])</f>
        <v/>
      </c>
      <c r="Y729" s="51" t="str">
        <f>IF(NOTA[[#This Row],[JUMLAH]]="","",(NOTA[[#This Row],[JUMLAH]]-NOTA[[#This Row],[DISC 1-]])*NOTA[[#This Row],[DISC 2]])</f>
        <v/>
      </c>
      <c r="Z729" s="51" t="str">
        <f>IF(NOTA[[#This Row],[JUMLAH]]="","",NOTA[[#This Row],[DISC 1-]]+NOTA[[#This Row],[DISC 2-]])</f>
        <v/>
      </c>
      <c r="AA729" s="51" t="str">
        <f>IF(NOTA[[#This Row],[JUMLAH]]="","",NOTA[[#This Row],[JUMLAH]]-NOTA[[#This Row],[DISC]])</f>
        <v/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51" t="str">
        <f>IF(OR(NOTA[[#This Row],[QTY]]="",NOTA[[#This Row],[HARGA SATUAN]]="",),"",NOTA[[#This Row],[QTY]]*NOTA[[#This Row],[HARGA SATUAN]])</f>
        <v/>
      </c>
      <c r="AG729" s="40" t="str">
        <f ca="1">IF(NOTA[ID_H]="","",INDEX(NOTA[TANGGAL],MATCH(,INDIRECT(ADDRESS(ROW(NOTA[TANGGAL]),COLUMN(NOTA[TANGGAL]))&amp;":"&amp;ADDRESS(ROW(),COLUMN(NOTA[TANGGAL]))),-1)))</f>
        <v/>
      </c>
      <c r="AH729" s="42" t="str">
        <f ca="1">IF(NOTA[[#This Row],[NAMA BARANG]]="","",INDEX(NOTA[SUPPLIER],MATCH(,INDIRECT(ADDRESS(ROW(NOTA[ID]),COLUMN(NOTA[ID]))&amp;":"&amp;ADDRESS(ROW(),COLUMN(NOTA[ID]))),-1)))</f>
        <v/>
      </c>
      <c r="AI729" s="42" t="str">
        <f ca="1">IF(NOTA[[#This Row],[ID_H]]="","",IF(NOTA[[#This Row],[FAKTUR]]="",INDIRECT(ADDRESS(ROW()-1,COLUMN())),NOTA[[#This Row],[FAKTUR]]))</f>
        <v/>
      </c>
      <c r="AJ729" s="39" t="str">
        <f ca="1">IF(NOTA[[#This Row],[ID]]="","",COUNTIF(NOTA[ID_H],NOTA[[#This Row],[ID_H]]))</f>
        <v/>
      </c>
      <c r="AK729" s="39" t="str">
        <f ca="1">IF(NOTA[[#This Row],[TGL.NOTA]]="",IF(NOTA[[#This Row],[SUPPLIER_H]]="","",AK728),MONTH(NOTA[[#This Row],[TGL.NOTA]]))</f>
        <v/>
      </c>
      <c r="AL729" s="39" t="str">
        <f>LOWER(SUBSTITUTE(SUBSTITUTE(SUBSTITUTE(SUBSTITUTE(SUBSTITUTE(SUBSTITUTE(SUBSTITUTE(SUBSTITUTE(SUBSTITUTE(NOTA[NAMA BARANG]," ",),".",""),"-",""),"(",""),")",""),",",""),"/",""),"""",""),"+",""))</f>
        <v/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 t="str">
        <f>IF(NOTA[[#This Row],[CONCAT1]]="","",MATCH(NOTA[[#This Row],[CONCAT1]],[3]!db[NB NOTA_C],0))</f>
        <v/>
      </c>
      <c r="AR729" s="39" t="str">
        <f>IF(NOTA[[#This Row],[QTY/ CTN]]="","",TRUE)</f>
        <v/>
      </c>
      <c r="AS729" s="39" t="str">
        <f ca="1">IF(NOTA[[#This Row],[ID_H]]="","",IF(NOTA[[#This Row],[Column3]]=TRUE,NOTA[[#This Row],[QTY/ CTN]],INDEX([3]!db[QTY/ CTN],NOTA[[#This Row],[//DB]])))</f>
        <v/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9" s="39" t="str">
        <f ca="1">IF(NOTA[[#This Row],[ID_H]]="","",MATCH(NOTA[[#This Row],[NB NOTA_C_QTY]],[3]!db[NB NOTA_C_QTY],0))</f>
        <v/>
      </c>
      <c r="AV729" s="55" t="str">
        <f ca="1">IF(NOTA[[#This Row],[NB NOTA_C_QTY]]="","",ROW()-2)</f>
        <v/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 t="str">
        <f ca="1">IF(NOTA[[#This Row],[NAMA BARANG]]="","",INDEX(NOTA[ID],MATCH(,INDIRECT(ADDRESS(ROW(NOTA[ID]),COLUMN(NOTA[ID]))&amp;":"&amp;ADDRESS(ROW(),COLUMN(NOTA[ID]))),-1)))</f>
        <v/>
      </c>
      <c r="E730" s="47"/>
      <c r="H730" s="48"/>
      <c r="N730" s="39"/>
      <c r="Q730" s="43"/>
      <c r="R730" s="49"/>
      <c r="S730" s="50"/>
      <c r="U730" s="51"/>
      <c r="V730" s="46"/>
      <c r="W730" s="51" t="str">
        <f>IF(NOTA[[#This Row],[HARGA/ CTN]]="",NOTA[[#This Row],[JUMLAH_H]],NOTA[[#This Row],[HARGA/ CTN]]*IF(NOTA[[#This Row],[C]]="",0,NOTA[[#This Row],[C]]))</f>
        <v/>
      </c>
      <c r="X730" s="51" t="str">
        <f>IF(NOTA[[#This Row],[JUMLAH]]="","",NOTA[[#This Row],[JUMLAH]]*NOTA[[#This Row],[DISC 1]])</f>
        <v/>
      </c>
      <c r="Y730" s="51" t="str">
        <f>IF(NOTA[[#This Row],[JUMLAH]]="","",(NOTA[[#This Row],[JUMLAH]]-NOTA[[#This Row],[DISC 1-]])*NOTA[[#This Row],[DISC 2]])</f>
        <v/>
      </c>
      <c r="Z730" s="51" t="str">
        <f>IF(NOTA[[#This Row],[JUMLAH]]="","",NOTA[[#This Row],[DISC 1-]]+NOTA[[#This Row],[DISC 2-]])</f>
        <v/>
      </c>
      <c r="AA730" s="51" t="str">
        <f>IF(NOTA[[#This Row],[JUMLAH]]="","",NOTA[[#This Row],[JUMLAH]]-NOTA[[#This Row],[DISC]])</f>
        <v/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51" t="str">
        <f>IF(OR(NOTA[[#This Row],[QTY]]="",NOTA[[#This Row],[HARGA SATUAN]]="",),"",NOTA[[#This Row],[QTY]]*NOTA[[#This Row],[HARGA SATUAN]])</f>
        <v/>
      </c>
      <c r="AG730" s="40" t="str">
        <f ca="1">IF(NOTA[ID_H]="","",INDEX(NOTA[TANGGAL],MATCH(,INDIRECT(ADDRESS(ROW(NOTA[TANGGAL]),COLUMN(NOTA[TANGGAL]))&amp;":"&amp;ADDRESS(ROW(),COLUMN(NOTA[TANGGAL]))),-1)))</f>
        <v/>
      </c>
      <c r="AH730" s="42" t="str">
        <f ca="1">IF(NOTA[[#This Row],[NAMA BARANG]]="","",INDEX(NOTA[SUPPLIER],MATCH(,INDIRECT(ADDRESS(ROW(NOTA[ID]),COLUMN(NOTA[ID]))&amp;":"&amp;ADDRESS(ROW(),COLUMN(NOTA[ID]))),-1)))</f>
        <v/>
      </c>
      <c r="AI730" s="42" t="str">
        <f ca="1">IF(NOTA[[#This Row],[ID_H]]="","",IF(NOTA[[#This Row],[FAKTUR]]="",INDIRECT(ADDRESS(ROW()-1,COLUMN())),NOTA[[#This Row],[FAKTUR]]))</f>
        <v/>
      </c>
      <c r="AJ730" s="39" t="str">
        <f ca="1">IF(NOTA[[#This Row],[ID]]="","",COUNTIF(NOTA[ID_H],NOTA[[#This Row],[ID_H]]))</f>
        <v/>
      </c>
      <c r="AK730" s="39" t="str">
        <f ca="1">IF(NOTA[[#This Row],[TGL.NOTA]]="",IF(NOTA[[#This Row],[SUPPLIER_H]]="","",AK729),MONTH(NOTA[[#This Row],[TGL.NOTA]]))</f>
        <v/>
      </c>
      <c r="AL730" s="39" t="str">
        <f>LOWER(SUBSTITUTE(SUBSTITUTE(SUBSTITUTE(SUBSTITUTE(SUBSTITUTE(SUBSTITUTE(SUBSTITUTE(SUBSTITUTE(SUBSTITUTE(NOTA[NAMA BARANG]," ",),".",""),"-",""),"(",""),")",""),",",""),"/",""),"""",""),"+",""))</f>
        <v/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 t="str">
        <f>IF(NOTA[[#This Row],[CONCAT1]]="","",MATCH(NOTA[[#This Row],[CONCAT1]],[3]!db[NB NOTA_C],0))</f>
        <v/>
      </c>
      <c r="AR730" s="39" t="str">
        <f>IF(NOTA[[#This Row],[QTY/ CTN]]="","",TRUE)</f>
        <v/>
      </c>
      <c r="AS730" s="39" t="str">
        <f ca="1">IF(NOTA[[#This Row],[ID_H]]="","",IF(NOTA[[#This Row],[Column3]]=TRUE,NOTA[[#This Row],[QTY/ CTN]],INDEX([3]!db[QTY/ CTN],NOTA[[#This Row],[//DB]])))</f>
        <v/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0" s="39" t="str">
        <f ca="1">IF(NOTA[[#This Row],[ID_H]]="","",MATCH(NOTA[[#This Row],[NB NOTA_C_QTY]],[3]!db[NB NOTA_C_QTY],0))</f>
        <v/>
      </c>
      <c r="AV730" s="55" t="str">
        <f ca="1">IF(NOTA[[#This Row],[NB NOTA_C_QTY]]="","",ROW()-2)</f>
        <v/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 t="str">
        <f ca="1">IF(NOTA[[#This Row],[NAMA BARANG]]="","",INDEX(NOTA[ID],MATCH(,INDIRECT(ADDRESS(ROW(NOTA[ID]),COLUMN(NOTA[ID]))&amp;":"&amp;ADDRESS(ROW(),COLUMN(NOTA[ID]))),-1)))</f>
        <v/>
      </c>
      <c r="E731" s="47"/>
      <c r="H731" s="48"/>
      <c r="N731" s="39"/>
      <c r="Q731" s="43"/>
      <c r="R731" s="49"/>
      <c r="S731" s="50"/>
      <c r="U731" s="51"/>
      <c r="V731" s="46"/>
      <c r="W731" s="51" t="str">
        <f>IF(NOTA[[#This Row],[HARGA/ CTN]]="",NOTA[[#This Row],[JUMLAH_H]],NOTA[[#This Row],[HARGA/ CTN]]*IF(NOTA[[#This Row],[C]]="",0,NOTA[[#This Row],[C]]))</f>
        <v/>
      </c>
      <c r="X731" s="51" t="str">
        <f>IF(NOTA[[#This Row],[JUMLAH]]="","",NOTA[[#This Row],[JUMLAH]]*NOTA[[#This Row],[DISC 1]])</f>
        <v/>
      </c>
      <c r="Y731" s="51" t="str">
        <f>IF(NOTA[[#This Row],[JUMLAH]]="","",(NOTA[[#This Row],[JUMLAH]]-NOTA[[#This Row],[DISC 1-]])*NOTA[[#This Row],[DISC 2]])</f>
        <v/>
      </c>
      <c r="Z731" s="51" t="str">
        <f>IF(NOTA[[#This Row],[JUMLAH]]="","",NOTA[[#This Row],[DISC 1-]]+NOTA[[#This Row],[DISC 2-]])</f>
        <v/>
      </c>
      <c r="AA731" s="51" t="str">
        <f>IF(NOTA[[#This Row],[JUMLAH]]="","",NOTA[[#This Row],[JUMLAH]]-NOTA[[#This Row],[DISC]])</f>
        <v/>
      </c>
      <c r="AB731" s="51"/>
      <c r="AC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51" t="str">
        <f>IF(OR(NOTA[[#This Row],[QTY]]="",NOTA[[#This Row],[HARGA SATUAN]]="",),"",NOTA[[#This Row],[QTY]]*NOTA[[#This Row],[HARGA SATUAN]])</f>
        <v/>
      </c>
      <c r="AG731" s="40" t="str">
        <f ca="1">IF(NOTA[ID_H]="","",INDEX(NOTA[TANGGAL],MATCH(,INDIRECT(ADDRESS(ROW(NOTA[TANGGAL]),COLUMN(NOTA[TANGGAL]))&amp;":"&amp;ADDRESS(ROW(),COLUMN(NOTA[TANGGAL]))),-1)))</f>
        <v/>
      </c>
      <c r="AH731" s="42" t="str">
        <f ca="1">IF(NOTA[[#This Row],[NAMA BARANG]]="","",INDEX(NOTA[SUPPLIER],MATCH(,INDIRECT(ADDRESS(ROW(NOTA[ID]),COLUMN(NOTA[ID]))&amp;":"&amp;ADDRESS(ROW(),COLUMN(NOTA[ID]))),-1)))</f>
        <v/>
      </c>
      <c r="AI731" s="42" t="str">
        <f ca="1">IF(NOTA[[#This Row],[ID_H]]="","",IF(NOTA[[#This Row],[FAKTUR]]="",INDIRECT(ADDRESS(ROW()-1,COLUMN())),NOTA[[#This Row],[FAKTUR]]))</f>
        <v/>
      </c>
      <c r="AJ731" s="39" t="str">
        <f ca="1">IF(NOTA[[#This Row],[ID]]="","",COUNTIF(NOTA[ID_H],NOTA[[#This Row],[ID_H]]))</f>
        <v/>
      </c>
      <c r="AK731" s="39" t="str">
        <f ca="1">IF(NOTA[[#This Row],[TGL.NOTA]]="",IF(NOTA[[#This Row],[SUPPLIER_H]]="","",AK730),MONTH(NOTA[[#This Row],[TGL.NOTA]]))</f>
        <v/>
      </c>
      <c r="AL731" s="39" t="str">
        <f>LOWER(SUBSTITUTE(SUBSTITUTE(SUBSTITUTE(SUBSTITUTE(SUBSTITUTE(SUBSTITUTE(SUBSTITUTE(SUBSTITUTE(SUBSTITUTE(NOTA[NAMA BARANG]," ",),".",""),"-",""),"(",""),")",""),",",""),"/",""),"""",""),"+",""))</f>
        <v/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 t="str">
        <f>IF(NOTA[[#This Row],[CONCAT1]]="","",MATCH(NOTA[[#This Row],[CONCAT1]],[3]!db[NB NOTA_C],0))</f>
        <v/>
      </c>
      <c r="AR731" s="39" t="str">
        <f>IF(NOTA[[#This Row],[QTY/ CTN]]="","",TRUE)</f>
        <v/>
      </c>
      <c r="AS731" s="39" t="str">
        <f ca="1">IF(NOTA[[#This Row],[ID_H]]="","",IF(NOTA[[#This Row],[Column3]]=TRUE,NOTA[[#This Row],[QTY/ CTN]],INDEX([3]!db[QTY/ CTN],NOTA[[#This Row],[//DB]])))</f>
        <v/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1" s="39" t="str">
        <f ca="1">IF(NOTA[[#This Row],[ID_H]]="","",MATCH(NOTA[[#This Row],[NB NOTA_C_QTY]],[3]!db[NB NOTA_C_QTY],0))</f>
        <v/>
      </c>
      <c r="AV731" s="55" t="str">
        <f ca="1">IF(NOTA[[#This Row],[NB NOTA_C_QTY]]="","",ROW()-2)</f>
        <v/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NOTA_C_QTY]],[3]!db[NB NOTA_C_QTY],0))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39" t="str">
        <f>IF(NOTA[[#This Row],[ID_P]]="","",MATCH(NOTA[[#This Row],[ID_P]],[1]!B_MSK[N_ID],0))</f>
        <v/>
      </c>
      <c r="D733" s="39" t="str">
        <f ca="1">IF(NOTA[[#This Row],[NAMA BARANG]]="","",INDEX(NOTA[ID],MATCH(,INDIRECT(ADDRESS(ROW(NOTA[ID]),COLUMN(NOTA[ID]))&amp;":"&amp;ADDRESS(ROW(),COLUMN(NOTA[ID]))),-1)))</f>
        <v/>
      </c>
      <c r="E733" s="47"/>
      <c r="H733" s="48"/>
      <c r="N733" s="39"/>
      <c r="Q733" s="43"/>
      <c r="R733" s="49"/>
      <c r="S733" s="50"/>
      <c r="U733" s="51"/>
      <c r="V733" s="46"/>
      <c r="W733" s="51" t="str">
        <f>IF(NOTA[[#This Row],[HARGA/ CTN]]="",NOTA[[#This Row],[JUMLAH_H]],NOTA[[#This Row],[HARGA/ CTN]]*IF(NOTA[[#This Row],[C]]="",0,NOTA[[#This Row],[C]]))</f>
        <v/>
      </c>
      <c r="X733" s="51" t="str">
        <f>IF(NOTA[[#This Row],[JUMLAH]]="","",NOTA[[#This Row],[JUMLAH]]*NOTA[[#This Row],[DISC 1]])</f>
        <v/>
      </c>
      <c r="Y733" s="51" t="str">
        <f>IF(NOTA[[#This Row],[JUMLAH]]="","",(NOTA[[#This Row],[JUMLAH]]-NOTA[[#This Row],[DISC 1-]])*NOTA[[#This Row],[DISC 2]])</f>
        <v/>
      </c>
      <c r="Z733" s="51" t="str">
        <f>IF(NOTA[[#This Row],[JUMLAH]]="","",NOTA[[#This Row],[DISC 1-]]+NOTA[[#This Row],[DISC 2-]])</f>
        <v/>
      </c>
      <c r="AA733" s="51" t="str">
        <f>IF(NOTA[[#This Row],[JUMLAH]]="","",NOTA[[#This Row],[JUMLAH]]-NOTA[[#This Row],[DISC]])</f>
        <v/>
      </c>
      <c r="AB733" s="51"/>
      <c r="AC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51" t="str">
        <f>IF(OR(NOTA[[#This Row],[QTY]]="",NOTA[[#This Row],[HARGA SATUAN]]="",),"",NOTA[[#This Row],[QTY]]*NOTA[[#This Row],[HARGA SATUAN]])</f>
        <v/>
      </c>
      <c r="AG733" s="40" t="str">
        <f ca="1">IF(NOTA[ID_H]="","",INDEX(NOTA[TANGGAL],MATCH(,INDIRECT(ADDRESS(ROW(NOTA[TANGGAL]),COLUMN(NOTA[TANGGAL]))&amp;":"&amp;ADDRESS(ROW(),COLUMN(NOTA[TANGGAL]))),-1)))</f>
        <v/>
      </c>
      <c r="AH733" s="42" t="str">
        <f ca="1">IF(NOTA[[#This Row],[NAMA BARANG]]="","",INDEX(NOTA[SUPPLIER],MATCH(,INDIRECT(ADDRESS(ROW(NOTA[ID]),COLUMN(NOTA[ID]))&amp;":"&amp;ADDRESS(ROW(),COLUMN(NOTA[ID]))),-1)))</f>
        <v/>
      </c>
      <c r="AI733" s="42" t="str">
        <f ca="1">IF(NOTA[[#This Row],[ID_H]]="","",IF(NOTA[[#This Row],[FAKTUR]]="",INDIRECT(ADDRESS(ROW()-1,COLUMN())),NOTA[[#This Row],[FAKTUR]]))</f>
        <v/>
      </c>
      <c r="AJ733" s="39" t="str">
        <f ca="1">IF(NOTA[[#This Row],[ID]]="","",COUNTIF(NOTA[ID_H],NOTA[[#This Row],[ID_H]]))</f>
        <v/>
      </c>
      <c r="AK733" s="39" t="str">
        <f ca="1">IF(NOTA[[#This Row],[TGL.NOTA]]="",IF(NOTA[[#This Row],[SUPPLIER_H]]="","",AK732),MONTH(NOTA[[#This Row],[TGL.NOTA]]))</f>
        <v/>
      </c>
      <c r="AL733" s="39" t="str">
        <f>LOWER(SUBSTITUTE(SUBSTITUTE(SUBSTITUTE(SUBSTITUTE(SUBSTITUTE(SUBSTITUTE(SUBSTITUTE(SUBSTITUTE(SUBSTITUTE(NOTA[NAMA BARANG]," ",),".",""),"-",""),"(",""),")",""),",",""),"/",""),"""",""),"+",""))</f>
        <v/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39" t="str">
        <f>IF(NOTA[[#This Row],[CONCAT4]]="","",_xlfn.IFNA(MATCH(NOTA[[#This Row],[CONCAT4]],[2]!RAW[CONCAT_H],0),FALSE))</f>
        <v/>
      </c>
      <c r="AQ733" s="39" t="str">
        <f>IF(NOTA[[#This Row],[CONCAT1]]="","",MATCH(NOTA[[#This Row],[CONCAT1]],[3]!db[NB NOTA_C],0))</f>
        <v/>
      </c>
      <c r="AR733" s="39" t="str">
        <f>IF(NOTA[[#This Row],[QTY/ CTN]]="","",TRUE)</f>
        <v/>
      </c>
      <c r="AS733" s="39" t="str">
        <f ca="1">IF(NOTA[[#This Row],[ID_H]]="","",IF(NOTA[[#This Row],[Column3]]=TRUE,NOTA[[#This Row],[QTY/ CTN]],INDEX([3]!db[QTY/ CTN],NOTA[[#This Row],[//DB]])))</f>
        <v/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3" s="39" t="str">
        <f ca="1">IF(NOTA[[#This Row],[ID_H]]="","",MATCH(NOTA[[#This Row],[NB NOTA_C_QTY]],[3]!db[NB NOTA_C_QTY],0))</f>
        <v/>
      </c>
      <c r="AV733" s="55" t="str">
        <f ca="1">IF(NOTA[[#This Row],[NB NOTA_C_QTY]]="","",ROW()-2)</f>
        <v/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NOTA_C_QTY]],[3]!db[NB NOTA_C_QTY],0))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39" t="str">
        <f>IF(NOTA[[#This Row],[ID_P]]="","",MATCH(NOTA[[#This Row],[ID_P]],[1]!B_MSK[N_ID],0))</f>
        <v/>
      </c>
      <c r="D735" s="39" t="str">
        <f ca="1">IF(NOTA[[#This Row],[NAMA BARANG]]="","",INDEX(NOTA[ID],MATCH(,INDIRECT(ADDRESS(ROW(NOTA[ID]),COLUMN(NOTA[ID]))&amp;":"&amp;ADDRESS(ROW(),COLUMN(NOTA[ID]))),-1)))</f>
        <v/>
      </c>
      <c r="E735" s="47"/>
      <c r="H735" s="48"/>
      <c r="N735" s="39"/>
      <c r="Q735" s="43"/>
      <c r="R735" s="49"/>
      <c r="S735" s="50"/>
      <c r="U735" s="51"/>
      <c r="V735" s="46"/>
      <c r="W735" s="51" t="str">
        <f>IF(NOTA[[#This Row],[HARGA/ CTN]]="",NOTA[[#This Row],[JUMLAH_H]],NOTA[[#This Row],[HARGA/ CTN]]*IF(NOTA[[#This Row],[C]]="",0,NOTA[[#This Row],[C]]))</f>
        <v/>
      </c>
      <c r="X735" s="51" t="str">
        <f>IF(NOTA[[#This Row],[JUMLAH]]="","",NOTA[[#This Row],[JUMLAH]]*NOTA[[#This Row],[DISC 1]])</f>
        <v/>
      </c>
      <c r="Y735" s="51" t="str">
        <f>IF(NOTA[[#This Row],[JUMLAH]]="","",(NOTA[[#This Row],[JUMLAH]]-NOTA[[#This Row],[DISC 1-]])*NOTA[[#This Row],[DISC 2]])</f>
        <v/>
      </c>
      <c r="Z735" s="51" t="str">
        <f>IF(NOTA[[#This Row],[JUMLAH]]="","",NOTA[[#This Row],[DISC 1-]]+NOTA[[#This Row],[DISC 2-]])</f>
        <v/>
      </c>
      <c r="AA735" s="51" t="str">
        <f>IF(NOTA[[#This Row],[JUMLAH]]="","",NOTA[[#This Row],[JUMLAH]]-NOTA[[#This Row],[DISC]])</f>
        <v/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51" t="str">
        <f>IF(OR(NOTA[[#This Row],[QTY]]="",NOTA[[#This Row],[HARGA SATUAN]]="",),"",NOTA[[#This Row],[QTY]]*NOTA[[#This Row],[HARGA SATUAN]])</f>
        <v/>
      </c>
      <c r="AG735" s="40" t="str">
        <f ca="1">IF(NOTA[ID_H]="","",INDEX(NOTA[TANGGAL],MATCH(,INDIRECT(ADDRESS(ROW(NOTA[TANGGAL]),COLUMN(NOTA[TANGGAL]))&amp;":"&amp;ADDRESS(ROW(),COLUMN(NOTA[TANGGAL]))),-1)))</f>
        <v/>
      </c>
      <c r="AH735" s="42" t="str">
        <f ca="1">IF(NOTA[[#This Row],[NAMA BARANG]]="","",INDEX(NOTA[SUPPLIER],MATCH(,INDIRECT(ADDRESS(ROW(NOTA[ID]),COLUMN(NOTA[ID]))&amp;":"&amp;ADDRESS(ROW(),COLUMN(NOTA[ID]))),-1)))</f>
        <v/>
      </c>
      <c r="AI735" s="42" t="str">
        <f ca="1">IF(NOTA[[#This Row],[ID_H]]="","",IF(NOTA[[#This Row],[FAKTUR]]="",INDIRECT(ADDRESS(ROW()-1,COLUMN())),NOTA[[#This Row],[FAKTUR]]))</f>
        <v/>
      </c>
      <c r="AJ735" s="39" t="str">
        <f ca="1">IF(NOTA[[#This Row],[ID]]="","",COUNTIF(NOTA[ID_H],NOTA[[#This Row],[ID_H]]))</f>
        <v/>
      </c>
      <c r="AK735" s="39" t="str">
        <f ca="1">IF(NOTA[[#This Row],[TGL.NOTA]]="",IF(NOTA[[#This Row],[SUPPLIER_H]]="","",AK734),MONTH(NOTA[[#This Row],[TGL.NOTA]]))</f>
        <v/>
      </c>
      <c r="AL735" s="39" t="str">
        <f>LOWER(SUBSTITUTE(SUBSTITUTE(SUBSTITUTE(SUBSTITUTE(SUBSTITUTE(SUBSTITUTE(SUBSTITUTE(SUBSTITUTE(SUBSTITUTE(NOTA[NAMA BARANG]," ",),".",""),"-",""),"(",""),")",""),",",""),"/",""),"""",""),"+",""))</f>
        <v/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39" t="str">
        <f>IF(NOTA[[#This Row],[CONCAT4]]="","",_xlfn.IFNA(MATCH(NOTA[[#This Row],[CONCAT4]],[2]!RAW[CONCAT_H],0),FALSE))</f>
        <v/>
      </c>
      <c r="AQ735" s="39" t="str">
        <f>IF(NOTA[[#This Row],[CONCAT1]]="","",MATCH(NOTA[[#This Row],[CONCAT1]],[3]!db[NB NOTA_C],0))</f>
        <v/>
      </c>
      <c r="AR735" s="39" t="str">
        <f>IF(NOTA[[#This Row],[QTY/ CTN]]="","",TRUE)</f>
        <v/>
      </c>
      <c r="AS735" s="39" t="str">
        <f ca="1">IF(NOTA[[#This Row],[ID_H]]="","",IF(NOTA[[#This Row],[Column3]]=TRUE,NOTA[[#This Row],[QTY/ CTN]],INDEX([3]!db[QTY/ CTN],NOTA[[#This Row],[//DB]])))</f>
        <v/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5" s="39" t="str">
        <f ca="1">IF(NOTA[[#This Row],[ID_H]]="","",MATCH(NOTA[[#This Row],[NB NOTA_C_QTY]],[3]!db[NB NOTA_C_QTY],0))</f>
        <v/>
      </c>
      <c r="AV735" s="55" t="str">
        <f ca="1">IF(NOTA[[#This Row],[NB NOTA_C_QTY]]="","",ROW()-2)</f>
        <v/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 t="str">
        <f ca="1">IF(NOTA[[#This Row],[NAMA BARANG]]="","",INDEX(NOTA[ID],MATCH(,INDIRECT(ADDRESS(ROW(NOTA[ID]),COLUMN(NOTA[ID]))&amp;":"&amp;ADDRESS(ROW(),COLUMN(NOTA[ID]))),-1)))</f>
        <v/>
      </c>
      <c r="E736" s="47"/>
      <c r="H736" s="48"/>
      <c r="N736" s="39"/>
      <c r="Q736" s="43"/>
      <c r="R736" s="49"/>
      <c r="S736" s="50"/>
      <c r="U736" s="51"/>
      <c r="V736" s="46"/>
      <c r="W736" s="51" t="str">
        <f>IF(NOTA[[#This Row],[HARGA/ CTN]]="",NOTA[[#This Row],[JUMLAH_H]],NOTA[[#This Row],[HARGA/ CTN]]*IF(NOTA[[#This Row],[C]]="",0,NOTA[[#This Row],[C]]))</f>
        <v/>
      </c>
      <c r="X736" s="51" t="str">
        <f>IF(NOTA[[#This Row],[JUMLAH]]="","",NOTA[[#This Row],[JUMLAH]]*NOTA[[#This Row],[DISC 1]])</f>
        <v/>
      </c>
      <c r="Y736" s="51" t="str">
        <f>IF(NOTA[[#This Row],[JUMLAH]]="","",(NOTA[[#This Row],[JUMLAH]]-NOTA[[#This Row],[DISC 1-]])*NOTA[[#This Row],[DISC 2]])</f>
        <v/>
      </c>
      <c r="Z736" s="51" t="str">
        <f>IF(NOTA[[#This Row],[JUMLAH]]="","",NOTA[[#This Row],[DISC 1-]]+NOTA[[#This Row],[DISC 2-]])</f>
        <v/>
      </c>
      <c r="AA736" s="51" t="str">
        <f>IF(NOTA[[#This Row],[JUMLAH]]="","",NOTA[[#This Row],[JUMLAH]]-NOTA[[#This Row],[DISC]])</f>
        <v/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51" t="str">
        <f>IF(OR(NOTA[[#This Row],[QTY]]="",NOTA[[#This Row],[HARGA SATUAN]]="",),"",NOTA[[#This Row],[QTY]]*NOTA[[#This Row],[HARGA SATUAN]])</f>
        <v/>
      </c>
      <c r="AG736" s="40" t="str">
        <f ca="1">IF(NOTA[ID_H]="","",INDEX(NOTA[TANGGAL],MATCH(,INDIRECT(ADDRESS(ROW(NOTA[TANGGAL]),COLUMN(NOTA[TANGGAL]))&amp;":"&amp;ADDRESS(ROW(),COLUMN(NOTA[TANGGAL]))),-1)))</f>
        <v/>
      </c>
      <c r="AH736" s="42" t="str">
        <f ca="1">IF(NOTA[[#This Row],[NAMA BARANG]]="","",INDEX(NOTA[SUPPLIER],MATCH(,INDIRECT(ADDRESS(ROW(NOTA[ID]),COLUMN(NOTA[ID]))&amp;":"&amp;ADDRESS(ROW(),COLUMN(NOTA[ID]))),-1)))</f>
        <v/>
      </c>
      <c r="AI736" s="42" t="str">
        <f ca="1">IF(NOTA[[#This Row],[ID_H]]="","",IF(NOTA[[#This Row],[FAKTUR]]="",INDIRECT(ADDRESS(ROW()-1,COLUMN())),NOTA[[#This Row],[FAKTUR]]))</f>
        <v/>
      </c>
      <c r="AJ736" s="39" t="str">
        <f ca="1">IF(NOTA[[#This Row],[ID]]="","",COUNTIF(NOTA[ID_H],NOTA[[#This Row],[ID_H]]))</f>
        <v/>
      </c>
      <c r="AK736" s="39" t="str">
        <f ca="1">IF(NOTA[[#This Row],[TGL.NOTA]]="",IF(NOTA[[#This Row],[SUPPLIER_H]]="","",AK735),MONTH(NOTA[[#This Row],[TGL.NOTA]]))</f>
        <v/>
      </c>
      <c r="AL736" s="39" t="str">
        <f>LOWER(SUBSTITUTE(SUBSTITUTE(SUBSTITUTE(SUBSTITUTE(SUBSTITUTE(SUBSTITUTE(SUBSTITUTE(SUBSTITUTE(SUBSTITUTE(NOTA[NAMA BARANG]," ",),".",""),"-",""),"(",""),")",""),",",""),"/",""),"""",""),"+",""))</f>
        <v/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 t="str">
        <f>IF(NOTA[[#This Row],[CONCAT1]]="","",MATCH(NOTA[[#This Row],[CONCAT1]],[3]!db[NB NOTA_C],0))</f>
        <v/>
      </c>
      <c r="AR736" s="39" t="str">
        <f>IF(NOTA[[#This Row],[QTY/ CTN]]="","",TRUE)</f>
        <v/>
      </c>
      <c r="AS736" s="39" t="str">
        <f ca="1">IF(NOTA[[#This Row],[ID_H]]="","",IF(NOTA[[#This Row],[Column3]]=TRUE,NOTA[[#This Row],[QTY/ CTN]],INDEX([3]!db[QTY/ CTN],NOTA[[#This Row],[//DB]])))</f>
        <v/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6" s="39" t="str">
        <f ca="1">IF(NOTA[[#This Row],[ID_H]]="","",MATCH(NOTA[[#This Row],[NB NOTA_C_QTY]],[3]!db[NB NOTA_C_QTY],0))</f>
        <v/>
      </c>
      <c r="AV736" s="55" t="str">
        <f ca="1">IF(NOTA[[#This Row],[NB NOTA_C_QTY]]="","",ROW()-2)</f>
        <v/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 t="str">
        <f ca="1">IF(NOTA[[#This Row],[NAMA BARANG]]="","",INDEX(NOTA[ID],MATCH(,INDIRECT(ADDRESS(ROW(NOTA[ID]),COLUMN(NOTA[ID]))&amp;":"&amp;ADDRESS(ROW(),COLUMN(NOTA[ID]))),-1)))</f>
        <v/>
      </c>
      <c r="E737" s="47"/>
      <c r="H737" s="48"/>
      <c r="N737" s="39"/>
      <c r="Q737" s="43"/>
      <c r="R737" s="49"/>
      <c r="S737" s="50"/>
      <c r="U737" s="51"/>
      <c r="V737" s="46"/>
      <c r="W737" s="51" t="str">
        <f>IF(NOTA[[#This Row],[HARGA/ CTN]]="",NOTA[[#This Row],[JUMLAH_H]],NOTA[[#This Row],[HARGA/ CTN]]*IF(NOTA[[#This Row],[C]]="",0,NOTA[[#This Row],[C]]))</f>
        <v/>
      </c>
      <c r="X737" s="51" t="str">
        <f>IF(NOTA[[#This Row],[JUMLAH]]="","",NOTA[[#This Row],[JUMLAH]]*NOTA[[#This Row],[DISC 1]])</f>
        <v/>
      </c>
      <c r="Y737" s="51" t="str">
        <f>IF(NOTA[[#This Row],[JUMLAH]]="","",(NOTA[[#This Row],[JUMLAH]]-NOTA[[#This Row],[DISC 1-]])*NOTA[[#This Row],[DISC 2]])</f>
        <v/>
      </c>
      <c r="Z737" s="51" t="str">
        <f>IF(NOTA[[#This Row],[JUMLAH]]="","",NOTA[[#This Row],[DISC 1-]]+NOTA[[#This Row],[DISC 2-]])</f>
        <v/>
      </c>
      <c r="AA737" s="51" t="str">
        <f>IF(NOTA[[#This Row],[JUMLAH]]="","",NOTA[[#This Row],[JUMLAH]]-NOTA[[#This Row],[DISC]])</f>
        <v/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51" t="str">
        <f>IF(OR(NOTA[[#This Row],[QTY]]="",NOTA[[#This Row],[HARGA SATUAN]]="",),"",NOTA[[#This Row],[QTY]]*NOTA[[#This Row],[HARGA SATUAN]])</f>
        <v/>
      </c>
      <c r="AG737" s="40" t="str">
        <f ca="1">IF(NOTA[ID_H]="","",INDEX(NOTA[TANGGAL],MATCH(,INDIRECT(ADDRESS(ROW(NOTA[TANGGAL]),COLUMN(NOTA[TANGGAL]))&amp;":"&amp;ADDRESS(ROW(),COLUMN(NOTA[TANGGAL]))),-1)))</f>
        <v/>
      </c>
      <c r="AH737" s="42" t="str">
        <f ca="1">IF(NOTA[[#This Row],[NAMA BARANG]]="","",INDEX(NOTA[SUPPLIER],MATCH(,INDIRECT(ADDRESS(ROW(NOTA[ID]),COLUMN(NOTA[ID]))&amp;":"&amp;ADDRESS(ROW(),COLUMN(NOTA[ID]))),-1)))</f>
        <v/>
      </c>
      <c r="AI737" s="42" t="str">
        <f ca="1">IF(NOTA[[#This Row],[ID_H]]="","",IF(NOTA[[#This Row],[FAKTUR]]="",INDIRECT(ADDRESS(ROW()-1,COLUMN())),NOTA[[#This Row],[FAKTUR]]))</f>
        <v/>
      </c>
      <c r="AJ737" s="39" t="str">
        <f ca="1">IF(NOTA[[#This Row],[ID]]="","",COUNTIF(NOTA[ID_H],NOTA[[#This Row],[ID_H]]))</f>
        <v/>
      </c>
      <c r="AK737" s="39" t="str">
        <f ca="1">IF(NOTA[[#This Row],[TGL.NOTA]]="",IF(NOTA[[#This Row],[SUPPLIER_H]]="","",AK736),MONTH(NOTA[[#This Row],[TGL.NOTA]]))</f>
        <v/>
      </c>
      <c r="AL737" s="39" t="str">
        <f>LOWER(SUBSTITUTE(SUBSTITUTE(SUBSTITUTE(SUBSTITUTE(SUBSTITUTE(SUBSTITUTE(SUBSTITUTE(SUBSTITUTE(SUBSTITUTE(NOTA[NAMA BARANG]," ",),".",""),"-",""),"(",""),")",""),",",""),"/",""),"""",""),"+",""))</f>
        <v/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 t="str">
        <f>IF(NOTA[[#This Row],[CONCAT1]]="","",MATCH(NOTA[[#This Row],[CONCAT1]],[3]!db[NB NOTA_C],0))</f>
        <v/>
      </c>
      <c r="AR737" s="39" t="str">
        <f>IF(NOTA[[#This Row],[QTY/ CTN]]="","",TRUE)</f>
        <v/>
      </c>
      <c r="AS737" s="39" t="str">
        <f ca="1">IF(NOTA[[#This Row],[ID_H]]="","",IF(NOTA[[#This Row],[Column3]]=TRUE,NOTA[[#This Row],[QTY/ CTN]],INDEX([3]!db[QTY/ CTN],NOTA[[#This Row],[//DB]])))</f>
        <v/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7" s="39" t="str">
        <f ca="1">IF(NOTA[[#This Row],[ID_H]]="","",MATCH(NOTA[[#This Row],[NB NOTA_C_QTY]],[3]!db[NB NOTA_C_QTY],0))</f>
        <v/>
      </c>
      <c r="AV737" s="55" t="str">
        <f ca="1">IF(NOTA[[#This Row],[NB NOTA_C_QTY]]="","",ROW()-2)</f>
        <v/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 t="str">
        <f ca="1">IF(NOTA[[#This Row],[NAMA BARANG]]="","",INDEX(NOTA[ID],MATCH(,INDIRECT(ADDRESS(ROW(NOTA[ID]),COLUMN(NOTA[ID]))&amp;":"&amp;ADDRESS(ROW(),COLUMN(NOTA[ID]))),-1)))</f>
        <v/>
      </c>
      <c r="E738" s="47"/>
      <c r="H738" s="48"/>
      <c r="N738" s="39"/>
      <c r="Q738" s="43"/>
      <c r="R738" s="49"/>
      <c r="S738" s="50"/>
      <c r="U738" s="51"/>
      <c r="V738" s="46"/>
      <c r="W738" s="51" t="str">
        <f>IF(NOTA[[#This Row],[HARGA/ CTN]]="",NOTA[[#This Row],[JUMLAH_H]],NOTA[[#This Row],[HARGA/ CTN]]*IF(NOTA[[#This Row],[C]]="",0,NOTA[[#This Row],[C]]))</f>
        <v/>
      </c>
      <c r="X738" s="51" t="str">
        <f>IF(NOTA[[#This Row],[JUMLAH]]="","",NOTA[[#This Row],[JUMLAH]]*NOTA[[#This Row],[DISC 1]])</f>
        <v/>
      </c>
      <c r="Y738" s="51" t="str">
        <f>IF(NOTA[[#This Row],[JUMLAH]]="","",(NOTA[[#This Row],[JUMLAH]]-NOTA[[#This Row],[DISC 1-]])*NOTA[[#This Row],[DISC 2]])</f>
        <v/>
      </c>
      <c r="Z738" s="51" t="str">
        <f>IF(NOTA[[#This Row],[JUMLAH]]="","",NOTA[[#This Row],[DISC 1-]]+NOTA[[#This Row],[DISC 2-]])</f>
        <v/>
      </c>
      <c r="AA738" s="51" t="str">
        <f>IF(NOTA[[#This Row],[JUMLAH]]="","",NOTA[[#This Row],[JUMLAH]]-NOTA[[#This Row],[DISC]])</f>
        <v/>
      </c>
      <c r="AB738" s="51"/>
      <c r="AC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51" t="str">
        <f>IF(OR(NOTA[[#This Row],[QTY]]="",NOTA[[#This Row],[HARGA SATUAN]]="",),"",NOTA[[#This Row],[QTY]]*NOTA[[#This Row],[HARGA SATUAN]])</f>
        <v/>
      </c>
      <c r="AG738" s="40" t="str">
        <f ca="1">IF(NOTA[ID_H]="","",INDEX(NOTA[TANGGAL],MATCH(,INDIRECT(ADDRESS(ROW(NOTA[TANGGAL]),COLUMN(NOTA[TANGGAL]))&amp;":"&amp;ADDRESS(ROW(),COLUMN(NOTA[TANGGAL]))),-1)))</f>
        <v/>
      </c>
      <c r="AH738" s="42" t="str">
        <f ca="1">IF(NOTA[[#This Row],[NAMA BARANG]]="","",INDEX(NOTA[SUPPLIER],MATCH(,INDIRECT(ADDRESS(ROW(NOTA[ID]),COLUMN(NOTA[ID]))&amp;":"&amp;ADDRESS(ROW(),COLUMN(NOTA[ID]))),-1)))</f>
        <v/>
      </c>
      <c r="AI738" s="42" t="str">
        <f ca="1">IF(NOTA[[#This Row],[ID_H]]="","",IF(NOTA[[#This Row],[FAKTUR]]="",INDIRECT(ADDRESS(ROW()-1,COLUMN())),NOTA[[#This Row],[FAKTUR]]))</f>
        <v/>
      </c>
      <c r="AJ738" s="39" t="str">
        <f ca="1">IF(NOTA[[#This Row],[ID]]="","",COUNTIF(NOTA[ID_H],NOTA[[#This Row],[ID_H]]))</f>
        <v/>
      </c>
      <c r="AK738" s="39" t="str">
        <f ca="1">IF(NOTA[[#This Row],[TGL.NOTA]]="",IF(NOTA[[#This Row],[SUPPLIER_H]]="","",AK737),MONTH(NOTA[[#This Row],[TGL.NOTA]]))</f>
        <v/>
      </c>
      <c r="AL738" s="39" t="str">
        <f>LOWER(SUBSTITUTE(SUBSTITUTE(SUBSTITUTE(SUBSTITUTE(SUBSTITUTE(SUBSTITUTE(SUBSTITUTE(SUBSTITUTE(SUBSTITUTE(NOTA[NAMA BARANG]," ",),".",""),"-",""),"(",""),")",""),",",""),"/",""),"""",""),"+",""))</f>
        <v/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 t="str">
        <f>IF(NOTA[[#This Row],[CONCAT1]]="","",MATCH(NOTA[[#This Row],[CONCAT1]],[3]!db[NB NOTA_C],0))</f>
        <v/>
      </c>
      <c r="AR738" s="39" t="str">
        <f>IF(NOTA[[#This Row],[QTY/ CTN]]="","",TRUE)</f>
        <v/>
      </c>
      <c r="AS738" s="39" t="str">
        <f ca="1">IF(NOTA[[#This Row],[ID_H]]="","",IF(NOTA[[#This Row],[Column3]]=TRUE,NOTA[[#This Row],[QTY/ CTN]],INDEX([3]!db[QTY/ CTN],NOTA[[#This Row],[//DB]])))</f>
        <v/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8" s="39" t="str">
        <f ca="1">IF(NOTA[[#This Row],[ID_H]]="","",MATCH(NOTA[[#This Row],[NB NOTA_C_QTY]],[3]!db[NB NOTA_C_QTY],0))</f>
        <v/>
      </c>
      <c r="AV738" s="55" t="str">
        <f ca="1">IF(NOTA[[#This Row],[NB NOTA_C_QTY]]="","",ROW()-2)</f>
        <v/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NOTA_C_QTY]],[3]!db[NB NOTA_C_QTY],0))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39" t="str">
        <f>IF(NOTA[[#This Row],[ID_P]]="","",MATCH(NOTA[[#This Row],[ID_P]],[1]!B_MSK[N_ID],0))</f>
        <v/>
      </c>
      <c r="D740" s="39" t="str">
        <f ca="1">IF(NOTA[[#This Row],[NAMA BARANG]]="","",INDEX(NOTA[ID],MATCH(,INDIRECT(ADDRESS(ROW(NOTA[ID]),COLUMN(NOTA[ID]))&amp;":"&amp;ADDRESS(ROW(),COLUMN(NOTA[ID]))),-1)))</f>
        <v/>
      </c>
      <c r="E740" s="47"/>
      <c r="H740" s="48"/>
      <c r="N740" s="39"/>
      <c r="Q740" s="43"/>
      <c r="R740" s="49"/>
      <c r="S740" s="50"/>
      <c r="U740" s="51"/>
      <c r="V740" s="46"/>
      <c r="W740" s="51" t="str">
        <f>IF(NOTA[[#This Row],[HARGA/ CTN]]="",NOTA[[#This Row],[JUMLAH_H]],NOTA[[#This Row],[HARGA/ CTN]]*IF(NOTA[[#This Row],[C]]="",0,NOTA[[#This Row],[C]]))</f>
        <v/>
      </c>
      <c r="X740" s="51" t="str">
        <f>IF(NOTA[[#This Row],[JUMLAH]]="","",NOTA[[#This Row],[JUMLAH]]*NOTA[[#This Row],[DISC 1]])</f>
        <v/>
      </c>
      <c r="Y740" s="51" t="str">
        <f>IF(NOTA[[#This Row],[JUMLAH]]="","",(NOTA[[#This Row],[JUMLAH]]-NOTA[[#This Row],[DISC 1-]])*NOTA[[#This Row],[DISC 2]])</f>
        <v/>
      </c>
      <c r="Z740" s="51" t="str">
        <f>IF(NOTA[[#This Row],[JUMLAH]]="","",NOTA[[#This Row],[DISC 1-]]+NOTA[[#This Row],[DISC 2-]])</f>
        <v/>
      </c>
      <c r="AA740" s="51" t="str">
        <f>IF(NOTA[[#This Row],[JUMLAH]]="","",NOTA[[#This Row],[JUMLAH]]-NOTA[[#This Row],[DISC]])</f>
        <v/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51" t="str">
        <f>IF(OR(NOTA[[#This Row],[QTY]]="",NOTA[[#This Row],[HARGA SATUAN]]="",),"",NOTA[[#This Row],[QTY]]*NOTA[[#This Row],[HARGA SATUAN]])</f>
        <v/>
      </c>
      <c r="AG740" s="40" t="str">
        <f ca="1">IF(NOTA[ID_H]="","",INDEX(NOTA[TANGGAL],MATCH(,INDIRECT(ADDRESS(ROW(NOTA[TANGGAL]),COLUMN(NOTA[TANGGAL]))&amp;":"&amp;ADDRESS(ROW(),COLUMN(NOTA[TANGGAL]))),-1)))</f>
        <v/>
      </c>
      <c r="AH740" s="42" t="str">
        <f ca="1">IF(NOTA[[#This Row],[NAMA BARANG]]="","",INDEX(NOTA[SUPPLIER],MATCH(,INDIRECT(ADDRESS(ROW(NOTA[ID]),COLUMN(NOTA[ID]))&amp;":"&amp;ADDRESS(ROW(),COLUMN(NOTA[ID]))),-1)))</f>
        <v/>
      </c>
      <c r="AI740" s="42" t="str">
        <f ca="1">IF(NOTA[[#This Row],[ID_H]]="","",IF(NOTA[[#This Row],[FAKTUR]]="",INDIRECT(ADDRESS(ROW()-1,COLUMN())),NOTA[[#This Row],[FAKTUR]]))</f>
        <v/>
      </c>
      <c r="AJ740" s="39" t="str">
        <f ca="1">IF(NOTA[[#This Row],[ID]]="","",COUNTIF(NOTA[ID_H],NOTA[[#This Row],[ID_H]]))</f>
        <v/>
      </c>
      <c r="AK740" s="39" t="str">
        <f ca="1">IF(NOTA[[#This Row],[TGL.NOTA]]="",IF(NOTA[[#This Row],[SUPPLIER_H]]="","",AK739),MONTH(NOTA[[#This Row],[TGL.NOTA]]))</f>
        <v/>
      </c>
      <c r="AL740" s="39" t="str">
        <f>LOWER(SUBSTITUTE(SUBSTITUTE(SUBSTITUTE(SUBSTITUTE(SUBSTITUTE(SUBSTITUTE(SUBSTITUTE(SUBSTITUTE(SUBSTITUTE(NOTA[NAMA BARANG]," ",),".",""),"-",""),"(",""),")",""),",",""),"/",""),"""",""),"+",""))</f>
        <v/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39" t="str">
        <f>IF(NOTA[[#This Row],[CONCAT4]]="","",_xlfn.IFNA(MATCH(NOTA[[#This Row],[CONCAT4]],[2]!RAW[CONCAT_H],0),FALSE))</f>
        <v/>
      </c>
      <c r="AQ740" s="39" t="str">
        <f>IF(NOTA[[#This Row],[CONCAT1]]="","",MATCH(NOTA[[#This Row],[CONCAT1]],[3]!db[NB NOTA_C],0))</f>
        <v/>
      </c>
      <c r="AR740" s="39" t="str">
        <f>IF(NOTA[[#This Row],[QTY/ CTN]]="","",TRUE)</f>
        <v/>
      </c>
      <c r="AS740" s="39" t="str">
        <f ca="1">IF(NOTA[[#This Row],[ID_H]]="","",IF(NOTA[[#This Row],[Column3]]=TRUE,NOTA[[#This Row],[QTY/ CTN]],INDEX([3]!db[QTY/ CTN],NOTA[[#This Row],[//DB]])))</f>
        <v/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0" s="39" t="str">
        <f ca="1">IF(NOTA[[#This Row],[ID_H]]="","",MATCH(NOTA[[#This Row],[NB NOTA_C_QTY]],[3]!db[NB NOTA_C_QTY],0))</f>
        <v/>
      </c>
      <c r="AV740" s="55" t="str">
        <f ca="1">IF(NOTA[[#This Row],[NB NOTA_C_QTY]]="","",ROW()-2)</f>
        <v/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 t="str">
        <f ca="1">IF(NOTA[[#This Row],[NAMA BARANG]]="","",INDEX(NOTA[ID],MATCH(,INDIRECT(ADDRESS(ROW(NOTA[ID]),COLUMN(NOTA[ID]))&amp;":"&amp;ADDRESS(ROW(),COLUMN(NOTA[ID]))),-1)))</f>
        <v/>
      </c>
      <c r="E741" s="47"/>
      <c r="H741" s="48"/>
      <c r="N741" s="39"/>
      <c r="Q741" s="43"/>
      <c r="R741" s="49"/>
      <c r="S741" s="50"/>
      <c r="U741" s="51"/>
      <c r="V741" s="46"/>
      <c r="W741" s="51" t="str">
        <f>IF(NOTA[[#This Row],[HARGA/ CTN]]="",NOTA[[#This Row],[JUMLAH_H]],NOTA[[#This Row],[HARGA/ CTN]]*IF(NOTA[[#This Row],[C]]="",0,NOTA[[#This Row],[C]]))</f>
        <v/>
      </c>
      <c r="X741" s="51" t="str">
        <f>IF(NOTA[[#This Row],[JUMLAH]]="","",NOTA[[#This Row],[JUMLAH]]*NOTA[[#This Row],[DISC 1]])</f>
        <v/>
      </c>
      <c r="Y741" s="51" t="str">
        <f>IF(NOTA[[#This Row],[JUMLAH]]="","",(NOTA[[#This Row],[JUMLAH]]-NOTA[[#This Row],[DISC 1-]])*NOTA[[#This Row],[DISC 2]])</f>
        <v/>
      </c>
      <c r="Z741" s="51" t="str">
        <f>IF(NOTA[[#This Row],[JUMLAH]]="","",NOTA[[#This Row],[DISC 1-]]+NOTA[[#This Row],[DISC 2-]])</f>
        <v/>
      </c>
      <c r="AA741" s="51" t="str">
        <f>IF(NOTA[[#This Row],[JUMLAH]]="","",NOTA[[#This Row],[JUMLAH]]-NOTA[[#This Row],[DISC]])</f>
        <v/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1" t="str">
        <f>IF(OR(NOTA[[#This Row],[QTY]]="",NOTA[[#This Row],[HARGA SATUAN]]="",),"",NOTA[[#This Row],[QTY]]*NOTA[[#This Row],[HARGA SATUAN]])</f>
        <v/>
      </c>
      <c r="AG741" s="40" t="str">
        <f ca="1">IF(NOTA[ID_H]="","",INDEX(NOTA[TANGGAL],MATCH(,INDIRECT(ADDRESS(ROW(NOTA[TANGGAL]),COLUMN(NOTA[TANGGAL]))&amp;":"&amp;ADDRESS(ROW(),COLUMN(NOTA[TANGGAL]))),-1)))</f>
        <v/>
      </c>
      <c r="AH741" s="42" t="str">
        <f ca="1">IF(NOTA[[#This Row],[NAMA BARANG]]="","",INDEX(NOTA[SUPPLIER],MATCH(,INDIRECT(ADDRESS(ROW(NOTA[ID]),COLUMN(NOTA[ID]))&amp;":"&amp;ADDRESS(ROW(),COLUMN(NOTA[ID]))),-1)))</f>
        <v/>
      </c>
      <c r="AI741" s="42" t="str">
        <f ca="1">IF(NOTA[[#This Row],[ID_H]]="","",IF(NOTA[[#This Row],[FAKTUR]]="",INDIRECT(ADDRESS(ROW()-1,COLUMN())),NOTA[[#This Row],[FAKTUR]]))</f>
        <v/>
      </c>
      <c r="AJ741" s="39" t="str">
        <f ca="1">IF(NOTA[[#This Row],[ID]]="","",COUNTIF(NOTA[ID_H],NOTA[[#This Row],[ID_H]]))</f>
        <v/>
      </c>
      <c r="AK741" s="39" t="str">
        <f ca="1">IF(NOTA[[#This Row],[TGL.NOTA]]="",IF(NOTA[[#This Row],[SUPPLIER_H]]="","",AK740),MONTH(NOTA[[#This Row],[TGL.NOTA]]))</f>
        <v/>
      </c>
      <c r="AL741" s="39" t="str">
        <f>LOWER(SUBSTITUTE(SUBSTITUTE(SUBSTITUTE(SUBSTITUTE(SUBSTITUTE(SUBSTITUTE(SUBSTITUTE(SUBSTITUTE(SUBSTITUTE(NOTA[NAMA BARANG]," ",),".",""),"-",""),"(",""),")",""),",",""),"/",""),"""",""),"+",""))</f>
        <v/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 t="str">
        <f>IF(NOTA[[#This Row],[CONCAT1]]="","",MATCH(NOTA[[#This Row],[CONCAT1]],[3]!db[NB NOTA_C],0))</f>
        <v/>
      </c>
      <c r="AR741" s="39" t="str">
        <f>IF(NOTA[[#This Row],[QTY/ CTN]]="","",TRUE)</f>
        <v/>
      </c>
      <c r="AS741" s="39" t="str">
        <f ca="1">IF(NOTA[[#This Row],[ID_H]]="","",IF(NOTA[[#This Row],[Column3]]=TRUE,NOTA[[#This Row],[QTY/ CTN]],INDEX([3]!db[QTY/ CTN],NOTA[[#This Row],[//DB]])))</f>
        <v/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1" s="39" t="str">
        <f ca="1">IF(NOTA[[#This Row],[ID_H]]="","",MATCH(NOTA[[#This Row],[NB NOTA_C_QTY]],[3]!db[NB NOTA_C_QTY],0))</f>
        <v/>
      </c>
      <c r="AV741" s="55" t="str">
        <f ca="1">IF(NOTA[[#This Row],[NB NOTA_C_QTY]]="","",ROW()-2)</f>
        <v/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 t="str">
        <f ca="1">IF(NOTA[[#This Row],[NAMA BARANG]]="","",INDEX(NOTA[ID],MATCH(,INDIRECT(ADDRESS(ROW(NOTA[ID]),COLUMN(NOTA[ID]))&amp;":"&amp;ADDRESS(ROW(),COLUMN(NOTA[ID]))),-1)))</f>
        <v/>
      </c>
      <c r="E742" s="47"/>
      <c r="H742" s="48"/>
      <c r="N742" s="39"/>
      <c r="Q742" s="43"/>
      <c r="R742" s="49"/>
      <c r="S742" s="50"/>
      <c r="U742" s="51"/>
      <c r="V742" s="46"/>
      <c r="W742" s="51" t="str">
        <f>IF(NOTA[[#This Row],[HARGA/ CTN]]="",NOTA[[#This Row],[JUMLAH_H]],NOTA[[#This Row],[HARGA/ CTN]]*IF(NOTA[[#This Row],[C]]="",0,NOTA[[#This Row],[C]]))</f>
        <v/>
      </c>
      <c r="X742" s="51" t="str">
        <f>IF(NOTA[[#This Row],[JUMLAH]]="","",NOTA[[#This Row],[JUMLAH]]*NOTA[[#This Row],[DISC 1]])</f>
        <v/>
      </c>
      <c r="Y742" s="51" t="str">
        <f>IF(NOTA[[#This Row],[JUMLAH]]="","",(NOTA[[#This Row],[JUMLAH]]-NOTA[[#This Row],[DISC 1-]])*NOTA[[#This Row],[DISC 2]])</f>
        <v/>
      </c>
      <c r="Z742" s="51" t="str">
        <f>IF(NOTA[[#This Row],[JUMLAH]]="","",NOTA[[#This Row],[DISC 1-]]+NOTA[[#This Row],[DISC 2-]])</f>
        <v/>
      </c>
      <c r="AA742" s="51" t="str">
        <f>IF(NOTA[[#This Row],[JUMLAH]]="","",NOTA[[#This Row],[JUMLAH]]-NOTA[[#This Row],[DISC]])</f>
        <v/>
      </c>
      <c r="AB742" s="51"/>
      <c r="AC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51" t="str">
        <f>IF(OR(NOTA[[#This Row],[QTY]]="",NOTA[[#This Row],[HARGA SATUAN]]="",),"",NOTA[[#This Row],[QTY]]*NOTA[[#This Row],[HARGA SATUAN]])</f>
        <v/>
      </c>
      <c r="AG742" s="40" t="str">
        <f ca="1">IF(NOTA[ID_H]="","",INDEX(NOTA[TANGGAL],MATCH(,INDIRECT(ADDRESS(ROW(NOTA[TANGGAL]),COLUMN(NOTA[TANGGAL]))&amp;":"&amp;ADDRESS(ROW(),COLUMN(NOTA[TANGGAL]))),-1)))</f>
        <v/>
      </c>
      <c r="AH742" s="42" t="str">
        <f ca="1">IF(NOTA[[#This Row],[NAMA BARANG]]="","",INDEX(NOTA[SUPPLIER],MATCH(,INDIRECT(ADDRESS(ROW(NOTA[ID]),COLUMN(NOTA[ID]))&amp;":"&amp;ADDRESS(ROW(),COLUMN(NOTA[ID]))),-1)))</f>
        <v/>
      </c>
      <c r="AI742" s="42" t="str">
        <f ca="1">IF(NOTA[[#This Row],[ID_H]]="","",IF(NOTA[[#This Row],[FAKTUR]]="",INDIRECT(ADDRESS(ROW()-1,COLUMN())),NOTA[[#This Row],[FAKTUR]]))</f>
        <v/>
      </c>
      <c r="AJ742" s="39" t="str">
        <f ca="1">IF(NOTA[[#This Row],[ID]]="","",COUNTIF(NOTA[ID_H],NOTA[[#This Row],[ID_H]]))</f>
        <v/>
      </c>
      <c r="AK742" s="39" t="str">
        <f ca="1">IF(NOTA[[#This Row],[TGL.NOTA]]="",IF(NOTA[[#This Row],[SUPPLIER_H]]="","",AK741),MONTH(NOTA[[#This Row],[TGL.NOTA]]))</f>
        <v/>
      </c>
      <c r="AL742" s="39" t="str">
        <f>LOWER(SUBSTITUTE(SUBSTITUTE(SUBSTITUTE(SUBSTITUTE(SUBSTITUTE(SUBSTITUTE(SUBSTITUTE(SUBSTITUTE(SUBSTITUTE(NOTA[NAMA BARANG]," ",),".",""),"-",""),"(",""),")",""),",",""),"/",""),"""",""),"+",""))</f>
        <v/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 t="str">
        <f>IF(NOTA[[#This Row],[CONCAT1]]="","",MATCH(NOTA[[#This Row],[CONCAT1]],[3]!db[NB NOTA_C],0))</f>
        <v/>
      </c>
      <c r="AR742" s="39" t="str">
        <f>IF(NOTA[[#This Row],[QTY/ CTN]]="","",TRUE)</f>
        <v/>
      </c>
      <c r="AS742" s="39" t="str">
        <f ca="1">IF(NOTA[[#This Row],[ID_H]]="","",IF(NOTA[[#This Row],[Column3]]=TRUE,NOTA[[#This Row],[QTY/ CTN]],INDEX([3]!db[QTY/ CTN],NOTA[[#This Row],[//DB]])))</f>
        <v/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2" s="39" t="str">
        <f ca="1">IF(NOTA[[#This Row],[ID_H]]="","",MATCH(NOTA[[#This Row],[NB NOTA_C_QTY]],[3]!db[NB NOTA_C_QTY],0))</f>
        <v/>
      </c>
      <c r="AV742" s="55" t="str">
        <f ca="1">IF(NOTA[[#This Row],[NB NOTA_C_QTY]]="","",ROW()-2)</f>
        <v/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NOTA_C_QTY]],[3]!db[NB NOTA_C_QTY],0))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39" t="str">
        <f>IF(NOTA[[#This Row],[ID_P]]="","",MATCH(NOTA[[#This Row],[ID_P]],[1]!B_MSK[N_ID],0))</f>
        <v/>
      </c>
      <c r="D744" s="39" t="str">
        <f ca="1">IF(NOTA[[#This Row],[NAMA BARANG]]="","",INDEX(NOTA[ID],MATCH(,INDIRECT(ADDRESS(ROW(NOTA[ID]),COLUMN(NOTA[ID]))&amp;":"&amp;ADDRESS(ROW(),COLUMN(NOTA[ID]))),-1)))</f>
        <v/>
      </c>
      <c r="E744" s="47"/>
      <c r="H744" s="48"/>
      <c r="N744" s="39"/>
      <c r="Q744" s="43"/>
      <c r="R744" s="49"/>
      <c r="S744" s="50"/>
      <c r="U744" s="51"/>
      <c r="V744" s="46"/>
      <c r="W744" s="51" t="str">
        <f>IF(NOTA[[#This Row],[HARGA/ CTN]]="",NOTA[[#This Row],[JUMLAH_H]],NOTA[[#This Row],[HARGA/ CTN]]*IF(NOTA[[#This Row],[C]]="",0,NOTA[[#This Row],[C]]))</f>
        <v/>
      </c>
      <c r="X744" s="51" t="str">
        <f>IF(NOTA[[#This Row],[JUMLAH]]="","",NOTA[[#This Row],[JUMLAH]]*NOTA[[#This Row],[DISC 1]])</f>
        <v/>
      </c>
      <c r="Y744" s="51" t="str">
        <f>IF(NOTA[[#This Row],[JUMLAH]]="","",(NOTA[[#This Row],[JUMLAH]]-NOTA[[#This Row],[DISC 1-]])*NOTA[[#This Row],[DISC 2]])</f>
        <v/>
      </c>
      <c r="Z744" s="51" t="str">
        <f>IF(NOTA[[#This Row],[JUMLAH]]="","",NOTA[[#This Row],[DISC 1-]]+NOTA[[#This Row],[DISC 2-]])</f>
        <v/>
      </c>
      <c r="AA744" s="51" t="str">
        <f>IF(NOTA[[#This Row],[JUMLAH]]="","",NOTA[[#This Row],[JUMLAH]]-NOTA[[#This Row],[DISC]])</f>
        <v/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1" t="str">
        <f>IF(OR(NOTA[[#This Row],[QTY]]="",NOTA[[#This Row],[HARGA SATUAN]]="",),"",NOTA[[#This Row],[QTY]]*NOTA[[#This Row],[HARGA SATUAN]])</f>
        <v/>
      </c>
      <c r="AG744" s="40" t="str">
        <f ca="1">IF(NOTA[ID_H]="","",INDEX(NOTA[TANGGAL],MATCH(,INDIRECT(ADDRESS(ROW(NOTA[TANGGAL]),COLUMN(NOTA[TANGGAL]))&amp;":"&amp;ADDRESS(ROW(),COLUMN(NOTA[TANGGAL]))),-1)))</f>
        <v/>
      </c>
      <c r="AH744" s="42" t="str">
        <f ca="1">IF(NOTA[[#This Row],[NAMA BARANG]]="","",INDEX(NOTA[SUPPLIER],MATCH(,INDIRECT(ADDRESS(ROW(NOTA[ID]),COLUMN(NOTA[ID]))&amp;":"&amp;ADDRESS(ROW(),COLUMN(NOTA[ID]))),-1)))</f>
        <v/>
      </c>
      <c r="AI744" s="42" t="str">
        <f ca="1">IF(NOTA[[#This Row],[ID_H]]="","",IF(NOTA[[#This Row],[FAKTUR]]="",INDIRECT(ADDRESS(ROW()-1,COLUMN())),NOTA[[#This Row],[FAKTUR]]))</f>
        <v/>
      </c>
      <c r="AJ744" s="39" t="str">
        <f ca="1">IF(NOTA[[#This Row],[ID]]="","",COUNTIF(NOTA[ID_H],NOTA[[#This Row],[ID_H]]))</f>
        <v/>
      </c>
      <c r="AK744" s="39" t="str">
        <f ca="1">IF(NOTA[[#This Row],[TGL.NOTA]]="",IF(NOTA[[#This Row],[SUPPLIER_H]]="","",AK743),MONTH(NOTA[[#This Row],[TGL.NOTA]]))</f>
        <v/>
      </c>
      <c r="AL744" s="39" t="str">
        <f>LOWER(SUBSTITUTE(SUBSTITUTE(SUBSTITUTE(SUBSTITUTE(SUBSTITUTE(SUBSTITUTE(SUBSTITUTE(SUBSTITUTE(SUBSTITUTE(NOTA[NAMA BARANG]," ",),".",""),"-",""),"(",""),")",""),",",""),"/",""),"""",""),"+",""))</f>
        <v/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4" s="39" t="str">
        <f>IF(NOTA[[#This Row],[CONCAT4]]="","",_xlfn.IFNA(MATCH(NOTA[[#This Row],[CONCAT4]],[2]!RAW[CONCAT_H],0),FALSE))</f>
        <v/>
      </c>
      <c r="AQ744" s="39" t="str">
        <f>IF(NOTA[[#This Row],[CONCAT1]]="","",MATCH(NOTA[[#This Row],[CONCAT1]],[3]!db[NB NOTA_C],0))</f>
        <v/>
      </c>
      <c r="AR744" s="39" t="str">
        <f>IF(NOTA[[#This Row],[QTY/ CTN]]="","",TRUE)</f>
        <v/>
      </c>
      <c r="AS744" s="39" t="str">
        <f ca="1">IF(NOTA[[#This Row],[ID_H]]="","",IF(NOTA[[#This Row],[Column3]]=TRUE,NOTA[[#This Row],[QTY/ CTN]],INDEX([3]!db[QTY/ CTN],NOTA[[#This Row],[//DB]])))</f>
        <v/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4" s="39" t="str">
        <f ca="1">IF(NOTA[[#This Row],[ID_H]]="","",MATCH(NOTA[[#This Row],[NB NOTA_C_QTY]],[3]!db[NB NOTA_C_QTY],0))</f>
        <v/>
      </c>
      <c r="AV744" s="55" t="str">
        <f ca="1">IF(NOTA[[#This Row],[NB NOTA_C_QTY]]="","",ROW()-2)</f>
        <v/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 t="str">
        <f ca="1">IF(NOTA[[#This Row],[NAMA BARANG]]="","",INDEX(NOTA[ID],MATCH(,INDIRECT(ADDRESS(ROW(NOTA[ID]),COLUMN(NOTA[ID]))&amp;":"&amp;ADDRESS(ROW(),COLUMN(NOTA[ID]))),-1)))</f>
        <v/>
      </c>
      <c r="E745" s="47"/>
      <c r="H745" s="48"/>
      <c r="N745" s="39"/>
      <c r="Q745" s="43"/>
      <c r="R745" s="49"/>
      <c r="S745" s="50"/>
      <c r="U745" s="51"/>
      <c r="V745" s="46"/>
      <c r="W745" s="51" t="str">
        <f>IF(NOTA[[#This Row],[HARGA/ CTN]]="",NOTA[[#This Row],[JUMLAH_H]],NOTA[[#This Row],[HARGA/ CTN]]*IF(NOTA[[#This Row],[C]]="",0,NOTA[[#This Row],[C]]))</f>
        <v/>
      </c>
      <c r="X745" s="51" t="str">
        <f>IF(NOTA[[#This Row],[JUMLAH]]="","",NOTA[[#This Row],[JUMLAH]]*NOTA[[#This Row],[DISC 1]])</f>
        <v/>
      </c>
      <c r="Y745" s="51" t="str">
        <f>IF(NOTA[[#This Row],[JUMLAH]]="","",(NOTA[[#This Row],[JUMLAH]]-NOTA[[#This Row],[DISC 1-]])*NOTA[[#This Row],[DISC 2]])</f>
        <v/>
      </c>
      <c r="Z745" s="51" t="str">
        <f>IF(NOTA[[#This Row],[JUMLAH]]="","",NOTA[[#This Row],[DISC 1-]]+NOTA[[#This Row],[DISC 2-]])</f>
        <v/>
      </c>
      <c r="AA745" s="51" t="str">
        <f>IF(NOTA[[#This Row],[JUMLAH]]="","",NOTA[[#This Row],[JUMLAH]]-NOTA[[#This Row],[DISC]])</f>
        <v/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51" t="str">
        <f>IF(OR(NOTA[[#This Row],[QTY]]="",NOTA[[#This Row],[HARGA SATUAN]]="",),"",NOTA[[#This Row],[QTY]]*NOTA[[#This Row],[HARGA SATUAN]])</f>
        <v/>
      </c>
      <c r="AG745" s="40" t="str">
        <f ca="1">IF(NOTA[ID_H]="","",INDEX(NOTA[TANGGAL],MATCH(,INDIRECT(ADDRESS(ROW(NOTA[TANGGAL]),COLUMN(NOTA[TANGGAL]))&amp;":"&amp;ADDRESS(ROW(),COLUMN(NOTA[TANGGAL]))),-1)))</f>
        <v/>
      </c>
      <c r="AH745" s="42" t="str">
        <f ca="1">IF(NOTA[[#This Row],[NAMA BARANG]]="","",INDEX(NOTA[SUPPLIER],MATCH(,INDIRECT(ADDRESS(ROW(NOTA[ID]),COLUMN(NOTA[ID]))&amp;":"&amp;ADDRESS(ROW(),COLUMN(NOTA[ID]))),-1)))</f>
        <v/>
      </c>
      <c r="AI745" s="42" t="str">
        <f ca="1">IF(NOTA[[#This Row],[ID_H]]="","",IF(NOTA[[#This Row],[FAKTUR]]="",INDIRECT(ADDRESS(ROW()-1,COLUMN())),NOTA[[#This Row],[FAKTUR]]))</f>
        <v/>
      </c>
      <c r="AJ745" s="39" t="str">
        <f ca="1">IF(NOTA[[#This Row],[ID]]="","",COUNTIF(NOTA[ID_H],NOTA[[#This Row],[ID_H]]))</f>
        <v/>
      </c>
      <c r="AK745" s="39" t="str">
        <f ca="1">IF(NOTA[[#This Row],[TGL.NOTA]]="",IF(NOTA[[#This Row],[SUPPLIER_H]]="","",AK744),MONTH(NOTA[[#This Row],[TGL.NOTA]]))</f>
        <v/>
      </c>
      <c r="AL745" s="39" t="str">
        <f>LOWER(SUBSTITUTE(SUBSTITUTE(SUBSTITUTE(SUBSTITUTE(SUBSTITUTE(SUBSTITUTE(SUBSTITUTE(SUBSTITUTE(SUBSTITUTE(NOTA[NAMA BARANG]," ",),".",""),"-",""),"(",""),")",""),",",""),"/",""),"""",""),"+",""))</f>
        <v/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 t="str">
        <f>IF(NOTA[[#This Row],[CONCAT1]]="","",MATCH(NOTA[[#This Row],[CONCAT1]],[3]!db[NB NOTA_C],0))</f>
        <v/>
      </c>
      <c r="AR745" s="39" t="str">
        <f>IF(NOTA[[#This Row],[QTY/ CTN]]="","",TRUE)</f>
        <v/>
      </c>
      <c r="AS745" s="39" t="str">
        <f ca="1">IF(NOTA[[#This Row],[ID_H]]="","",IF(NOTA[[#This Row],[Column3]]=TRUE,NOTA[[#This Row],[QTY/ CTN]],INDEX([3]!db[QTY/ CTN],NOTA[[#This Row],[//DB]])))</f>
        <v/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5" s="39" t="str">
        <f ca="1">IF(NOTA[[#This Row],[ID_H]]="","",MATCH(NOTA[[#This Row],[NB NOTA_C_QTY]],[3]!db[NB NOTA_C_QTY],0))</f>
        <v/>
      </c>
      <c r="AV745" s="55" t="str">
        <f ca="1">IF(NOTA[[#This Row],[NB NOTA_C_QTY]]="","",ROW()-2)</f>
        <v/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 t="str">
        <f ca="1">IF(NOTA[[#This Row],[NAMA BARANG]]="","",INDEX(NOTA[ID],MATCH(,INDIRECT(ADDRESS(ROW(NOTA[ID]),COLUMN(NOTA[ID]))&amp;":"&amp;ADDRESS(ROW(),COLUMN(NOTA[ID]))),-1)))</f>
        <v/>
      </c>
      <c r="E746" s="47"/>
      <c r="H746" s="48"/>
      <c r="N746" s="39"/>
      <c r="Q746" s="43"/>
      <c r="R746" s="49"/>
      <c r="S746" s="50"/>
      <c r="U746" s="51"/>
      <c r="V746" s="46"/>
      <c r="W746" s="51" t="str">
        <f>IF(NOTA[[#This Row],[HARGA/ CTN]]="",NOTA[[#This Row],[JUMLAH_H]],NOTA[[#This Row],[HARGA/ CTN]]*IF(NOTA[[#This Row],[C]]="",0,NOTA[[#This Row],[C]]))</f>
        <v/>
      </c>
      <c r="X746" s="51" t="str">
        <f>IF(NOTA[[#This Row],[JUMLAH]]="","",NOTA[[#This Row],[JUMLAH]]*NOTA[[#This Row],[DISC 1]])</f>
        <v/>
      </c>
      <c r="Y746" s="51" t="str">
        <f>IF(NOTA[[#This Row],[JUMLAH]]="","",(NOTA[[#This Row],[JUMLAH]]-NOTA[[#This Row],[DISC 1-]])*NOTA[[#This Row],[DISC 2]])</f>
        <v/>
      </c>
      <c r="Z746" s="51" t="str">
        <f>IF(NOTA[[#This Row],[JUMLAH]]="","",NOTA[[#This Row],[DISC 1-]]+NOTA[[#This Row],[DISC 2-]])</f>
        <v/>
      </c>
      <c r="AA746" s="51" t="str">
        <f>IF(NOTA[[#This Row],[JUMLAH]]="","",NOTA[[#This Row],[JUMLAH]]-NOTA[[#This Row],[DISC]])</f>
        <v/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51" t="str">
        <f>IF(OR(NOTA[[#This Row],[QTY]]="",NOTA[[#This Row],[HARGA SATUAN]]="",),"",NOTA[[#This Row],[QTY]]*NOTA[[#This Row],[HARGA SATUAN]])</f>
        <v/>
      </c>
      <c r="AG746" s="40" t="str">
        <f ca="1">IF(NOTA[ID_H]="","",INDEX(NOTA[TANGGAL],MATCH(,INDIRECT(ADDRESS(ROW(NOTA[TANGGAL]),COLUMN(NOTA[TANGGAL]))&amp;":"&amp;ADDRESS(ROW(),COLUMN(NOTA[TANGGAL]))),-1)))</f>
        <v/>
      </c>
      <c r="AH746" s="42" t="str">
        <f ca="1">IF(NOTA[[#This Row],[NAMA BARANG]]="","",INDEX(NOTA[SUPPLIER],MATCH(,INDIRECT(ADDRESS(ROW(NOTA[ID]),COLUMN(NOTA[ID]))&amp;":"&amp;ADDRESS(ROW(),COLUMN(NOTA[ID]))),-1)))</f>
        <v/>
      </c>
      <c r="AI746" s="42" t="str">
        <f ca="1">IF(NOTA[[#This Row],[ID_H]]="","",IF(NOTA[[#This Row],[FAKTUR]]="",INDIRECT(ADDRESS(ROW()-1,COLUMN())),NOTA[[#This Row],[FAKTUR]]))</f>
        <v/>
      </c>
      <c r="AJ746" s="39" t="str">
        <f ca="1">IF(NOTA[[#This Row],[ID]]="","",COUNTIF(NOTA[ID_H],NOTA[[#This Row],[ID_H]]))</f>
        <v/>
      </c>
      <c r="AK746" s="39" t="str">
        <f ca="1">IF(NOTA[[#This Row],[TGL.NOTA]]="",IF(NOTA[[#This Row],[SUPPLIER_H]]="","",AK745),MONTH(NOTA[[#This Row],[TGL.NOTA]]))</f>
        <v/>
      </c>
      <c r="AL746" s="39" t="str">
        <f>LOWER(SUBSTITUTE(SUBSTITUTE(SUBSTITUTE(SUBSTITUTE(SUBSTITUTE(SUBSTITUTE(SUBSTITUTE(SUBSTITUTE(SUBSTITUTE(NOTA[NAMA BARANG]," ",),".",""),"-",""),"(",""),")",""),",",""),"/",""),"""",""),"+",""))</f>
        <v/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 t="str">
        <f>IF(NOTA[[#This Row],[CONCAT1]]="","",MATCH(NOTA[[#This Row],[CONCAT1]],[3]!db[NB NOTA_C],0))</f>
        <v/>
      </c>
      <c r="AR746" s="39" t="str">
        <f>IF(NOTA[[#This Row],[QTY/ CTN]]="","",TRUE)</f>
        <v/>
      </c>
      <c r="AS746" s="39" t="str">
        <f ca="1">IF(NOTA[[#This Row],[ID_H]]="","",IF(NOTA[[#This Row],[Column3]]=TRUE,NOTA[[#This Row],[QTY/ CTN]],INDEX([3]!db[QTY/ CTN],NOTA[[#This Row],[//DB]])))</f>
        <v/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6" s="39" t="str">
        <f ca="1">IF(NOTA[[#This Row],[ID_H]]="","",MATCH(NOTA[[#This Row],[NB NOTA_C_QTY]],[3]!db[NB NOTA_C_QTY],0))</f>
        <v/>
      </c>
      <c r="AV746" s="55" t="str">
        <f ca="1">IF(NOTA[[#This Row],[NB NOTA_C_QTY]]="","",ROW()-2)</f>
        <v/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 t="str">
        <f ca="1">IF(NOTA[[#This Row],[NAMA BARANG]]="","",INDEX(NOTA[ID],MATCH(,INDIRECT(ADDRESS(ROW(NOTA[ID]),COLUMN(NOTA[ID]))&amp;":"&amp;ADDRESS(ROW(),COLUMN(NOTA[ID]))),-1)))</f>
        <v/>
      </c>
      <c r="E747" s="47"/>
      <c r="H747" s="48"/>
      <c r="N747" s="39"/>
      <c r="Q747" s="43"/>
      <c r="R747" s="49"/>
      <c r="S747" s="50"/>
      <c r="U747" s="51"/>
      <c r="V747" s="46"/>
      <c r="W747" s="51" t="str">
        <f>IF(NOTA[[#This Row],[HARGA/ CTN]]="",NOTA[[#This Row],[JUMLAH_H]],NOTA[[#This Row],[HARGA/ CTN]]*IF(NOTA[[#This Row],[C]]="",0,NOTA[[#This Row],[C]]))</f>
        <v/>
      </c>
      <c r="X747" s="51" t="str">
        <f>IF(NOTA[[#This Row],[JUMLAH]]="","",NOTA[[#This Row],[JUMLAH]]*NOTA[[#This Row],[DISC 1]])</f>
        <v/>
      </c>
      <c r="Y747" s="51" t="str">
        <f>IF(NOTA[[#This Row],[JUMLAH]]="","",(NOTA[[#This Row],[JUMLAH]]-NOTA[[#This Row],[DISC 1-]])*NOTA[[#This Row],[DISC 2]])</f>
        <v/>
      </c>
      <c r="Z747" s="51" t="str">
        <f>IF(NOTA[[#This Row],[JUMLAH]]="","",NOTA[[#This Row],[DISC 1-]]+NOTA[[#This Row],[DISC 2-]])</f>
        <v/>
      </c>
      <c r="AA747" s="51" t="str">
        <f>IF(NOTA[[#This Row],[JUMLAH]]="","",NOTA[[#This Row],[JUMLAH]]-NOTA[[#This Row],[DISC]])</f>
        <v/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51" t="str">
        <f>IF(OR(NOTA[[#This Row],[QTY]]="",NOTA[[#This Row],[HARGA SATUAN]]="",),"",NOTA[[#This Row],[QTY]]*NOTA[[#This Row],[HARGA SATUAN]])</f>
        <v/>
      </c>
      <c r="AG747" s="40" t="str">
        <f ca="1">IF(NOTA[ID_H]="","",INDEX(NOTA[TANGGAL],MATCH(,INDIRECT(ADDRESS(ROW(NOTA[TANGGAL]),COLUMN(NOTA[TANGGAL]))&amp;":"&amp;ADDRESS(ROW(),COLUMN(NOTA[TANGGAL]))),-1)))</f>
        <v/>
      </c>
      <c r="AH747" s="42" t="str">
        <f ca="1">IF(NOTA[[#This Row],[NAMA BARANG]]="","",INDEX(NOTA[SUPPLIER],MATCH(,INDIRECT(ADDRESS(ROW(NOTA[ID]),COLUMN(NOTA[ID]))&amp;":"&amp;ADDRESS(ROW(),COLUMN(NOTA[ID]))),-1)))</f>
        <v/>
      </c>
      <c r="AI747" s="42" t="str">
        <f ca="1">IF(NOTA[[#This Row],[ID_H]]="","",IF(NOTA[[#This Row],[FAKTUR]]="",INDIRECT(ADDRESS(ROW()-1,COLUMN())),NOTA[[#This Row],[FAKTUR]]))</f>
        <v/>
      </c>
      <c r="AJ747" s="39" t="str">
        <f ca="1">IF(NOTA[[#This Row],[ID]]="","",COUNTIF(NOTA[ID_H],NOTA[[#This Row],[ID_H]]))</f>
        <v/>
      </c>
      <c r="AK747" s="39" t="str">
        <f ca="1">IF(NOTA[[#This Row],[TGL.NOTA]]="",IF(NOTA[[#This Row],[SUPPLIER_H]]="","",AK746),MONTH(NOTA[[#This Row],[TGL.NOTA]]))</f>
        <v/>
      </c>
      <c r="AL747" s="39" t="str">
        <f>LOWER(SUBSTITUTE(SUBSTITUTE(SUBSTITUTE(SUBSTITUTE(SUBSTITUTE(SUBSTITUTE(SUBSTITUTE(SUBSTITUTE(SUBSTITUTE(NOTA[NAMA BARANG]," ",),".",""),"-",""),"(",""),")",""),",",""),"/",""),"""",""),"+",""))</f>
        <v/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 t="str">
        <f>IF(NOTA[[#This Row],[CONCAT1]]="","",MATCH(NOTA[[#This Row],[CONCAT1]],[3]!db[NB NOTA_C],0))</f>
        <v/>
      </c>
      <c r="AR747" s="39" t="str">
        <f>IF(NOTA[[#This Row],[QTY/ CTN]]="","",TRUE)</f>
        <v/>
      </c>
      <c r="AS747" s="39" t="str">
        <f ca="1">IF(NOTA[[#This Row],[ID_H]]="","",IF(NOTA[[#This Row],[Column3]]=TRUE,NOTA[[#This Row],[QTY/ CTN]],INDEX([3]!db[QTY/ CTN],NOTA[[#This Row],[//DB]])))</f>
        <v/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7" s="39" t="str">
        <f ca="1">IF(NOTA[[#This Row],[ID_H]]="","",MATCH(NOTA[[#This Row],[NB NOTA_C_QTY]],[3]!db[NB NOTA_C_QTY],0))</f>
        <v/>
      </c>
      <c r="AV747" s="55" t="str">
        <f ca="1">IF(NOTA[[#This Row],[NB NOTA_C_QTY]]="","",ROW()-2)</f>
        <v/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 t="str">
        <f ca="1">IF(NOTA[[#This Row],[NAMA BARANG]]="","",INDEX(NOTA[ID],MATCH(,INDIRECT(ADDRESS(ROW(NOTA[ID]),COLUMN(NOTA[ID]))&amp;":"&amp;ADDRESS(ROW(),COLUMN(NOTA[ID]))),-1)))</f>
        <v/>
      </c>
      <c r="E748" s="47"/>
      <c r="H748" s="48"/>
      <c r="N748" s="39"/>
      <c r="Q748" s="43"/>
      <c r="R748" s="49"/>
      <c r="S748" s="50"/>
      <c r="U748" s="51"/>
      <c r="V748" s="46"/>
      <c r="W748" s="51" t="str">
        <f>IF(NOTA[[#This Row],[HARGA/ CTN]]="",NOTA[[#This Row],[JUMLAH_H]],NOTA[[#This Row],[HARGA/ CTN]]*IF(NOTA[[#This Row],[C]]="",0,NOTA[[#This Row],[C]]))</f>
        <v/>
      </c>
      <c r="X748" s="51" t="str">
        <f>IF(NOTA[[#This Row],[JUMLAH]]="","",NOTA[[#This Row],[JUMLAH]]*NOTA[[#This Row],[DISC 1]])</f>
        <v/>
      </c>
      <c r="Y748" s="51" t="str">
        <f>IF(NOTA[[#This Row],[JUMLAH]]="","",(NOTA[[#This Row],[JUMLAH]]-NOTA[[#This Row],[DISC 1-]])*NOTA[[#This Row],[DISC 2]])</f>
        <v/>
      </c>
      <c r="Z748" s="51" t="str">
        <f>IF(NOTA[[#This Row],[JUMLAH]]="","",NOTA[[#This Row],[DISC 1-]]+NOTA[[#This Row],[DISC 2-]])</f>
        <v/>
      </c>
      <c r="AA748" s="51" t="str">
        <f>IF(NOTA[[#This Row],[JUMLAH]]="","",NOTA[[#This Row],[JUMLAH]]-NOTA[[#This Row],[DISC]])</f>
        <v/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51" t="str">
        <f>IF(OR(NOTA[[#This Row],[QTY]]="",NOTA[[#This Row],[HARGA SATUAN]]="",),"",NOTA[[#This Row],[QTY]]*NOTA[[#This Row],[HARGA SATUAN]])</f>
        <v/>
      </c>
      <c r="AG748" s="40" t="str">
        <f ca="1">IF(NOTA[ID_H]="","",INDEX(NOTA[TANGGAL],MATCH(,INDIRECT(ADDRESS(ROW(NOTA[TANGGAL]),COLUMN(NOTA[TANGGAL]))&amp;":"&amp;ADDRESS(ROW(),COLUMN(NOTA[TANGGAL]))),-1)))</f>
        <v/>
      </c>
      <c r="AH748" s="42" t="str">
        <f ca="1">IF(NOTA[[#This Row],[NAMA BARANG]]="","",INDEX(NOTA[SUPPLIER],MATCH(,INDIRECT(ADDRESS(ROW(NOTA[ID]),COLUMN(NOTA[ID]))&amp;":"&amp;ADDRESS(ROW(),COLUMN(NOTA[ID]))),-1)))</f>
        <v/>
      </c>
      <c r="AI748" s="42" t="str">
        <f ca="1">IF(NOTA[[#This Row],[ID_H]]="","",IF(NOTA[[#This Row],[FAKTUR]]="",INDIRECT(ADDRESS(ROW()-1,COLUMN())),NOTA[[#This Row],[FAKTUR]]))</f>
        <v/>
      </c>
      <c r="AJ748" s="39" t="str">
        <f ca="1">IF(NOTA[[#This Row],[ID]]="","",COUNTIF(NOTA[ID_H],NOTA[[#This Row],[ID_H]]))</f>
        <v/>
      </c>
      <c r="AK748" s="39" t="str">
        <f ca="1">IF(NOTA[[#This Row],[TGL.NOTA]]="",IF(NOTA[[#This Row],[SUPPLIER_H]]="","",AK747),MONTH(NOTA[[#This Row],[TGL.NOTA]]))</f>
        <v/>
      </c>
      <c r="AL748" s="39" t="str">
        <f>LOWER(SUBSTITUTE(SUBSTITUTE(SUBSTITUTE(SUBSTITUTE(SUBSTITUTE(SUBSTITUTE(SUBSTITUTE(SUBSTITUTE(SUBSTITUTE(NOTA[NAMA BARANG]," ",),".",""),"-",""),"(",""),")",""),",",""),"/",""),"""",""),"+",""))</f>
        <v/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 t="str">
        <f>IF(NOTA[[#This Row],[CONCAT1]]="","",MATCH(NOTA[[#This Row],[CONCAT1]],[3]!db[NB NOTA_C],0))</f>
        <v/>
      </c>
      <c r="AR748" s="39" t="str">
        <f>IF(NOTA[[#This Row],[QTY/ CTN]]="","",TRUE)</f>
        <v/>
      </c>
      <c r="AS748" s="39" t="str">
        <f ca="1">IF(NOTA[[#This Row],[ID_H]]="","",IF(NOTA[[#This Row],[Column3]]=TRUE,NOTA[[#This Row],[QTY/ CTN]],INDEX([3]!db[QTY/ CTN],NOTA[[#This Row],[//DB]])))</f>
        <v/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8" s="39" t="str">
        <f ca="1">IF(NOTA[[#This Row],[ID_H]]="","",MATCH(NOTA[[#This Row],[NB NOTA_C_QTY]],[3]!db[NB NOTA_C_QTY],0))</f>
        <v/>
      </c>
      <c r="AV748" s="55" t="str">
        <f ca="1">IF(NOTA[[#This Row],[NB NOTA_C_QTY]]="","",ROW()-2)</f>
        <v/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 t="str">
        <f ca="1">IF(NOTA[[#This Row],[NAMA BARANG]]="","",INDEX(NOTA[ID],MATCH(,INDIRECT(ADDRESS(ROW(NOTA[ID]),COLUMN(NOTA[ID]))&amp;":"&amp;ADDRESS(ROW(),COLUMN(NOTA[ID]))),-1)))</f>
        <v/>
      </c>
      <c r="E749" s="47"/>
      <c r="H749" s="48"/>
      <c r="N749" s="39"/>
      <c r="Q749" s="43"/>
      <c r="R749" s="49"/>
      <c r="S749" s="50"/>
      <c r="U749" s="51"/>
      <c r="V749" s="46"/>
      <c r="W749" s="51" t="str">
        <f>IF(NOTA[[#This Row],[HARGA/ CTN]]="",NOTA[[#This Row],[JUMLAH_H]],NOTA[[#This Row],[HARGA/ CTN]]*IF(NOTA[[#This Row],[C]]="",0,NOTA[[#This Row],[C]]))</f>
        <v/>
      </c>
      <c r="X749" s="51" t="str">
        <f>IF(NOTA[[#This Row],[JUMLAH]]="","",NOTA[[#This Row],[JUMLAH]]*NOTA[[#This Row],[DISC 1]])</f>
        <v/>
      </c>
      <c r="Y749" s="51" t="str">
        <f>IF(NOTA[[#This Row],[JUMLAH]]="","",(NOTA[[#This Row],[JUMLAH]]-NOTA[[#This Row],[DISC 1-]])*NOTA[[#This Row],[DISC 2]])</f>
        <v/>
      </c>
      <c r="Z749" s="51" t="str">
        <f>IF(NOTA[[#This Row],[JUMLAH]]="","",NOTA[[#This Row],[DISC 1-]]+NOTA[[#This Row],[DISC 2-]])</f>
        <v/>
      </c>
      <c r="AA749" s="51" t="str">
        <f>IF(NOTA[[#This Row],[JUMLAH]]="","",NOTA[[#This Row],[JUMLAH]]-NOTA[[#This Row],[DISC]])</f>
        <v/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1" t="str">
        <f>IF(OR(NOTA[[#This Row],[QTY]]="",NOTA[[#This Row],[HARGA SATUAN]]="",),"",NOTA[[#This Row],[QTY]]*NOTA[[#This Row],[HARGA SATUAN]])</f>
        <v/>
      </c>
      <c r="AG749" s="40" t="str">
        <f ca="1">IF(NOTA[ID_H]="","",INDEX(NOTA[TANGGAL],MATCH(,INDIRECT(ADDRESS(ROW(NOTA[TANGGAL]),COLUMN(NOTA[TANGGAL]))&amp;":"&amp;ADDRESS(ROW(),COLUMN(NOTA[TANGGAL]))),-1)))</f>
        <v/>
      </c>
      <c r="AH749" s="42" t="str">
        <f ca="1">IF(NOTA[[#This Row],[NAMA BARANG]]="","",INDEX(NOTA[SUPPLIER],MATCH(,INDIRECT(ADDRESS(ROW(NOTA[ID]),COLUMN(NOTA[ID]))&amp;":"&amp;ADDRESS(ROW(),COLUMN(NOTA[ID]))),-1)))</f>
        <v/>
      </c>
      <c r="AI749" s="42" t="str">
        <f ca="1">IF(NOTA[[#This Row],[ID_H]]="","",IF(NOTA[[#This Row],[FAKTUR]]="",INDIRECT(ADDRESS(ROW()-1,COLUMN())),NOTA[[#This Row],[FAKTUR]]))</f>
        <v/>
      </c>
      <c r="AJ749" s="39" t="str">
        <f ca="1">IF(NOTA[[#This Row],[ID]]="","",COUNTIF(NOTA[ID_H],NOTA[[#This Row],[ID_H]]))</f>
        <v/>
      </c>
      <c r="AK749" s="39" t="str">
        <f ca="1">IF(NOTA[[#This Row],[TGL.NOTA]]="",IF(NOTA[[#This Row],[SUPPLIER_H]]="","",AK748),MONTH(NOTA[[#This Row],[TGL.NOTA]]))</f>
        <v/>
      </c>
      <c r="AL749" s="39" t="str">
        <f>LOWER(SUBSTITUTE(SUBSTITUTE(SUBSTITUTE(SUBSTITUTE(SUBSTITUTE(SUBSTITUTE(SUBSTITUTE(SUBSTITUTE(SUBSTITUTE(NOTA[NAMA BARANG]," ",),".",""),"-",""),"(",""),")",""),",",""),"/",""),"""",""),"+",""))</f>
        <v/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 t="str">
        <f>IF(NOTA[[#This Row],[CONCAT1]]="","",MATCH(NOTA[[#This Row],[CONCAT1]],[3]!db[NB NOTA_C],0))</f>
        <v/>
      </c>
      <c r="AR749" s="39" t="str">
        <f>IF(NOTA[[#This Row],[QTY/ CTN]]="","",TRUE)</f>
        <v/>
      </c>
      <c r="AS749" s="39" t="str">
        <f ca="1">IF(NOTA[[#This Row],[ID_H]]="","",IF(NOTA[[#This Row],[Column3]]=TRUE,NOTA[[#This Row],[QTY/ CTN]],INDEX([3]!db[QTY/ CTN],NOTA[[#This Row],[//DB]])))</f>
        <v/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9" s="39" t="str">
        <f ca="1">IF(NOTA[[#This Row],[ID_H]]="","",MATCH(NOTA[[#This Row],[NB NOTA_C_QTY]],[3]!db[NB NOTA_C_QTY],0))</f>
        <v/>
      </c>
      <c r="AV749" s="55" t="str">
        <f ca="1">IF(NOTA[[#This Row],[NB NOTA_C_QTY]]="","",ROW()-2)</f>
        <v/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 t="str">
        <f ca="1">IF(NOTA[[#This Row],[NAMA BARANG]]="","",INDEX(NOTA[ID],MATCH(,INDIRECT(ADDRESS(ROW(NOTA[ID]),COLUMN(NOTA[ID]))&amp;":"&amp;ADDRESS(ROW(),COLUMN(NOTA[ID]))),-1)))</f>
        <v/>
      </c>
      <c r="E750" s="47"/>
      <c r="H750" s="48"/>
      <c r="N750" s="39"/>
      <c r="Q750" s="43"/>
      <c r="R750" s="49"/>
      <c r="S750" s="50"/>
      <c r="U750" s="51"/>
      <c r="V750" s="46"/>
      <c r="W750" s="51" t="str">
        <f>IF(NOTA[[#This Row],[HARGA/ CTN]]="",NOTA[[#This Row],[JUMLAH_H]],NOTA[[#This Row],[HARGA/ CTN]]*IF(NOTA[[#This Row],[C]]="",0,NOTA[[#This Row],[C]]))</f>
        <v/>
      </c>
      <c r="X750" s="51" t="str">
        <f>IF(NOTA[[#This Row],[JUMLAH]]="","",NOTA[[#This Row],[JUMLAH]]*NOTA[[#This Row],[DISC 1]])</f>
        <v/>
      </c>
      <c r="Y750" s="51" t="str">
        <f>IF(NOTA[[#This Row],[JUMLAH]]="","",(NOTA[[#This Row],[JUMLAH]]-NOTA[[#This Row],[DISC 1-]])*NOTA[[#This Row],[DISC 2]])</f>
        <v/>
      </c>
      <c r="Z750" s="51" t="str">
        <f>IF(NOTA[[#This Row],[JUMLAH]]="","",NOTA[[#This Row],[DISC 1-]]+NOTA[[#This Row],[DISC 2-]])</f>
        <v/>
      </c>
      <c r="AA750" s="51" t="str">
        <f>IF(NOTA[[#This Row],[JUMLAH]]="","",NOTA[[#This Row],[JUMLAH]]-NOTA[[#This Row],[DISC]])</f>
        <v/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51" t="str">
        <f>IF(OR(NOTA[[#This Row],[QTY]]="",NOTA[[#This Row],[HARGA SATUAN]]="",),"",NOTA[[#This Row],[QTY]]*NOTA[[#This Row],[HARGA SATUAN]])</f>
        <v/>
      </c>
      <c r="AG750" s="40" t="str">
        <f ca="1">IF(NOTA[ID_H]="","",INDEX(NOTA[TANGGAL],MATCH(,INDIRECT(ADDRESS(ROW(NOTA[TANGGAL]),COLUMN(NOTA[TANGGAL]))&amp;":"&amp;ADDRESS(ROW(),COLUMN(NOTA[TANGGAL]))),-1)))</f>
        <v/>
      </c>
      <c r="AH750" s="42" t="str">
        <f ca="1">IF(NOTA[[#This Row],[NAMA BARANG]]="","",INDEX(NOTA[SUPPLIER],MATCH(,INDIRECT(ADDRESS(ROW(NOTA[ID]),COLUMN(NOTA[ID]))&amp;":"&amp;ADDRESS(ROW(),COLUMN(NOTA[ID]))),-1)))</f>
        <v/>
      </c>
      <c r="AI750" s="42" t="str">
        <f ca="1">IF(NOTA[[#This Row],[ID_H]]="","",IF(NOTA[[#This Row],[FAKTUR]]="",INDIRECT(ADDRESS(ROW()-1,COLUMN())),NOTA[[#This Row],[FAKTUR]]))</f>
        <v/>
      </c>
      <c r="AJ750" s="39" t="str">
        <f ca="1">IF(NOTA[[#This Row],[ID]]="","",COUNTIF(NOTA[ID_H],NOTA[[#This Row],[ID_H]]))</f>
        <v/>
      </c>
      <c r="AK750" s="39" t="str">
        <f ca="1">IF(NOTA[[#This Row],[TGL.NOTA]]="",IF(NOTA[[#This Row],[SUPPLIER_H]]="","",AK749),MONTH(NOTA[[#This Row],[TGL.NOTA]]))</f>
        <v/>
      </c>
      <c r="AL750" s="39" t="str">
        <f>LOWER(SUBSTITUTE(SUBSTITUTE(SUBSTITUTE(SUBSTITUTE(SUBSTITUTE(SUBSTITUTE(SUBSTITUTE(SUBSTITUTE(SUBSTITUTE(NOTA[NAMA BARANG]," ",),".",""),"-",""),"(",""),")",""),",",""),"/",""),"""",""),"+",""))</f>
        <v/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 t="str">
        <f>IF(NOTA[[#This Row],[CONCAT1]]="","",MATCH(NOTA[[#This Row],[CONCAT1]],[3]!db[NB NOTA_C],0))</f>
        <v/>
      </c>
      <c r="AR750" s="39" t="str">
        <f>IF(NOTA[[#This Row],[QTY/ CTN]]="","",TRUE)</f>
        <v/>
      </c>
      <c r="AS750" s="39" t="str">
        <f ca="1">IF(NOTA[[#This Row],[ID_H]]="","",IF(NOTA[[#This Row],[Column3]]=TRUE,NOTA[[#This Row],[QTY/ CTN]],INDEX([3]!db[QTY/ CTN],NOTA[[#This Row],[//DB]])))</f>
        <v/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0" s="39" t="str">
        <f ca="1">IF(NOTA[[#This Row],[ID_H]]="","",MATCH(NOTA[[#This Row],[NB NOTA_C_QTY]],[3]!db[NB NOTA_C_QTY],0))</f>
        <v/>
      </c>
      <c r="AV750" s="55" t="str">
        <f ca="1">IF(NOTA[[#This Row],[NB NOTA_C_QTY]]="","",ROW()-2)</f>
        <v/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 t="str">
        <f ca="1">IF(NOTA[[#This Row],[NAMA BARANG]]="","",INDEX(NOTA[ID],MATCH(,INDIRECT(ADDRESS(ROW(NOTA[ID]),COLUMN(NOTA[ID]))&amp;":"&amp;ADDRESS(ROW(),COLUMN(NOTA[ID]))),-1)))</f>
        <v/>
      </c>
      <c r="E751" s="47"/>
      <c r="H751" s="48"/>
      <c r="N751" s="39"/>
      <c r="Q751" s="43"/>
      <c r="R751" s="49"/>
      <c r="S751" s="50"/>
      <c r="U751" s="51"/>
      <c r="V751" s="46"/>
      <c r="W751" s="51" t="str">
        <f>IF(NOTA[[#This Row],[HARGA/ CTN]]="",NOTA[[#This Row],[JUMLAH_H]],NOTA[[#This Row],[HARGA/ CTN]]*IF(NOTA[[#This Row],[C]]="",0,NOTA[[#This Row],[C]]))</f>
        <v/>
      </c>
      <c r="X751" s="51" t="str">
        <f>IF(NOTA[[#This Row],[JUMLAH]]="","",NOTA[[#This Row],[JUMLAH]]*NOTA[[#This Row],[DISC 1]])</f>
        <v/>
      </c>
      <c r="Y751" s="51" t="str">
        <f>IF(NOTA[[#This Row],[JUMLAH]]="","",(NOTA[[#This Row],[JUMLAH]]-NOTA[[#This Row],[DISC 1-]])*NOTA[[#This Row],[DISC 2]])</f>
        <v/>
      </c>
      <c r="Z751" s="51" t="str">
        <f>IF(NOTA[[#This Row],[JUMLAH]]="","",NOTA[[#This Row],[DISC 1-]]+NOTA[[#This Row],[DISC 2-]])</f>
        <v/>
      </c>
      <c r="AA751" s="51" t="str">
        <f>IF(NOTA[[#This Row],[JUMLAH]]="","",NOTA[[#This Row],[JUMLAH]]-NOTA[[#This Row],[DISC]])</f>
        <v/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51" t="str">
        <f>IF(OR(NOTA[[#This Row],[QTY]]="",NOTA[[#This Row],[HARGA SATUAN]]="",),"",NOTA[[#This Row],[QTY]]*NOTA[[#This Row],[HARGA SATUAN]])</f>
        <v/>
      </c>
      <c r="AG751" s="40" t="str">
        <f ca="1">IF(NOTA[ID_H]="","",INDEX(NOTA[TANGGAL],MATCH(,INDIRECT(ADDRESS(ROW(NOTA[TANGGAL]),COLUMN(NOTA[TANGGAL]))&amp;":"&amp;ADDRESS(ROW(),COLUMN(NOTA[TANGGAL]))),-1)))</f>
        <v/>
      </c>
      <c r="AH751" s="42" t="str">
        <f ca="1">IF(NOTA[[#This Row],[NAMA BARANG]]="","",INDEX(NOTA[SUPPLIER],MATCH(,INDIRECT(ADDRESS(ROW(NOTA[ID]),COLUMN(NOTA[ID]))&amp;":"&amp;ADDRESS(ROW(),COLUMN(NOTA[ID]))),-1)))</f>
        <v/>
      </c>
      <c r="AI751" s="42" t="str">
        <f ca="1">IF(NOTA[[#This Row],[ID_H]]="","",IF(NOTA[[#This Row],[FAKTUR]]="",INDIRECT(ADDRESS(ROW()-1,COLUMN())),NOTA[[#This Row],[FAKTUR]]))</f>
        <v/>
      </c>
      <c r="AJ751" s="39" t="str">
        <f ca="1">IF(NOTA[[#This Row],[ID]]="","",COUNTIF(NOTA[ID_H],NOTA[[#This Row],[ID_H]]))</f>
        <v/>
      </c>
      <c r="AK751" s="39" t="str">
        <f ca="1">IF(NOTA[[#This Row],[TGL.NOTA]]="",IF(NOTA[[#This Row],[SUPPLIER_H]]="","",AK750),MONTH(NOTA[[#This Row],[TGL.NOTA]]))</f>
        <v/>
      </c>
      <c r="AL751" s="39" t="str">
        <f>LOWER(SUBSTITUTE(SUBSTITUTE(SUBSTITUTE(SUBSTITUTE(SUBSTITUTE(SUBSTITUTE(SUBSTITUTE(SUBSTITUTE(SUBSTITUTE(NOTA[NAMA BARANG]," ",),".",""),"-",""),"(",""),")",""),",",""),"/",""),"""",""),"+",""))</f>
        <v/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 t="str">
        <f>IF(NOTA[[#This Row],[CONCAT1]]="","",MATCH(NOTA[[#This Row],[CONCAT1]],[3]!db[NB NOTA_C],0))</f>
        <v/>
      </c>
      <c r="AR751" s="39" t="str">
        <f>IF(NOTA[[#This Row],[QTY/ CTN]]="","",TRUE)</f>
        <v/>
      </c>
      <c r="AS751" s="39" t="str">
        <f ca="1">IF(NOTA[[#This Row],[ID_H]]="","",IF(NOTA[[#This Row],[Column3]]=TRUE,NOTA[[#This Row],[QTY/ CTN]],INDEX([3]!db[QTY/ CTN],NOTA[[#This Row],[//DB]])))</f>
        <v/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1" s="39" t="str">
        <f ca="1">IF(NOTA[[#This Row],[ID_H]]="","",MATCH(NOTA[[#This Row],[NB NOTA_C_QTY]],[3]!db[NB NOTA_C_QTY],0))</f>
        <v/>
      </c>
      <c r="AV751" s="55" t="str">
        <f ca="1">IF(NOTA[[#This Row],[NB NOTA_C_QTY]]="","",ROW()-2)</f>
        <v/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 t="str">
        <f ca="1">IF(NOTA[[#This Row],[NAMA BARANG]]="","",INDEX(NOTA[ID],MATCH(,INDIRECT(ADDRESS(ROW(NOTA[ID]),COLUMN(NOTA[ID]))&amp;":"&amp;ADDRESS(ROW(),COLUMN(NOTA[ID]))),-1)))</f>
        <v/>
      </c>
      <c r="E752" s="47"/>
      <c r="H752" s="48"/>
      <c r="N752" s="39"/>
      <c r="Q752" s="43"/>
      <c r="R752" s="49"/>
      <c r="S752" s="50"/>
      <c r="U752" s="51"/>
      <c r="V752" s="46"/>
      <c r="W752" s="51" t="str">
        <f>IF(NOTA[[#This Row],[HARGA/ CTN]]="",NOTA[[#This Row],[JUMLAH_H]],NOTA[[#This Row],[HARGA/ CTN]]*IF(NOTA[[#This Row],[C]]="",0,NOTA[[#This Row],[C]]))</f>
        <v/>
      </c>
      <c r="X752" s="51" t="str">
        <f>IF(NOTA[[#This Row],[JUMLAH]]="","",NOTA[[#This Row],[JUMLAH]]*NOTA[[#This Row],[DISC 1]])</f>
        <v/>
      </c>
      <c r="Y752" s="51" t="str">
        <f>IF(NOTA[[#This Row],[JUMLAH]]="","",(NOTA[[#This Row],[JUMLAH]]-NOTA[[#This Row],[DISC 1-]])*NOTA[[#This Row],[DISC 2]])</f>
        <v/>
      </c>
      <c r="Z752" s="51" t="str">
        <f>IF(NOTA[[#This Row],[JUMLAH]]="","",NOTA[[#This Row],[DISC 1-]]+NOTA[[#This Row],[DISC 2-]])</f>
        <v/>
      </c>
      <c r="AA752" s="51" t="str">
        <f>IF(NOTA[[#This Row],[JUMLAH]]="","",NOTA[[#This Row],[JUMLAH]]-NOTA[[#This Row],[DISC]])</f>
        <v/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1" t="str">
        <f>IF(OR(NOTA[[#This Row],[QTY]]="",NOTA[[#This Row],[HARGA SATUAN]]="",),"",NOTA[[#This Row],[QTY]]*NOTA[[#This Row],[HARGA SATUAN]])</f>
        <v/>
      </c>
      <c r="AG752" s="40" t="str">
        <f ca="1">IF(NOTA[ID_H]="","",INDEX(NOTA[TANGGAL],MATCH(,INDIRECT(ADDRESS(ROW(NOTA[TANGGAL]),COLUMN(NOTA[TANGGAL]))&amp;":"&amp;ADDRESS(ROW(),COLUMN(NOTA[TANGGAL]))),-1)))</f>
        <v/>
      </c>
      <c r="AH752" s="42" t="str">
        <f ca="1">IF(NOTA[[#This Row],[NAMA BARANG]]="","",INDEX(NOTA[SUPPLIER],MATCH(,INDIRECT(ADDRESS(ROW(NOTA[ID]),COLUMN(NOTA[ID]))&amp;":"&amp;ADDRESS(ROW(),COLUMN(NOTA[ID]))),-1)))</f>
        <v/>
      </c>
      <c r="AI752" s="42" t="str">
        <f ca="1">IF(NOTA[[#This Row],[ID_H]]="","",IF(NOTA[[#This Row],[FAKTUR]]="",INDIRECT(ADDRESS(ROW()-1,COLUMN())),NOTA[[#This Row],[FAKTUR]]))</f>
        <v/>
      </c>
      <c r="AJ752" s="39" t="str">
        <f ca="1">IF(NOTA[[#This Row],[ID]]="","",COUNTIF(NOTA[ID_H],NOTA[[#This Row],[ID_H]]))</f>
        <v/>
      </c>
      <c r="AK752" s="39" t="str">
        <f ca="1">IF(NOTA[[#This Row],[TGL.NOTA]]="",IF(NOTA[[#This Row],[SUPPLIER_H]]="","",AK751),MONTH(NOTA[[#This Row],[TGL.NOTA]]))</f>
        <v/>
      </c>
      <c r="AL752" s="39" t="str">
        <f>LOWER(SUBSTITUTE(SUBSTITUTE(SUBSTITUTE(SUBSTITUTE(SUBSTITUTE(SUBSTITUTE(SUBSTITUTE(SUBSTITUTE(SUBSTITUTE(NOTA[NAMA BARANG]," ",),".",""),"-",""),"(",""),")",""),",",""),"/",""),"""",""),"+",""))</f>
        <v/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 t="str">
        <f>IF(NOTA[[#This Row],[CONCAT1]]="","",MATCH(NOTA[[#This Row],[CONCAT1]],[3]!db[NB NOTA_C],0))</f>
        <v/>
      </c>
      <c r="AR752" s="39" t="str">
        <f>IF(NOTA[[#This Row],[QTY/ CTN]]="","",TRUE)</f>
        <v/>
      </c>
      <c r="AS752" s="39" t="str">
        <f ca="1">IF(NOTA[[#This Row],[ID_H]]="","",IF(NOTA[[#This Row],[Column3]]=TRUE,NOTA[[#This Row],[QTY/ CTN]],INDEX([3]!db[QTY/ CTN],NOTA[[#This Row],[//DB]])))</f>
        <v/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2" s="39" t="str">
        <f ca="1">IF(NOTA[[#This Row],[ID_H]]="","",MATCH(NOTA[[#This Row],[NB NOTA_C_QTY]],[3]!db[NB NOTA_C_QTY],0))</f>
        <v/>
      </c>
      <c r="AV752" s="55" t="str">
        <f ca="1">IF(NOTA[[#This Row],[NB NOTA_C_QTY]]="","",ROW()-2)</f>
        <v/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 t="str">
        <f ca="1">IF(NOTA[[#This Row],[NAMA BARANG]]="","",INDEX(NOTA[ID],MATCH(,INDIRECT(ADDRESS(ROW(NOTA[ID]),COLUMN(NOTA[ID]))&amp;":"&amp;ADDRESS(ROW(),COLUMN(NOTA[ID]))),-1)))</f>
        <v/>
      </c>
      <c r="E753" s="47"/>
      <c r="H753" s="48"/>
      <c r="N753" s="39"/>
      <c r="Q753" s="43"/>
      <c r="R753" s="49"/>
      <c r="S753" s="50"/>
      <c r="U753" s="51"/>
      <c r="V753" s="46"/>
      <c r="W753" s="51" t="str">
        <f>IF(NOTA[[#This Row],[HARGA/ CTN]]="",NOTA[[#This Row],[JUMLAH_H]],NOTA[[#This Row],[HARGA/ CTN]]*IF(NOTA[[#This Row],[C]]="",0,NOTA[[#This Row],[C]]))</f>
        <v/>
      </c>
      <c r="X753" s="51" t="str">
        <f>IF(NOTA[[#This Row],[JUMLAH]]="","",NOTA[[#This Row],[JUMLAH]]*NOTA[[#This Row],[DISC 1]])</f>
        <v/>
      </c>
      <c r="Y753" s="51" t="str">
        <f>IF(NOTA[[#This Row],[JUMLAH]]="","",(NOTA[[#This Row],[JUMLAH]]-NOTA[[#This Row],[DISC 1-]])*NOTA[[#This Row],[DISC 2]])</f>
        <v/>
      </c>
      <c r="Z753" s="51" t="str">
        <f>IF(NOTA[[#This Row],[JUMLAH]]="","",NOTA[[#This Row],[DISC 1-]]+NOTA[[#This Row],[DISC 2-]])</f>
        <v/>
      </c>
      <c r="AA753" s="51" t="str">
        <f>IF(NOTA[[#This Row],[JUMLAH]]="","",NOTA[[#This Row],[JUMLAH]]-NOTA[[#This Row],[DISC]])</f>
        <v/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51" t="str">
        <f>IF(OR(NOTA[[#This Row],[QTY]]="",NOTA[[#This Row],[HARGA SATUAN]]="",),"",NOTA[[#This Row],[QTY]]*NOTA[[#This Row],[HARGA SATUAN]])</f>
        <v/>
      </c>
      <c r="AG753" s="40" t="str">
        <f ca="1">IF(NOTA[ID_H]="","",INDEX(NOTA[TANGGAL],MATCH(,INDIRECT(ADDRESS(ROW(NOTA[TANGGAL]),COLUMN(NOTA[TANGGAL]))&amp;":"&amp;ADDRESS(ROW(),COLUMN(NOTA[TANGGAL]))),-1)))</f>
        <v/>
      </c>
      <c r="AH753" s="42" t="str">
        <f ca="1">IF(NOTA[[#This Row],[NAMA BARANG]]="","",INDEX(NOTA[SUPPLIER],MATCH(,INDIRECT(ADDRESS(ROW(NOTA[ID]),COLUMN(NOTA[ID]))&amp;":"&amp;ADDRESS(ROW(),COLUMN(NOTA[ID]))),-1)))</f>
        <v/>
      </c>
      <c r="AI753" s="42" t="str">
        <f ca="1">IF(NOTA[[#This Row],[ID_H]]="","",IF(NOTA[[#This Row],[FAKTUR]]="",INDIRECT(ADDRESS(ROW()-1,COLUMN())),NOTA[[#This Row],[FAKTUR]]))</f>
        <v/>
      </c>
      <c r="AJ753" s="39" t="str">
        <f ca="1">IF(NOTA[[#This Row],[ID]]="","",COUNTIF(NOTA[ID_H],NOTA[[#This Row],[ID_H]]))</f>
        <v/>
      </c>
      <c r="AK753" s="39" t="str">
        <f ca="1">IF(NOTA[[#This Row],[TGL.NOTA]]="",IF(NOTA[[#This Row],[SUPPLIER_H]]="","",AK752),MONTH(NOTA[[#This Row],[TGL.NOTA]]))</f>
        <v/>
      </c>
      <c r="AL753" s="39" t="str">
        <f>LOWER(SUBSTITUTE(SUBSTITUTE(SUBSTITUTE(SUBSTITUTE(SUBSTITUTE(SUBSTITUTE(SUBSTITUTE(SUBSTITUTE(SUBSTITUTE(NOTA[NAMA BARANG]," ",),".",""),"-",""),"(",""),")",""),",",""),"/",""),"""",""),"+",""))</f>
        <v/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 t="str">
        <f>IF(NOTA[[#This Row],[CONCAT1]]="","",MATCH(NOTA[[#This Row],[CONCAT1]],[3]!db[NB NOTA_C],0))</f>
        <v/>
      </c>
      <c r="AR753" s="39" t="str">
        <f>IF(NOTA[[#This Row],[QTY/ CTN]]="","",TRUE)</f>
        <v/>
      </c>
      <c r="AS753" s="39" t="str">
        <f ca="1">IF(NOTA[[#This Row],[ID_H]]="","",IF(NOTA[[#This Row],[Column3]]=TRUE,NOTA[[#This Row],[QTY/ CTN]],INDEX([3]!db[QTY/ CTN],NOTA[[#This Row],[//DB]])))</f>
        <v/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3" s="39" t="str">
        <f ca="1">IF(NOTA[[#This Row],[ID_H]]="","",MATCH(NOTA[[#This Row],[NB NOTA_C_QTY]],[3]!db[NB NOTA_C_QTY],0))</f>
        <v/>
      </c>
      <c r="AV753" s="55" t="str">
        <f ca="1">IF(NOTA[[#This Row],[NB NOTA_C_QTY]]="","",ROW()-2)</f>
        <v/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 t="str">
        <f ca="1">IF(NOTA[[#This Row],[NAMA BARANG]]="","",INDEX(NOTA[ID],MATCH(,INDIRECT(ADDRESS(ROW(NOTA[ID]),COLUMN(NOTA[ID]))&amp;":"&amp;ADDRESS(ROW(),COLUMN(NOTA[ID]))),-1)))</f>
        <v/>
      </c>
      <c r="E754" s="47"/>
      <c r="H754" s="48"/>
      <c r="N754" s="39"/>
      <c r="Q754" s="43"/>
      <c r="R754" s="49"/>
      <c r="S754" s="50"/>
      <c r="U754" s="51"/>
      <c r="V754" s="46"/>
      <c r="W754" s="51" t="str">
        <f>IF(NOTA[[#This Row],[HARGA/ CTN]]="",NOTA[[#This Row],[JUMLAH_H]],NOTA[[#This Row],[HARGA/ CTN]]*IF(NOTA[[#This Row],[C]]="",0,NOTA[[#This Row],[C]]))</f>
        <v/>
      </c>
      <c r="X754" s="51" t="str">
        <f>IF(NOTA[[#This Row],[JUMLAH]]="","",NOTA[[#This Row],[JUMLAH]]*NOTA[[#This Row],[DISC 1]])</f>
        <v/>
      </c>
      <c r="Y754" s="51" t="str">
        <f>IF(NOTA[[#This Row],[JUMLAH]]="","",(NOTA[[#This Row],[JUMLAH]]-NOTA[[#This Row],[DISC 1-]])*NOTA[[#This Row],[DISC 2]])</f>
        <v/>
      </c>
      <c r="Z754" s="51" t="str">
        <f>IF(NOTA[[#This Row],[JUMLAH]]="","",NOTA[[#This Row],[DISC 1-]]+NOTA[[#This Row],[DISC 2-]])</f>
        <v/>
      </c>
      <c r="AA754" s="51" t="str">
        <f>IF(NOTA[[#This Row],[JUMLAH]]="","",NOTA[[#This Row],[JUMLAH]]-NOTA[[#This Row],[DISC]])</f>
        <v/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51" t="str">
        <f>IF(OR(NOTA[[#This Row],[QTY]]="",NOTA[[#This Row],[HARGA SATUAN]]="",),"",NOTA[[#This Row],[QTY]]*NOTA[[#This Row],[HARGA SATUAN]])</f>
        <v/>
      </c>
      <c r="AG754" s="40" t="str">
        <f ca="1">IF(NOTA[ID_H]="","",INDEX(NOTA[TANGGAL],MATCH(,INDIRECT(ADDRESS(ROW(NOTA[TANGGAL]),COLUMN(NOTA[TANGGAL]))&amp;":"&amp;ADDRESS(ROW(),COLUMN(NOTA[TANGGAL]))),-1)))</f>
        <v/>
      </c>
      <c r="AH754" s="42" t="str">
        <f ca="1">IF(NOTA[[#This Row],[NAMA BARANG]]="","",INDEX(NOTA[SUPPLIER],MATCH(,INDIRECT(ADDRESS(ROW(NOTA[ID]),COLUMN(NOTA[ID]))&amp;":"&amp;ADDRESS(ROW(),COLUMN(NOTA[ID]))),-1)))</f>
        <v/>
      </c>
      <c r="AI754" s="42" t="str">
        <f ca="1">IF(NOTA[[#This Row],[ID_H]]="","",IF(NOTA[[#This Row],[FAKTUR]]="",INDIRECT(ADDRESS(ROW()-1,COLUMN())),NOTA[[#This Row],[FAKTUR]]))</f>
        <v/>
      </c>
      <c r="AJ754" s="39" t="str">
        <f ca="1">IF(NOTA[[#This Row],[ID]]="","",COUNTIF(NOTA[ID_H],NOTA[[#This Row],[ID_H]]))</f>
        <v/>
      </c>
      <c r="AK754" s="39" t="str">
        <f ca="1">IF(NOTA[[#This Row],[TGL.NOTA]]="",IF(NOTA[[#This Row],[SUPPLIER_H]]="","",AK753),MONTH(NOTA[[#This Row],[TGL.NOTA]]))</f>
        <v/>
      </c>
      <c r="AL754" s="39" t="str">
        <f>LOWER(SUBSTITUTE(SUBSTITUTE(SUBSTITUTE(SUBSTITUTE(SUBSTITUTE(SUBSTITUTE(SUBSTITUTE(SUBSTITUTE(SUBSTITUTE(NOTA[NAMA BARANG]," ",),".",""),"-",""),"(",""),")",""),",",""),"/",""),"""",""),"+",""))</f>
        <v/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 t="str">
        <f>IF(NOTA[[#This Row],[CONCAT1]]="","",MATCH(NOTA[[#This Row],[CONCAT1]],[3]!db[NB NOTA_C],0))</f>
        <v/>
      </c>
      <c r="AR754" s="39" t="str">
        <f>IF(NOTA[[#This Row],[QTY/ CTN]]="","",TRUE)</f>
        <v/>
      </c>
      <c r="AS754" s="39" t="str">
        <f ca="1">IF(NOTA[[#This Row],[ID_H]]="","",IF(NOTA[[#This Row],[Column3]]=TRUE,NOTA[[#This Row],[QTY/ CTN]],INDEX([3]!db[QTY/ CTN],NOTA[[#This Row],[//DB]])))</f>
        <v/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4" s="39" t="str">
        <f ca="1">IF(NOTA[[#This Row],[ID_H]]="","",MATCH(NOTA[[#This Row],[NB NOTA_C_QTY]],[3]!db[NB NOTA_C_QTY],0))</f>
        <v/>
      </c>
      <c r="AV754" s="55" t="str">
        <f ca="1">IF(NOTA[[#This Row],[NB NOTA_C_QTY]]="","",ROW()-2)</f>
        <v/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 t="str">
        <f ca="1">IF(NOTA[[#This Row],[NAMA BARANG]]="","",INDEX(NOTA[ID],MATCH(,INDIRECT(ADDRESS(ROW(NOTA[ID]),COLUMN(NOTA[ID]))&amp;":"&amp;ADDRESS(ROW(),COLUMN(NOTA[ID]))),-1)))</f>
        <v/>
      </c>
      <c r="E755" s="47"/>
      <c r="H755" s="48"/>
      <c r="N755" s="39"/>
      <c r="Q755" s="43"/>
      <c r="R755" s="49"/>
      <c r="S755" s="50"/>
      <c r="U755" s="51"/>
      <c r="V755" s="46"/>
      <c r="W755" s="51" t="str">
        <f>IF(NOTA[[#This Row],[HARGA/ CTN]]="",NOTA[[#This Row],[JUMLAH_H]],NOTA[[#This Row],[HARGA/ CTN]]*IF(NOTA[[#This Row],[C]]="",0,NOTA[[#This Row],[C]]))</f>
        <v/>
      </c>
      <c r="X755" s="51" t="str">
        <f>IF(NOTA[[#This Row],[JUMLAH]]="","",NOTA[[#This Row],[JUMLAH]]*NOTA[[#This Row],[DISC 1]])</f>
        <v/>
      </c>
      <c r="Y755" s="51" t="str">
        <f>IF(NOTA[[#This Row],[JUMLAH]]="","",(NOTA[[#This Row],[JUMLAH]]-NOTA[[#This Row],[DISC 1-]])*NOTA[[#This Row],[DISC 2]])</f>
        <v/>
      </c>
      <c r="Z755" s="51" t="str">
        <f>IF(NOTA[[#This Row],[JUMLAH]]="","",NOTA[[#This Row],[DISC 1-]]+NOTA[[#This Row],[DISC 2-]])</f>
        <v/>
      </c>
      <c r="AA755" s="51" t="str">
        <f>IF(NOTA[[#This Row],[JUMLAH]]="","",NOTA[[#This Row],[JUMLAH]]-NOTA[[#This Row],[DISC]])</f>
        <v/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51" t="str">
        <f>IF(OR(NOTA[[#This Row],[QTY]]="",NOTA[[#This Row],[HARGA SATUAN]]="",),"",NOTA[[#This Row],[QTY]]*NOTA[[#This Row],[HARGA SATUAN]])</f>
        <v/>
      </c>
      <c r="AG755" s="40" t="str">
        <f ca="1">IF(NOTA[ID_H]="","",INDEX(NOTA[TANGGAL],MATCH(,INDIRECT(ADDRESS(ROW(NOTA[TANGGAL]),COLUMN(NOTA[TANGGAL]))&amp;":"&amp;ADDRESS(ROW(),COLUMN(NOTA[TANGGAL]))),-1)))</f>
        <v/>
      </c>
      <c r="AH755" s="42" t="str">
        <f ca="1">IF(NOTA[[#This Row],[NAMA BARANG]]="","",INDEX(NOTA[SUPPLIER],MATCH(,INDIRECT(ADDRESS(ROW(NOTA[ID]),COLUMN(NOTA[ID]))&amp;":"&amp;ADDRESS(ROW(),COLUMN(NOTA[ID]))),-1)))</f>
        <v/>
      </c>
      <c r="AI755" s="42" t="str">
        <f ca="1">IF(NOTA[[#This Row],[ID_H]]="","",IF(NOTA[[#This Row],[FAKTUR]]="",INDIRECT(ADDRESS(ROW()-1,COLUMN())),NOTA[[#This Row],[FAKTUR]]))</f>
        <v/>
      </c>
      <c r="AJ755" s="39" t="str">
        <f ca="1">IF(NOTA[[#This Row],[ID]]="","",COUNTIF(NOTA[ID_H],NOTA[[#This Row],[ID_H]]))</f>
        <v/>
      </c>
      <c r="AK755" s="39" t="str">
        <f ca="1">IF(NOTA[[#This Row],[TGL.NOTA]]="",IF(NOTA[[#This Row],[SUPPLIER_H]]="","",AK754),MONTH(NOTA[[#This Row],[TGL.NOTA]]))</f>
        <v/>
      </c>
      <c r="AL755" s="39" t="str">
        <f>LOWER(SUBSTITUTE(SUBSTITUTE(SUBSTITUTE(SUBSTITUTE(SUBSTITUTE(SUBSTITUTE(SUBSTITUTE(SUBSTITUTE(SUBSTITUTE(NOTA[NAMA BARANG]," ",),".",""),"-",""),"(",""),")",""),",",""),"/",""),"""",""),"+",""))</f>
        <v/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 t="str">
        <f>IF(NOTA[[#This Row],[CONCAT1]]="","",MATCH(NOTA[[#This Row],[CONCAT1]],[3]!db[NB NOTA_C],0))</f>
        <v/>
      </c>
      <c r="AR755" s="39" t="str">
        <f>IF(NOTA[[#This Row],[QTY/ CTN]]="","",TRUE)</f>
        <v/>
      </c>
      <c r="AS755" s="39" t="str">
        <f ca="1">IF(NOTA[[#This Row],[ID_H]]="","",IF(NOTA[[#This Row],[Column3]]=TRUE,NOTA[[#This Row],[QTY/ CTN]],INDEX([3]!db[QTY/ CTN],NOTA[[#This Row],[//DB]])))</f>
        <v/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5" s="39" t="str">
        <f ca="1">IF(NOTA[[#This Row],[ID_H]]="","",MATCH(NOTA[[#This Row],[NB NOTA_C_QTY]],[3]!db[NB NOTA_C_QTY],0))</f>
        <v/>
      </c>
      <c r="AV755" s="55" t="str">
        <f ca="1">IF(NOTA[[#This Row],[NB NOTA_C_QTY]]="","",ROW()-2)</f>
        <v/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 t="str">
        <f ca="1">IF(NOTA[[#This Row],[NAMA BARANG]]="","",INDEX(NOTA[ID],MATCH(,INDIRECT(ADDRESS(ROW(NOTA[ID]),COLUMN(NOTA[ID]))&amp;":"&amp;ADDRESS(ROW(),COLUMN(NOTA[ID]))),-1)))</f>
        <v/>
      </c>
      <c r="E756" s="47"/>
      <c r="H756" s="48"/>
      <c r="N756" s="39"/>
      <c r="Q756" s="43"/>
      <c r="R756" s="49"/>
      <c r="S756" s="50"/>
      <c r="U756" s="51"/>
      <c r="V756" s="46"/>
      <c r="W756" s="51" t="str">
        <f>IF(NOTA[[#This Row],[HARGA/ CTN]]="",NOTA[[#This Row],[JUMLAH_H]],NOTA[[#This Row],[HARGA/ CTN]]*IF(NOTA[[#This Row],[C]]="",0,NOTA[[#This Row],[C]]))</f>
        <v/>
      </c>
      <c r="X756" s="51" t="str">
        <f>IF(NOTA[[#This Row],[JUMLAH]]="","",NOTA[[#This Row],[JUMLAH]]*NOTA[[#This Row],[DISC 1]])</f>
        <v/>
      </c>
      <c r="Y756" s="51" t="str">
        <f>IF(NOTA[[#This Row],[JUMLAH]]="","",(NOTA[[#This Row],[JUMLAH]]-NOTA[[#This Row],[DISC 1-]])*NOTA[[#This Row],[DISC 2]])</f>
        <v/>
      </c>
      <c r="Z756" s="51" t="str">
        <f>IF(NOTA[[#This Row],[JUMLAH]]="","",NOTA[[#This Row],[DISC 1-]]+NOTA[[#This Row],[DISC 2-]])</f>
        <v/>
      </c>
      <c r="AA756" s="51" t="str">
        <f>IF(NOTA[[#This Row],[JUMLAH]]="","",NOTA[[#This Row],[JUMLAH]]-NOTA[[#This Row],[DISC]])</f>
        <v/>
      </c>
      <c r="AB756" s="51"/>
      <c r="AC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1" t="str">
        <f>IF(OR(NOTA[[#This Row],[QTY]]="",NOTA[[#This Row],[HARGA SATUAN]]="",),"",NOTA[[#This Row],[QTY]]*NOTA[[#This Row],[HARGA SATUAN]])</f>
        <v/>
      </c>
      <c r="AG756" s="40" t="str">
        <f ca="1">IF(NOTA[ID_H]="","",INDEX(NOTA[TANGGAL],MATCH(,INDIRECT(ADDRESS(ROW(NOTA[TANGGAL]),COLUMN(NOTA[TANGGAL]))&amp;":"&amp;ADDRESS(ROW(),COLUMN(NOTA[TANGGAL]))),-1)))</f>
        <v/>
      </c>
      <c r="AH756" s="42" t="str">
        <f ca="1">IF(NOTA[[#This Row],[NAMA BARANG]]="","",INDEX(NOTA[SUPPLIER],MATCH(,INDIRECT(ADDRESS(ROW(NOTA[ID]),COLUMN(NOTA[ID]))&amp;":"&amp;ADDRESS(ROW(),COLUMN(NOTA[ID]))),-1)))</f>
        <v/>
      </c>
      <c r="AI756" s="42" t="str">
        <f ca="1">IF(NOTA[[#This Row],[ID_H]]="","",IF(NOTA[[#This Row],[FAKTUR]]="",INDIRECT(ADDRESS(ROW()-1,COLUMN())),NOTA[[#This Row],[FAKTUR]]))</f>
        <v/>
      </c>
      <c r="AJ756" s="39" t="str">
        <f ca="1">IF(NOTA[[#This Row],[ID]]="","",COUNTIF(NOTA[ID_H],NOTA[[#This Row],[ID_H]]))</f>
        <v/>
      </c>
      <c r="AK756" s="39" t="str">
        <f ca="1">IF(NOTA[[#This Row],[TGL.NOTA]]="",IF(NOTA[[#This Row],[SUPPLIER_H]]="","",AK755),MONTH(NOTA[[#This Row],[TGL.NOTA]]))</f>
        <v/>
      </c>
      <c r="AL756" s="39" t="str">
        <f>LOWER(SUBSTITUTE(SUBSTITUTE(SUBSTITUTE(SUBSTITUTE(SUBSTITUTE(SUBSTITUTE(SUBSTITUTE(SUBSTITUTE(SUBSTITUTE(NOTA[NAMA BARANG]," ",),".",""),"-",""),"(",""),")",""),",",""),"/",""),"""",""),"+",""))</f>
        <v/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 t="str">
        <f>IF(NOTA[[#This Row],[CONCAT1]]="","",MATCH(NOTA[[#This Row],[CONCAT1]],[3]!db[NB NOTA_C],0))</f>
        <v/>
      </c>
      <c r="AR756" s="39" t="str">
        <f>IF(NOTA[[#This Row],[QTY/ CTN]]="","",TRUE)</f>
        <v/>
      </c>
      <c r="AS756" s="39" t="str">
        <f ca="1">IF(NOTA[[#This Row],[ID_H]]="","",IF(NOTA[[#This Row],[Column3]]=TRUE,NOTA[[#This Row],[QTY/ CTN]],INDEX([3]!db[QTY/ CTN],NOTA[[#This Row],[//DB]])))</f>
        <v/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6" s="39" t="str">
        <f ca="1">IF(NOTA[[#This Row],[ID_H]]="","",MATCH(NOTA[[#This Row],[NB NOTA_C_QTY]],[3]!db[NB NOTA_C_QTY],0))</f>
        <v/>
      </c>
      <c r="AV756" s="55" t="str">
        <f ca="1">IF(NOTA[[#This Row],[NB NOTA_C_QTY]]="","",ROW()-2)</f>
        <v/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NOTA_C_QTY]],[3]!db[NB NOTA_C_QTY],0))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39" t="str">
        <f>IF(NOTA[[#This Row],[ID_P]]="","",MATCH(NOTA[[#This Row],[ID_P]],[1]!B_MSK[N_ID],0))</f>
        <v/>
      </c>
      <c r="D758" s="39" t="str">
        <f ca="1">IF(NOTA[[#This Row],[NAMA BARANG]]="","",INDEX(NOTA[ID],MATCH(,INDIRECT(ADDRESS(ROW(NOTA[ID]),COLUMN(NOTA[ID]))&amp;":"&amp;ADDRESS(ROW(),COLUMN(NOTA[ID]))),-1)))</f>
        <v/>
      </c>
      <c r="E758" s="47"/>
      <c r="H758" s="48"/>
      <c r="N758" s="39"/>
      <c r="Q758" s="43"/>
      <c r="R758" s="49"/>
      <c r="S758" s="50"/>
      <c r="U758" s="51"/>
      <c r="V758" s="46"/>
      <c r="W758" s="51" t="str">
        <f>IF(NOTA[[#This Row],[HARGA/ CTN]]="",NOTA[[#This Row],[JUMLAH_H]],NOTA[[#This Row],[HARGA/ CTN]]*IF(NOTA[[#This Row],[C]]="",0,NOTA[[#This Row],[C]]))</f>
        <v/>
      </c>
      <c r="X758" s="51" t="str">
        <f>IF(NOTA[[#This Row],[JUMLAH]]="","",NOTA[[#This Row],[JUMLAH]]*NOTA[[#This Row],[DISC 1]])</f>
        <v/>
      </c>
      <c r="Y758" s="51" t="str">
        <f>IF(NOTA[[#This Row],[JUMLAH]]="","",(NOTA[[#This Row],[JUMLAH]]-NOTA[[#This Row],[DISC 1-]])*NOTA[[#This Row],[DISC 2]])</f>
        <v/>
      </c>
      <c r="Z758" s="51" t="str">
        <f>IF(NOTA[[#This Row],[JUMLAH]]="","",NOTA[[#This Row],[DISC 1-]]+NOTA[[#This Row],[DISC 2-]])</f>
        <v/>
      </c>
      <c r="AA758" s="51" t="str">
        <f>IF(NOTA[[#This Row],[JUMLAH]]="","",NOTA[[#This Row],[JUMLAH]]-NOTA[[#This Row],[DISC]])</f>
        <v/>
      </c>
      <c r="AB758" s="51"/>
      <c r="AC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51" t="str">
        <f>IF(OR(NOTA[[#This Row],[QTY]]="",NOTA[[#This Row],[HARGA SATUAN]]="",),"",NOTA[[#This Row],[QTY]]*NOTA[[#This Row],[HARGA SATUAN]])</f>
        <v/>
      </c>
      <c r="AG758" s="40" t="str">
        <f ca="1">IF(NOTA[ID_H]="","",INDEX(NOTA[TANGGAL],MATCH(,INDIRECT(ADDRESS(ROW(NOTA[TANGGAL]),COLUMN(NOTA[TANGGAL]))&amp;":"&amp;ADDRESS(ROW(),COLUMN(NOTA[TANGGAL]))),-1)))</f>
        <v/>
      </c>
      <c r="AH758" s="42" t="str">
        <f ca="1">IF(NOTA[[#This Row],[NAMA BARANG]]="","",INDEX(NOTA[SUPPLIER],MATCH(,INDIRECT(ADDRESS(ROW(NOTA[ID]),COLUMN(NOTA[ID]))&amp;":"&amp;ADDRESS(ROW(),COLUMN(NOTA[ID]))),-1)))</f>
        <v/>
      </c>
      <c r="AI758" s="42" t="str">
        <f ca="1">IF(NOTA[[#This Row],[ID_H]]="","",IF(NOTA[[#This Row],[FAKTUR]]="",INDIRECT(ADDRESS(ROW()-1,COLUMN())),NOTA[[#This Row],[FAKTUR]]))</f>
        <v/>
      </c>
      <c r="AJ758" s="39" t="str">
        <f ca="1">IF(NOTA[[#This Row],[ID]]="","",COUNTIF(NOTA[ID_H],NOTA[[#This Row],[ID_H]]))</f>
        <v/>
      </c>
      <c r="AK758" s="39" t="str">
        <f ca="1">IF(NOTA[[#This Row],[TGL.NOTA]]="",IF(NOTA[[#This Row],[SUPPLIER_H]]="","",AK757),MONTH(NOTA[[#This Row],[TGL.NOTA]]))</f>
        <v/>
      </c>
      <c r="AL758" s="39" t="str">
        <f>LOWER(SUBSTITUTE(SUBSTITUTE(SUBSTITUTE(SUBSTITUTE(SUBSTITUTE(SUBSTITUTE(SUBSTITUTE(SUBSTITUTE(SUBSTITUTE(NOTA[NAMA BARANG]," ",),".",""),"-",""),"(",""),")",""),",",""),"/",""),"""",""),"+",""))</f>
        <v/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39" t="str">
        <f>IF(NOTA[[#This Row],[CONCAT4]]="","",_xlfn.IFNA(MATCH(NOTA[[#This Row],[CONCAT4]],[2]!RAW[CONCAT_H],0),FALSE))</f>
        <v/>
      </c>
      <c r="AQ758" s="39" t="str">
        <f>IF(NOTA[[#This Row],[CONCAT1]]="","",MATCH(NOTA[[#This Row],[CONCAT1]],[3]!db[NB NOTA_C],0))</f>
        <v/>
      </c>
      <c r="AR758" s="39" t="str">
        <f>IF(NOTA[[#This Row],[QTY/ CTN]]="","",TRUE)</f>
        <v/>
      </c>
      <c r="AS758" s="39" t="str">
        <f ca="1">IF(NOTA[[#This Row],[ID_H]]="","",IF(NOTA[[#This Row],[Column3]]=TRUE,NOTA[[#This Row],[QTY/ CTN]],INDEX([3]!db[QTY/ CTN],NOTA[[#This Row],[//DB]])))</f>
        <v/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8" s="39" t="str">
        <f ca="1">IF(NOTA[[#This Row],[ID_H]]="","",MATCH(NOTA[[#This Row],[NB NOTA_C_QTY]],[3]!db[NB NOTA_C_QTY],0))</f>
        <v/>
      </c>
      <c r="AV758" s="55" t="str">
        <f ca="1">IF(NOTA[[#This Row],[NB NOTA_C_QTY]]="","",ROW()-2)</f>
        <v/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NOTA_C_QTY]],[3]!db[NB NOTA_C_QTY],0))</f>
        <v/>
      </c>
      <c r="AV759" s="55" t="str">
        <f ca="1">IF(NOTA[[#This Row],[NB NOTA_C_QTY]]="","",ROW()-2)</f>
        <v/>
      </c>
    </row>
    <row r="760" spans="1:48" ht="20.100000000000001" customHeight="1" x14ac:dyDescent="0.25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9" t="str">
        <f>IF(NOTA[[#This Row],[ID_P]]="","",MATCH(NOTA[[#This Row],[ID_P]],[1]!B_MSK[N_ID],0))</f>
        <v/>
      </c>
      <c r="D760" s="39" t="str">
        <f ca="1">IF(NOTA[[#This Row],[NAMA BARANG]]="","",INDEX(NOTA[ID],MATCH(,INDIRECT(ADDRESS(ROW(NOTA[ID]),COLUMN(NOTA[ID]))&amp;":"&amp;ADDRESS(ROW(),COLUMN(NOTA[ID]))),-1)))</f>
        <v/>
      </c>
      <c r="E760" s="47"/>
      <c r="H760" s="48"/>
      <c r="N760" s="39"/>
      <c r="Q760" s="43"/>
      <c r="R760" s="49"/>
      <c r="S760" s="50"/>
      <c r="U760" s="51"/>
      <c r="V760" s="46"/>
      <c r="W760" s="51" t="str">
        <f>IF(NOTA[[#This Row],[HARGA/ CTN]]="",NOTA[[#This Row],[JUMLAH_H]],NOTA[[#This Row],[HARGA/ CTN]]*IF(NOTA[[#This Row],[C]]="",0,NOTA[[#This Row],[C]]))</f>
        <v/>
      </c>
      <c r="X760" s="51" t="str">
        <f>IF(NOTA[[#This Row],[JUMLAH]]="","",NOTA[[#This Row],[JUMLAH]]*NOTA[[#This Row],[DISC 1]])</f>
        <v/>
      </c>
      <c r="Y760" s="51" t="str">
        <f>IF(NOTA[[#This Row],[JUMLAH]]="","",(NOTA[[#This Row],[JUMLAH]]-NOTA[[#This Row],[DISC 1-]])*NOTA[[#This Row],[DISC 2]])</f>
        <v/>
      </c>
      <c r="Z760" s="51" t="str">
        <f>IF(NOTA[[#This Row],[JUMLAH]]="","",NOTA[[#This Row],[DISC 1-]]+NOTA[[#This Row],[DISC 2-]])</f>
        <v/>
      </c>
      <c r="AA760" s="51" t="str">
        <f>IF(NOTA[[#This Row],[JUMLAH]]="","",NOTA[[#This Row],[JUMLAH]]-NOTA[[#This Row],[DISC]])</f>
        <v/>
      </c>
      <c r="AB760" s="51"/>
      <c r="AC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51" t="str">
        <f>IF(OR(NOTA[[#This Row],[QTY]]="",NOTA[[#This Row],[HARGA SATUAN]]="",),"",NOTA[[#This Row],[QTY]]*NOTA[[#This Row],[HARGA SATUAN]])</f>
        <v/>
      </c>
      <c r="AG760" s="40" t="str">
        <f ca="1">IF(NOTA[ID_H]="","",INDEX(NOTA[TANGGAL],MATCH(,INDIRECT(ADDRESS(ROW(NOTA[TANGGAL]),COLUMN(NOTA[TANGGAL]))&amp;":"&amp;ADDRESS(ROW(),COLUMN(NOTA[TANGGAL]))),-1)))</f>
        <v/>
      </c>
      <c r="AH760" s="42" t="str">
        <f ca="1">IF(NOTA[[#This Row],[NAMA BARANG]]="","",INDEX(NOTA[SUPPLIER],MATCH(,INDIRECT(ADDRESS(ROW(NOTA[ID]),COLUMN(NOTA[ID]))&amp;":"&amp;ADDRESS(ROW(),COLUMN(NOTA[ID]))),-1)))</f>
        <v/>
      </c>
      <c r="AI760" s="42" t="str">
        <f ca="1">IF(NOTA[[#This Row],[ID_H]]="","",IF(NOTA[[#This Row],[FAKTUR]]="",INDIRECT(ADDRESS(ROW()-1,COLUMN())),NOTA[[#This Row],[FAKTUR]]))</f>
        <v/>
      </c>
      <c r="AJ760" s="39" t="str">
        <f ca="1">IF(NOTA[[#This Row],[ID]]="","",COUNTIF(NOTA[ID_H],NOTA[[#This Row],[ID_H]]))</f>
        <v/>
      </c>
      <c r="AK760" s="39" t="str">
        <f ca="1">IF(NOTA[[#This Row],[TGL.NOTA]]="",IF(NOTA[[#This Row],[SUPPLIER_H]]="","",AK759),MONTH(NOTA[[#This Row],[TGL.NOTA]]))</f>
        <v/>
      </c>
      <c r="AL760" s="39" t="str">
        <f>LOWER(SUBSTITUTE(SUBSTITUTE(SUBSTITUTE(SUBSTITUTE(SUBSTITUTE(SUBSTITUTE(SUBSTITUTE(SUBSTITUTE(SUBSTITUTE(NOTA[NAMA BARANG]," ",),".",""),"-",""),"(",""),")",""),",",""),"/",""),"""",""),"+",""))</f>
        <v/>
      </c>
      <c r="AM7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0" s="39" t="str">
        <f>IF(NOTA[[#This Row],[CONCAT4]]="","",_xlfn.IFNA(MATCH(NOTA[[#This Row],[CONCAT4]],[2]!RAW[CONCAT_H],0),FALSE))</f>
        <v/>
      </c>
      <c r="AQ760" s="39" t="str">
        <f>IF(NOTA[[#This Row],[CONCAT1]]="","",MATCH(NOTA[[#This Row],[CONCAT1]],[3]!db[NB NOTA_C],0))</f>
        <v/>
      </c>
      <c r="AR760" s="39" t="str">
        <f>IF(NOTA[[#This Row],[QTY/ CTN]]="","",TRUE)</f>
        <v/>
      </c>
      <c r="AS760" s="39" t="str">
        <f ca="1">IF(NOTA[[#This Row],[ID_H]]="","",IF(NOTA[[#This Row],[Column3]]=TRUE,NOTA[[#This Row],[QTY/ CTN]],INDEX([3]!db[QTY/ CTN],NOTA[[#This Row],[//DB]])))</f>
        <v/>
      </c>
      <c r="AT7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0" s="39" t="str">
        <f ca="1">IF(NOTA[[#This Row],[ID_H]]="","",MATCH(NOTA[[#This Row],[NB NOTA_C_QTY]],[3]!db[NB NOTA_C_QTY],0))</f>
        <v/>
      </c>
      <c r="AV760" s="55" t="str">
        <f ca="1">IF(NOTA[[#This Row],[NB NOTA_C_QTY]]="","",ROW()-2)</f>
        <v/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 t="str">
        <f ca="1">IF(NOTA[[#This Row],[NAMA BARANG]]="","",INDEX(NOTA[ID],MATCH(,INDIRECT(ADDRESS(ROW(NOTA[ID]),COLUMN(NOTA[ID]))&amp;":"&amp;ADDRESS(ROW(),COLUMN(NOTA[ID]))),-1)))</f>
        <v/>
      </c>
      <c r="E761" s="47"/>
      <c r="H761" s="48"/>
      <c r="N761" s="39"/>
      <c r="Q761" s="43"/>
      <c r="R761" s="49"/>
      <c r="S761" s="50"/>
      <c r="U761" s="51"/>
      <c r="V761" s="46"/>
      <c r="W761" s="51" t="str">
        <f>IF(NOTA[[#This Row],[HARGA/ CTN]]="",NOTA[[#This Row],[JUMLAH_H]],NOTA[[#This Row],[HARGA/ CTN]]*IF(NOTA[[#This Row],[C]]="",0,NOTA[[#This Row],[C]]))</f>
        <v/>
      </c>
      <c r="X761" s="51" t="str">
        <f>IF(NOTA[[#This Row],[JUMLAH]]="","",NOTA[[#This Row],[JUMLAH]]*NOTA[[#This Row],[DISC 1]])</f>
        <v/>
      </c>
      <c r="Y761" s="51" t="str">
        <f>IF(NOTA[[#This Row],[JUMLAH]]="","",(NOTA[[#This Row],[JUMLAH]]-NOTA[[#This Row],[DISC 1-]])*NOTA[[#This Row],[DISC 2]])</f>
        <v/>
      </c>
      <c r="Z761" s="51" t="str">
        <f>IF(NOTA[[#This Row],[JUMLAH]]="","",NOTA[[#This Row],[DISC 1-]]+NOTA[[#This Row],[DISC 2-]])</f>
        <v/>
      </c>
      <c r="AA761" s="51" t="str">
        <f>IF(NOTA[[#This Row],[JUMLAH]]="","",NOTA[[#This Row],[JUMLAH]]-NOTA[[#This Row],[DISC]])</f>
        <v/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51" t="str">
        <f>IF(OR(NOTA[[#This Row],[QTY]]="",NOTA[[#This Row],[HARGA SATUAN]]="",),"",NOTA[[#This Row],[QTY]]*NOTA[[#This Row],[HARGA SATUAN]])</f>
        <v/>
      </c>
      <c r="AG761" s="40" t="str">
        <f ca="1">IF(NOTA[ID_H]="","",INDEX(NOTA[TANGGAL],MATCH(,INDIRECT(ADDRESS(ROW(NOTA[TANGGAL]),COLUMN(NOTA[TANGGAL]))&amp;":"&amp;ADDRESS(ROW(),COLUMN(NOTA[TANGGAL]))),-1)))</f>
        <v/>
      </c>
      <c r="AH761" s="42" t="str">
        <f ca="1">IF(NOTA[[#This Row],[NAMA BARANG]]="","",INDEX(NOTA[SUPPLIER],MATCH(,INDIRECT(ADDRESS(ROW(NOTA[ID]),COLUMN(NOTA[ID]))&amp;":"&amp;ADDRESS(ROW(),COLUMN(NOTA[ID]))),-1)))</f>
        <v/>
      </c>
      <c r="AI761" s="42" t="str">
        <f ca="1">IF(NOTA[[#This Row],[ID_H]]="","",IF(NOTA[[#This Row],[FAKTUR]]="",INDIRECT(ADDRESS(ROW()-1,COLUMN())),NOTA[[#This Row],[FAKTUR]]))</f>
        <v/>
      </c>
      <c r="AJ761" s="39" t="str">
        <f ca="1">IF(NOTA[[#This Row],[ID]]="","",COUNTIF(NOTA[ID_H],NOTA[[#This Row],[ID_H]]))</f>
        <v/>
      </c>
      <c r="AK761" s="39" t="str">
        <f ca="1">IF(NOTA[[#This Row],[TGL.NOTA]]="",IF(NOTA[[#This Row],[SUPPLIER_H]]="","",AK760),MONTH(NOTA[[#This Row],[TGL.NOTA]]))</f>
        <v/>
      </c>
      <c r="AL761" s="39" t="str">
        <f>LOWER(SUBSTITUTE(SUBSTITUTE(SUBSTITUTE(SUBSTITUTE(SUBSTITUTE(SUBSTITUTE(SUBSTITUTE(SUBSTITUTE(SUBSTITUTE(NOTA[NAMA BARANG]," ",),".",""),"-",""),"(",""),")",""),",",""),"/",""),"""",""),"+",""))</f>
        <v/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 t="str">
        <f>IF(NOTA[[#This Row],[CONCAT1]]="","",MATCH(NOTA[[#This Row],[CONCAT1]],[3]!db[NB NOTA_C],0))</f>
        <v/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/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1" s="39" t="str">
        <f ca="1">IF(NOTA[[#This Row],[ID_H]]="","",MATCH(NOTA[[#This Row],[NB NOTA_C_QTY]],[3]!db[NB NOTA_C_QTY],0))</f>
        <v/>
      </c>
      <c r="AV761" s="55" t="str">
        <f ca="1">IF(NOTA[[#This Row],[NB NOTA_C_QTY]]="","",ROW()-2)</f>
        <v/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 t="str">
        <f ca="1">IF(NOTA[[#This Row],[NAMA BARANG]]="","",INDEX(NOTA[ID],MATCH(,INDIRECT(ADDRESS(ROW(NOTA[ID]),COLUMN(NOTA[ID]))&amp;":"&amp;ADDRESS(ROW(),COLUMN(NOTA[ID]))),-1)))</f>
        <v/>
      </c>
      <c r="E762" s="47"/>
      <c r="H762" s="48"/>
      <c r="N762" s="39"/>
      <c r="Q762" s="43"/>
      <c r="R762" s="49"/>
      <c r="S762" s="50"/>
      <c r="U762" s="51"/>
      <c r="V762" s="46"/>
      <c r="W762" s="51" t="str">
        <f>IF(NOTA[[#This Row],[HARGA/ CTN]]="",NOTA[[#This Row],[JUMLAH_H]],NOTA[[#This Row],[HARGA/ CTN]]*IF(NOTA[[#This Row],[C]]="",0,NOTA[[#This Row],[C]]))</f>
        <v/>
      </c>
      <c r="X762" s="51" t="str">
        <f>IF(NOTA[[#This Row],[JUMLAH]]="","",NOTA[[#This Row],[JUMLAH]]*NOTA[[#This Row],[DISC 1]])</f>
        <v/>
      </c>
      <c r="Y762" s="51" t="str">
        <f>IF(NOTA[[#This Row],[JUMLAH]]="","",(NOTA[[#This Row],[JUMLAH]]-NOTA[[#This Row],[DISC 1-]])*NOTA[[#This Row],[DISC 2]])</f>
        <v/>
      </c>
      <c r="Z762" s="51" t="str">
        <f>IF(NOTA[[#This Row],[JUMLAH]]="","",NOTA[[#This Row],[DISC 1-]]+NOTA[[#This Row],[DISC 2-]])</f>
        <v/>
      </c>
      <c r="AA762" s="51" t="str">
        <f>IF(NOTA[[#This Row],[JUMLAH]]="","",NOTA[[#This Row],[JUMLAH]]-NOTA[[#This Row],[DISC]])</f>
        <v/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51" t="str">
        <f>IF(OR(NOTA[[#This Row],[QTY]]="",NOTA[[#This Row],[HARGA SATUAN]]="",),"",NOTA[[#This Row],[QTY]]*NOTA[[#This Row],[HARGA SATUAN]])</f>
        <v/>
      </c>
      <c r="AG762" s="40" t="str">
        <f ca="1">IF(NOTA[ID_H]="","",INDEX(NOTA[TANGGAL],MATCH(,INDIRECT(ADDRESS(ROW(NOTA[TANGGAL]),COLUMN(NOTA[TANGGAL]))&amp;":"&amp;ADDRESS(ROW(),COLUMN(NOTA[TANGGAL]))),-1)))</f>
        <v/>
      </c>
      <c r="AH762" s="42" t="str">
        <f ca="1">IF(NOTA[[#This Row],[NAMA BARANG]]="","",INDEX(NOTA[SUPPLIER],MATCH(,INDIRECT(ADDRESS(ROW(NOTA[ID]),COLUMN(NOTA[ID]))&amp;":"&amp;ADDRESS(ROW(),COLUMN(NOTA[ID]))),-1)))</f>
        <v/>
      </c>
      <c r="AI762" s="42" t="str">
        <f ca="1">IF(NOTA[[#This Row],[ID_H]]="","",IF(NOTA[[#This Row],[FAKTUR]]="",INDIRECT(ADDRESS(ROW()-1,COLUMN())),NOTA[[#This Row],[FAKTUR]]))</f>
        <v/>
      </c>
      <c r="AJ762" s="39" t="str">
        <f ca="1">IF(NOTA[[#This Row],[ID]]="","",COUNTIF(NOTA[ID_H],NOTA[[#This Row],[ID_H]]))</f>
        <v/>
      </c>
      <c r="AK762" s="39" t="str">
        <f ca="1">IF(NOTA[[#This Row],[TGL.NOTA]]="",IF(NOTA[[#This Row],[SUPPLIER_H]]="","",AK761),MONTH(NOTA[[#This Row],[TGL.NOTA]]))</f>
        <v/>
      </c>
      <c r="AL762" s="39" t="str">
        <f>LOWER(SUBSTITUTE(SUBSTITUTE(SUBSTITUTE(SUBSTITUTE(SUBSTITUTE(SUBSTITUTE(SUBSTITUTE(SUBSTITUTE(SUBSTITUTE(NOTA[NAMA BARANG]," ",),".",""),"-",""),"(",""),")",""),",",""),"/",""),"""",""),"+",""))</f>
        <v/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 t="str">
        <f>IF(NOTA[[#This Row],[CONCAT1]]="","",MATCH(NOTA[[#This Row],[CONCAT1]],[3]!db[NB NOTA_C],0))</f>
        <v/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/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2" s="39" t="str">
        <f ca="1">IF(NOTA[[#This Row],[ID_H]]="","",MATCH(NOTA[[#This Row],[NB NOTA_C_QTY]],[3]!db[NB NOTA_C_QTY],0))</f>
        <v/>
      </c>
      <c r="AV762" s="55" t="str">
        <f ca="1">IF(NOTA[[#This Row],[NB NOTA_C_QTY]]="","",ROW()-2)</f>
        <v/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 t="str">
        <f ca="1">IF(NOTA[[#This Row],[NAMA BARANG]]="","",INDEX(NOTA[ID],MATCH(,INDIRECT(ADDRESS(ROW(NOTA[ID]),COLUMN(NOTA[ID]))&amp;":"&amp;ADDRESS(ROW(),COLUMN(NOTA[ID]))),-1)))</f>
        <v/>
      </c>
      <c r="E763" s="47"/>
      <c r="H763" s="48"/>
      <c r="N763" s="39"/>
      <c r="Q763" s="43"/>
      <c r="R763" s="49"/>
      <c r="S763" s="50"/>
      <c r="U763" s="51"/>
      <c r="V763" s="46"/>
      <c r="W763" s="51" t="str">
        <f>IF(NOTA[[#This Row],[HARGA/ CTN]]="",NOTA[[#This Row],[JUMLAH_H]],NOTA[[#This Row],[HARGA/ CTN]]*IF(NOTA[[#This Row],[C]]="",0,NOTA[[#This Row],[C]]))</f>
        <v/>
      </c>
      <c r="X763" s="51" t="str">
        <f>IF(NOTA[[#This Row],[JUMLAH]]="","",NOTA[[#This Row],[JUMLAH]]*NOTA[[#This Row],[DISC 1]])</f>
        <v/>
      </c>
      <c r="Y763" s="51" t="str">
        <f>IF(NOTA[[#This Row],[JUMLAH]]="","",(NOTA[[#This Row],[JUMLAH]]-NOTA[[#This Row],[DISC 1-]])*NOTA[[#This Row],[DISC 2]])</f>
        <v/>
      </c>
      <c r="Z763" s="51" t="str">
        <f>IF(NOTA[[#This Row],[JUMLAH]]="","",NOTA[[#This Row],[DISC 1-]]+NOTA[[#This Row],[DISC 2-]])</f>
        <v/>
      </c>
      <c r="AA763" s="51" t="str">
        <f>IF(NOTA[[#This Row],[JUMLAH]]="","",NOTA[[#This Row],[JUMLAH]]-NOTA[[#This Row],[DISC]])</f>
        <v/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51" t="str">
        <f>IF(OR(NOTA[[#This Row],[QTY]]="",NOTA[[#This Row],[HARGA SATUAN]]="",),"",NOTA[[#This Row],[QTY]]*NOTA[[#This Row],[HARGA SATUAN]])</f>
        <v/>
      </c>
      <c r="AG763" s="40" t="str">
        <f ca="1">IF(NOTA[ID_H]="","",INDEX(NOTA[TANGGAL],MATCH(,INDIRECT(ADDRESS(ROW(NOTA[TANGGAL]),COLUMN(NOTA[TANGGAL]))&amp;":"&amp;ADDRESS(ROW(),COLUMN(NOTA[TANGGAL]))),-1)))</f>
        <v/>
      </c>
      <c r="AH763" s="42" t="str">
        <f ca="1">IF(NOTA[[#This Row],[NAMA BARANG]]="","",INDEX(NOTA[SUPPLIER],MATCH(,INDIRECT(ADDRESS(ROW(NOTA[ID]),COLUMN(NOTA[ID]))&amp;":"&amp;ADDRESS(ROW(),COLUMN(NOTA[ID]))),-1)))</f>
        <v/>
      </c>
      <c r="AI763" s="42" t="str">
        <f ca="1">IF(NOTA[[#This Row],[ID_H]]="","",IF(NOTA[[#This Row],[FAKTUR]]="",INDIRECT(ADDRESS(ROW()-1,COLUMN())),NOTA[[#This Row],[FAKTUR]]))</f>
        <v/>
      </c>
      <c r="AJ763" s="39" t="str">
        <f ca="1">IF(NOTA[[#This Row],[ID]]="","",COUNTIF(NOTA[ID_H],NOTA[[#This Row],[ID_H]]))</f>
        <v/>
      </c>
      <c r="AK763" s="39" t="str">
        <f ca="1">IF(NOTA[[#This Row],[TGL.NOTA]]="",IF(NOTA[[#This Row],[SUPPLIER_H]]="","",AK762),MONTH(NOTA[[#This Row],[TGL.NOTA]]))</f>
        <v/>
      </c>
      <c r="AL763" s="39" t="str">
        <f>LOWER(SUBSTITUTE(SUBSTITUTE(SUBSTITUTE(SUBSTITUTE(SUBSTITUTE(SUBSTITUTE(SUBSTITUTE(SUBSTITUTE(SUBSTITUTE(NOTA[NAMA BARANG]," ",),".",""),"-",""),"(",""),")",""),",",""),"/",""),"""",""),"+",""))</f>
        <v/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 t="str">
        <f>IF(NOTA[[#This Row],[CONCAT1]]="","",MATCH(NOTA[[#This Row],[CONCAT1]],[3]!db[NB NOTA_C],0))</f>
        <v/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/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3" s="39" t="str">
        <f ca="1">IF(NOTA[[#This Row],[ID_H]]="","",MATCH(NOTA[[#This Row],[NB NOTA_C_QTY]],[3]!db[NB NOTA_C_QTY],0))</f>
        <v/>
      </c>
      <c r="AV763" s="55" t="str">
        <f ca="1">IF(NOTA[[#This Row],[NB NOTA_C_QTY]]="","",ROW()-2)</f>
        <v/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 t="str">
        <f ca="1">IF(NOTA[[#This Row],[NAMA BARANG]]="","",INDEX(NOTA[ID],MATCH(,INDIRECT(ADDRESS(ROW(NOTA[ID]),COLUMN(NOTA[ID]))&amp;":"&amp;ADDRESS(ROW(),COLUMN(NOTA[ID]))),-1)))</f>
        <v/>
      </c>
      <c r="E764" s="47"/>
      <c r="H764" s="48"/>
      <c r="N764" s="39"/>
      <c r="Q764" s="43"/>
      <c r="R764" s="49"/>
      <c r="S764" s="50"/>
      <c r="U764" s="51"/>
      <c r="V764" s="46"/>
      <c r="W764" s="51" t="str">
        <f>IF(NOTA[[#This Row],[HARGA/ CTN]]="",NOTA[[#This Row],[JUMLAH_H]],NOTA[[#This Row],[HARGA/ CTN]]*IF(NOTA[[#This Row],[C]]="",0,NOTA[[#This Row],[C]]))</f>
        <v/>
      </c>
      <c r="X764" s="51" t="str">
        <f>IF(NOTA[[#This Row],[JUMLAH]]="","",NOTA[[#This Row],[JUMLAH]]*NOTA[[#This Row],[DISC 1]])</f>
        <v/>
      </c>
      <c r="Y764" s="51" t="str">
        <f>IF(NOTA[[#This Row],[JUMLAH]]="","",(NOTA[[#This Row],[JUMLAH]]-NOTA[[#This Row],[DISC 1-]])*NOTA[[#This Row],[DISC 2]])</f>
        <v/>
      </c>
      <c r="Z764" s="51" t="str">
        <f>IF(NOTA[[#This Row],[JUMLAH]]="","",NOTA[[#This Row],[DISC 1-]]+NOTA[[#This Row],[DISC 2-]])</f>
        <v/>
      </c>
      <c r="AA764" s="51" t="str">
        <f>IF(NOTA[[#This Row],[JUMLAH]]="","",NOTA[[#This Row],[JUMLAH]]-NOTA[[#This Row],[DISC]])</f>
        <v/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1" t="str">
        <f>IF(OR(NOTA[[#This Row],[QTY]]="",NOTA[[#This Row],[HARGA SATUAN]]="",),"",NOTA[[#This Row],[QTY]]*NOTA[[#This Row],[HARGA SATUAN]])</f>
        <v/>
      </c>
      <c r="AG764" s="40" t="str">
        <f ca="1">IF(NOTA[ID_H]="","",INDEX(NOTA[TANGGAL],MATCH(,INDIRECT(ADDRESS(ROW(NOTA[TANGGAL]),COLUMN(NOTA[TANGGAL]))&amp;":"&amp;ADDRESS(ROW(),COLUMN(NOTA[TANGGAL]))),-1)))</f>
        <v/>
      </c>
      <c r="AH764" s="42" t="str">
        <f ca="1">IF(NOTA[[#This Row],[NAMA BARANG]]="","",INDEX(NOTA[SUPPLIER],MATCH(,INDIRECT(ADDRESS(ROW(NOTA[ID]),COLUMN(NOTA[ID]))&amp;":"&amp;ADDRESS(ROW(),COLUMN(NOTA[ID]))),-1)))</f>
        <v/>
      </c>
      <c r="AI764" s="42" t="str">
        <f ca="1">IF(NOTA[[#This Row],[ID_H]]="","",IF(NOTA[[#This Row],[FAKTUR]]="",INDIRECT(ADDRESS(ROW()-1,COLUMN())),NOTA[[#This Row],[FAKTUR]]))</f>
        <v/>
      </c>
      <c r="AJ764" s="39" t="str">
        <f ca="1">IF(NOTA[[#This Row],[ID]]="","",COUNTIF(NOTA[ID_H],NOTA[[#This Row],[ID_H]]))</f>
        <v/>
      </c>
      <c r="AK764" s="39" t="str">
        <f ca="1">IF(NOTA[[#This Row],[TGL.NOTA]]="",IF(NOTA[[#This Row],[SUPPLIER_H]]="","",AK763),MONTH(NOTA[[#This Row],[TGL.NOTA]]))</f>
        <v/>
      </c>
      <c r="AL764" s="39" t="str">
        <f>LOWER(SUBSTITUTE(SUBSTITUTE(SUBSTITUTE(SUBSTITUTE(SUBSTITUTE(SUBSTITUTE(SUBSTITUTE(SUBSTITUTE(SUBSTITUTE(NOTA[NAMA BARANG]," ",),".",""),"-",""),"(",""),")",""),",",""),"/",""),"""",""),"+",""))</f>
        <v/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 t="str">
        <f>IF(NOTA[[#This Row],[CONCAT1]]="","",MATCH(NOTA[[#This Row],[CONCAT1]],[3]!db[NB NOTA_C],0))</f>
        <v/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/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4" s="39" t="str">
        <f ca="1">IF(NOTA[[#This Row],[ID_H]]="","",MATCH(NOTA[[#This Row],[NB NOTA_C_QTY]],[3]!db[NB NOTA_C_QTY],0))</f>
        <v/>
      </c>
      <c r="AV764" s="55" t="str">
        <f ca="1">IF(NOTA[[#This Row],[NB NOTA_C_QTY]]="","",ROW()-2)</f>
        <v/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 t="str">
        <f ca="1">IF(NOTA[[#This Row],[NAMA BARANG]]="","",INDEX(NOTA[ID],MATCH(,INDIRECT(ADDRESS(ROW(NOTA[ID]),COLUMN(NOTA[ID]))&amp;":"&amp;ADDRESS(ROW(),COLUMN(NOTA[ID]))),-1)))</f>
        <v/>
      </c>
      <c r="E765" s="47"/>
      <c r="H765" s="48"/>
      <c r="N765" s="39"/>
      <c r="Q765" s="43"/>
      <c r="R765" s="49"/>
      <c r="S765" s="50"/>
      <c r="U765" s="51"/>
      <c r="V765" s="46"/>
      <c r="W765" s="51" t="str">
        <f>IF(NOTA[[#This Row],[HARGA/ CTN]]="",NOTA[[#This Row],[JUMLAH_H]],NOTA[[#This Row],[HARGA/ CTN]]*IF(NOTA[[#This Row],[C]]="",0,NOTA[[#This Row],[C]]))</f>
        <v/>
      </c>
      <c r="X765" s="51" t="str">
        <f>IF(NOTA[[#This Row],[JUMLAH]]="","",NOTA[[#This Row],[JUMLAH]]*NOTA[[#This Row],[DISC 1]])</f>
        <v/>
      </c>
      <c r="Y765" s="51" t="str">
        <f>IF(NOTA[[#This Row],[JUMLAH]]="","",(NOTA[[#This Row],[JUMLAH]]-NOTA[[#This Row],[DISC 1-]])*NOTA[[#This Row],[DISC 2]])</f>
        <v/>
      </c>
      <c r="Z765" s="51" t="str">
        <f>IF(NOTA[[#This Row],[JUMLAH]]="","",NOTA[[#This Row],[DISC 1-]]+NOTA[[#This Row],[DISC 2-]])</f>
        <v/>
      </c>
      <c r="AA765" s="51" t="str">
        <f>IF(NOTA[[#This Row],[JUMLAH]]="","",NOTA[[#This Row],[JUMLAH]]-NOTA[[#This Row],[DISC]])</f>
        <v/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51" t="str">
        <f>IF(OR(NOTA[[#This Row],[QTY]]="",NOTA[[#This Row],[HARGA SATUAN]]="",),"",NOTA[[#This Row],[QTY]]*NOTA[[#This Row],[HARGA SATUAN]])</f>
        <v/>
      </c>
      <c r="AG765" s="40" t="str">
        <f ca="1">IF(NOTA[ID_H]="","",INDEX(NOTA[TANGGAL],MATCH(,INDIRECT(ADDRESS(ROW(NOTA[TANGGAL]),COLUMN(NOTA[TANGGAL]))&amp;":"&amp;ADDRESS(ROW(),COLUMN(NOTA[TANGGAL]))),-1)))</f>
        <v/>
      </c>
      <c r="AH765" s="42" t="str">
        <f ca="1">IF(NOTA[[#This Row],[NAMA BARANG]]="","",INDEX(NOTA[SUPPLIER],MATCH(,INDIRECT(ADDRESS(ROW(NOTA[ID]),COLUMN(NOTA[ID]))&amp;":"&amp;ADDRESS(ROW(),COLUMN(NOTA[ID]))),-1)))</f>
        <v/>
      </c>
      <c r="AI765" s="42" t="str">
        <f ca="1">IF(NOTA[[#This Row],[ID_H]]="","",IF(NOTA[[#This Row],[FAKTUR]]="",INDIRECT(ADDRESS(ROW()-1,COLUMN())),NOTA[[#This Row],[FAKTUR]]))</f>
        <v/>
      </c>
      <c r="AJ765" s="39" t="str">
        <f ca="1">IF(NOTA[[#This Row],[ID]]="","",COUNTIF(NOTA[ID_H],NOTA[[#This Row],[ID_H]]))</f>
        <v/>
      </c>
      <c r="AK765" s="39" t="str">
        <f ca="1">IF(NOTA[[#This Row],[TGL.NOTA]]="",IF(NOTA[[#This Row],[SUPPLIER_H]]="","",AK764),MONTH(NOTA[[#This Row],[TGL.NOTA]]))</f>
        <v/>
      </c>
      <c r="AL765" s="39" t="str">
        <f>LOWER(SUBSTITUTE(SUBSTITUTE(SUBSTITUTE(SUBSTITUTE(SUBSTITUTE(SUBSTITUTE(SUBSTITUTE(SUBSTITUTE(SUBSTITUTE(NOTA[NAMA BARANG]," ",),".",""),"-",""),"(",""),")",""),",",""),"/",""),"""",""),"+",""))</f>
        <v/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 t="str">
        <f>IF(NOTA[[#This Row],[CONCAT1]]="","",MATCH(NOTA[[#This Row],[CONCAT1]],[3]!db[NB NOTA_C],0))</f>
        <v/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/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5" s="39" t="str">
        <f ca="1">IF(NOTA[[#This Row],[ID_H]]="","",MATCH(NOTA[[#This Row],[NB NOTA_C_QTY]],[3]!db[NB NOTA_C_QTY],0))</f>
        <v/>
      </c>
      <c r="AV765" s="55" t="str">
        <f ca="1">IF(NOTA[[#This Row],[NB NOTA_C_QTY]]="","",ROW()-2)</f>
        <v/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 t="str">
        <f ca="1">IF(NOTA[[#This Row],[NAMA BARANG]]="","",INDEX(NOTA[ID],MATCH(,INDIRECT(ADDRESS(ROW(NOTA[ID]),COLUMN(NOTA[ID]))&amp;":"&amp;ADDRESS(ROW(),COLUMN(NOTA[ID]))),-1)))</f>
        <v/>
      </c>
      <c r="E766" s="47"/>
      <c r="H766" s="48"/>
      <c r="N766" s="39"/>
      <c r="Q766" s="43"/>
      <c r="R766" s="49"/>
      <c r="S766" s="50"/>
      <c r="U766" s="51"/>
      <c r="V766" s="46"/>
      <c r="W766" s="51" t="str">
        <f>IF(NOTA[[#This Row],[HARGA/ CTN]]="",NOTA[[#This Row],[JUMLAH_H]],NOTA[[#This Row],[HARGA/ CTN]]*IF(NOTA[[#This Row],[C]]="",0,NOTA[[#This Row],[C]]))</f>
        <v/>
      </c>
      <c r="X766" s="51" t="str">
        <f>IF(NOTA[[#This Row],[JUMLAH]]="","",NOTA[[#This Row],[JUMLAH]]*NOTA[[#This Row],[DISC 1]])</f>
        <v/>
      </c>
      <c r="Y766" s="51" t="str">
        <f>IF(NOTA[[#This Row],[JUMLAH]]="","",(NOTA[[#This Row],[JUMLAH]]-NOTA[[#This Row],[DISC 1-]])*NOTA[[#This Row],[DISC 2]])</f>
        <v/>
      </c>
      <c r="Z766" s="51" t="str">
        <f>IF(NOTA[[#This Row],[JUMLAH]]="","",NOTA[[#This Row],[DISC 1-]]+NOTA[[#This Row],[DISC 2-]])</f>
        <v/>
      </c>
      <c r="AA766" s="51" t="str">
        <f>IF(NOTA[[#This Row],[JUMLAH]]="","",NOTA[[#This Row],[JUMLAH]]-NOTA[[#This Row],[DISC]])</f>
        <v/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1" t="str">
        <f>IF(OR(NOTA[[#This Row],[QTY]]="",NOTA[[#This Row],[HARGA SATUAN]]="",),"",NOTA[[#This Row],[QTY]]*NOTA[[#This Row],[HARGA SATUAN]])</f>
        <v/>
      </c>
      <c r="AG766" s="40" t="str">
        <f ca="1">IF(NOTA[ID_H]="","",INDEX(NOTA[TANGGAL],MATCH(,INDIRECT(ADDRESS(ROW(NOTA[TANGGAL]),COLUMN(NOTA[TANGGAL]))&amp;":"&amp;ADDRESS(ROW(),COLUMN(NOTA[TANGGAL]))),-1)))</f>
        <v/>
      </c>
      <c r="AH766" s="42" t="str">
        <f ca="1">IF(NOTA[[#This Row],[NAMA BARANG]]="","",INDEX(NOTA[SUPPLIER],MATCH(,INDIRECT(ADDRESS(ROW(NOTA[ID]),COLUMN(NOTA[ID]))&amp;":"&amp;ADDRESS(ROW(),COLUMN(NOTA[ID]))),-1)))</f>
        <v/>
      </c>
      <c r="AI766" s="42" t="str">
        <f ca="1">IF(NOTA[[#This Row],[ID_H]]="","",IF(NOTA[[#This Row],[FAKTUR]]="",INDIRECT(ADDRESS(ROW()-1,COLUMN())),NOTA[[#This Row],[FAKTUR]]))</f>
        <v/>
      </c>
      <c r="AJ766" s="39" t="str">
        <f ca="1">IF(NOTA[[#This Row],[ID]]="","",COUNTIF(NOTA[ID_H],NOTA[[#This Row],[ID_H]]))</f>
        <v/>
      </c>
      <c r="AK766" s="39" t="str">
        <f ca="1">IF(NOTA[[#This Row],[TGL.NOTA]]="",IF(NOTA[[#This Row],[SUPPLIER_H]]="","",AK765),MONTH(NOTA[[#This Row],[TGL.NOTA]]))</f>
        <v/>
      </c>
      <c r="AL766" s="39" t="str">
        <f>LOWER(SUBSTITUTE(SUBSTITUTE(SUBSTITUTE(SUBSTITUTE(SUBSTITUTE(SUBSTITUTE(SUBSTITUTE(SUBSTITUTE(SUBSTITUTE(NOTA[NAMA BARANG]," ",),".",""),"-",""),"(",""),")",""),",",""),"/",""),"""",""),"+",""))</f>
        <v/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 t="str">
        <f>IF(NOTA[[#This Row],[CONCAT1]]="","",MATCH(NOTA[[#This Row],[CONCAT1]],[3]!db[NB NOTA_C],0))</f>
        <v/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/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6" s="39" t="str">
        <f ca="1">IF(NOTA[[#This Row],[ID_H]]="","",MATCH(NOTA[[#This Row],[NB NOTA_C_QTY]],[3]!db[NB NOTA_C_QTY],0))</f>
        <v/>
      </c>
      <c r="AV766" s="55" t="str">
        <f ca="1">IF(NOTA[[#This Row],[NB NOTA_C_QTY]]="","",ROW()-2)</f>
        <v/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 t="str">
        <f ca="1">IF(NOTA[[#This Row],[NAMA BARANG]]="","",INDEX(NOTA[ID],MATCH(,INDIRECT(ADDRESS(ROW(NOTA[ID]),COLUMN(NOTA[ID]))&amp;":"&amp;ADDRESS(ROW(),COLUMN(NOTA[ID]))),-1)))</f>
        <v/>
      </c>
      <c r="E767" s="47"/>
      <c r="H767" s="48"/>
      <c r="N767" s="39"/>
      <c r="Q767" s="43"/>
      <c r="R767" s="49"/>
      <c r="S767" s="50"/>
      <c r="U767" s="51"/>
      <c r="V767" s="46"/>
      <c r="W767" s="51" t="str">
        <f>IF(NOTA[[#This Row],[HARGA/ CTN]]="",NOTA[[#This Row],[JUMLAH_H]],NOTA[[#This Row],[HARGA/ CTN]]*IF(NOTA[[#This Row],[C]]="",0,NOTA[[#This Row],[C]]))</f>
        <v/>
      </c>
      <c r="X767" s="51" t="str">
        <f>IF(NOTA[[#This Row],[JUMLAH]]="","",NOTA[[#This Row],[JUMLAH]]*NOTA[[#This Row],[DISC 1]])</f>
        <v/>
      </c>
      <c r="Y767" s="51" t="str">
        <f>IF(NOTA[[#This Row],[JUMLAH]]="","",(NOTA[[#This Row],[JUMLAH]]-NOTA[[#This Row],[DISC 1-]])*NOTA[[#This Row],[DISC 2]])</f>
        <v/>
      </c>
      <c r="Z767" s="51" t="str">
        <f>IF(NOTA[[#This Row],[JUMLAH]]="","",NOTA[[#This Row],[DISC 1-]]+NOTA[[#This Row],[DISC 2-]])</f>
        <v/>
      </c>
      <c r="AA767" s="51" t="str">
        <f>IF(NOTA[[#This Row],[JUMLAH]]="","",NOTA[[#This Row],[JUMLAH]]-NOTA[[#This Row],[DISC]])</f>
        <v/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51" t="str">
        <f>IF(OR(NOTA[[#This Row],[QTY]]="",NOTA[[#This Row],[HARGA SATUAN]]="",),"",NOTA[[#This Row],[QTY]]*NOTA[[#This Row],[HARGA SATUAN]])</f>
        <v/>
      </c>
      <c r="AG767" s="40" t="str">
        <f ca="1">IF(NOTA[ID_H]="","",INDEX(NOTA[TANGGAL],MATCH(,INDIRECT(ADDRESS(ROW(NOTA[TANGGAL]),COLUMN(NOTA[TANGGAL]))&amp;":"&amp;ADDRESS(ROW(),COLUMN(NOTA[TANGGAL]))),-1)))</f>
        <v/>
      </c>
      <c r="AH767" s="42" t="str">
        <f ca="1">IF(NOTA[[#This Row],[NAMA BARANG]]="","",INDEX(NOTA[SUPPLIER],MATCH(,INDIRECT(ADDRESS(ROW(NOTA[ID]),COLUMN(NOTA[ID]))&amp;":"&amp;ADDRESS(ROW(),COLUMN(NOTA[ID]))),-1)))</f>
        <v/>
      </c>
      <c r="AI767" s="42" t="str">
        <f ca="1">IF(NOTA[[#This Row],[ID_H]]="","",IF(NOTA[[#This Row],[FAKTUR]]="",INDIRECT(ADDRESS(ROW()-1,COLUMN())),NOTA[[#This Row],[FAKTUR]]))</f>
        <v/>
      </c>
      <c r="AJ767" s="39" t="str">
        <f ca="1">IF(NOTA[[#This Row],[ID]]="","",COUNTIF(NOTA[ID_H],NOTA[[#This Row],[ID_H]]))</f>
        <v/>
      </c>
      <c r="AK767" s="39" t="str">
        <f ca="1">IF(NOTA[[#This Row],[TGL.NOTA]]="",IF(NOTA[[#This Row],[SUPPLIER_H]]="","",AK766),MONTH(NOTA[[#This Row],[TGL.NOTA]]))</f>
        <v/>
      </c>
      <c r="AL767" s="39" t="str">
        <f>LOWER(SUBSTITUTE(SUBSTITUTE(SUBSTITUTE(SUBSTITUTE(SUBSTITUTE(SUBSTITUTE(SUBSTITUTE(SUBSTITUTE(SUBSTITUTE(NOTA[NAMA BARANG]," ",),".",""),"-",""),"(",""),")",""),",",""),"/",""),"""",""),"+",""))</f>
        <v/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 t="str">
        <f>IF(NOTA[[#This Row],[CONCAT1]]="","",MATCH(NOTA[[#This Row],[CONCAT1]],[3]!db[NB NOTA_C],0))</f>
        <v/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/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7" s="39" t="str">
        <f ca="1">IF(NOTA[[#This Row],[ID_H]]="","",MATCH(NOTA[[#This Row],[NB NOTA_C_QTY]],[3]!db[NB NOTA_C_QTY],0))</f>
        <v/>
      </c>
      <c r="AV767" s="55" t="str">
        <f ca="1">IF(NOTA[[#This Row],[NB NOTA_C_QTY]]="","",ROW()-2)</f>
        <v/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 t="str">
        <f ca="1">IF(NOTA[[#This Row],[NAMA BARANG]]="","",INDEX(NOTA[ID],MATCH(,INDIRECT(ADDRESS(ROW(NOTA[ID]),COLUMN(NOTA[ID]))&amp;":"&amp;ADDRESS(ROW(),COLUMN(NOTA[ID]))),-1)))</f>
        <v/>
      </c>
      <c r="E768" s="47"/>
      <c r="H768" s="48"/>
      <c r="N768" s="39"/>
      <c r="Q768" s="43"/>
      <c r="R768" s="49"/>
      <c r="S768" s="50"/>
      <c r="U768" s="51"/>
      <c r="V768" s="46"/>
      <c r="W768" s="51" t="str">
        <f>IF(NOTA[[#This Row],[HARGA/ CTN]]="",NOTA[[#This Row],[JUMLAH_H]],NOTA[[#This Row],[HARGA/ CTN]]*IF(NOTA[[#This Row],[C]]="",0,NOTA[[#This Row],[C]]))</f>
        <v/>
      </c>
      <c r="X768" s="51" t="str">
        <f>IF(NOTA[[#This Row],[JUMLAH]]="","",NOTA[[#This Row],[JUMLAH]]*NOTA[[#This Row],[DISC 1]])</f>
        <v/>
      </c>
      <c r="Y768" s="51" t="str">
        <f>IF(NOTA[[#This Row],[JUMLAH]]="","",(NOTA[[#This Row],[JUMLAH]]-NOTA[[#This Row],[DISC 1-]])*NOTA[[#This Row],[DISC 2]])</f>
        <v/>
      </c>
      <c r="Z768" s="51" t="str">
        <f>IF(NOTA[[#This Row],[JUMLAH]]="","",NOTA[[#This Row],[DISC 1-]]+NOTA[[#This Row],[DISC 2-]])</f>
        <v/>
      </c>
      <c r="AA768" s="51" t="str">
        <f>IF(NOTA[[#This Row],[JUMLAH]]="","",NOTA[[#This Row],[JUMLAH]]-NOTA[[#This Row],[DISC]])</f>
        <v/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51" t="str">
        <f>IF(OR(NOTA[[#This Row],[QTY]]="",NOTA[[#This Row],[HARGA SATUAN]]="",),"",NOTA[[#This Row],[QTY]]*NOTA[[#This Row],[HARGA SATUAN]])</f>
        <v/>
      </c>
      <c r="AG768" s="40" t="str">
        <f ca="1">IF(NOTA[ID_H]="","",INDEX(NOTA[TANGGAL],MATCH(,INDIRECT(ADDRESS(ROW(NOTA[TANGGAL]),COLUMN(NOTA[TANGGAL]))&amp;":"&amp;ADDRESS(ROW(),COLUMN(NOTA[TANGGAL]))),-1)))</f>
        <v/>
      </c>
      <c r="AH768" s="42" t="str">
        <f ca="1">IF(NOTA[[#This Row],[NAMA BARANG]]="","",INDEX(NOTA[SUPPLIER],MATCH(,INDIRECT(ADDRESS(ROW(NOTA[ID]),COLUMN(NOTA[ID]))&amp;":"&amp;ADDRESS(ROW(),COLUMN(NOTA[ID]))),-1)))</f>
        <v/>
      </c>
      <c r="AI768" s="42" t="str">
        <f ca="1">IF(NOTA[[#This Row],[ID_H]]="","",IF(NOTA[[#This Row],[FAKTUR]]="",INDIRECT(ADDRESS(ROW()-1,COLUMN())),NOTA[[#This Row],[FAKTUR]]))</f>
        <v/>
      </c>
      <c r="AJ768" s="39" t="str">
        <f ca="1">IF(NOTA[[#This Row],[ID]]="","",COUNTIF(NOTA[ID_H],NOTA[[#This Row],[ID_H]]))</f>
        <v/>
      </c>
      <c r="AK768" s="39" t="str">
        <f ca="1">IF(NOTA[[#This Row],[TGL.NOTA]]="",IF(NOTA[[#This Row],[SUPPLIER_H]]="","",AK767),MONTH(NOTA[[#This Row],[TGL.NOTA]]))</f>
        <v/>
      </c>
      <c r="AL768" s="39" t="str">
        <f>LOWER(SUBSTITUTE(SUBSTITUTE(SUBSTITUTE(SUBSTITUTE(SUBSTITUTE(SUBSTITUTE(SUBSTITUTE(SUBSTITUTE(SUBSTITUTE(NOTA[NAMA BARANG]," ",),".",""),"-",""),"(",""),")",""),",",""),"/",""),"""",""),"+",""))</f>
        <v/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 t="str">
        <f>IF(NOTA[[#This Row],[CONCAT1]]="","",MATCH(NOTA[[#This Row],[CONCAT1]],[3]!db[NB NOTA_C],0))</f>
        <v/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/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8" s="39" t="str">
        <f ca="1">IF(NOTA[[#This Row],[ID_H]]="","",MATCH(NOTA[[#This Row],[NB NOTA_C_QTY]],[3]!db[NB NOTA_C_QTY],0))</f>
        <v/>
      </c>
      <c r="AV768" s="55" t="str">
        <f ca="1">IF(NOTA[[#This Row],[NB NOTA_C_QTY]]="","",ROW()-2)</f>
        <v/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 t="str">
        <f ca="1">IF(NOTA[[#This Row],[NAMA BARANG]]="","",INDEX(NOTA[ID],MATCH(,INDIRECT(ADDRESS(ROW(NOTA[ID]),COLUMN(NOTA[ID]))&amp;":"&amp;ADDRESS(ROW(),COLUMN(NOTA[ID]))),-1)))</f>
        <v/>
      </c>
      <c r="E769" s="47"/>
      <c r="H769" s="48"/>
      <c r="N769" s="39"/>
      <c r="Q769" s="43"/>
      <c r="R769" s="49"/>
      <c r="S769" s="50"/>
      <c r="U769" s="51"/>
      <c r="V769" s="46"/>
      <c r="W769" s="51" t="str">
        <f>IF(NOTA[[#This Row],[HARGA/ CTN]]="",NOTA[[#This Row],[JUMLAH_H]],NOTA[[#This Row],[HARGA/ CTN]]*IF(NOTA[[#This Row],[C]]="",0,NOTA[[#This Row],[C]]))</f>
        <v/>
      </c>
      <c r="X769" s="51" t="str">
        <f>IF(NOTA[[#This Row],[JUMLAH]]="","",NOTA[[#This Row],[JUMLAH]]*NOTA[[#This Row],[DISC 1]])</f>
        <v/>
      </c>
      <c r="Y769" s="51" t="str">
        <f>IF(NOTA[[#This Row],[JUMLAH]]="","",(NOTA[[#This Row],[JUMLAH]]-NOTA[[#This Row],[DISC 1-]])*NOTA[[#This Row],[DISC 2]])</f>
        <v/>
      </c>
      <c r="Z769" s="51" t="str">
        <f>IF(NOTA[[#This Row],[JUMLAH]]="","",NOTA[[#This Row],[DISC 1-]]+NOTA[[#This Row],[DISC 2-]])</f>
        <v/>
      </c>
      <c r="AA769" s="51" t="str">
        <f>IF(NOTA[[#This Row],[JUMLAH]]="","",NOTA[[#This Row],[JUMLAH]]-NOTA[[#This Row],[DISC]])</f>
        <v/>
      </c>
      <c r="AB769" s="51"/>
      <c r="AC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51" t="str">
        <f>IF(OR(NOTA[[#This Row],[QTY]]="",NOTA[[#This Row],[HARGA SATUAN]]="",),"",NOTA[[#This Row],[QTY]]*NOTA[[#This Row],[HARGA SATUAN]])</f>
        <v/>
      </c>
      <c r="AG769" s="40" t="str">
        <f ca="1">IF(NOTA[ID_H]="","",INDEX(NOTA[TANGGAL],MATCH(,INDIRECT(ADDRESS(ROW(NOTA[TANGGAL]),COLUMN(NOTA[TANGGAL]))&amp;":"&amp;ADDRESS(ROW(),COLUMN(NOTA[TANGGAL]))),-1)))</f>
        <v/>
      </c>
      <c r="AH769" s="42" t="str">
        <f ca="1">IF(NOTA[[#This Row],[NAMA BARANG]]="","",INDEX(NOTA[SUPPLIER],MATCH(,INDIRECT(ADDRESS(ROW(NOTA[ID]),COLUMN(NOTA[ID]))&amp;":"&amp;ADDRESS(ROW(),COLUMN(NOTA[ID]))),-1)))</f>
        <v/>
      </c>
      <c r="AI769" s="42" t="str">
        <f ca="1">IF(NOTA[[#This Row],[ID_H]]="","",IF(NOTA[[#This Row],[FAKTUR]]="",INDIRECT(ADDRESS(ROW()-1,COLUMN())),NOTA[[#This Row],[FAKTUR]]))</f>
        <v/>
      </c>
      <c r="AJ769" s="39" t="str">
        <f ca="1">IF(NOTA[[#This Row],[ID]]="","",COUNTIF(NOTA[ID_H],NOTA[[#This Row],[ID_H]]))</f>
        <v/>
      </c>
      <c r="AK769" s="39" t="str">
        <f ca="1">IF(NOTA[[#This Row],[TGL.NOTA]]="",IF(NOTA[[#This Row],[SUPPLIER_H]]="","",AK768),MONTH(NOTA[[#This Row],[TGL.NOTA]]))</f>
        <v/>
      </c>
      <c r="AL769" s="39" t="str">
        <f>LOWER(SUBSTITUTE(SUBSTITUTE(SUBSTITUTE(SUBSTITUTE(SUBSTITUTE(SUBSTITUTE(SUBSTITUTE(SUBSTITUTE(SUBSTITUTE(NOTA[NAMA BARANG]," ",),".",""),"-",""),"(",""),")",""),",",""),"/",""),"""",""),"+",""))</f>
        <v/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 t="str">
        <f>IF(NOTA[[#This Row],[CONCAT1]]="","",MATCH(NOTA[[#This Row],[CONCAT1]],[3]!db[NB NOTA_C],0))</f>
        <v/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/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9" s="39" t="str">
        <f ca="1">IF(NOTA[[#This Row],[ID_H]]="","",MATCH(NOTA[[#This Row],[NB NOTA_C_QTY]],[3]!db[NB NOTA_C_QTY],0))</f>
        <v/>
      </c>
      <c r="AV769" s="55" t="str">
        <f ca="1">IF(NOTA[[#This Row],[NB NOTA_C_QTY]]="","",ROW()-2)</f>
        <v/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NOTA_C_QTY]],[3]!db[NB NOTA_C_QTY],0))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39" t="str">
        <f>IF(NOTA[[#This Row],[ID_P]]="","",MATCH(NOTA[[#This Row],[ID_P]],[1]!B_MSK[N_ID],0))</f>
        <v/>
      </c>
      <c r="D771" s="39" t="str">
        <f ca="1">IF(NOTA[[#This Row],[NAMA BARANG]]="","",INDEX(NOTA[ID],MATCH(,INDIRECT(ADDRESS(ROW(NOTA[ID]),COLUMN(NOTA[ID]))&amp;":"&amp;ADDRESS(ROW(),COLUMN(NOTA[ID]))),-1)))</f>
        <v/>
      </c>
      <c r="E771" s="47"/>
      <c r="H771" s="48"/>
      <c r="N771" s="39"/>
      <c r="Q771" s="43"/>
      <c r="R771" s="49"/>
      <c r="S771" s="50"/>
      <c r="U771" s="51"/>
      <c r="V771" s="46"/>
      <c r="W771" s="51" t="str">
        <f>IF(NOTA[[#This Row],[HARGA/ CTN]]="",NOTA[[#This Row],[JUMLAH_H]],NOTA[[#This Row],[HARGA/ CTN]]*IF(NOTA[[#This Row],[C]]="",0,NOTA[[#This Row],[C]]))</f>
        <v/>
      </c>
      <c r="X771" s="51" t="str">
        <f>IF(NOTA[[#This Row],[JUMLAH]]="","",NOTA[[#This Row],[JUMLAH]]*NOTA[[#This Row],[DISC 1]])</f>
        <v/>
      </c>
      <c r="Y771" s="51" t="str">
        <f>IF(NOTA[[#This Row],[JUMLAH]]="","",(NOTA[[#This Row],[JUMLAH]]-NOTA[[#This Row],[DISC 1-]])*NOTA[[#This Row],[DISC 2]])</f>
        <v/>
      </c>
      <c r="Z771" s="51" t="str">
        <f>IF(NOTA[[#This Row],[JUMLAH]]="","",NOTA[[#This Row],[DISC 1-]]+NOTA[[#This Row],[DISC 2-]])</f>
        <v/>
      </c>
      <c r="AA771" s="51" t="str">
        <f>IF(NOTA[[#This Row],[JUMLAH]]="","",NOTA[[#This Row],[JUMLAH]]-NOTA[[#This Row],[DISC]])</f>
        <v/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51" t="str">
        <f>IF(OR(NOTA[[#This Row],[QTY]]="",NOTA[[#This Row],[HARGA SATUAN]]="",),"",NOTA[[#This Row],[QTY]]*NOTA[[#This Row],[HARGA SATUAN]])</f>
        <v/>
      </c>
      <c r="AG771" s="40" t="str">
        <f ca="1">IF(NOTA[ID_H]="","",INDEX(NOTA[TANGGAL],MATCH(,INDIRECT(ADDRESS(ROW(NOTA[TANGGAL]),COLUMN(NOTA[TANGGAL]))&amp;":"&amp;ADDRESS(ROW(),COLUMN(NOTA[TANGGAL]))),-1)))</f>
        <v/>
      </c>
      <c r="AH771" s="42" t="str">
        <f ca="1">IF(NOTA[[#This Row],[NAMA BARANG]]="","",INDEX(NOTA[SUPPLIER],MATCH(,INDIRECT(ADDRESS(ROW(NOTA[ID]),COLUMN(NOTA[ID]))&amp;":"&amp;ADDRESS(ROW(),COLUMN(NOTA[ID]))),-1)))</f>
        <v/>
      </c>
      <c r="AI771" s="42" t="str">
        <f ca="1">IF(NOTA[[#This Row],[ID_H]]="","",IF(NOTA[[#This Row],[FAKTUR]]="",INDIRECT(ADDRESS(ROW()-1,COLUMN())),NOTA[[#This Row],[FAKTUR]]))</f>
        <v/>
      </c>
      <c r="AJ771" s="39" t="str">
        <f ca="1">IF(NOTA[[#This Row],[ID]]="","",COUNTIF(NOTA[ID_H],NOTA[[#This Row],[ID_H]]))</f>
        <v/>
      </c>
      <c r="AK771" s="39" t="str">
        <f ca="1">IF(NOTA[[#This Row],[TGL.NOTA]]="",IF(NOTA[[#This Row],[SUPPLIER_H]]="","",AK770),MONTH(NOTA[[#This Row],[TGL.NOTA]]))</f>
        <v/>
      </c>
      <c r="AL771" s="39" t="str">
        <f>LOWER(SUBSTITUTE(SUBSTITUTE(SUBSTITUTE(SUBSTITUTE(SUBSTITUTE(SUBSTITUTE(SUBSTITUTE(SUBSTITUTE(SUBSTITUTE(NOTA[NAMA BARANG]," ",),".",""),"-",""),"(",""),")",""),",",""),"/",""),"""",""),"+",""))</f>
        <v/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39" t="str">
        <f>IF(NOTA[[#This Row],[CONCAT4]]="","",_xlfn.IFNA(MATCH(NOTA[[#This Row],[CONCAT4]],[2]!RAW[CONCAT_H],0),FALSE))</f>
        <v/>
      </c>
      <c r="AQ771" s="39" t="str">
        <f>IF(NOTA[[#This Row],[CONCAT1]]="","",MATCH(NOTA[[#This Row],[CONCAT1]],[3]!db[NB NOTA_C],0))</f>
        <v/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/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1" s="39" t="str">
        <f ca="1">IF(NOTA[[#This Row],[ID_H]]="","",MATCH(NOTA[[#This Row],[NB NOTA_C_QTY]],[3]!db[NB NOTA_C_QTY],0))</f>
        <v/>
      </c>
      <c r="AV771" s="55" t="str">
        <f ca="1">IF(NOTA[[#This Row],[NB NOTA_C_QTY]]="","",ROW()-2)</f>
        <v/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 t="str">
        <f ca="1">IF(NOTA[[#This Row],[NAMA BARANG]]="","",INDEX(NOTA[ID],MATCH(,INDIRECT(ADDRESS(ROW(NOTA[ID]),COLUMN(NOTA[ID]))&amp;":"&amp;ADDRESS(ROW(),COLUMN(NOTA[ID]))),-1)))</f>
        <v/>
      </c>
      <c r="E772" s="47"/>
      <c r="H772" s="48"/>
      <c r="N772" s="39"/>
      <c r="Q772" s="43"/>
      <c r="R772" s="49"/>
      <c r="S772" s="50"/>
      <c r="U772" s="51"/>
      <c r="V772" s="46"/>
      <c r="W772" s="51" t="str">
        <f>IF(NOTA[[#This Row],[HARGA/ CTN]]="",NOTA[[#This Row],[JUMLAH_H]],NOTA[[#This Row],[HARGA/ CTN]]*IF(NOTA[[#This Row],[C]]="",0,NOTA[[#This Row],[C]]))</f>
        <v/>
      </c>
      <c r="X772" s="51" t="str">
        <f>IF(NOTA[[#This Row],[JUMLAH]]="","",NOTA[[#This Row],[JUMLAH]]*NOTA[[#This Row],[DISC 1]])</f>
        <v/>
      </c>
      <c r="Y772" s="51" t="str">
        <f>IF(NOTA[[#This Row],[JUMLAH]]="","",(NOTA[[#This Row],[JUMLAH]]-NOTA[[#This Row],[DISC 1-]])*NOTA[[#This Row],[DISC 2]])</f>
        <v/>
      </c>
      <c r="Z772" s="51" t="str">
        <f>IF(NOTA[[#This Row],[JUMLAH]]="","",NOTA[[#This Row],[DISC 1-]]+NOTA[[#This Row],[DISC 2-]])</f>
        <v/>
      </c>
      <c r="AA772" s="51" t="str">
        <f>IF(NOTA[[#This Row],[JUMLAH]]="","",NOTA[[#This Row],[JUMLAH]]-NOTA[[#This Row],[DISC]])</f>
        <v/>
      </c>
      <c r="AB772" s="51"/>
      <c r="AC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1" t="str">
        <f>IF(OR(NOTA[[#This Row],[QTY]]="",NOTA[[#This Row],[HARGA SATUAN]]="",),"",NOTA[[#This Row],[QTY]]*NOTA[[#This Row],[HARGA SATUAN]])</f>
        <v/>
      </c>
      <c r="AG772" s="40" t="str">
        <f ca="1">IF(NOTA[ID_H]="","",INDEX(NOTA[TANGGAL],MATCH(,INDIRECT(ADDRESS(ROW(NOTA[TANGGAL]),COLUMN(NOTA[TANGGAL]))&amp;":"&amp;ADDRESS(ROW(),COLUMN(NOTA[TANGGAL]))),-1)))</f>
        <v/>
      </c>
      <c r="AH772" s="42" t="str">
        <f ca="1">IF(NOTA[[#This Row],[NAMA BARANG]]="","",INDEX(NOTA[SUPPLIER],MATCH(,INDIRECT(ADDRESS(ROW(NOTA[ID]),COLUMN(NOTA[ID]))&amp;":"&amp;ADDRESS(ROW(),COLUMN(NOTA[ID]))),-1)))</f>
        <v/>
      </c>
      <c r="AI772" s="42" t="str">
        <f ca="1">IF(NOTA[[#This Row],[ID_H]]="","",IF(NOTA[[#This Row],[FAKTUR]]="",INDIRECT(ADDRESS(ROW()-1,COLUMN())),NOTA[[#This Row],[FAKTUR]]))</f>
        <v/>
      </c>
      <c r="AJ772" s="39" t="str">
        <f ca="1">IF(NOTA[[#This Row],[ID]]="","",COUNTIF(NOTA[ID_H],NOTA[[#This Row],[ID_H]]))</f>
        <v/>
      </c>
      <c r="AK772" s="39" t="str">
        <f ca="1">IF(NOTA[[#This Row],[TGL.NOTA]]="",IF(NOTA[[#This Row],[SUPPLIER_H]]="","",AK771),MONTH(NOTA[[#This Row],[TGL.NOTA]]))</f>
        <v/>
      </c>
      <c r="AL772" s="39" t="str">
        <f>LOWER(SUBSTITUTE(SUBSTITUTE(SUBSTITUTE(SUBSTITUTE(SUBSTITUTE(SUBSTITUTE(SUBSTITUTE(SUBSTITUTE(SUBSTITUTE(NOTA[NAMA BARANG]," ",),".",""),"-",""),"(",""),")",""),",",""),"/",""),"""",""),"+",""))</f>
        <v/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 t="str">
        <f>IF(NOTA[[#This Row],[CONCAT1]]="","",MATCH(NOTA[[#This Row],[CONCAT1]],[3]!db[NB NOTA_C],0))</f>
        <v/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/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2" s="39" t="str">
        <f ca="1">IF(NOTA[[#This Row],[ID_H]]="","",MATCH(NOTA[[#This Row],[NB NOTA_C_QTY]],[3]!db[NB NOTA_C_QTY],0))</f>
        <v/>
      </c>
      <c r="AV772" s="55" t="str">
        <f ca="1">IF(NOTA[[#This Row],[NB NOTA_C_QTY]]="","",ROW()-2)</f>
        <v/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NOTA_C_QTY]],[3]!db[NB NOTA_C_QTY],0))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39" t="str">
        <f>IF(NOTA[[#This Row],[ID_P]]="","",MATCH(NOTA[[#This Row],[ID_P]],[1]!B_MSK[N_ID],0))</f>
        <v/>
      </c>
      <c r="D774" s="39" t="str">
        <f ca="1">IF(NOTA[[#This Row],[NAMA BARANG]]="","",INDEX(NOTA[ID],MATCH(,INDIRECT(ADDRESS(ROW(NOTA[ID]),COLUMN(NOTA[ID]))&amp;":"&amp;ADDRESS(ROW(),COLUMN(NOTA[ID]))),-1)))</f>
        <v/>
      </c>
      <c r="E774" s="47"/>
      <c r="H774" s="48"/>
      <c r="N774" s="39"/>
      <c r="Q774" s="43"/>
      <c r="R774" s="49"/>
      <c r="S774" s="50"/>
      <c r="U774" s="51"/>
      <c r="V774" s="46"/>
      <c r="W774" s="51" t="str">
        <f>IF(NOTA[[#This Row],[HARGA/ CTN]]="",NOTA[[#This Row],[JUMLAH_H]],NOTA[[#This Row],[HARGA/ CTN]]*IF(NOTA[[#This Row],[C]]="",0,NOTA[[#This Row],[C]]))</f>
        <v/>
      </c>
      <c r="X774" s="51" t="str">
        <f>IF(NOTA[[#This Row],[JUMLAH]]="","",NOTA[[#This Row],[JUMLAH]]*NOTA[[#This Row],[DISC 1]])</f>
        <v/>
      </c>
      <c r="Y774" s="51" t="str">
        <f>IF(NOTA[[#This Row],[JUMLAH]]="","",(NOTA[[#This Row],[JUMLAH]]-NOTA[[#This Row],[DISC 1-]])*NOTA[[#This Row],[DISC 2]])</f>
        <v/>
      </c>
      <c r="Z774" s="51" t="str">
        <f>IF(NOTA[[#This Row],[JUMLAH]]="","",NOTA[[#This Row],[DISC 1-]]+NOTA[[#This Row],[DISC 2-]])</f>
        <v/>
      </c>
      <c r="AA774" s="51" t="str">
        <f>IF(NOTA[[#This Row],[JUMLAH]]="","",NOTA[[#This Row],[JUMLAH]]-NOTA[[#This Row],[DISC]])</f>
        <v/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1" t="str">
        <f>IF(OR(NOTA[[#This Row],[QTY]]="",NOTA[[#This Row],[HARGA SATUAN]]="",),"",NOTA[[#This Row],[QTY]]*NOTA[[#This Row],[HARGA SATUAN]])</f>
        <v/>
      </c>
      <c r="AG774" s="40" t="str">
        <f ca="1">IF(NOTA[ID_H]="","",INDEX(NOTA[TANGGAL],MATCH(,INDIRECT(ADDRESS(ROW(NOTA[TANGGAL]),COLUMN(NOTA[TANGGAL]))&amp;":"&amp;ADDRESS(ROW(),COLUMN(NOTA[TANGGAL]))),-1)))</f>
        <v/>
      </c>
      <c r="AH774" s="42" t="str">
        <f ca="1">IF(NOTA[[#This Row],[NAMA BARANG]]="","",INDEX(NOTA[SUPPLIER],MATCH(,INDIRECT(ADDRESS(ROW(NOTA[ID]),COLUMN(NOTA[ID]))&amp;":"&amp;ADDRESS(ROW(),COLUMN(NOTA[ID]))),-1)))</f>
        <v/>
      </c>
      <c r="AI774" s="42" t="str">
        <f ca="1">IF(NOTA[[#This Row],[ID_H]]="","",IF(NOTA[[#This Row],[FAKTUR]]="",INDIRECT(ADDRESS(ROW()-1,COLUMN())),NOTA[[#This Row],[FAKTUR]]))</f>
        <v/>
      </c>
      <c r="AJ774" s="39" t="str">
        <f ca="1">IF(NOTA[[#This Row],[ID]]="","",COUNTIF(NOTA[ID_H],NOTA[[#This Row],[ID_H]]))</f>
        <v/>
      </c>
      <c r="AK774" s="39" t="str">
        <f ca="1">IF(NOTA[[#This Row],[TGL.NOTA]]="",IF(NOTA[[#This Row],[SUPPLIER_H]]="","",AK773),MONTH(NOTA[[#This Row],[TGL.NOTA]]))</f>
        <v/>
      </c>
      <c r="AL774" s="39" t="str">
        <f>LOWER(SUBSTITUTE(SUBSTITUTE(SUBSTITUTE(SUBSTITUTE(SUBSTITUTE(SUBSTITUTE(SUBSTITUTE(SUBSTITUTE(SUBSTITUTE(NOTA[NAMA BARANG]," ",),".",""),"-",""),"(",""),")",""),",",""),"/",""),"""",""),"+",""))</f>
        <v/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4" s="39" t="str">
        <f>IF(NOTA[[#This Row],[CONCAT4]]="","",_xlfn.IFNA(MATCH(NOTA[[#This Row],[CONCAT4]],[2]!RAW[CONCAT_H],0),FALSE))</f>
        <v/>
      </c>
      <c r="AQ774" s="39" t="str">
        <f>IF(NOTA[[#This Row],[CONCAT1]]="","",MATCH(NOTA[[#This Row],[CONCAT1]],[3]!db[NB NOTA_C],0))</f>
        <v/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/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4" s="39" t="str">
        <f ca="1">IF(NOTA[[#This Row],[ID_H]]="","",MATCH(NOTA[[#This Row],[NB NOTA_C_QTY]],[3]!db[NB NOTA_C_QTY],0))</f>
        <v/>
      </c>
      <c r="AV774" s="55" t="str">
        <f ca="1">IF(NOTA[[#This Row],[NB NOTA_C_QTY]]="","",ROW()-2)</f>
        <v/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 t="str">
        <f ca="1">IF(NOTA[[#This Row],[NAMA BARANG]]="","",INDEX(NOTA[ID],MATCH(,INDIRECT(ADDRESS(ROW(NOTA[ID]),COLUMN(NOTA[ID]))&amp;":"&amp;ADDRESS(ROW(),COLUMN(NOTA[ID]))),-1)))</f>
        <v/>
      </c>
      <c r="E775" s="47"/>
      <c r="H775" s="48"/>
      <c r="N775" s="39"/>
      <c r="Q775" s="43"/>
      <c r="R775" s="49"/>
      <c r="S775" s="50"/>
      <c r="U775" s="51"/>
      <c r="V775" s="46"/>
      <c r="W775" s="51" t="str">
        <f>IF(NOTA[[#This Row],[HARGA/ CTN]]="",NOTA[[#This Row],[JUMLAH_H]],NOTA[[#This Row],[HARGA/ CTN]]*IF(NOTA[[#This Row],[C]]="",0,NOTA[[#This Row],[C]]))</f>
        <v/>
      </c>
      <c r="X775" s="51" t="str">
        <f>IF(NOTA[[#This Row],[JUMLAH]]="","",NOTA[[#This Row],[JUMLAH]]*NOTA[[#This Row],[DISC 1]])</f>
        <v/>
      </c>
      <c r="Y775" s="51" t="str">
        <f>IF(NOTA[[#This Row],[JUMLAH]]="","",(NOTA[[#This Row],[JUMLAH]]-NOTA[[#This Row],[DISC 1-]])*NOTA[[#This Row],[DISC 2]])</f>
        <v/>
      </c>
      <c r="Z775" s="51" t="str">
        <f>IF(NOTA[[#This Row],[JUMLAH]]="","",NOTA[[#This Row],[DISC 1-]]+NOTA[[#This Row],[DISC 2-]])</f>
        <v/>
      </c>
      <c r="AA775" s="51" t="str">
        <f>IF(NOTA[[#This Row],[JUMLAH]]="","",NOTA[[#This Row],[JUMLAH]]-NOTA[[#This Row],[DISC]])</f>
        <v/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51" t="str">
        <f>IF(OR(NOTA[[#This Row],[QTY]]="",NOTA[[#This Row],[HARGA SATUAN]]="",),"",NOTA[[#This Row],[QTY]]*NOTA[[#This Row],[HARGA SATUAN]])</f>
        <v/>
      </c>
      <c r="AG775" s="40" t="str">
        <f ca="1">IF(NOTA[ID_H]="","",INDEX(NOTA[TANGGAL],MATCH(,INDIRECT(ADDRESS(ROW(NOTA[TANGGAL]),COLUMN(NOTA[TANGGAL]))&amp;":"&amp;ADDRESS(ROW(),COLUMN(NOTA[TANGGAL]))),-1)))</f>
        <v/>
      </c>
      <c r="AH775" s="42" t="str">
        <f ca="1">IF(NOTA[[#This Row],[NAMA BARANG]]="","",INDEX(NOTA[SUPPLIER],MATCH(,INDIRECT(ADDRESS(ROW(NOTA[ID]),COLUMN(NOTA[ID]))&amp;":"&amp;ADDRESS(ROW(),COLUMN(NOTA[ID]))),-1)))</f>
        <v/>
      </c>
      <c r="AI775" s="42" t="str">
        <f ca="1">IF(NOTA[[#This Row],[ID_H]]="","",IF(NOTA[[#This Row],[FAKTUR]]="",INDIRECT(ADDRESS(ROW()-1,COLUMN())),NOTA[[#This Row],[FAKTUR]]))</f>
        <v/>
      </c>
      <c r="AJ775" s="39" t="str">
        <f ca="1">IF(NOTA[[#This Row],[ID]]="","",COUNTIF(NOTA[ID_H],NOTA[[#This Row],[ID_H]]))</f>
        <v/>
      </c>
      <c r="AK775" s="39" t="str">
        <f ca="1">IF(NOTA[[#This Row],[TGL.NOTA]]="",IF(NOTA[[#This Row],[SUPPLIER_H]]="","",AK774),MONTH(NOTA[[#This Row],[TGL.NOTA]]))</f>
        <v/>
      </c>
      <c r="AL775" s="39" t="str">
        <f>LOWER(SUBSTITUTE(SUBSTITUTE(SUBSTITUTE(SUBSTITUTE(SUBSTITUTE(SUBSTITUTE(SUBSTITUTE(SUBSTITUTE(SUBSTITUTE(NOTA[NAMA BARANG]," ",),".",""),"-",""),"(",""),")",""),",",""),"/",""),"""",""),"+",""))</f>
        <v/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 t="str">
        <f>IF(NOTA[[#This Row],[CONCAT1]]="","",MATCH(NOTA[[#This Row],[CONCAT1]],[3]!db[NB NOTA_C],0))</f>
        <v/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/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5" s="39" t="str">
        <f ca="1">IF(NOTA[[#This Row],[ID_H]]="","",MATCH(NOTA[[#This Row],[NB NOTA_C_QTY]],[3]!db[NB NOTA_C_QTY],0))</f>
        <v/>
      </c>
      <c r="AV775" s="55" t="str">
        <f ca="1">IF(NOTA[[#This Row],[NB NOTA_C_QTY]]="","",ROW()-2)</f>
        <v/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 t="str">
        <f ca="1">IF(NOTA[[#This Row],[NAMA BARANG]]="","",INDEX(NOTA[ID],MATCH(,INDIRECT(ADDRESS(ROW(NOTA[ID]),COLUMN(NOTA[ID]))&amp;":"&amp;ADDRESS(ROW(),COLUMN(NOTA[ID]))),-1)))</f>
        <v/>
      </c>
      <c r="E776" s="47"/>
      <c r="H776" s="48"/>
      <c r="N776" s="39"/>
      <c r="Q776" s="43"/>
      <c r="R776" s="49"/>
      <c r="S776" s="50"/>
      <c r="U776" s="51"/>
      <c r="V776" s="46"/>
      <c r="W776" s="51" t="str">
        <f>IF(NOTA[[#This Row],[HARGA/ CTN]]="",NOTA[[#This Row],[JUMLAH_H]],NOTA[[#This Row],[HARGA/ CTN]]*IF(NOTA[[#This Row],[C]]="",0,NOTA[[#This Row],[C]]))</f>
        <v/>
      </c>
      <c r="X776" s="51" t="str">
        <f>IF(NOTA[[#This Row],[JUMLAH]]="","",NOTA[[#This Row],[JUMLAH]]*NOTA[[#This Row],[DISC 1]])</f>
        <v/>
      </c>
      <c r="Y776" s="51" t="str">
        <f>IF(NOTA[[#This Row],[JUMLAH]]="","",(NOTA[[#This Row],[JUMLAH]]-NOTA[[#This Row],[DISC 1-]])*NOTA[[#This Row],[DISC 2]])</f>
        <v/>
      </c>
      <c r="Z776" s="51" t="str">
        <f>IF(NOTA[[#This Row],[JUMLAH]]="","",NOTA[[#This Row],[DISC 1-]]+NOTA[[#This Row],[DISC 2-]])</f>
        <v/>
      </c>
      <c r="AA776" s="51" t="str">
        <f>IF(NOTA[[#This Row],[JUMLAH]]="","",NOTA[[#This Row],[JUMLAH]]-NOTA[[#This Row],[DISC]])</f>
        <v/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51" t="str">
        <f>IF(OR(NOTA[[#This Row],[QTY]]="",NOTA[[#This Row],[HARGA SATUAN]]="",),"",NOTA[[#This Row],[QTY]]*NOTA[[#This Row],[HARGA SATUAN]])</f>
        <v/>
      </c>
      <c r="AG776" s="40" t="str">
        <f ca="1">IF(NOTA[ID_H]="","",INDEX(NOTA[TANGGAL],MATCH(,INDIRECT(ADDRESS(ROW(NOTA[TANGGAL]),COLUMN(NOTA[TANGGAL]))&amp;":"&amp;ADDRESS(ROW(),COLUMN(NOTA[TANGGAL]))),-1)))</f>
        <v/>
      </c>
      <c r="AH776" s="42" t="str">
        <f ca="1">IF(NOTA[[#This Row],[NAMA BARANG]]="","",INDEX(NOTA[SUPPLIER],MATCH(,INDIRECT(ADDRESS(ROW(NOTA[ID]),COLUMN(NOTA[ID]))&amp;":"&amp;ADDRESS(ROW(),COLUMN(NOTA[ID]))),-1)))</f>
        <v/>
      </c>
      <c r="AI776" s="42" t="str">
        <f ca="1">IF(NOTA[[#This Row],[ID_H]]="","",IF(NOTA[[#This Row],[FAKTUR]]="",INDIRECT(ADDRESS(ROW()-1,COLUMN())),NOTA[[#This Row],[FAKTUR]]))</f>
        <v/>
      </c>
      <c r="AJ776" s="39" t="str">
        <f ca="1">IF(NOTA[[#This Row],[ID]]="","",COUNTIF(NOTA[ID_H],NOTA[[#This Row],[ID_H]]))</f>
        <v/>
      </c>
      <c r="AK776" s="39" t="str">
        <f ca="1">IF(NOTA[[#This Row],[TGL.NOTA]]="",IF(NOTA[[#This Row],[SUPPLIER_H]]="","",AK775),MONTH(NOTA[[#This Row],[TGL.NOTA]]))</f>
        <v/>
      </c>
      <c r="AL776" s="39" t="str">
        <f>LOWER(SUBSTITUTE(SUBSTITUTE(SUBSTITUTE(SUBSTITUTE(SUBSTITUTE(SUBSTITUTE(SUBSTITUTE(SUBSTITUTE(SUBSTITUTE(NOTA[NAMA BARANG]," ",),".",""),"-",""),"(",""),")",""),",",""),"/",""),"""",""),"+",""))</f>
        <v/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 t="str">
        <f>IF(NOTA[[#This Row],[CONCAT1]]="","",MATCH(NOTA[[#This Row],[CONCAT1]],[3]!db[NB NOTA_C],0))</f>
        <v/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/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6" s="39" t="str">
        <f ca="1">IF(NOTA[[#This Row],[ID_H]]="","",MATCH(NOTA[[#This Row],[NB NOTA_C_QTY]],[3]!db[NB NOTA_C_QTY],0))</f>
        <v/>
      </c>
      <c r="AV776" s="55" t="str">
        <f ca="1">IF(NOTA[[#This Row],[NB NOTA_C_QTY]]="","",ROW()-2)</f>
        <v/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 t="str">
        <f ca="1">IF(NOTA[[#This Row],[NAMA BARANG]]="","",INDEX(NOTA[ID],MATCH(,INDIRECT(ADDRESS(ROW(NOTA[ID]),COLUMN(NOTA[ID]))&amp;":"&amp;ADDRESS(ROW(),COLUMN(NOTA[ID]))),-1)))</f>
        <v/>
      </c>
      <c r="E777" s="47"/>
      <c r="H777" s="48"/>
      <c r="N777" s="39"/>
      <c r="Q777" s="43"/>
      <c r="R777" s="49"/>
      <c r="S777" s="50"/>
      <c r="U777" s="51"/>
      <c r="V777" s="46"/>
      <c r="W777" s="51" t="str">
        <f>IF(NOTA[[#This Row],[HARGA/ CTN]]="",NOTA[[#This Row],[JUMLAH_H]],NOTA[[#This Row],[HARGA/ CTN]]*IF(NOTA[[#This Row],[C]]="",0,NOTA[[#This Row],[C]]))</f>
        <v/>
      </c>
      <c r="X777" s="51" t="str">
        <f>IF(NOTA[[#This Row],[JUMLAH]]="","",NOTA[[#This Row],[JUMLAH]]*NOTA[[#This Row],[DISC 1]])</f>
        <v/>
      </c>
      <c r="Y777" s="51" t="str">
        <f>IF(NOTA[[#This Row],[JUMLAH]]="","",(NOTA[[#This Row],[JUMLAH]]-NOTA[[#This Row],[DISC 1-]])*NOTA[[#This Row],[DISC 2]])</f>
        <v/>
      </c>
      <c r="Z777" s="51" t="str">
        <f>IF(NOTA[[#This Row],[JUMLAH]]="","",NOTA[[#This Row],[DISC 1-]]+NOTA[[#This Row],[DISC 2-]])</f>
        <v/>
      </c>
      <c r="AA777" s="51" t="str">
        <f>IF(NOTA[[#This Row],[JUMLAH]]="","",NOTA[[#This Row],[JUMLAH]]-NOTA[[#This Row],[DISC]])</f>
        <v/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51" t="str">
        <f>IF(OR(NOTA[[#This Row],[QTY]]="",NOTA[[#This Row],[HARGA SATUAN]]="",),"",NOTA[[#This Row],[QTY]]*NOTA[[#This Row],[HARGA SATUAN]])</f>
        <v/>
      </c>
      <c r="AG777" s="40" t="str">
        <f ca="1">IF(NOTA[ID_H]="","",INDEX(NOTA[TANGGAL],MATCH(,INDIRECT(ADDRESS(ROW(NOTA[TANGGAL]),COLUMN(NOTA[TANGGAL]))&amp;":"&amp;ADDRESS(ROW(),COLUMN(NOTA[TANGGAL]))),-1)))</f>
        <v/>
      </c>
      <c r="AH777" s="42" t="str">
        <f ca="1">IF(NOTA[[#This Row],[NAMA BARANG]]="","",INDEX(NOTA[SUPPLIER],MATCH(,INDIRECT(ADDRESS(ROW(NOTA[ID]),COLUMN(NOTA[ID]))&amp;":"&amp;ADDRESS(ROW(),COLUMN(NOTA[ID]))),-1)))</f>
        <v/>
      </c>
      <c r="AI777" s="42" t="str">
        <f ca="1">IF(NOTA[[#This Row],[ID_H]]="","",IF(NOTA[[#This Row],[FAKTUR]]="",INDIRECT(ADDRESS(ROW()-1,COLUMN())),NOTA[[#This Row],[FAKTUR]]))</f>
        <v/>
      </c>
      <c r="AJ777" s="39" t="str">
        <f ca="1">IF(NOTA[[#This Row],[ID]]="","",COUNTIF(NOTA[ID_H],NOTA[[#This Row],[ID_H]]))</f>
        <v/>
      </c>
      <c r="AK777" s="39" t="str">
        <f ca="1">IF(NOTA[[#This Row],[TGL.NOTA]]="",IF(NOTA[[#This Row],[SUPPLIER_H]]="","",AK776),MONTH(NOTA[[#This Row],[TGL.NOTA]]))</f>
        <v/>
      </c>
      <c r="AL777" s="39" t="str">
        <f>LOWER(SUBSTITUTE(SUBSTITUTE(SUBSTITUTE(SUBSTITUTE(SUBSTITUTE(SUBSTITUTE(SUBSTITUTE(SUBSTITUTE(SUBSTITUTE(NOTA[NAMA BARANG]," ",),".",""),"-",""),"(",""),")",""),",",""),"/",""),"""",""),"+",""))</f>
        <v/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 t="str">
        <f>IF(NOTA[[#This Row],[CONCAT1]]="","",MATCH(NOTA[[#This Row],[CONCAT1]],[3]!db[NB NOTA_C],0))</f>
        <v/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/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7" s="39" t="str">
        <f ca="1">IF(NOTA[[#This Row],[ID_H]]="","",MATCH(NOTA[[#This Row],[NB NOTA_C_QTY]],[3]!db[NB NOTA_C_QTY],0))</f>
        <v/>
      </c>
      <c r="AV777" s="55" t="str">
        <f ca="1">IF(NOTA[[#This Row],[NB NOTA_C_QTY]]="","",ROW()-2)</f>
        <v/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 t="str">
        <f ca="1">IF(NOTA[[#This Row],[NAMA BARANG]]="","",INDEX(NOTA[ID],MATCH(,INDIRECT(ADDRESS(ROW(NOTA[ID]),COLUMN(NOTA[ID]))&amp;":"&amp;ADDRESS(ROW(),COLUMN(NOTA[ID]))),-1)))</f>
        <v/>
      </c>
      <c r="E778" s="47"/>
      <c r="H778" s="48"/>
      <c r="N778" s="39"/>
      <c r="Q778" s="43"/>
      <c r="R778" s="49"/>
      <c r="S778" s="50"/>
      <c r="U778" s="51"/>
      <c r="V778" s="46"/>
      <c r="W778" s="51" t="str">
        <f>IF(NOTA[[#This Row],[HARGA/ CTN]]="",NOTA[[#This Row],[JUMLAH_H]],NOTA[[#This Row],[HARGA/ CTN]]*IF(NOTA[[#This Row],[C]]="",0,NOTA[[#This Row],[C]]))</f>
        <v/>
      </c>
      <c r="X778" s="51" t="str">
        <f>IF(NOTA[[#This Row],[JUMLAH]]="","",NOTA[[#This Row],[JUMLAH]]*NOTA[[#This Row],[DISC 1]])</f>
        <v/>
      </c>
      <c r="Y778" s="51" t="str">
        <f>IF(NOTA[[#This Row],[JUMLAH]]="","",(NOTA[[#This Row],[JUMLAH]]-NOTA[[#This Row],[DISC 1-]])*NOTA[[#This Row],[DISC 2]])</f>
        <v/>
      </c>
      <c r="Z778" s="51" t="str">
        <f>IF(NOTA[[#This Row],[JUMLAH]]="","",NOTA[[#This Row],[DISC 1-]]+NOTA[[#This Row],[DISC 2-]])</f>
        <v/>
      </c>
      <c r="AA778" s="51" t="str">
        <f>IF(NOTA[[#This Row],[JUMLAH]]="","",NOTA[[#This Row],[JUMLAH]]-NOTA[[#This Row],[DISC]])</f>
        <v/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51" t="str">
        <f>IF(OR(NOTA[[#This Row],[QTY]]="",NOTA[[#This Row],[HARGA SATUAN]]="",),"",NOTA[[#This Row],[QTY]]*NOTA[[#This Row],[HARGA SATUAN]])</f>
        <v/>
      </c>
      <c r="AG778" s="40" t="str">
        <f ca="1">IF(NOTA[ID_H]="","",INDEX(NOTA[TANGGAL],MATCH(,INDIRECT(ADDRESS(ROW(NOTA[TANGGAL]),COLUMN(NOTA[TANGGAL]))&amp;":"&amp;ADDRESS(ROW(),COLUMN(NOTA[TANGGAL]))),-1)))</f>
        <v/>
      </c>
      <c r="AH778" s="42" t="str">
        <f ca="1">IF(NOTA[[#This Row],[NAMA BARANG]]="","",INDEX(NOTA[SUPPLIER],MATCH(,INDIRECT(ADDRESS(ROW(NOTA[ID]),COLUMN(NOTA[ID]))&amp;":"&amp;ADDRESS(ROW(),COLUMN(NOTA[ID]))),-1)))</f>
        <v/>
      </c>
      <c r="AI778" s="42" t="str">
        <f ca="1">IF(NOTA[[#This Row],[ID_H]]="","",IF(NOTA[[#This Row],[FAKTUR]]="",INDIRECT(ADDRESS(ROW()-1,COLUMN())),NOTA[[#This Row],[FAKTUR]]))</f>
        <v/>
      </c>
      <c r="AJ778" s="39" t="str">
        <f ca="1">IF(NOTA[[#This Row],[ID]]="","",COUNTIF(NOTA[ID_H],NOTA[[#This Row],[ID_H]]))</f>
        <v/>
      </c>
      <c r="AK778" s="39" t="str">
        <f ca="1">IF(NOTA[[#This Row],[TGL.NOTA]]="",IF(NOTA[[#This Row],[SUPPLIER_H]]="","",AK777),MONTH(NOTA[[#This Row],[TGL.NOTA]]))</f>
        <v/>
      </c>
      <c r="AL778" s="39" t="str">
        <f>LOWER(SUBSTITUTE(SUBSTITUTE(SUBSTITUTE(SUBSTITUTE(SUBSTITUTE(SUBSTITUTE(SUBSTITUTE(SUBSTITUTE(SUBSTITUTE(NOTA[NAMA BARANG]," ",),".",""),"-",""),"(",""),")",""),",",""),"/",""),"""",""),"+",""))</f>
        <v/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 t="str">
        <f>IF(NOTA[[#This Row],[CONCAT1]]="","",MATCH(NOTA[[#This Row],[CONCAT1]],[3]!db[NB NOTA_C],0))</f>
        <v/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/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8" s="39" t="str">
        <f ca="1">IF(NOTA[[#This Row],[ID_H]]="","",MATCH(NOTA[[#This Row],[NB NOTA_C_QTY]],[3]!db[NB NOTA_C_QTY],0))</f>
        <v/>
      </c>
      <c r="AV778" s="55" t="str">
        <f ca="1">IF(NOTA[[#This Row],[NB NOTA_C_QTY]]="","",ROW()-2)</f>
        <v/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 t="str">
        <f ca="1">IF(NOTA[[#This Row],[NAMA BARANG]]="","",INDEX(NOTA[ID],MATCH(,INDIRECT(ADDRESS(ROW(NOTA[ID]),COLUMN(NOTA[ID]))&amp;":"&amp;ADDRESS(ROW(),COLUMN(NOTA[ID]))),-1)))</f>
        <v/>
      </c>
      <c r="E779" s="47"/>
      <c r="H779" s="48"/>
      <c r="N779" s="39"/>
      <c r="Q779" s="43"/>
      <c r="R779" s="49"/>
      <c r="S779" s="50"/>
      <c r="U779" s="51"/>
      <c r="V779" s="46"/>
      <c r="W779" s="51" t="str">
        <f>IF(NOTA[[#This Row],[HARGA/ CTN]]="",NOTA[[#This Row],[JUMLAH_H]],NOTA[[#This Row],[HARGA/ CTN]]*IF(NOTA[[#This Row],[C]]="",0,NOTA[[#This Row],[C]]))</f>
        <v/>
      </c>
      <c r="X779" s="51" t="str">
        <f>IF(NOTA[[#This Row],[JUMLAH]]="","",NOTA[[#This Row],[JUMLAH]]*NOTA[[#This Row],[DISC 1]])</f>
        <v/>
      </c>
      <c r="Y779" s="51" t="str">
        <f>IF(NOTA[[#This Row],[JUMLAH]]="","",(NOTA[[#This Row],[JUMLAH]]-NOTA[[#This Row],[DISC 1-]])*NOTA[[#This Row],[DISC 2]])</f>
        <v/>
      </c>
      <c r="Z779" s="51" t="str">
        <f>IF(NOTA[[#This Row],[JUMLAH]]="","",NOTA[[#This Row],[DISC 1-]]+NOTA[[#This Row],[DISC 2-]])</f>
        <v/>
      </c>
      <c r="AA779" s="51" t="str">
        <f>IF(NOTA[[#This Row],[JUMLAH]]="","",NOTA[[#This Row],[JUMLAH]]-NOTA[[#This Row],[DISC]])</f>
        <v/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51" t="str">
        <f>IF(OR(NOTA[[#This Row],[QTY]]="",NOTA[[#This Row],[HARGA SATUAN]]="",),"",NOTA[[#This Row],[QTY]]*NOTA[[#This Row],[HARGA SATUAN]])</f>
        <v/>
      </c>
      <c r="AG779" s="40" t="str">
        <f ca="1">IF(NOTA[ID_H]="","",INDEX(NOTA[TANGGAL],MATCH(,INDIRECT(ADDRESS(ROW(NOTA[TANGGAL]),COLUMN(NOTA[TANGGAL]))&amp;":"&amp;ADDRESS(ROW(),COLUMN(NOTA[TANGGAL]))),-1)))</f>
        <v/>
      </c>
      <c r="AH779" s="42" t="str">
        <f ca="1">IF(NOTA[[#This Row],[NAMA BARANG]]="","",INDEX(NOTA[SUPPLIER],MATCH(,INDIRECT(ADDRESS(ROW(NOTA[ID]),COLUMN(NOTA[ID]))&amp;":"&amp;ADDRESS(ROW(),COLUMN(NOTA[ID]))),-1)))</f>
        <v/>
      </c>
      <c r="AI779" s="42" t="str">
        <f ca="1">IF(NOTA[[#This Row],[ID_H]]="","",IF(NOTA[[#This Row],[FAKTUR]]="",INDIRECT(ADDRESS(ROW()-1,COLUMN())),NOTA[[#This Row],[FAKTUR]]))</f>
        <v/>
      </c>
      <c r="AJ779" s="39" t="str">
        <f ca="1">IF(NOTA[[#This Row],[ID]]="","",COUNTIF(NOTA[ID_H],NOTA[[#This Row],[ID_H]]))</f>
        <v/>
      </c>
      <c r="AK779" s="39" t="str">
        <f ca="1">IF(NOTA[[#This Row],[TGL.NOTA]]="",IF(NOTA[[#This Row],[SUPPLIER_H]]="","",AK778),MONTH(NOTA[[#This Row],[TGL.NOTA]]))</f>
        <v/>
      </c>
      <c r="AL779" s="39" t="str">
        <f>LOWER(SUBSTITUTE(SUBSTITUTE(SUBSTITUTE(SUBSTITUTE(SUBSTITUTE(SUBSTITUTE(SUBSTITUTE(SUBSTITUTE(SUBSTITUTE(NOTA[NAMA BARANG]," ",),".",""),"-",""),"(",""),")",""),",",""),"/",""),"""",""),"+",""))</f>
        <v/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 t="str">
        <f>IF(NOTA[[#This Row],[CONCAT1]]="","",MATCH(NOTA[[#This Row],[CONCAT1]],[3]!db[NB NOTA_C],0))</f>
        <v/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/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9" s="39" t="str">
        <f ca="1">IF(NOTA[[#This Row],[ID_H]]="","",MATCH(NOTA[[#This Row],[NB NOTA_C_QTY]],[3]!db[NB NOTA_C_QTY],0))</f>
        <v/>
      </c>
      <c r="AV779" s="55" t="str">
        <f ca="1">IF(NOTA[[#This Row],[NB NOTA_C_QTY]]="","",ROW()-2)</f>
        <v/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 t="str">
        <f ca="1">IF(NOTA[[#This Row],[NAMA BARANG]]="","",INDEX(NOTA[ID],MATCH(,INDIRECT(ADDRESS(ROW(NOTA[ID]),COLUMN(NOTA[ID]))&amp;":"&amp;ADDRESS(ROW(),COLUMN(NOTA[ID]))),-1)))</f>
        <v/>
      </c>
      <c r="E780" s="47"/>
      <c r="H780" s="48"/>
      <c r="N780" s="39"/>
      <c r="Q780" s="43"/>
      <c r="R780" s="49"/>
      <c r="S780" s="50"/>
      <c r="U780" s="51"/>
      <c r="V780" s="46"/>
      <c r="W780" s="51" t="str">
        <f>IF(NOTA[[#This Row],[HARGA/ CTN]]="",NOTA[[#This Row],[JUMLAH_H]],NOTA[[#This Row],[HARGA/ CTN]]*IF(NOTA[[#This Row],[C]]="",0,NOTA[[#This Row],[C]]))</f>
        <v/>
      </c>
      <c r="X780" s="51" t="str">
        <f>IF(NOTA[[#This Row],[JUMLAH]]="","",NOTA[[#This Row],[JUMLAH]]*NOTA[[#This Row],[DISC 1]])</f>
        <v/>
      </c>
      <c r="Y780" s="51" t="str">
        <f>IF(NOTA[[#This Row],[JUMLAH]]="","",(NOTA[[#This Row],[JUMLAH]]-NOTA[[#This Row],[DISC 1-]])*NOTA[[#This Row],[DISC 2]])</f>
        <v/>
      </c>
      <c r="Z780" s="51" t="str">
        <f>IF(NOTA[[#This Row],[JUMLAH]]="","",NOTA[[#This Row],[DISC 1-]]+NOTA[[#This Row],[DISC 2-]])</f>
        <v/>
      </c>
      <c r="AA780" s="51" t="str">
        <f>IF(NOTA[[#This Row],[JUMLAH]]="","",NOTA[[#This Row],[JUMLAH]]-NOTA[[#This Row],[DISC]])</f>
        <v/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51" t="str">
        <f>IF(OR(NOTA[[#This Row],[QTY]]="",NOTA[[#This Row],[HARGA SATUAN]]="",),"",NOTA[[#This Row],[QTY]]*NOTA[[#This Row],[HARGA SATUAN]])</f>
        <v/>
      </c>
      <c r="AG780" s="40" t="str">
        <f ca="1">IF(NOTA[ID_H]="","",INDEX(NOTA[TANGGAL],MATCH(,INDIRECT(ADDRESS(ROW(NOTA[TANGGAL]),COLUMN(NOTA[TANGGAL]))&amp;":"&amp;ADDRESS(ROW(),COLUMN(NOTA[TANGGAL]))),-1)))</f>
        <v/>
      </c>
      <c r="AH780" s="42" t="str">
        <f ca="1">IF(NOTA[[#This Row],[NAMA BARANG]]="","",INDEX(NOTA[SUPPLIER],MATCH(,INDIRECT(ADDRESS(ROW(NOTA[ID]),COLUMN(NOTA[ID]))&amp;":"&amp;ADDRESS(ROW(),COLUMN(NOTA[ID]))),-1)))</f>
        <v/>
      </c>
      <c r="AI780" s="42" t="str">
        <f ca="1">IF(NOTA[[#This Row],[ID_H]]="","",IF(NOTA[[#This Row],[FAKTUR]]="",INDIRECT(ADDRESS(ROW()-1,COLUMN())),NOTA[[#This Row],[FAKTUR]]))</f>
        <v/>
      </c>
      <c r="AJ780" s="39" t="str">
        <f ca="1">IF(NOTA[[#This Row],[ID]]="","",COUNTIF(NOTA[ID_H],NOTA[[#This Row],[ID_H]]))</f>
        <v/>
      </c>
      <c r="AK780" s="39" t="str">
        <f ca="1">IF(NOTA[[#This Row],[TGL.NOTA]]="",IF(NOTA[[#This Row],[SUPPLIER_H]]="","",AK779),MONTH(NOTA[[#This Row],[TGL.NOTA]]))</f>
        <v/>
      </c>
      <c r="AL780" s="39" t="str">
        <f>LOWER(SUBSTITUTE(SUBSTITUTE(SUBSTITUTE(SUBSTITUTE(SUBSTITUTE(SUBSTITUTE(SUBSTITUTE(SUBSTITUTE(SUBSTITUTE(NOTA[NAMA BARANG]," ",),".",""),"-",""),"(",""),")",""),",",""),"/",""),"""",""),"+",""))</f>
        <v/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 t="str">
        <f>IF(NOTA[[#This Row],[CONCAT1]]="","",MATCH(NOTA[[#This Row],[CONCAT1]],[3]!db[NB NOTA_C],0))</f>
        <v/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/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0" s="39" t="str">
        <f ca="1">IF(NOTA[[#This Row],[ID_H]]="","",MATCH(NOTA[[#This Row],[NB NOTA_C_QTY]],[3]!db[NB NOTA_C_QTY],0))</f>
        <v/>
      </c>
      <c r="AV780" s="55" t="str">
        <f ca="1">IF(NOTA[[#This Row],[NB NOTA_C_QTY]]="","",ROW()-2)</f>
        <v/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 t="str">
        <f ca="1">IF(NOTA[[#This Row],[NAMA BARANG]]="","",INDEX(NOTA[ID],MATCH(,INDIRECT(ADDRESS(ROW(NOTA[ID]),COLUMN(NOTA[ID]))&amp;":"&amp;ADDRESS(ROW(),COLUMN(NOTA[ID]))),-1)))</f>
        <v/>
      </c>
      <c r="E781" s="47"/>
      <c r="H781" s="48"/>
      <c r="N781" s="39"/>
      <c r="Q781" s="43"/>
      <c r="R781" s="49"/>
      <c r="S781" s="50"/>
      <c r="U781" s="51"/>
      <c r="V781" s="46"/>
      <c r="W781" s="51" t="str">
        <f>IF(NOTA[[#This Row],[HARGA/ CTN]]="",NOTA[[#This Row],[JUMLAH_H]],NOTA[[#This Row],[HARGA/ CTN]]*IF(NOTA[[#This Row],[C]]="",0,NOTA[[#This Row],[C]]))</f>
        <v/>
      </c>
      <c r="X781" s="51" t="str">
        <f>IF(NOTA[[#This Row],[JUMLAH]]="","",NOTA[[#This Row],[JUMLAH]]*NOTA[[#This Row],[DISC 1]])</f>
        <v/>
      </c>
      <c r="Y781" s="51" t="str">
        <f>IF(NOTA[[#This Row],[JUMLAH]]="","",(NOTA[[#This Row],[JUMLAH]]-NOTA[[#This Row],[DISC 1-]])*NOTA[[#This Row],[DISC 2]])</f>
        <v/>
      </c>
      <c r="Z781" s="51" t="str">
        <f>IF(NOTA[[#This Row],[JUMLAH]]="","",NOTA[[#This Row],[DISC 1-]]+NOTA[[#This Row],[DISC 2-]])</f>
        <v/>
      </c>
      <c r="AA781" s="51" t="str">
        <f>IF(NOTA[[#This Row],[JUMLAH]]="","",NOTA[[#This Row],[JUMLAH]]-NOTA[[#This Row],[DISC]])</f>
        <v/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1" t="str">
        <f>IF(OR(NOTA[[#This Row],[QTY]]="",NOTA[[#This Row],[HARGA SATUAN]]="",),"",NOTA[[#This Row],[QTY]]*NOTA[[#This Row],[HARGA SATUAN]])</f>
        <v/>
      </c>
      <c r="AG781" s="40" t="str">
        <f ca="1">IF(NOTA[ID_H]="","",INDEX(NOTA[TANGGAL],MATCH(,INDIRECT(ADDRESS(ROW(NOTA[TANGGAL]),COLUMN(NOTA[TANGGAL]))&amp;":"&amp;ADDRESS(ROW(),COLUMN(NOTA[TANGGAL]))),-1)))</f>
        <v/>
      </c>
      <c r="AH781" s="42" t="str">
        <f ca="1">IF(NOTA[[#This Row],[NAMA BARANG]]="","",INDEX(NOTA[SUPPLIER],MATCH(,INDIRECT(ADDRESS(ROW(NOTA[ID]),COLUMN(NOTA[ID]))&amp;":"&amp;ADDRESS(ROW(),COLUMN(NOTA[ID]))),-1)))</f>
        <v/>
      </c>
      <c r="AI781" s="42" t="str">
        <f ca="1">IF(NOTA[[#This Row],[ID_H]]="","",IF(NOTA[[#This Row],[FAKTUR]]="",INDIRECT(ADDRESS(ROW()-1,COLUMN())),NOTA[[#This Row],[FAKTUR]]))</f>
        <v/>
      </c>
      <c r="AJ781" s="39" t="str">
        <f ca="1">IF(NOTA[[#This Row],[ID]]="","",COUNTIF(NOTA[ID_H],NOTA[[#This Row],[ID_H]]))</f>
        <v/>
      </c>
      <c r="AK781" s="39" t="str">
        <f ca="1">IF(NOTA[[#This Row],[TGL.NOTA]]="",IF(NOTA[[#This Row],[SUPPLIER_H]]="","",AK780),MONTH(NOTA[[#This Row],[TGL.NOTA]]))</f>
        <v/>
      </c>
      <c r="AL781" s="39" t="str">
        <f>LOWER(SUBSTITUTE(SUBSTITUTE(SUBSTITUTE(SUBSTITUTE(SUBSTITUTE(SUBSTITUTE(SUBSTITUTE(SUBSTITUTE(SUBSTITUTE(NOTA[NAMA BARANG]," ",),".",""),"-",""),"(",""),")",""),",",""),"/",""),"""",""),"+",""))</f>
        <v/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 t="str">
        <f>IF(NOTA[[#This Row],[CONCAT1]]="","",MATCH(NOTA[[#This Row],[CONCAT1]],[3]!db[NB NOTA_C],0))</f>
        <v/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/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1" s="39" t="str">
        <f ca="1">IF(NOTA[[#This Row],[ID_H]]="","",MATCH(NOTA[[#This Row],[NB NOTA_C_QTY]],[3]!db[NB NOTA_C_QTY],0))</f>
        <v/>
      </c>
      <c r="AV781" s="55" t="str">
        <f ca="1">IF(NOTA[[#This Row],[NB NOTA_C_QTY]]="","",ROW()-2)</f>
        <v/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 t="str">
        <f ca="1">IF(NOTA[[#This Row],[NAMA BARANG]]="","",INDEX(NOTA[ID],MATCH(,INDIRECT(ADDRESS(ROW(NOTA[ID]),COLUMN(NOTA[ID]))&amp;":"&amp;ADDRESS(ROW(),COLUMN(NOTA[ID]))),-1)))</f>
        <v/>
      </c>
      <c r="E782" s="47"/>
      <c r="H782" s="48"/>
      <c r="N782" s="39"/>
      <c r="Q782" s="43"/>
      <c r="R782" s="49"/>
      <c r="S782" s="50"/>
      <c r="U782" s="51"/>
      <c r="V782" s="46"/>
      <c r="W782" s="51" t="str">
        <f>IF(NOTA[[#This Row],[HARGA/ CTN]]="",NOTA[[#This Row],[JUMLAH_H]],NOTA[[#This Row],[HARGA/ CTN]]*IF(NOTA[[#This Row],[C]]="",0,NOTA[[#This Row],[C]]))</f>
        <v/>
      </c>
      <c r="X782" s="51" t="str">
        <f>IF(NOTA[[#This Row],[JUMLAH]]="","",NOTA[[#This Row],[JUMLAH]]*NOTA[[#This Row],[DISC 1]])</f>
        <v/>
      </c>
      <c r="Y782" s="51" t="str">
        <f>IF(NOTA[[#This Row],[JUMLAH]]="","",(NOTA[[#This Row],[JUMLAH]]-NOTA[[#This Row],[DISC 1-]])*NOTA[[#This Row],[DISC 2]])</f>
        <v/>
      </c>
      <c r="Z782" s="51" t="str">
        <f>IF(NOTA[[#This Row],[JUMLAH]]="","",NOTA[[#This Row],[DISC 1-]]+NOTA[[#This Row],[DISC 2-]])</f>
        <v/>
      </c>
      <c r="AA782" s="51" t="str">
        <f>IF(NOTA[[#This Row],[JUMLAH]]="","",NOTA[[#This Row],[JUMLAH]]-NOTA[[#This Row],[DISC]])</f>
        <v/>
      </c>
      <c r="AB782" s="51"/>
      <c r="AC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51" t="str">
        <f>IF(OR(NOTA[[#This Row],[QTY]]="",NOTA[[#This Row],[HARGA SATUAN]]="",),"",NOTA[[#This Row],[QTY]]*NOTA[[#This Row],[HARGA SATUAN]])</f>
        <v/>
      </c>
      <c r="AG782" s="40" t="str">
        <f ca="1">IF(NOTA[ID_H]="","",INDEX(NOTA[TANGGAL],MATCH(,INDIRECT(ADDRESS(ROW(NOTA[TANGGAL]),COLUMN(NOTA[TANGGAL]))&amp;":"&amp;ADDRESS(ROW(),COLUMN(NOTA[TANGGAL]))),-1)))</f>
        <v/>
      </c>
      <c r="AH782" s="42" t="str">
        <f ca="1">IF(NOTA[[#This Row],[NAMA BARANG]]="","",INDEX(NOTA[SUPPLIER],MATCH(,INDIRECT(ADDRESS(ROW(NOTA[ID]),COLUMN(NOTA[ID]))&amp;":"&amp;ADDRESS(ROW(),COLUMN(NOTA[ID]))),-1)))</f>
        <v/>
      </c>
      <c r="AI782" s="42" t="str">
        <f ca="1">IF(NOTA[[#This Row],[ID_H]]="","",IF(NOTA[[#This Row],[FAKTUR]]="",INDIRECT(ADDRESS(ROW()-1,COLUMN())),NOTA[[#This Row],[FAKTUR]]))</f>
        <v/>
      </c>
      <c r="AJ782" s="39" t="str">
        <f ca="1">IF(NOTA[[#This Row],[ID]]="","",COUNTIF(NOTA[ID_H],NOTA[[#This Row],[ID_H]]))</f>
        <v/>
      </c>
      <c r="AK782" s="39" t="str">
        <f ca="1">IF(NOTA[[#This Row],[TGL.NOTA]]="",IF(NOTA[[#This Row],[SUPPLIER_H]]="","",AK781),MONTH(NOTA[[#This Row],[TGL.NOTA]]))</f>
        <v/>
      </c>
      <c r="AL782" s="39" t="str">
        <f>LOWER(SUBSTITUTE(SUBSTITUTE(SUBSTITUTE(SUBSTITUTE(SUBSTITUTE(SUBSTITUTE(SUBSTITUTE(SUBSTITUTE(SUBSTITUTE(NOTA[NAMA BARANG]," ",),".",""),"-",""),"(",""),")",""),",",""),"/",""),"""",""),"+",""))</f>
        <v/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 t="str">
        <f>IF(NOTA[[#This Row],[CONCAT1]]="","",MATCH(NOTA[[#This Row],[CONCAT1]],[3]!db[NB NOTA_C],0))</f>
        <v/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/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2" s="39" t="str">
        <f ca="1">IF(NOTA[[#This Row],[ID_H]]="","",MATCH(NOTA[[#This Row],[NB NOTA_C_QTY]],[3]!db[NB NOTA_C_QTY],0))</f>
        <v/>
      </c>
      <c r="AV782" s="55" t="str">
        <f ca="1">IF(NOTA[[#This Row],[NB NOTA_C_QTY]]="","",ROW()-2)</f>
        <v/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NOTA_C_QTY]],[3]!db[NB NOTA_C_QTY],0))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39" t="str">
        <f>IF(NOTA[[#This Row],[ID_P]]="","",MATCH(NOTA[[#This Row],[ID_P]],[1]!B_MSK[N_ID],0))</f>
        <v/>
      </c>
      <c r="D784" s="39" t="str">
        <f ca="1">IF(NOTA[[#This Row],[NAMA BARANG]]="","",INDEX(NOTA[ID],MATCH(,INDIRECT(ADDRESS(ROW(NOTA[ID]),COLUMN(NOTA[ID]))&amp;":"&amp;ADDRESS(ROW(),COLUMN(NOTA[ID]))),-1)))</f>
        <v/>
      </c>
      <c r="E784" s="47"/>
      <c r="H784" s="48"/>
      <c r="N784" s="39"/>
      <c r="Q784" s="43"/>
      <c r="R784" s="49"/>
      <c r="S784" s="50"/>
      <c r="U784" s="51"/>
      <c r="V784" s="46"/>
      <c r="W784" s="51" t="str">
        <f>IF(NOTA[[#This Row],[HARGA/ CTN]]="",NOTA[[#This Row],[JUMLAH_H]],NOTA[[#This Row],[HARGA/ CTN]]*IF(NOTA[[#This Row],[C]]="",0,NOTA[[#This Row],[C]]))</f>
        <v/>
      </c>
      <c r="X784" s="51" t="str">
        <f>IF(NOTA[[#This Row],[JUMLAH]]="","",NOTA[[#This Row],[JUMLAH]]*NOTA[[#This Row],[DISC 1]])</f>
        <v/>
      </c>
      <c r="Y784" s="51" t="str">
        <f>IF(NOTA[[#This Row],[JUMLAH]]="","",(NOTA[[#This Row],[JUMLAH]]-NOTA[[#This Row],[DISC 1-]])*NOTA[[#This Row],[DISC 2]])</f>
        <v/>
      </c>
      <c r="Z784" s="51" t="str">
        <f>IF(NOTA[[#This Row],[JUMLAH]]="","",NOTA[[#This Row],[DISC 1-]]+NOTA[[#This Row],[DISC 2-]])</f>
        <v/>
      </c>
      <c r="AA784" s="51" t="str">
        <f>IF(NOTA[[#This Row],[JUMLAH]]="","",NOTA[[#This Row],[JUMLAH]]-NOTA[[#This Row],[DISC]])</f>
        <v/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51" t="str">
        <f>IF(OR(NOTA[[#This Row],[QTY]]="",NOTA[[#This Row],[HARGA SATUAN]]="",),"",NOTA[[#This Row],[QTY]]*NOTA[[#This Row],[HARGA SATUAN]])</f>
        <v/>
      </c>
      <c r="AG784" s="40" t="str">
        <f ca="1">IF(NOTA[ID_H]="","",INDEX(NOTA[TANGGAL],MATCH(,INDIRECT(ADDRESS(ROW(NOTA[TANGGAL]),COLUMN(NOTA[TANGGAL]))&amp;":"&amp;ADDRESS(ROW(),COLUMN(NOTA[TANGGAL]))),-1)))</f>
        <v/>
      </c>
      <c r="AH784" s="42" t="str">
        <f ca="1">IF(NOTA[[#This Row],[NAMA BARANG]]="","",INDEX(NOTA[SUPPLIER],MATCH(,INDIRECT(ADDRESS(ROW(NOTA[ID]),COLUMN(NOTA[ID]))&amp;":"&amp;ADDRESS(ROW(),COLUMN(NOTA[ID]))),-1)))</f>
        <v/>
      </c>
      <c r="AI784" s="42" t="str">
        <f ca="1">IF(NOTA[[#This Row],[ID_H]]="","",IF(NOTA[[#This Row],[FAKTUR]]="",INDIRECT(ADDRESS(ROW()-1,COLUMN())),NOTA[[#This Row],[FAKTUR]]))</f>
        <v/>
      </c>
      <c r="AJ784" s="39" t="str">
        <f ca="1">IF(NOTA[[#This Row],[ID]]="","",COUNTIF(NOTA[ID_H],NOTA[[#This Row],[ID_H]]))</f>
        <v/>
      </c>
      <c r="AK784" s="39" t="str">
        <f ca="1">IF(NOTA[[#This Row],[TGL.NOTA]]="",IF(NOTA[[#This Row],[SUPPLIER_H]]="","",AK783),MONTH(NOTA[[#This Row],[TGL.NOTA]]))</f>
        <v/>
      </c>
      <c r="AL784" s="39" t="str">
        <f>LOWER(SUBSTITUTE(SUBSTITUTE(SUBSTITUTE(SUBSTITUTE(SUBSTITUTE(SUBSTITUTE(SUBSTITUTE(SUBSTITUTE(SUBSTITUTE(NOTA[NAMA BARANG]," ",),".",""),"-",""),"(",""),")",""),",",""),"/",""),"""",""),"+",""))</f>
        <v/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39" t="str">
        <f>IF(NOTA[[#This Row],[CONCAT4]]="","",_xlfn.IFNA(MATCH(NOTA[[#This Row],[CONCAT4]],[2]!RAW[CONCAT_H],0),FALSE))</f>
        <v/>
      </c>
      <c r="AQ784" s="39" t="str">
        <f>IF(NOTA[[#This Row],[CONCAT1]]="","",MATCH(NOTA[[#This Row],[CONCAT1]],[3]!db[NB NOTA_C],0))</f>
        <v/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/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4" s="39" t="str">
        <f ca="1">IF(NOTA[[#This Row],[ID_H]]="","",MATCH(NOTA[[#This Row],[NB NOTA_C_QTY]],[3]!db[NB NOTA_C_QTY],0))</f>
        <v/>
      </c>
      <c r="AV784" s="55" t="str">
        <f ca="1">IF(NOTA[[#This Row],[NB NOTA_C_QTY]]="","",ROW()-2)</f>
        <v/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 t="str">
        <f ca="1">IF(NOTA[[#This Row],[NAMA BARANG]]="","",INDEX(NOTA[ID],MATCH(,INDIRECT(ADDRESS(ROW(NOTA[ID]),COLUMN(NOTA[ID]))&amp;":"&amp;ADDRESS(ROW(),COLUMN(NOTA[ID]))),-1)))</f>
        <v/>
      </c>
      <c r="E785" s="47"/>
      <c r="H785" s="48"/>
      <c r="N785" s="39"/>
      <c r="Q785" s="43"/>
      <c r="R785" s="49"/>
      <c r="S785" s="50"/>
      <c r="U785" s="51"/>
      <c r="V785" s="46"/>
      <c r="W785" s="51" t="str">
        <f>IF(NOTA[[#This Row],[HARGA/ CTN]]="",NOTA[[#This Row],[JUMLAH_H]],NOTA[[#This Row],[HARGA/ CTN]]*IF(NOTA[[#This Row],[C]]="",0,NOTA[[#This Row],[C]]))</f>
        <v/>
      </c>
      <c r="X785" s="51" t="str">
        <f>IF(NOTA[[#This Row],[JUMLAH]]="","",NOTA[[#This Row],[JUMLAH]]*NOTA[[#This Row],[DISC 1]])</f>
        <v/>
      </c>
      <c r="Y785" s="51" t="str">
        <f>IF(NOTA[[#This Row],[JUMLAH]]="","",(NOTA[[#This Row],[JUMLAH]]-NOTA[[#This Row],[DISC 1-]])*NOTA[[#This Row],[DISC 2]])</f>
        <v/>
      </c>
      <c r="Z785" s="51" t="str">
        <f>IF(NOTA[[#This Row],[JUMLAH]]="","",NOTA[[#This Row],[DISC 1-]]+NOTA[[#This Row],[DISC 2-]])</f>
        <v/>
      </c>
      <c r="AA785" s="51" t="str">
        <f>IF(NOTA[[#This Row],[JUMLAH]]="","",NOTA[[#This Row],[JUMLAH]]-NOTA[[#This Row],[DISC]])</f>
        <v/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51" t="str">
        <f>IF(OR(NOTA[[#This Row],[QTY]]="",NOTA[[#This Row],[HARGA SATUAN]]="",),"",NOTA[[#This Row],[QTY]]*NOTA[[#This Row],[HARGA SATUAN]])</f>
        <v/>
      </c>
      <c r="AG785" s="40" t="str">
        <f ca="1">IF(NOTA[ID_H]="","",INDEX(NOTA[TANGGAL],MATCH(,INDIRECT(ADDRESS(ROW(NOTA[TANGGAL]),COLUMN(NOTA[TANGGAL]))&amp;":"&amp;ADDRESS(ROW(),COLUMN(NOTA[TANGGAL]))),-1)))</f>
        <v/>
      </c>
      <c r="AH785" s="42" t="str">
        <f ca="1">IF(NOTA[[#This Row],[NAMA BARANG]]="","",INDEX(NOTA[SUPPLIER],MATCH(,INDIRECT(ADDRESS(ROW(NOTA[ID]),COLUMN(NOTA[ID]))&amp;":"&amp;ADDRESS(ROW(),COLUMN(NOTA[ID]))),-1)))</f>
        <v/>
      </c>
      <c r="AI785" s="42" t="str">
        <f ca="1">IF(NOTA[[#This Row],[ID_H]]="","",IF(NOTA[[#This Row],[FAKTUR]]="",INDIRECT(ADDRESS(ROW()-1,COLUMN())),NOTA[[#This Row],[FAKTUR]]))</f>
        <v/>
      </c>
      <c r="AJ785" s="39" t="str">
        <f ca="1">IF(NOTA[[#This Row],[ID]]="","",COUNTIF(NOTA[ID_H],NOTA[[#This Row],[ID_H]]))</f>
        <v/>
      </c>
      <c r="AK785" s="39" t="str">
        <f ca="1">IF(NOTA[[#This Row],[TGL.NOTA]]="",IF(NOTA[[#This Row],[SUPPLIER_H]]="","",AK784),MONTH(NOTA[[#This Row],[TGL.NOTA]]))</f>
        <v/>
      </c>
      <c r="AL785" s="39" t="str">
        <f>LOWER(SUBSTITUTE(SUBSTITUTE(SUBSTITUTE(SUBSTITUTE(SUBSTITUTE(SUBSTITUTE(SUBSTITUTE(SUBSTITUTE(SUBSTITUTE(NOTA[NAMA BARANG]," ",),".",""),"-",""),"(",""),")",""),",",""),"/",""),"""",""),"+",""))</f>
        <v/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 t="str">
        <f>IF(NOTA[[#This Row],[CONCAT1]]="","",MATCH(NOTA[[#This Row],[CONCAT1]],[3]!db[NB NOTA_C],0))</f>
        <v/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/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5" s="39" t="str">
        <f ca="1">IF(NOTA[[#This Row],[ID_H]]="","",MATCH(NOTA[[#This Row],[NB NOTA_C_QTY]],[3]!db[NB NOTA_C_QTY],0))</f>
        <v/>
      </c>
      <c r="AV785" s="55" t="str">
        <f ca="1">IF(NOTA[[#This Row],[NB NOTA_C_QTY]]="","",ROW()-2)</f>
        <v/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 t="str">
        <f ca="1">IF(NOTA[[#This Row],[NAMA BARANG]]="","",INDEX(NOTA[ID],MATCH(,INDIRECT(ADDRESS(ROW(NOTA[ID]),COLUMN(NOTA[ID]))&amp;":"&amp;ADDRESS(ROW(),COLUMN(NOTA[ID]))),-1)))</f>
        <v/>
      </c>
      <c r="E786" s="47"/>
      <c r="H786" s="48"/>
      <c r="N786" s="39"/>
      <c r="Q786" s="43"/>
      <c r="R786" s="49"/>
      <c r="S786" s="50"/>
      <c r="U786" s="51"/>
      <c r="V786" s="46"/>
      <c r="W786" s="51" t="str">
        <f>IF(NOTA[[#This Row],[HARGA/ CTN]]="",NOTA[[#This Row],[JUMLAH_H]],NOTA[[#This Row],[HARGA/ CTN]]*IF(NOTA[[#This Row],[C]]="",0,NOTA[[#This Row],[C]]))</f>
        <v/>
      </c>
      <c r="X786" s="51" t="str">
        <f>IF(NOTA[[#This Row],[JUMLAH]]="","",NOTA[[#This Row],[JUMLAH]]*NOTA[[#This Row],[DISC 1]])</f>
        <v/>
      </c>
      <c r="Y786" s="51" t="str">
        <f>IF(NOTA[[#This Row],[JUMLAH]]="","",(NOTA[[#This Row],[JUMLAH]]-NOTA[[#This Row],[DISC 1-]])*NOTA[[#This Row],[DISC 2]])</f>
        <v/>
      </c>
      <c r="Z786" s="51" t="str">
        <f>IF(NOTA[[#This Row],[JUMLAH]]="","",NOTA[[#This Row],[DISC 1-]]+NOTA[[#This Row],[DISC 2-]])</f>
        <v/>
      </c>
      <c r="AA786" s="51" t="str">
        <f>IF(NOTA[[#This Row],[JUMLAH]]="","",NOTA[[#This Row],[JUMLAH]]-NOTA[[#This Row],[DISC]])</f>
        <v/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51" t="str">
        <f>IF(OR(NOTA[[#This Row],[QTY]]="",NOTA[[#This Row],[HARGA SATUAN]]="",),"",NOTA[[#This Row],[QTY]]*NOTA[[#This Row],[HARGA SATUAN]])</f>
        <v/>
      </c>
      <c r="AG786" s="40" t="str">
        <f ca="1">IF(NOTA[ID_H]="","",INDEX(NOTA[TANGGAL],MATCH(,INDIRECT(ADDRESS(ROW(NOTA[TANGGAL]),COLUMN(NOTA[TANGGAL]))&amp;":"&amp;ADDRESS(ROW(),COLUMN(NOTA[TANGGAL]))),-1)))</f>
        <v/>
      </c>
      <c r="AH786" s="42" t="str">
        <f ca="1">IF(NOTA[[#This Row],[NAMA BARANG]]="","",INDEX(NOTA[SUPPLIER],MATCH(,INDIRECT(ADDRESS(ROW(NOTA[ID]),COLUMN(NOTA[ID]))&amp;":"&amp;ADDRESS(ROW(),COLUMN(NOTA[ID]))),-1)))</f>
        <v/>
      </c>
      <c r="AI786" s="42" t="str">
        <f ca="1">IF(NOTA[[#This Row],[ID_H]]="","",IF(NOTA[[#This Row],[FAKTUR]]="",INDIRECT(ADDRESS(ROW()-1,COLUMN())),NOTA[[#This Row],[FAKTUR]]))</f>
        <v/>
      </c>
      <c r="AJ786" s="39" t="str">
        <f ca="1">IF(NOTA[[#This Row],[ID]]="","",COUNTIF(NOTA[ID_H],NOTA[[#This Row],[ID_H]]))</f>
        <v/>
      </c>
      <c r="AK786" s="39" t="str">
        <f ca="1">IF(NOTA[[#This Row],[TGL.NOTA]]="",IF(NOTA[[#This Row],[SUPPLIER_H]]="","",AK785),MONTH(NOTA[[#This Row],[TGL.NOTA]]))</f>
        <v/>
      </c>
      <c r="AL786" s="39" t="str">
        <f>LOWER(SUBSTITUTE(SUBSTITUTE(SUBSTITUTE(SUBSTITUTE(SUBSTITUTE(SUBSTITUTE(SUBSTITUTE(SUBSTITUTE(SUBSTITUTE(NOTA[NAMA BARANG]," ",),".",""),"-",""),"(",""),")",""),",",""),"/",""),"""",""),"+",""))</f>
        <v/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 t="str">
        <f>IF(NOTA[[#This Row],[CONCAT1]]="","",MATCH(NOTA[[#This Row],[CONCAT1]],[3]!db[NB NOTA_C],0))</f>
        <v/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/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6" s="39" t="str">
        <f ca="1">IF(NOTA[[#This Row],[ID_H]]="","",MATCH(NOTA[[#This Row],[NB NOTA_C_QTY]],[3]!db[NB NOTA_C_QTY],0))</f>
        <v/>
      </c>
      <c r="AV786" s="55" t="str">
        <f ca="1">IF(NOTA[[#This Row],[NB NOTA_C_QTY]]="","",ROW()-2)</f>
        <v/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 t="str">
        <f ca="1">IF(NOTA[[#This Row],[NAMA BARANG]]="","",INDEX(NOTA[ID],MATCH(,INDIRECT(ADDRESS(ROW(NOTA[ID]),COLUMN(NOTA[ID]))&amp;":"&amp;ADDRESS(ROW(),COLUMN(NOTA[ID]))),-1)))</f>
        <v/>
      </c>
      <c r="E787" s="47"/>
      <c r="H787" s="48"/>
      <c r="N787" s="39"/>
      <c r="Q787" s="43"/>
      <c r="R787" s="49"/>
      <c r="S787" s="50"/>
      <c r="U787" s="51"/>
      <c r="V787" s="46"/>
      <c r="W787" s="51" t="str">
        <f>IF(NOTA[[#This Row],[HARGA/ CTN]]="",NOTA[[#This Row],[JUMLAH_H]],NOTA[[#This Row],[HARGA/ CTN]]*IF(NOTA[[#This Row],[C]]="",0,NOTA[[#This Row],[C]]))</f>
        <v/>
      </c>
      <c r="X787" s="51" t="str">
        <f>IF(NOTA[[#This Row],[JUMLAH]]="","",NOTA[[#This Row],[JUMLAH]]*NOTA[[#This Row],[DISC 1]])</f>
        <v/>
      </c>
      <c r="Y787" s="51" t="str">
        <f>IF(NOTA[[#This Row],[JUMLAH]]="","",(NOTA[[#This Row],[JUMLAH]]-NOTA[[#This Row],[DISC 1-]])*NOTA[[#This Row],[DISC 2]])</f>
        <v/>
      </c>
      <c r="Z787" s="51" t="str">
        <f>IF(NOTA[[#This Row],[JUMLAH]]="","",NOTA[[#This Row],[DISC 1-]]+NOTA[[#This Row],[DISC 2-]])</f>
        <v/>
      </c>
      <c r="AA787" s="51" t="str">
        <f>IF(NOTA[[#This Row],[JUMLAH]]="","",NOTA[[#This Row],[JUMLAH]]-NOTA[[#This Row],[DISC]])</f>
        <v/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51" t="str">
        <f>IF(OR(NOTA[[#This Row],[QTY]]="",NOTA[[#This Row],[HARGA SATUAN]]="",),"",NOTA[[#This Row],[QTY]]*NOTA[[#This Row],[HARGA SATUAN]])</f>
        <v/>
      </c>
      <c r="AG787" s="40" t="str">
        <f ca="1">IF(NOTA[ID_H]="","",INDEX(NOTA[TANGGAL],MATCH(,INDIRECT(ADDRESS(ROW(NOTA[TANGGAL]),COLUMN(NOTA[TANGGAL]))&amp;":"&amp;ADDRESS(ROW(),COLUMN(NOTA[TANGGAL]))),-1)))</f>
        <v/>
      </c>
      <c r="AH787" s="42" t="str">
        <f ca="1">IF(NOTA[[#This Row],[NAMA BARANG]]="","",INDEX(NOTA[SUPPLIER],MATCH(,INDIRECT(ADDRESS(ROW(NOTA[ID]),COLUMN(NOTA[ID]))&amp;":"&amp;ADDRESS(ROW(),COLUMN(NOTA[ID]))),-1)))</f>
        <v/>
      </c>
      <c r="AI787" s="42" t="str">
        <f ca="1">IF(NOTA[[#This Row],[ID_H]]="","",IF(NOTA[[#This Row],[FAKTUR]]="",INDIRECT(ADDRESS(ROW()-1,COLUMN())),NOTA[[#This Row],[FAKTUR]]))</f>
        <v/>
      </c>
      <c r="AJ787" s="39" t="str">
        <f ca="1">IF(NOTA[[#This Row],[ID]]="","",COUNTIF(NOTA[ID_H],NOTA[[#This Row],[ID_H]]))</f>
        <v/>
      </c>
      <c r="AK787" s="39" t="str">
        <f ca="1">IF(NOTA[[#This Row],[TGL.NOTA]]="",IF(NOTA[[#This Row],[SUPPLIER_H]]="","",AK786),MONTH(NOTA[[#This Row],[TGL.NOTA]]))</f>
        <v/>
      </c>
      <c r="AL787" s="39" t="str">
        <f>LOWER(SUBSTITUTE(SUBSTITUTE(SUBSTITUTE(SUBSTITUTE(SUBSTITUTE(SUBSTITUTE(SUBSTITUTE(SUBSTITUTE(SUBSTITUTE(NOTA[NAMA BARANG]," ",),".",""),"-",""),"(",""),")",""),",",""),"/",""),"""",""),"+",""))</f>
        <v/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 t="str">
        <f>IF(NOTA[[#This Row],[CONCAT1]]="","",MATCH(NOTA[[#This Row],[CONCAT1]],[3]!db[NB NOTA_C],0))</f>
        <v/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/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7" s="39" t="str">
        <f ca="1">IF(NOTA[[#This Row],[ID_H]]="","",MATCH(NOTA[[#This Row],[NB NOTA_C_QTY]],[3]!db[NB NOTA_C_QTY],0))</f>
        <v/>
      </c>
      <c r="AV787" s="55" t="str">
        <f ca="1">IF(NOTA[[#This Row],[NB NOTA_C_QTY]]="","",ROW()-2)</f>
        <v/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 t="str">
        <f ca="1">IF(NOTA[[#This Row],[NAMA BARANG]]="","",INDEX(NOTA[ID],MATCH(,INDIRECT(ADDRESS(ROW(NOTA[ID]),COLUMN(NOTA[ID]))&amp;":"&amp;ADDRESS(ROW(),COLUMN(NOTA[ID]))),-1)))</f>
        <v/>
      </c>
      <c r="E788" s="47"/>
      <c r="H788" s="48"/>
      <c r="N788" s="39"/>
      <c r="Q788" s="43"/>
      <c r="R788" s="49"/>
      <c r="S788" s="50"/>
      <c r="U788" s="51"/>
      <c r="V788" s="46"/>
      <c r="W788" s="51" t="str">
        <f>IF(NOTA[[#This Row],[HARGA/ CTN]]="",NOTA[[#This Row],[JUMLAH_H]],NOTA[[#This Row],[HARGA/ CTN]]*IF(NOTA[[#This Row],[C]]="",0,NOTA[[#This Row],[C]]))</f>
        <v/>
      </c>
      <c r="X788" s="51" t="str">
        <f>IF(NOTA[[#This Row],[JUMLAH]]="","",NOTA[[#This Row],[JUMLAH]]*NOTA[[#This Row],[DISC 1]])</f>
        <v/>
      </c>
      <c r="Y788" s="51" t="str">
        <f>IF(NOTA[[#This Row],[JUMLAH]]="","",(NOTA[[#This Row],[JUMLAH]]-NOTA[[#This Row],[DISC 1-]])*NOTA[[#This Row],[DISC 2]])</f>
        <v/>
      </c>
      <c r="Z788" s="51" t="str">
        <f>IF(NOTA[[#This Row],[JUMLAH]]="","",NOTA[[#This Row],[DISC 1-]]+NOTA[[#This Row],[DISC 2-]])</f>
        <v/>
      </c>
      <c r="AA788" s="51" t="str">
        <f>IF(NOTA[[#This Row],[JUMLAH]]="","",NOTA[[#This Row],[JUMLAH]]-NOTA[[#This Row],[DISC]])</f>
        <v/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51" t="str">
        <f>IF(OR(NOTA[[#This Row],[QTY]]="",NOTA[[#This Row],[HARGA SATUAN]]="",),"",NOTA[[#This Row],[QTY]]*NOTA[[#This Row],[HARGA SATUAN]])</f>
        <v/>
      </c>
      <c r="AG788" s="40" t="str">
        <f ca="1">IF(NOTA[ID_H]="","",INDEX(NOTA[TANGGAL],MATCH(,INDIRECT(ADDRESS(ROW(NOTA[TANGGAL]),COLUMN(NOTA[TANGGAL]))&amp;":"&amp;ADDRESS(ROW(),COLUMN(NOTA[TANGGAL]))),-1)))</f>
        <v/>
      </c>
      <c r="AH788" s="42" t="str">
        <f ca="1">IF(NOTA[[#This Row],[NAMA BARANG]]="","",INDEX(NOTA[SUPPLIER],MATCH(,INDIRECT(ADDRESS(ROW(NOTA[ID]),COLUMN(NOTA[ID]))&amp;":"&amp;ADDRESS(ROW(),COLUMN(NOTA[ID]))),-1)))</f>
        <v/>
      </c>
      <c r="AI788" s="42" t="str">
        <f ca="1">IF(NOTA[[#This Row],[ID_H]]="","",IF(NOTA[[#This Row],[FAKTUR]]="",INDIRECT(ADDRESS(ROW()-1,COLUMN())),NOTA[[#This Row],[FAKTUR]]))</f>
        <v/>
      </c>
      <c r="AJ788" s="39" t="str">
        <f ca="1">IF(NOTA[[#This Row],[ID]]="","",COUNTIF(NOTA[ID_H],NOTA[[#This Row],[ID_H]]))</f>
        <v/>
      </c>
      <c r="AK788" s="39" t="str">
        <f ca="1">IF(NOTA[[#This Row],[TGL.NOTA]]="",IF(NOTA[[#This Row],[SUPPLIER_H]]="","",AK787),MONTH(NOTA[[#This Row],[TGL.NOTA]]))</f>
        <v/>
      </c>
      <c r="AL788" s="39" t="str">
        <f>LOWER(SUBSTITUTE(SUBSTITUTE(SUBSTITUTE(SUBSTITUTE(SUBSTITUTE(SUBSTITUTE(SUBSTITUTE(SUBSTITUTE(SUBSTITUTE(NOTA[NAMA BARANG]," ",),".",""),"-",""),"(",""),")",""),",",""),"/",""),"""",""),"+",""))</f>
        <v/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 t="str">
        <f>IF(NOTA[[#This Row],[CONCAT1]]="","",MATCH(NOTA[[#This Row],[CONCAT1]],[3]!db[NB NOTA_C],0))</f>
        <v/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/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8" s="39" t="str">
        <f ca="1">IF(NOTA[[#This Row],[ID_H]]="","",MATCH(NOTA[[#This Row],[NB NOTA_C_QTY]],[3]!db[NB NOTA_C_QTY],0))</f>
        <v/>
      </c>
      <c r="AV788" s="55" t="str">
        <f ca="1">IF(NOTA[[#This Row],[NB NOTA_C_QTY]]="","",ROW()-2)</f>
        <v/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 t="str">
        <f ca="1">IF(NOTA[[#This Row],[NAMA BARANG]]="","",INDEX(NOTA[ID],MATCH(,INDIRECT(ADDRESS(ROW(NOTA[ID]),COLUMN(NOTA[ID]))&amp;":"&amp;ADDRESS(ROW(),COLUMN(NOTA[ID]))),-1)))</f>
        <v/>
      </c>
      <c r="E789" s="47"/>
      <c r="H789" s="48"/>
      <c r="N789" s="39"/>
      <c r="Q789" s="43"/>
      <c r="R789" s="49"/>
      <c r="S789" s="50"/>
      <c r="U789" s="51"/>
      <c r="V789" s="46"/>
      <c r="W789" s="51" t="str">
        <f>IF(NOTA[[#This Row],[HARGA/ CTN]]="",NOTA[[#This Row],[JUMLAH_H]],NOTA[[#This Row],[HARGA/ CTN]]*IF(NOTA[[#This Row],[C]]="",0,NOTA[[#This Row],[C]]))</f>
        <v/>
      </c>
      <c r="X789" s="51" t="str">
        <f>IF(NOTA[[#This Row],[JUMLAH]]="","",NOTA[[#This Row],[JUMLAH]]*NOTA[[#This Row],[DISC 1]])</f>
        <v/>
      </c>
      <c r="Y789" s="51" t="str">
        <f>IF(NOTA[[#This Row],[JUMLAH]]="","",(NOTA[[#This Row],[JUMLAH]]-NOTA[[#This Row],[DISC 1-]])*NOTA[[#This Row],[DISC 2]])</f>
        <v/>
      </c>
      <c r="Z789" s="51" t="str">
        <f>IF(NOTA[[#This Row],[JUMLAH]]="","",NOTA[[#This Row],[DISC 1-]]+NOTA[[#This Row],[DISC 2-]])</f>
        <v/>
      </c>
      <c r="AA789" s="51" t="str">
        <f>IF(NOTA[[#This Row],[JUMLAH]]="","",NOTA[[#This Row],[JUMLAH]]-NOTA[[#This Row],[DISC]])</f>
        <v/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51" t="str">
        <f>IF(OR(NOTA[[#This Row],[QTY]]="",NOTA[[#This Row],[HARGA SATUAN]]="",),"",NOTA[[#This Row],[QTY]]*NOTA[[#This Row],[HARGA SATUAN]])</f>
        <v/>
      </c>
      <c r="AG789" s="40" t="str">
        <f ca="1">IF(NOTA[ID_H]="","",INDEX(NOTA[TANGGAL],MATCH(,INDIRECT(ADDRESS(ROW(NOTA[TANGGAL]),COLUMN(NOTA[TANGGAL]))&amp;":"&amp;ADDRESS(ROW(),COLUMN(NOTA[TANGGAL]))),-1)))</f>
        <v/>
      </c>
      <c r="AH789" s="42" t="str">
        <f ca="1">IF(NOTA[[#This Row],[NAMA BARANG]]="","",INDEX(NOTA[SUPPLIER],MATCH(,INDIRECT(ADDRESS(ROW(NOTA[ID]),COLUMN(NOTA[ID]))&amp;":"&amp;ADDRESS(ROW(),COLUMN(NOTA[ID]))),-1)))</f>
        <v/>
      </c>
      <c r="AI789" s="42" t="str">
        <f ca="1">IF(NOTA[[#This Row],[ID_H]]="","",IF(NOTA[[#This Row],[FAKTUR]]="",INDIRECT(ADDRESS(ROW()-1,COLUMN())),NOTA[[#This Row],[FAKTUR]]))</f>
        <v/>
      </c>
      <c r="AJ789" s="39" t="str">
        <f ca="1">IF(NOTA[[#This Row],[ID]]="","",COUNTIF(NOTA[ID_H],NOTA[[#This Row],[ID_H]]))</f>
        <v/>
      </c>
      <c r="AK789" s="39" t="str">
        <f ca="1">IF(NOTA[[#This Row],[TGL.NOTA]]="",IF(NOTA[[#This Row],[SUPPLIER_H]]="","",AK788),MONTH(NOTA[[#This Row],[TGL.NOTA]]))</f>
        <v/>
      </c>
      <c r="AL789" s="39" t="str">
        <f>LOWER(SUBSTITUTE(SUBSTITUTE(SUBSTITUTE(SUBSTITUTE(SUBSTITUTE(SUBSTITUTE(SUBSTITUTE(SUBSTITUTE(SUBSTITUTE(NOTA[NAMA BARANG]," ",),".",""),"-",""),"(",""),")",""),",",""),"/",""),"""",""),"+",""))</f>
        <v/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 t="str">
        <f>IF(NOTA[[#This Row],[CONCAT1]]="","",MATCH(NOTA[[#This Row],[CONCAT1]],[3]!db[NB NOTA_C],0))</f>
        <v/>
      </c>
      <c r="AR789" s="39" t="str">
        <f>IF(NOTA[[#This Row],[QTY/ CTN]]="","",TRUE)</f>
        <v/>
      </c>
      <c r="AS789" s="39" t="str">
        <f ca="1">IF(NOTA[[#This Row],[ID_H]]="","",IF(NOTA[[#This Row],[Column3]]=TRUE,NOTA[[#This Row],[QTY/ CTN]],INDEX([3]!db[QTY/ CTN],NOTA[[#This Row],[//DB]])))</f>
        <v/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9" s="39" t="str">
        <f ca="1">IF(NOTA[[#This Row],[ID_H]]="","",MATCH(NOTA[[#This Row],[NB NOTA_C_QTY]],[3]!db[NB NOTA_C_QTY],0))</f>
        <v/>
      </c>
      <c r="AV789" s="55" t="str">
        <f ca="1">IF(NOTA[[#This Row],[NB NOTA_C_QTY]]="","",ROW()-2)</f>
        <v/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 t="str">
        <f ca="1">IF(NOTA[[#This Row],[NAMA BARANG]]="","",INDEX(NOTA[ID],MATCH(,INDIRECT(ADDRESS(ROW(NOTA[ID]),COLUMN(NOTA[ID]))&amp;":"&amp;ADDRESS(ROW(),COLUMN(NOTA[ID]))),-1)))</f>
        <v/>
      </c>
      <c r="E790" s="47"/>
      <c r="H790" s="48"/>
      <c r="N790" s="39"/>
      <c r="Q790" s="43"/>
      <c r="R790" s="49"/>
      <c r="S790" s="50"/>
      <c r="U790" s="51"/>
      <c r="V790" s="46"/>
      <c r="W790" s="51" t="str">
        <f>IF(NOTA[[#This Row],[HARGA/ CTN]]="",NOTA[[#This Row],[JUMLAH_H]],NOTA[[#This Row],[HARGA/ CTN]]*IF(NOTA[[#This Row],[C]]="",0,NOTA[[#This Row],[C]]))</f>
        <v/>
      </c>
      <c r="X790" s="51" t="str">
        <f>IF(NOTA[[#This Row],[JUMLAH]]="","",NOTA[[#This Row],[JUMLAH]]*NOTA[[#This Row],[DISC 1]])</f>
        <v/>
      </c>
      <c r="Y790" s="51" t="str">
        <f>IF(NOTA[[#This Row],[JUMLAH]]="","",(NOTA[[#This Row],[JUMLAH]]-NOTA[[#This Row],[DISC 1-]])*NOTA[[#This Row],[DISC 2]])</f>
        <v/>
      </c>
      <c r="Z790" s="51" t="str">
        <f>IF(NOTA[[#This Row],[JUMLAH]]="","",NOTA[[#This Row],[DISC 1-]]+NOTA[[#This Row],[DISC 2-]])</f>
        <v/>
      </c>
      <c r="AA790" s="51" t="str">
        <f>IF(NOTA[[#This Row],[JUMLAH]]="","",NOTA[[#This Row],[JUMLAH]]-NOTA[[#This Row],[DISC]])</f>
        <v/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51" t="str">
        <f>IF(OR(NOTA[[#This Row],[QTY]]="",NOTA[[#This Row],[HARGA SATUAN]]="",),"",NOTA[[#This Row],[QTY]]*NOTA[[#This Row],[HARGA SATUAN]])</f>
        <v/>
      </c>
      <c r="AG790" s="40" t="str">
        <f ca="1">IF(NOTA[ID_H]="","",INDEX(NOTA[TANGGAL],MATCH(,INDIRECT(ADDRESS(ROW(NOTA[TANGGAL]),COLUMN(NOTA[TANGGAL]))&amp;":"&amp;ADDRESS(ROW(),COLUMN(NOTA[TANGGAL]))),-1)))</f>
        <v/>
      </c>
      <c r="AH790" s="42" t="str">
        <f ca="1">IF(NOTA[[#This Row],[NAMA BARANG]]="","",INDEX(NOTA[SUPPLIER],MATCH(,INDIRECT(ADDRESS(ROW(NOTA[ID]),COLUMN(NOTA[ID]))&amp;":"&amp;ADDRESS(ROW(),COLUMN(NOTA[ID]))),-1)))</f>
        <v/>
      </c>
      <c r="AI790" s="42" t="str">
        <f ca="1">IF(NOTA[[#This Row],[ID_H]]="","",IF(NOTA[[#This Row],[FAKTUR]]="",INDIRECT(ADDRESS(ROW()-1,COLUMN())),NOTA[[#This Row],[FAKTUR]]))</f>
        <v/>
      </c>
      <c r="AJ790" s="39" t="str">
        <f ca="1">IF(NOTA[[#This Row],[ID]]="","",COUNTIF(NOTA[ID_H],NOTA[[#This Row],[ID_H]]))</f>
        <v/>
      </c>
      <c r="AK790" s="39" t="str">
        <f ca="1">IF(NOTA[[#This Row],[TGL.NOTA]]="",IF(NOTA[[#This Row],[SUPPLIER_H]]="","",AK789),MONTH(NOTA[[#This Row],[TGL.NOTA]]))</f>
        <v/>
      </c>
      <c r="AL790" s="39" t="str">
        <f>LOWER(SUBSTITUTE(SUBSTITUTE(SUBSTITUTE(SUBSTITUTE(SUBSTITUTE(SUBSTITUTE(SUBSTITUTE(SUBSTITUTE(SUBSTITUTE(NOTA[NAMA BARANG]," ",),".",""),"-",""),"(",""),")",""),",",""),"/",""),"""",""),"+",""))</f>
        <v/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 t="str">
        <f>IF(NOTA[[#This Row],[CONCAT1]]="","",MATCH(NOTA[[#This Row],[CONCAT1]],[3]!db[NB NOTA_C],0))</f>
        <v/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/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0" s="39" t="str">
        <f ca="1">IF(NOTA[[#This Row],[ID_H]]="","",MATCH(NOTA[[#This Row],[NB NOTA_C_QTY]],[3]!db[NB NOTA_C_QTY],0))</f>
        <v/>
      </c>
      <c r="AV790" s="55" t="str">
        <f ca="1">IF(NOTA[[#This Row],[NB NOTA_C_QTY]]="","",ROW()-2)</f>
        <v/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 t="str">
        <f ca="1">IF(NOTA[[#This Row],[NAMA BARANG]]="","",INDEX(NOTA[ID],MATCH(,INDIRECT(ADDRESS(ROW(NOTA[ID]),COLUMN(NOTA[ID]))&amp;":"&amp;ADDRESS(ROW(),COLUMN(NOTA[ID]))),-1)))</f>
        <v/>
      </c>
      <c r="E791" s="47"/>
      <c r="H791" s="48"/>
      <c r="N791" s="39"/>
      <c r="Q791" s="43"/>
      <c r="R791" s="49"/>
      <c r="S791" s="50"/>
      <c r="U791" s="51"/>
      <c r="V791" s="46"/>
      <c r="W791" s="51" t="str">
        <f>IF(NOTA[[#This Row],[HARGA/ CTN]]="",NOTA[[#This Row],[JUMLAH_H]],NOTA[[#This Row],[HARGA/ CTN]]*IF(NOTA[[#This Row],[C]]="",0,NOTA[[#This Row],[C]]))</f>
        <v/>
      </c>
      <c r="X791" s="51" t="str">
        <f>IF(NOTA[[#This Row],[JUMLAH]]="","",NOTA[[#This Row],[JUMLAH]]*NOTA[[#This Row],[DISC 1]])</f>
        <v/>
      </c>
      <c r="Y791" s="51" t="str">
        <f>IF(NOTA[[#This Row],[JUMLAH]]="","",(NOTA[[#This Row],[JUMLAH]]-NOTA[[#This Row],[DISC 1-]])*NOTA[[#This Row],[DISC 2]])</f>
        <v/>
      </c>
      <c r="Z791" s="51" t="str">
        <f>IF(NOTA[[#This Row],[JUMLAH]]="","",NOTA[[#This Row],[DISC 1-]]+NOTA[[#This Row],[DISC 2-]])</f>
        <v/>
      </c>
      <c r="AA791" s="51" t="str">
        <f>IF(NOTA[[#This Row],[JUMLAH]]="","",NOTA[[#This Row],[JUMLAH]]-NOTA[[#This Row],[DISC]])</f>
        <v/>
      </c>
      <c r="AB791" s="51"/>
      <c r="AC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51" t="str">
        <f>IF(OR(NOTA[[#This Row],[QTY]]="",NOTA[[#This Row],[HARGA SATUAN]]="",),"",NOTA[[#This Row],[QTY]]*NOTA[[#This Row],[HARGA SATUAN]])</f>
        <v/>
      </c>
      <c r="AG791" s="40" t="str">
        <f ca="1">IF(NOTA[ID_H]="","",INDEX(NOTA[TANGGAL],MATCH(,INDIRECT(ADDRESS(ROW(NOTA[TANGGAL]),COLUMN(NOTA[TANGGAL]))&amp;":"&amp;ADDRESS(ROW(),COLUMN(NOTA[TANGGAL]))),-1)))</f>
        <v/>
      </c>
      <c r="AH791" s="42" t="str">
        <f ca="1">IF(NOTA[[#This Row],[NAMA BARANG]]="","",INDEX(NOTA[SUPPLIER],MATCH(,INDIRECT(ADDRESS(ROW(NOTA[ID]),COLUMN(NOTA[ID]))&amp;":"&amp;ADDRESS(ROW(),COLUMN(NOTA[ID]))),-1)))</f>
        <v/>
      </c>
      <c r="AI791" s="42" t="str">
        <f ca="1">IF(NOTA[[#This Row],[ID_H]]="","",IF(NOTA[[#This Row],[FAKTUR]]="",INDIRECT(ADDRESS(ROW()-1,COLUMN())),NOTA[[#This Row],[FAKTUR]]))</f>
        <v/>
      </c>
      <c r="AJ791" s="39" t="str">
        <f ca="1">IF(NOTA[[#This Row],[ID]]="","",COUNTIF(NOTA[ID_H],NOTA[[#This Row],[ID_H]]))</f>
        <v/>
      </c>
      <c r="AK791" s="39" t="str">
        <f ca="1">IF(NOTA[[#This Row],[TGL.NOTA]]="",IF(NOTA[[#This Row],[SUPPLIER_H]]="","",AK790),MONTH(NOTA[[#This Row],[TGL.NOTA]]))</f>
        <v/>
      </c>
      <c r="AL791" s="39" t="str">
        <f>LOWER(SUBSTITUTE(SUBSTITUTE(SUBSTITUTE(SUBSTITUTE(SUBSTITUTE(SUBSTITUTE(SUBSTITUTE(SUBSTITUTE(SUBSTITUTE(NOTA[NAMA BARANG]," ",),".",""),"-",""),"(",""),")",""),",",""),"/",""),"""",""),"+",""))</f>
        <v/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 t="str">
        <f>IF(NOTA[[#This Row],[CONCAT1]]="","",MATCH(NOTA[[#This Row],[CONCAT1]],[3]!db[NB NOTA_C],0))</f>
        <v/>
      </c>
      <c r="AR791" s="39" t="str">
        <f>IF(NOTA[[#This Row],[QTY/ CTN]]="","",TRUE)</f>
        <v/>
      </c>
      <c r="AS791" s="39" t="str">
        <f ca="1">IF(NOTA[[#This Row],[ID_H]]="","",IF(NOTA[[#This Row],[Column3]]=TRUE,NOTA[[#This Row],[QTY/ CTN]],INDEX([3]!db[QTY/ CTN],NOTA[[#This Row],[//DB]])))</f>
        <v/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1" s="39" t="str">
        <f ca="1">IF(NOTA[[#This Row],[ID_H]]="","",MATCH(NOTA[[#This Row],[NB NOTA_C_QTY]],[3]!db[NB NOTA_C_QTY],0))</f>
        <v/>
      </c>
      <c r="AV791" s="55" t="str">
        <f ca="1">IF(NOTA[[#This Row],[NB NOTA_C_QTY]]="","",ROW()-2)</f>
        <v/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NOTA_C_QTY]],[3]!db[NB NOTA_C_QTY],0))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39" t="str">
        <f>IF(NOTA[[#This Row],[ID_P]]="","",MATCH(NOTA[[#This Row],[ID_P]],[1]!B_MSK[N_ID],0))</f>
        <v/>
      </c>
      <c r="D793" s="39" t="str">
        <f ca="1">IF(NOTA[[#This Row],[NAMA BARANG]]="","",INDEX(NOTA[ID],MATCH(,INDIRECT(ADDRESS(ROW(NOTA[ID]),COLUMN(NOTA[ID]))&amp;":"&amp;ADDRESS(ROW(),COLUMN(NOTA[ID]))),-1)))</f>
        <v/>
      </c>
      <c r="E793" s="47"/>
      <c r="H793" s="48"/>
      <c r="N793" s="39"/>
      <c r="Q793" s="43"/>
      <c r="R793" s="49"/>
      <c r="S793" s="50"/>
      <c r="U793" s="51"/>
      <c r="V793" s="46"/>
      <c r="W793" s="51" t="str">
        <f>IF(NOTA[[#This Row],[HARGA/ CTN]]="",NOTA[[#This Row],[JUMLAH_H]],NOTA[[#This Row],[HARGA/ CTN]]*IF(NOTA[[#This Row],[C]]="",0,NOTA[[#This Row],[C]]))</f>
        <v/>
      </c>
      <c r="X793" s="51" t="str">
        <f>IF(NOTA[[#This Row],[JUMLAH]]="","",NOTA[[#This Row],[JUMLAH]]*NOTA[[#This Row],[DISC 1]])</f>
        <v/>
      </c>
      <c r="Y793" s="51" t="str">
        <f>IF(NOTA[[#This Row],[JUMLAH]]="","",(NOTA[[#This Row],[JUMLAH]]-NOTA[[#This Row],[DISC 1-]])*NOTA[[#This Row],[DISC 2]])</f>
        <v/>
      </c>
      <c r="Z793" s="51" t="str">
        <f>IF(NOTA[[#This Row],[JUMLAH]]="","",NOTA[[#This Row],[DISC 1-]]+NOTA[[#This Row],[DISC 2-]])</f>
        <v/>
      </c>
      <c r="AA793" s="51" t="str">
        <f>IF(NOTA[[#This Row],[JUMLAH]]="","",NOTA[[#This Row],[JUMLAH]]-NOTA[[#This Row],[DISC]])</f>
        <v/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51" t="str">
        <f>IF(OR(NOTA[[#This Row],[QTY]]="",NOTA[[#This Row],[HARGA SATUAN]]="",),"",NOTA[[#This Row],[QTY]]*NOTA[[#This Row],[HARGA SATUAN]])</f>
        <v/>
      </c>
      <c r="AG793" s="40" t="str">
        <f ca="1">IF(NOTA[ID_H]="","",INDEX(NOTA[TANGGAL],MATCH(,INDIRECT(ADDRESS(ROW(NOTA[TANGGAL]),COLUMN(NOTA[TANGGAL]))&amp;":"&amp;ADDRESS(ROW(),COLUMN(NOTA[TANGGAL]))),-1)))</f>
        <v/>
      </c>
      <c r="AH793" s="42" t="str">
        <f ca="1">IF(NOTA[[#This Row],[NAMA BARANG]]="","",INDEX(NOTA[SUPPLIER],MATCH(,INDIRECT(ADDRESS(ROW(NOTA[ID]),COLUMN(NOTA[ID]))&amp;":"&amp;ADDRESS(ROW(),COLUMN(NOTA[ID]))),-1)))</f>
        <v/>
      </c>
      <c r="AI793" s="42" t="str">
        <f ca="1">IF(NOTA[[#This Row],[ID_H]]="","",IF(NOTA[[#This Row],[FAKTUR]]="",INDIRECT(ADDRESS(ROW()-1,COLUMN())),NOTA[[#This Row],[FAKTUR]]))</f>
        <v/>
      </c>
      <c r="AJ793" s="39" t="str">
        <f ca="1">IF(NOTA[[#This Row],[ID]]="","",COUNTIF(NOTA[ID_H],NOTA[[#This Row],[ID_H]]))</f>
        <v/>
      </c>
      <c r="AK793" s="39" t="str">
        <f ca="1">IF(NOTA[[#This Row],[TGL.NOTA]]="",IF(NOTA[[#This Row],[SUPPLIER_H]]="","",AK792),MONTH(NOTA[[#This Row],[TGL.NOTA]]))</f>
        <v/>
      </c>
      <c r="AL793" s="39" t="str">
        <f>LOWER(SUBSTITUTE(SUBSTITUTE(SUBSTITUTE(SUBSTITUTE(SUBSTITUTE(SUBSTITUTE(SUBSTITUTE(SUBSTITUTE(SUBSTITUTE(NOTA[NAMA BARANG]," ",),".",""),"-",""),"(",""),")",""),",",""),"/",""),"""",""),"+",""))</f>
        <v/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39" t="str">
        <f>IF(NOTA[[#This Row],[CONCAT4]]="","",_xlfn.IFNA(MATCH(NOTA[[#This Row],[CONCAT4]],[2]!RAW[CONCAT_H],0),FALSE))</f>
        <v/>
      </c>
      <c r="AQ793" s="39" t="str">
        <f>IF(NOTA[[#This Row],[CONCAT1]]="","",MATCH(NOTA[[#This Row],[CONCAT1]],[3]!db[NB NOTA_C],0))</f>
        <v/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/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3" s="39" t="str">
        <f ca="1">IF(NOTA[[#This Row],[ID_H]]="","",MATCH(NOTA[[#This Row],[NB NOTA_C_QTY]],[3]!db[NB NOTA_C_QTY],0))</f>
        <v/>
      </c>
      <c r="AV793" s="55" t="str">
        <f ca="1">IF(NOTA[[#This Row],[NB NOTA_C_QTY]]="","",ROW()-2)</f>
        <v/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 t="str">
        <f ca="1">IF(NOTA[[#This Row],[NAMA BARANG]]="","",INDEX(NOTA[ID],MATCH(,INDIRECT(ADDRESS(ROW(NOTA[ID]),COLUMN(NOTA[ID]))&amp;":"&amp;ADDRESS(ROW(),COLUMN(NOTA[ID]))),-1)))</f>
        <v/>
      </c>
      <c r="E794" s="47"/>
      <c r="H794" s="48"/>
      <c r="N794" s="39"/>
      <c r="Q794" s="43"/>
      <c r="R794" s="49"/>
      <c r="S794" s="50"/>
      <c r="U794" s="51"/>
      <c r="V794" s="46"/>
      <c r="W794" s="51" t="str">
        <f>IF(NOTA[[#This Row],[HARGA/ CTN]]="",NOTA[[#This Row],[JUMLAH_H]],NOTA[[#This Row],[HARGA/ CTN]]*IF(NOTA[[#This Row],[C]]="",0,NOTA[[#This Row],[C]]))</f>
        <v/>
      </c>
      <c r="X794" s="51" t="str">
        <f>IF(NOTA[[#This Row],[JUMLAH]]="","",NOTA[[#This Row],[JUMLAH]]*NOTA[[#This Row],[DISC 1]])</f>
        <v/>
      </c>
      <c r="Y794" s="51" t="str">
        <f>IF(NOTA[[#This Row],[JUMLAH]]="","",(NOTA[[#This Row],[JUMLAH]]-NOTA[[#This Row],[DISC 1-]])*NOTA[[#This Row],[DISC 2]])</f>
        <v/>
      </c>
      <c r="Z794" s="51" t="str">
        <f>IF(NOTA[[#This Row],[JUMLAH]]="","",NOTA[[#This Row],[DISC 1-]]+NOTA[[#This Row],[DISC 2-]])</f>
        <v/>
      </c>
      <c r="AA794" s="51" t="str">
        <f>IF(NOTA[[#This Row],[JUMLAH]]="","",NOTA[[#This Row],[JUMLAH]]-NOTA[[#This Row],[DISC]])</f>
        <v/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1" t="str">
        <f>IF(OR(NOTA[[#This Row],[QTY]]="",NOTA[[#This Row],[HARGA SATUAN]]="",),"",NOTA[[#This Row],[QTY]]*NOTA[[#This Row],[HARGA SATUAN]])</f>
        <v/>
      </c>
      <c r="AG794" s="40" t="str">
        <f ca="1">IF(NOTA[ID_H]="","",INDEX(NOTA[TANGGAL],MATCH(,INDIRECT(ADDRESS(ROW(NOTA[TANGGAL]),COLUMN(NOTA[TANGGAL]))&amp;":"&amp;ADDRESS(ROW(),COLUMN(NOTA[TANGGAL]))),-1)))</f>
        <v/>
      </c>
      <c r="AH794" s="42" t="str">
        <f ca="1">IF(NOTA[[#This Row],[NAMA BARANG]]="","",INDEX(NOTA[SUPPLIER],MATCH(,INDIRECT(ADDRESS(ROW(NOTA[ID]),COLUMN(NOTA[ID]))&amp;":"&amp;ADDRESS(ROW(),COLUMN(NOTA[ID]))),-1)))</f>
        <v/>
      </c>
      <c r="AI794" s="42" t="str">
        <f ca="1">IF(NOTA[[#This Row],[ID_H]]="","",IF(NOTA[[#This Row],[FAKTUR]]="",INDIRECT(ADDRESS(ROW()-1,COLUMN())),NOTA[[#This Row],[FAKTUR]]))</f>
        <v/>
      </c>
      <c r="AJ794" s="39" t="str">
        <f ca="1">IF(NOTA[[#This Row],[ID]]="","",COUNTIF(NOTA[ID_H],NOTA[[#This Row],[ID_H]]))</f>
        <v/>
      </c>
      <c r="AK794" s="39" t="str">
        <f ca="1">IF(NOTA[[#This Row],[TGL.NOTA]]="",IF(NOTA[[#This Row],[SUPPLIER_H]]="","",AK793),MONTH(NOTA[[#This Row],[TGL.NOTA]]))</f>
        <v/>
      </c>
      <c r="AL794" s="39" t="str">
        <f>LOWER(SUBSTITUTE(SUBSTITUTE(SUBSTITUTE(SUBSTITUTE(SUBSTITUTE(SUBSTITUTE(SUBSTITUTE(SUBSTITUTE(SUBSTITUTE(NOTA[NAMA BARANG]," ",),".",""),"-",""),"(",""),")",""),",",""),"/",""),"""",""),"+",""))</f>
        <v/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 t="str">
        <f>IF(NOTA[[#This Row],[CONCAT1]]="","",MATCH(NOTA[[#This Row],[CONCAT1]],[3]!db[NB NOTA_C],0))</f>
        <v/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/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4" s="39" t="str">
        <f ca="1">IF(NOTA[[#This Row],[ID_H]]="","",MATCH(NOTA[[#This Row],[NB NOTA_C_QTY]],[3]!db[NB NOTA_C_QTY],0))</f>
        <v/>
      </c>
      <c r="AV794" s="55" t="str">
        <f ca="1">IF(NOTA[[#This Row],[NB NOTA_C_QTY]]="","",ROW()-2)</f>
        <v/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 t="str">
        <f ca="1">IF(NOTA[[#This Row],[NAMA BARANG]]="","",INDEX(NOTA[ID],MATCH(,INDIRECT(ADDRESS(ROW(NOTA[ID]),COLUMN(NOTA[ID]))&amp;":"&amp;ADDRESS(ROW(),COLUMN(NOTA[ID]))),-1)))</f>
        <v/>
      </c>
      <c r="E795" s="47"/>
      <c r="H795" s="48"/>
      <c r="N795" s="39"/>
      <c r="Q795" s="43"/>
      <c r="R795" s="49"/>
      <c r="S795" s="50"/>
      <c r="U795" s="51"/>
      <c r="V795" s="46"/>
      <c r="W795" s="51" t="str">
        <f>IF(NOTA[[#This Row],[HARGA/ CTN]]="",NOTA[[#This Row],[JUMLAH_H]],NOTA[[#This Row],[HARGA/ CTN]]*IF(NOTA[[#This Row],[C]]="",0,NOTA[[#This Row],[C]]))</f>
        <v/>
      </c>
      <c r="X795" s="51" t="str">
        <f>IF(NOTA[[#This Row],[JUMLAH]]="","",NOTA[[#This Row],[JUMLAH]]*NOTA[[#This Row],[DISC 1]])</f>
        <v/>
      </c>
      <c r="Y795" s="51" t="str">
        <f>IF(NOTA[[#This Row],[JUMLAH]]="","",(NOTA[[#This Row],[JUMLAH]]-NOTA[[#This Row],[DISC 1-]])*NOTA[[#This Row],[DISC 2]])</f>
        <v/>
      </c>
      <c r="Z795" s="51" t="str">
        <f>IF(NOTA[[#This Row],[JUMLAH]]="","",NOTA[[#This Row],[DISC 1-]]+NOTA[[#This Row],[DISC 2-]])</f>
        <v/>
      </c>
      <c r="AA795" s="51" t="str">
        <f>IF(NOTA[[#This Row],[JUMLAH]]="","",NOTA[[#This Row],[JUMLAH]]-NOTA[[#This Row],[DISC]])</f>
        <v/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51" t="str">
        <f>IF(OR(NOTA[[#This Row],[QTY]]="",NOTA[[#This Row],[HARGA SATUAN]]="",),"",NOTA[[#This Row],[QTY]]*NOTA[[#This Row],[HARGA SATUAN]])</f>
        <v/>
      </c>
      <c r="AG795" s="40" t="str">
        <f ca="1">IF(NOTA[ID_H]="","",INDEX(NOTA[TANGGAL],MATCH(,INDIRECT(ADDRESS(ROW(NOTA[TANGGAL]),COLUMN(NOTA[TANGGAL]))&amp;":"&amp;ADDRESS(ROW(),COLUMN(NOTA[TANGGAL]))),-1)))</f>
        <v/>
      </c>
      <c r="AH795" s="42" t="str">
        <f ca="1">IF(NOTA[[#This Row],[NAMA BARANG]]="","",INDEX(NOTA[SUPPLIER],MATCH(,INDIRECT(ADDRESS(ROW(NOTA[ID]),COLUMN(NOTA[ID]))&amp;":"&amp;ADDRESS(ROW(),COLUMN(NOTA[ID]))),-1)))</f>
        <v/>
      </c>
      <c r="AI795" s="42" t="str">
        <f ca="1">IF(NOTA[[#This Row],[ID_H]]="","",IF(NOTA[[#This Row],[FAKTUR]]="",INDIRECT(ADDRESS(ROW()-1,COLUMN())),NOTA[[#This Row],[FAKTUR]]))</f>
        <v/>
      </c>
      <c r="AJ795" s="39" t="str">
        <f ca="1">IF(NOTA[[#This Row],[ID]]="","",COUNTIF(NOTA[ID_H],NOTA[[#This Row],[ID_H]]))</f>
        <v/>
      </c>
      <c r="AK795" s="39" t="str">
        <f ca="1">IF(NOTA[[#This Row],[TGL.NOTA]]="",IF(NOTA[[#This Row],[SUPPLIER_H]]="","",#REF!),MONTH(NOTA[[#This Row],[TGL.NOTA]]))</f>
        <v/>
      </c>
      <c r="AL795" s="39" t="str">
        <f>LOWER(SUBSTITUTE(SUBSTITUTE(SUBSTITUTE(SUBSTITUTE(SUBSTITUTE(SUBSTITUTE(SUBSTITUTE(SUBSTITUTE(SUBSTITUTE(NOTA[NAMA BARANG]," ",),".",""),"-",""),"(",""),")",""),",",""),"/",""),"""",""),"+",""))</f>
        <v/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 t="str">
        <f>IF(NOTA[[#This Row],[CONCAT1]]="","",MATCH(NOTA[[#This Row],[CONCAT1]],[3]!db[NB NOTA_C],0))</f>
        <v/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/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5" s="39" t="str">
        <f ca="1">IF(NOTA[[#This Row],[ID_H]]="","",MATCH(NOTA[[#This Row],[NB NOTA_C_QTY]],[3]!db[NB NOTA_C_QTY],0))</f>
        <v/>
      </c>
      <c r="AV795" s="55" t="str">
        <f ca="1">IF(NOTA[[#This Row],[NB NOTA_C_QTY]]="","",ROW()-2)</f>
        <v/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 t="str">
        <f ca="1">IF(NOTA[[#This Row],[NAMA BARANG]]="","",INDEX(NOTA[ID],MATCH(,INDIRECT(ADDRESS(ROW(NOTA[ID]),COLUMN(NOTA[ID]))&amp;":"&amp;ADDRESS(ROW(),COLUMN(NOTA[ID]))),-1)))</f>
        <v/>
      </c>
      <c r="E796" s="47"/>
      <c r="H796" s="48"/>
      <c r="N796" s="39"/>
      <c r="Q796" s="43"/>
      <c r="R796" s="49"/>
      <c r="S796" s="50"/>
      <c r="U796" s="51"/>
      <c r="V796" s="46"/>
      <c r="W796" s="51" t="str">
        <f>IF(NOTA[[#This Row],[HARGA/ CTN]]="",NOTA[[#This Row],[JUMLAH_H]],NOTA[[#This Row],[HARGA/ CTN]]*IF(NOTA[[#This Row],[C]]="",0,NOTA[[#This Row],[C]]))</f>
        <v/>
      </c>
      <c r="X796" s="51" t="str">
        <f>IF(NOTA[[#This Row],[JUMLAH]]="","",NOTA[[#This Row],[JUMLAH]]*NOTA[[#This Row],[DISC 1]])</f>
        <v/>
      </c>
      <c r="Y796" s="51" t="str">
        <f>IF(NOTA[[#This Row],[JUMLAH]]="","",(NOTA[[#This Row],[JUMLAH]]-NOTA[[#This Row],[DISC 1-]])*NOTA[[#This Row],[DISC 2]])</f>
        <v/>
      </c>
      <c r="Z796" s="51" t="str">
        <f>IF(NOTA[[#This Row],[JUMLAH]]="","",NOTA[[#This Row],[DISC 1-]]+NOTA[[#This Row],[DISC 2-]])</f>
        <v/>
      </c>
      <c r="AA796" s="51" t="str">
        <f>IF(NOTA[[#This Row],[JUMLAH]]="","",NOTA[[#This Row],[JUMLAH]]-NOTA[[#This Row],[DISC]])</f>
        <v/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1" t="str">
        <f>IF(OR(NOTA[[#This Row],[QTY]]="",NOTA[[#This Row],[HARGA SATUAN]]="",),"",NOTA[[#This Row],[QTY]]*NOTA[[#This Row],[HARGA SATUAN]])</f>
        <v/>
      </c>
      <c r="AG796" s="40" t="str">
        <f ca="1">IF(NOTA[ID_H]="","",INDEX(NOTA[TANGGAL],MATCH(,INDIRECT(ADDRESS(ROW(NOTA[TANGGAL]),COLUMN(NOTA[TANGGAL]))&amp;":"&amp;ADDRESS(ROW(),COLUMN(NOTA[TANGGAL]))),-1)))</f>
        <v/>
      </c>
      <c r="AH796" s="42" t="str">
        <f ca="1">IF(NOTA[[#This Row],[NAMA BARANG]]="","",INDEX(NOTA[SUPPLIER],MATCH(,INDIRECT(ADDRESS(ROW(NOTA[ID]),COLUMN(NOTA[ID]))&amp;":"&amp;ADDRESS(ROW(),COLUMN(NOTA[ID]))),-1)))</f>
        <v/>
      </c>
      <c r="AI796" s="42" t="str">
        <f ca="1">IF(NOTA[[#This Row],[ID_H]]="","",IF(NOTA[[#This Row],[FAKTUR]]="",INDIRECT(ADDRESS(ROW()-1,COLUMN())),NOTA[[#This Row],[FAKTUR]]))</f>
        <v/>
      </c>
      <c r="AJ796" s="39" t="str">
        <f ca="1">IF(NOTA[[#This Row],[ID]]="","",COUNTIF(NOTA[ID_H],NOTA[[#This Row],[ID_H]]))</f>
        <v/>
      </c>
      <c r="AK796" s="39" t="str">
        <f ca="1">IF(NOTA[[#This Row],[TGL.NOTA]]="",IF(NOTA[[#This Row],[SUPPLIER_H]]="","",AK795),MONTH(NOTA[[#This Row],[TGL.NOTA]]))</f>
        <v/>
      </c>
      <c r="AL796" s="39" t="str">
        <f>LOWER(SUBSTITUTE(SUBSTITUTE(SUBSTITUTE(SUBSTITUTE(SUBSTITUTE(SUBSTITUTE(SUBSTITUTE(SUBSTITUTE(SUBSTITUTE(NOTA[NAMA BARANG]," ",),".",""),"-",""),"(",""),")",""),",",""),"/",""),"""",""),"+",""))</f>
        <v/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 t="str">
        <f>IF(NOTA[[#This Row],[CONCAT1]]="","",MATCH(NOTA[[#This Row],[CONCAT1]],[3]!db[NB NOTA_C],0))</f>
        <v/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/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6" s="39" t="str">
        <f ca="1">IF(NOTA[[#This Row],[ID_H]]="","",MATCH(NOTA[[#This Row],[NB NOTA_C_QTY]],[3]!db[NB NOTA_C_QTY],0))</f>
        <v/>
      </c>
      <c r="AV796" s="55" t="str">
        <f ca="1">IF(NOTA[[#This Row],[NB NOTA_C_QTY]]="","",ROW()-2)</f>
        <v/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 t="str">
        <f ca="1">IF(NOTA[[#This Row],[NAMA BARANG]]="","",INDEX(NOTA[ID],MATCH(,INDIRECT(ADDRESS(ROW(NOTA[ID]),COLUMN(NOTA[ID]))&amp;":"&amp;ADDRESS(ROW(),COLUMN(NOTA[ID]))),-1)))</f>
        <v/>
      </c>
      <c r="E797" s="47"/>
      <c r="H797" s="48"/>
      <c r="N797" s="39"/>
      <c r="Q797" s="43"/>
      <c r="R797" s="49"/>
      <c r="S797" s="50"/>
      <c r="U797" s="51"/>
      <c r="V797" s="46"/>
      <c r="W797" s="51" t="str">
        <f>IF(NOTA[[#This Row],[HARGA/ CTN]]="",NOTA[[#This Row],[JUMLAH_H]],NOTA[[#This Row],[HARGA/ CTN]]*IF(NOTA[[#This Row],[C]]="",0,NOTA[[#This Row],[C]]))</f>
        <v/>
      </c>
      <c r="X797" s="51" t="str">
        <f>IF(NOTA[[#This Row],[JUMLAH]]="","",NOTA[[#This Row],[JUMLAH]]*NOTA[[#This Row],[DISC 1]])</f>
        <v/>
      </c>
      <c r="Y797" s="51" t="str">
        <f>IF(NOTA[[#This Row],[JUMLAH]]="","",(NOTA[[#This Row],[JUMLAH]]-NOTA[[#This Row],[DISC 1-]])*NOTA[[#This Row],[DISC 2]])</f>
        <v/>
      </c>
      <c r="Z797" s="51" t="str">
        <f>IF(NOTA[[#This Row],[JUMLAH]]="","",NOTA[[#This Row],[DISC 1-]]+NOTA[[#This Row],[DISC 2-]])</f>
        <v/>
      </c>
      <c r="AA797" s="51" t="str">
        <f>IF(NOTA[[#This Row],[JUMLAH]]="","",NOTA[[#This Row],[JUMLAH]]-NOTA[[#This Row],[DISC]])</f>
        <v/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51" t="str">
        <f>IF(OR(NOTA[[#This Row],[QTY]]="",NOTA[[#This Row],[HARGA SATUAN]]="",),"",NOTA[[#This Row],[QTY]]*NOTA[[#This Row],[HARGA SATUAN]])</f>
        <v/>
      </c>
      <c r="AG797" s="40" t="str">
        <f ca="1">IF(NOTA[ID_H]="","",INDEX(NOTA[TANGGAL],MATCH(,INDIRECT(ADDRESS(ROW(NOTA[TANGGAL]),COLUMN(NOTA[TANGGAL]))&amp;":"&amp;ADDRESS(ROW(),COLUMN(NOTA[TANGGAL]))),-1)))</f>
        <v/>
      </c>
      <c r="AH797" s="42" t="str">
        <f ca="1">IF(NOTA[[#This Row],[NAMA BARANG]]="","",INDEX(NOTA[SUPPLIER],MATCH(,INDIRECT(ADDRESS(ROW(NOTA[ID]),COLUMN(NOTA[ID]))&amp;":"&amp;ADDRESS(ROW(),COLUMN(NOTA[ID]))),-1)))</f>
        <v/>
      </c>
      <c r="AI797" s="42" t="str">
        <f ca="1">IF(NOTA[[#This Row],[ID_H]]="","",IF(NOTA[[#This Row],[FAKTUR]]="",INDIRECT(ADDRESS(ROW()-1,COLUMN())),NOTA[[#This Row],[FAKTUR]]))</f>
        <v/>
      </c>
      <c r="AJ797" s="39" t="str">
        <f ca="1">IF(NOTA[[#This Row],[ID]]="","",COUNTIF(NOTA[ID_H],NOTA[[#This Row],[ID_H]]))</f>
        <v/>
      </c>
      <c r="AK797" s="39" t="str">
        <f ca="1">IF(NOTA[[#This Row],[TGL.NOTA]]="",IF(NOTA[[#This Row],[SUPPLIER_H]]="","",AK796),MONTH(NOTA[[#This Row],[TGL.NOTA]]))</f>
        <v/>
      </c>
      <c r="AL797" s="39" t="str">
        <f>LOWER(SUBSTITUTE(SUBSTITUTE(SUBSTITUTE(SUBSTITUTE(SUBSTITUTE(SUBSTITUTE(SUBSTITUTE(SUBSTITUTE(SUBSTITUTE(NOTA[NAMA BARANG]," ",),".",""),"-",""),"(",""),")",""),",",""),"/",""),"""",""),"+",""))</f>
        <v/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 t="str">
        <f>IF(NOTA[[#This Row],[CONCAT1]]="","",MATCH(NOTA[[#This Row],[CONCAT1]],[3]!db[NB NOTA_C],0))</f>
        <v/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/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7" s="39" t="str">
        <f ca="1">IF(NOTA[[#This Row],[ID_H]]="","",MATCH(NOTA[[#This Row],[NB NOTA_C_QTY]],[3]!db[NB NOTA_C_QTY],0))</f>
        <v/>
      </c>
      <c r="AV797" s="55" t="str">
        <f ca="1">IF(NOTA[[#This Row],[NB NOTA_C_QTY]]="","",ROW()-2)</f>
        <v/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 t="str">
        <f ca="1">IF(NOTA[[#This Row],[NAMA BARANG]]="","",INDEX(NOTA[ID],MATCH(,INDIRECT(ADDRESS(ROW(NOTA[ID]),COLUMN(NOTA[ID]))&amp;":"&amp;ADDRESS(ROW(),COLUMN(NOTA[ID]))),-1)))</f>
        <v/>
      </c>
      <c r="E798" s="47"/>
      <c r="H798" s="48"/>
      <c r="N798" s="39"/>
      <c r="Q798" s="43"/>
      <c r="R798" s="49"/>
      <c r="S798" s="50"/>
      <c r="U798" s="51"/>
      <c r="V798" s="46"/>
      <c r="W798" s="51" t="str">
        <f>IF(NOTA[[#This Row],[HARGA/ CTN]]="",NOTA[[#This Row],[JUMLAH_H]],NOTA[[#This Row],[HARGA/ CTN]]*IF(NOTA[[#This Row],[C]]="",0,NOTA[[#This Row],[C]]))</f>
        <v/>
      </c>
      <c r="X798" s="51" t="str">
        <f>IF(NOTA[[#This Row],[JUMLAH]]="","",NOTA[[#This Row],[JUMLAH]]*NOTA[[#This Row],[DISC 1]])</f>
        <v/>
      </c>
      <c r="Y798" s="51" t="str">
        <f>IF(NOTA[[#This Row],[JUMLAH]]="","",(NOTA[[#This Row],[JUMLAH]]-NOTA[[#This Row],[DISC 1-]])*NOTA[[#This Row],[DISC 2]])</f>
        <v/>
      </c>
      <c r="Z798" s="51" t="str">
        <f>IF(NOTA[[#This Row],[JUMLAH]]="","",NOTA[[#This Row],[DISC 1-]]+NOTA[[#This Row],[DISC 2-]])</f>
        <v/>
      </c>
      <c r="AA798" s="51" t="str">
        <f>IF(NOTA[[#This Row],[JUMLAH]]="","",NOTA[[#This Row],[JUMLAH]]-NOTA[[#This Row],[DISC]])</f>
        <v/>
      </c>
      <c r="AB798" s="51"/>
      <c r="AC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51" t="str">
        <f>IF(OR(NOTA[[#This Row],[QTY]]="",NOTA[[#This Row],[HARGA SATUAN]]="",),"",NOTA[[#This Row],[QTY]]*NOTA[[#This Row],[HARGA SATUAN]])</f>
        <v/>
      </c>
      <c r="AG798" s="40" t="str">
        <f ca="1">IF(NOTA[ID_H]="","",INDEX(NOTA[TANGGAL],MATCH(,INDIRECT(ADDRESS(ROW(NOTA[TANGGAL]),COLUMN(NOTA[TANGGAL]))&amp;":"&amp;ADDRESS(ROW(),COLUMN(NOTA[TANGGAL]))),-1)))</f>
        <v/>
      </c>
      <c r="AH798" s="42" t="str">
        <f ca="1">IF(NOTA[[#This Row],[NAMA BARANG]]="","",INDEX(NOTA[SUPPLIER],MATCH(,INDIRECT(ADDRESS(ROW(NOTA[ID]),COLUMN(NOTA[ID]))&amp;":"&amp;ADDRESS(ROW(),COLUMN(NOTA[ID]))),-1)))</f>
        <v/>
      </c>
      <c r="AI798" s="42" t="str">
        <f ca="1">IF(NOTA[[#This Row],[ID_H]]="","",IF(NOTA[[#This Row],[FAKTUR]]="",INDIRECT(ADDRESS(ROW()-1,COLUMN())),NOTA[[#This Row],[FAKTUR]]))</f>
        <v/>
      </c>
      <c r="AJ798" s="39" t="str">
        <f ca="1">IF(NOTA[[#This Row],[ID]]="","",COUNTIF(NOTA[ID_H],NOTA[[#This Row],[ID_H]]))</f>
        <v/>
      </c>
      <c r="AK798" s="39" t="str">
        <f ca="1">IF(NOTA[[#This Row],[TGL.NOTA]]="",IF(NOTA[[#This Row],[SUPPLIER_H]]="","",AK797),MONTH(NOTA[[#This Row],[TGL.NOTA]]))</f>
        <v/>
      </c>
      <c r="AL798" s="39" t="str">
        <f>LOWER(SUBSTITUTE(SUBSTITUTE(SUBSTITUTE(SUBSTITUTE(SUBSTITUTE(SUBSTITUTE(SUBSTITUTE(SUBSTITUTE(SUBSTITUTE(NOTA[NAMA BARANG]," ",),".",""),"-",""),"(",""),")",""),",",""),"/",""),"""",""),"+",""))</f>
        <v/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 t="str">
        <f>IF(NOTA[[#This Row],[CONCAT1]]="","",MATCH(NOTA[[#This Row],[CONCAT1]],[3]!db[NB NOTA_C],0))</f>
        <v/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/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8" s="39" t="str">
        <f ca="1">IF(NOTA[[#This Row],[ID_H]]="","",MATCH(NOTA[[#This Row],[NB NOTA_C_QTY]],[3]!db[NB NOTA_C_QTY],0))</f>
        <v/>
      </c>
      <c r="AV798" s="55" t="str">
        <f ca="1">IF(NOTA[[#This Row],[NB NOTA_C_QTY]]="","",ROW()-2)</f>
        <v/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NOTA_C_QTY]],[3]!db[NB NOTA_C_QTY],0))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39" t="str">
        <f>IF(NOTA[[#This Row],[ID_P]]="","",MATCH(NOTA[[#This Row],[ID_P]],[1]!B_MSK[N_ID],0))</f>
        <v/>
      </c>
      <c r="D800" s="39" t="str">
        <f ca="1">IF(NOTA[[#This Row],[NAMA BARANG]]="","",INDEX(NOTA[ID],MATCH(,INDIRECT(ADDRESS(ROW(NOTA[ID]),COLUMN(NOTA[ID]))&amp;":"&amp;ADDRESS(ROW(),COLUMN(NOTA[ID]))),-1)))</f>
        <v/>
      </c>
      <c r="E800" s="47"/>
      <c r="H800" s="48"/>
      <c r="N800" s="39"/>
      <c r="Q800" s="43"/>
      <c r="R800" s="49"/>
      <c r="S800" s="50"/>
      <c r="U800" s="51"/>
      <c r="V800" s="46"/>
      <c r="W800" s="51" t="str">
        <f>IF(NOTA[[#This Row],[HARGA/ CTN]]="",NOTA[[#This Row],[JUMLAH_H]],NOTA[[#This Row],[HARGA/ CTN]]*IF(NOTA[[#This Row],[C]]="",0,NOTA[[#This Row],[C]]))</f>
        <v/>
      </c>
      <c r="X800" s="51" t="str">
        <f>IF(NOTA[[#This Row],[JUMLAH]]="","",NOTA[[#This Row],[JUMLAH]]*NOTA[[#This Row],[DISC 1]])</f>
        <v/>
      </c>
      <c r="Y800" s="51" t="str">
        <f>IF(NOTA[[#This Row],[JUMLAH]]="","",(NOTA[[#This Row],[JUMLAH]]-NOTA[[#This Row],[DISC 1-]])*NOTA[[#This Row],[DISC 2]])</f>
        <v/>
      </c>
      <c r="Z800" s="51" t="str">
        <f>IF(NOTA[[#This Row],[JUMLAH]]="","",NOTA[[#This Row],[DISC 1-]]+NOTA[[#This Row],[DISC 2-]])</f>
        <v/>
      </c>
      <c r="AA800" s="51" t="str">
        <f>IF(NOTA[[#This Row],[JUMLAH]]="","",NOTA[[#This Row],[JUMLAH]]-NOTA[[#This Row],[DISC]])</f>
        <v/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51" t="str">
        <f>IF(OR(NOTA[[#This Row],[QTY]]="",NOTA[[#This Row],[HARGA SATUAN]]="",),"",NOTA[[#This Row],[QTY]]*NOTA[[#This Row],[HARGA SATUAN]])</f>
        <v/>
      </c>
      <c r="AG800" s="40" t="str">
        <f ca="1">IF(NOTA[ID_H]="","",INDEX(NOTA[TANGGAL],MATCH(,INDIRECT(ADDRESS(ROW(NOTA[TANGGAL]),COLUMN(NOTA[TANGGAL]))&amp;":"&amp;ADDRESS(ROW(),COLUMN(NOTA[TANGGAL]))),-1)))</f>
        <v/>
      </c>
      <c r="AH800" s="42" t="str">
        <f ca="1">IF(NOTA[[#This Row],[NAMA BARANG]]="","",INDEX(NOTA[SUPPLIER],MATCH(,INDIRECT(ADDRESS(ROW(NOTA[ID]),COLUMN(NOTA[ID]))&amp;":"&amp;ADDRESS(ROW(),COLUMN(NOTA[ID]))),-1)))</f>
        <v/>
      </c>
      <c r="AI800" s="42" t="str">
        <f ca="1">IF(NOTA[[#This Row],[ID_H]]="","",IF(NOTA[[#This Row],[FAKTUR]]="",INDIRECT(ADDRESS(ROW()-1,COLUMN())),NOTA[[#This Row],[FAKTUR]]))</f>
        <v/>
      </c>
      <c r="AJ800" s="39" t="str">
        <f ca="1">IF(NOTA[[#This Row],[ID]]="","",COUNTIF(NOTA[ID_H],NOTA[[#This Row],[ID_H]]))</f>
        <v/>
      </c>
      <c r="AK800" s="39" t="str">
        <f ca="1">IF(NOTA[[#This Row],[TGL.NOTA]]="",IF(NOTA[[#This Row],[SUPPLIER_H]]="","",AK799),MONTH(NOTA[[#This Row],[TGL.NOTA]]))</f>
        <v/>
      </c>
      <c r="AL800" s="39" t="str">
        <f>LOWER(SUBSTITUTE(SUBSTITUTE(SUBSTITUTE(SUBSTITUTE(SUBSTITUTE(SUBSTITUTE(SUBSTITUTE(SUBSTITUTE(SUBSTITUTE(NOTA[NAMA BARANG]," ",),".",""),"-",""),"(",""),")",""),",",""),"/",""),"""",""),"+",""))</f>
        <v/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39" t="str">
        <f>IF(NOTA[[#This Row],[CONCAT4]]="","",_xlfn.IFNA(MATCH(NOTA[[#This Row],[CONCAT4]],[2]!RAW[CONCAT_H],0),FALSE))</f>
        <v/>
      </c>
      <c r="AQ800" s="39" t="str">
        <f>IF(NOTA[[#This Row],[CONCAT1]]="","",MATCH(NOTA[[#This Row],[CONCAT1]],[3]!db[NB NOTA_C],0))</f>
        <v/>
      </c>
      <c r="AR800" s="39" t="str">
        <f>IF(NOTA[[#This Row],[QTY/ CTN]]="","",TRUE)</f>
        <v/>
      </c>
      <c r="AS800" s="39" t="str">
        <f ca="1">IF(NOTA[[#This Row],[ID_H]]="","",IF(NOTA[[#This Row],[Column3]]=TRUE,NOTA[[#This Row],[QTY/ CTN]],INDEX([3]!db[QTY/ CTN],NOTA[[#This Row],[//DB]])))</f>
        <v/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0" s="39" t="str">
        <f ca="1">IF(NOTA[[#This Row],[ID_H]]="","",MATCH(NOTA[[#This Row],[NB NOTA_C_QTY]],[3]!db[NB NOTA_C_QTY],0))</f>
        <v/>
      </c>
      <c r="AV800" s="55" t="str">
        <f ca="1">IF(NOTA[[#This Row],[NB NOTA_C_QTY]]="","",ROW()-2)</f>
        <v/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 t="str">
        <f ca="1">IF(NOTA[[#This Row],[NAMA BARANG]]="","",INDEX(NOTA[ID],MATCH(,INDIRECT(ADDRESS(ROW(NOTA[ID]),COLUMN(NOTA[ID]))&amp;":"&amp;ADDRESS(ROW(),COLUMN(NOTA[ID]))),-1)))</f>
        <v/>
      </c>
      <c r="E801" s="47"/>
      <c r="H801" s="48"/>
      <c r="N801" s="39"/>
      <c r="Q801" s="43"/>
      <c r="R801" s="49"/>
      <c r="S801" s="50"/>
      <c r="U801" s="51"/>
      <c r="V801" s="46"/>
      <c r="W801" s="51" t="str">
        <f>IF(NOTA[[#This Row],[HARGA/ CTN]]="",NOTA[[#This Row],[JUMLAH_H]],NOTA[[#This Row],[HARGA/ CTN]]*IF(NOTA[[#This Row],[C]]="",0,NOTA[[#This Row],[C]]))</f>
        <v/>
      </c>
      <c r="X801" s="51" t="str">
        <f>IF(NOTA[[#This Row],[JUMLAH]]="","",NOTA[[#This Row],[JUMLAH]]*NOTA[[#This Row],[DISC 1]])</f>
        <v/>
      </c>
      <c r="Y801" s="51" t="str">
        <f>IF(NOTA[[#This Row],[JUMLAH]]="","",(NOTA[[#This Row],[JUMLAH]]-NOTA[[#This Row],[DISC 1-]])*NOTA[[#This Row],[DISC 2]])</f>
        <v/>
      </c>
      <c r="Z801" s="51" t="str">
        <f>IF(NOTA[[#This Row],[JUMLAH]]="","",NOTA[[#This Row],[DISC 1-]]+NOTA[[#This Row],[DISC 2-]])</f>
        <v/>
      </c>
      <c r="AA801" s="51" t="str">
        <f>IF(NOTA[[#This Row],[JUMLAH]]="","",NOTA[[#This Row],[JUMLAH]]-NOTA[[#This Row],[DISC]])</f>
        <v/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51" t="str">
        <f>IF(OR(NOTA[[#This Row],[QTY]]="",NOTA[[#This Row],[HARGA SATUAN]]="",),"",NOTA[[#This Row],[QTY]]*NOTA[[#This Row],[HARGA SATUAN]])</f>
        <v/>
      </c>
      <c r="AG801" s="40" t="str">
        <f ca="1">IF(NOTA[ID_H]="","",INDEX(NOTA[TANGGAL],MATCH(,INDIRECT(ADDRESS(ROW(NOTA[TANGGAL]),COLUMN(NOTA[TANGGAL]))&amp;":"&amp;ADDRESS(ROW(),COLUMN(NOTA[TANGGAL]))),-1)))</f>
        <v/>
      </c>
      <c r="AH801" s="42" t="str">
        <f ca="1">IF(NOTA[[#This Row],[NAMA BARANG]]="","",INDEX(NOTA[SUPPLIER],MATCH(,INDIRECT(ADDRESS(ROW(NOTA[ID]),COLUMN(NOTA[ID]))&amp;":"&amp;ADDRESS(ROW(),COLUMN(NOTA[ID]))),-1)))</f>
        <v/>
      </c>
      <c r="AI801" s="42" t="str">
        <f ca="1">IF(NOTA[[#This Row],[ID_H]]="","",IF(NOTA[[#This Row],[FAKTUR]]="",INDIRECT(ADDRESS(ROW()-1,COLUMN())),NOTA[[#This Row],[FAKTUR]]))</f>
        <v/>
      </c>
      <c r="AJ801" s="39" t="str">
        <f ca="1">IF(NOTA[[#This Row],[ID]]="","",COUNTIF(NOTA[ID_H],NOTA[[#This Row],[ID_H]]))</f>
        <v/>
      </c>
      <c r="AK801" s="39" t="str">
        <f ca="1">IF(NOTA[[#This Row],[TGL.NOTA]]="",IF(NOTA[[#This Row],[SUPPLIER_H]]="","",AK800),MONTH(NOTA[[#This Row],[TGL.NOTA]]))</f>
        <v/>
      </c>
      <c r="AL801" s="39" t="str">
        <f>LOWER(SUBSTITUTE(SUBSTITUTE(SUBSTITUTE(SUBSTITUTE(SUBSTITUTE(SUBSTITUTE(SUBSTITUTE(SUBSTITUTE(SUBSTITUTE(NOTA[NAMA BARANG]," ",),".",""),"-",""),"(",""),")",""),",",""),"/",""),"""",""),"+",""))</f>
        <v/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 t="str">
        <f>IF(NOTA[[#This Row],[CONCAT1]]="","",MATCH(NOTA[[#This Row],[CONCAT1]],[3]!db[NB NOTA_C],0))</f>
        <v/>
      </c>
      <c r="AR801" s="39" t="str">
        <f>IF(NOTA[[#This Row],[QTY/ CTN]]="","",TRUE)</f>
        <v/>
      </c>
      <c r="AS801" s="39" t="str">
        <f ca="1">IF(NOTA[[#This Row],[ID_H]]="","",IF(NOTA[[#This Row],[Column3]]=TRUE,NOTA[[#This Row],[QTY/ CTN]],INDEX([3]!db[QTY/ CTN],NOTA[[#This Row],[//DB]])))</f>
        <v/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1" s="39" t="str">
        <f ca="1">IF(NOTA[[#This Row],[ID_H]]="","",MATCH(NOTA[[#This Row],[NB NOTA_C_QTY]],[3]!db[NB NOTA_C_QTY],0))</f>
        <v/>
      </c>
      <c r="AV801" s="55" t="str">
        <f ca="1">IF(NOTA[[#This Row],[NB NOTA_C_QTY]]="","",ROW()-2)</f>
        <v/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 t="str">
        <f ca="1">IF(NOTA[[#This Row],[NAMA BARANG]]="","",INDEX(NOTA[ID],MATCH(,INDIRECT(ADDRESS(ROW(NOTA[ID]),COLUMN(NOTA[ID]))&amp;":"&amp;ADDRESS(ROW(),COLUMN(NOTA[ID]))),-1)))</f>
        <v/>
      </c>
      <c r="E802" s="47"/>
      <c r="H802" s="48"/>
      <c r="N802" s="39"/>
      <c r="Q802" s="43"/>
      <c r="R802" s="49"/>
      <c r="S802" s="50"/>
      <c r="U802" s="51"/>
      <c r="V802" s="46"/>
      <c r="W802" s="51" t="str">
        <f>IF(NOTA[[#This Row],[HARGA/ CTN]]="",NOTA[[#This Row],[JUMLAH_H]],NOTA[[#This Row],[HARGA/ CTN]]*IF(NOTA[[#This Row],[C]]="",0,NOTA[[#This Row],[C]]))</f>
        <v/>
      </c>
      <c r="X802" s="51" t="str">
        <f>IF(NOTA[[#This Row],[JUMLAH]]="","",NOTA[[#This Row],[JUMLAH]]*NOTA[[#This Row],[DISC 1]])</f>
        <v/>
      </c>
      <c r="Y802" s="51" t="str">
        <f>IF(NOTA[[#This Row],[JUMLAH]]="","",(NOTA[[#This Row],[JUMLAH]]-NOTA[[#This Row],[DISC 1-]])*NOTA[[#This Row],[DISC 2]])</f>
        <v/>
      </c>
      <c r="Z802" s="51" t="str">
        <f>IF(NOTA[[#This Row],[JUMLAH]]="","",NOTA[[#This Row],[DISC 1-]]+NOTA[[#This Row],[DISC 2-]])</f>
        <v/>
      </c>
      <c r="AA802" s="51" t="str">
        <f>IF(NOTA[[#This Row],[JUMLAH]]="","",NOTA[[#This Row],[JUMLAH]]-NOTA[[#This Row],[DISC]])</f>
        <v/>
      </c>
      <c r="AB802" s="51"/>
      <c r="AC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51" t="str">
        <f>IF(OR(NOTA[[#This Row],[QTY]]="",NOTA[[#This Row],[HARGA SATUAN]]="",),"",NOTA[[#This Row],[QTY]]*NOTA[[#This Row],[HARGA SATUAN]])</f>
        <v/>
      </c>
      <c r="AG802" s="40" t="str">
        <f ca="1">IF(NOTA[ID_H]="","",INDEX(NOTA[TANGGAL],MATCH(,INDIRECT(ADDRESS(ROW(NOTA[TANGGAL]),COLUMN(NOTA[TANGGAL]))&amp;":"&amp;ADDRESS(ROW(),COLUMN(NOTA[TANGGAL]))),-1)))</f>
        <v/>
      </c>
      <c r="AH802" s="42" t="str">
        <f ca="1">IF(NOTA[[#This Row],[NAMA BARANG]]="","",INDEX(NOTA[SUPPLIER],MATCH(,INDIRECT(ADDRESS(ROW(NOTA[ID]),COLUMN(NOTA[ID]))&amp;":"&amp;ADDRESS(ROW(),COLUMN(NOTA[ID]))),-1)))</f>
        <v/>
      </c>
      <c r="AI802" s="42" t="str">
        <f ca="1">IF(NOTA[[#This Row],[ID_H]]="","",IF(NOTA[[#This Row],[FAKTUR]]="",INDIRECT(ADDRESS(ROW()-1,COLUMN())),NOTA[[#This Row],[FAKTUR]]))</f>
        <v/>
      </c>
      <c r="AJ802" s="39" t="str">
        <f ca="1">IF(NOTA[[#This Row],[ID]]="","",COUNTIF(NOTA[ID_H],NOTA[[#This Row],[ID_H]]))</f>
        <v/>
      </c>
      <c r="AK802" s="39" t="str">
        <f ca="1">IF(NOTA[[#This Row],[TGL.NOTA]]="",IF(NOTA[[#This Row],[SUPPLIER_H]]="","",AK801),MONTH(NOTA[[#This Row],[TGL.NOTA]]))</f>
        <v/>
      </c>
      <c r="AL802" s="39" t="str">
        <f>LOWER(SUBSTITUTE(SUBSTITUTE(SUBSTITUTE(SUBSTITUTE(SUBSTITUTE(SUBSTITUTE(SUBSTITUTE(SUBSTITUTE(SUBSTITUTE(NOTA[NAMA BARANG]," ",),".",""),"-",""),"(",""),")",""),",",""),"/",""),"""",""),"+",""))</f>
        <v/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 t="str">
        <f>IF(NOTA[[#This Row],[CONCAT1]]="","",MATCH(NOTA[[#This Row],[CONCAT1]],[3]!db[NB NOTA_C],0))</f>
        <v/>
      </c>
      <c r="AR802" s="39" t="str">
        <f>IF(NOTA[[#This Row],[QTY/ CTN]]="","",TRUE)</f>
        <v/>
      </c>
      <c r="AS802" s="39" t="str">
        <f ca="1">IF(NOTA[[#This Row],[ID_H]]="","",IF(NOTA[[#This Row],[Column3]]=TRUE,NOTA[[#This Row],[QTY/ CTN]],INDEX([3]!db[QTY/ CTN],NOTA[[#This Row],[//DB]])))</f>
        <v/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2" s="39" t="str">
        <f ca="1">IF(NOTA[[#This Row],[ID_H]]="","",MATCH(NOTA[[#This Row],[NB NOTA_C_QTY]],[3]!db[NB NOTA_C_QTY],0))</f>
        <v/>
      </c>
      <c r="AV802" s="55" t="str">
        <f ca="1">IF(NOTA[[#This Row],[NB NOTA_C_QTY]]="","",ROW()-2)</f>
        <v/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NOTA_C_QTY]],[3]!db[NB NOTA_C_QTY],0))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39" t="str">
        <f>IF(NOTA[[#This Row],[ID_P]]="","",MATCH(NOTA[[#This Row],[ID_P]],[1]!B_MSK[N_ID],0))</f>
        <v/>
      </c>
      <c r="D804" s="39" t="str">
        <f ca="1">IF(NOTA[[#This Row],[NAMA BARANG]]="","",INDEX(NOTA[ID],MATCH(,INDIRECT(ADDRESS(ROW(NOTA[ID]),COLUMN(NOTA[ID]))&amp;":"&amp;ADDRESS(ROW(),COLUMN(NOTA[ID]))),-1)))</f>
        <v/>
      </c>
      <c r="E804" s="47"/>
      <c r="H804" s="48"/>
      <c r="N804" s="39"/>
      <c r="Q804" s="43"/>
      <c r="R804" s="49"/>
      <c r="S804" s="50"/>
      <c r="U804" s="51"/>
      <c r="V804" s="46"/>
      <c r="W804" s="51" t="str">
        <f>IF(NOTA[[#This Row],[HARGA/ CTN]]="",NOTA[[#This Row],[JUMLAH_H]],NOTA[[#This Row],[HARGA/ CTN]]*IF(NOTA[[#This Row],[C]]="",0,NOTA[[#This Row],[C]]))</f>
        <v/>
      </c>
      <c r="X804" s="51" t="str">
        <f>IF(NOTA[[#This Row],[JUMLAH]]="","",NOTA[[#This Row],[JUMLAH]]*NOTA[[#This Row],[DISC 1]])</f>
        <v/>
      </c>
      <c r="Y804" s="51" t="str">
        <f>IF(NOTA[[#This Row],[JUMLAH]]="","",(NOTA[[#This Row],[JUMLAH]]-NOTA[[#This Row],[DISC 1-]])*NOTA[[#This Row],[DISC 2]])</f>
        <v/>
      </c>
      <c r="Z804" s="51" t="str">
        <f>IF(NOTA[[#This Row],[JUMLAH]]="","",NOTA[[#This Row],[DISC 1-]]+NOTA[[#This Row],[DISC 2-]])</f>
        <v/>
      </c>
      <c r="AA804" s="51" t="str">
        <f>IF(NOTA[[#This Row],[JUMLAH]]="","",NOTA[[#This Row],[JUMLAH]]-NOTA[[#This Row],[DISC]])</f>
        <v/>
      </c>
      <c r="AB804" s="51"/>
      <c r="AC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51" t="str">
        <f>IF(OR(NOTA[[#This Row],[QTY]]="",NOTA[[#This Row],[HARGA SATUAN]]="",),"",NOTA[[#This Row],[QTY]]*NOTA[[#This Row],[HARGA SATUAN]])</f>
        <v/>
      </c>
      <c r="AG804" s="40" t="str">
        <f ca="1">IF(NOTA[ID_H]="","",INDEX(NOTA[TANGGAL],MATCH(,INDIRECT(ADDRESS(ROW(NOTA[TANGGAL]),COLUMN(NOTA[TANGGAL]))&amp;":"&amp;ADDRESS(ROW(),COLUMN(NOTA[TANGGAL]))),-1)))</f>
        <v/>
      </c>
      <c r="AH804" s="42" t="str">
        <f ca="1">IF(NOTA[[#This Row],[NAMA BARANG]]="","",INDEX(NOTA[SUPPLIER],MATCH(,INDIRECT(ADDRESS(ROW(NOTA[ID]),COLUMN(NOTA[ID]))&amp;":"&amp;ADDRESS(ROW(),COLUMN(NOTA[ID]))),-1)))</f>
        <v/>
      </c>
      <c r="AI804" s="42" t="str">
        <f ca="1">IF(NOTA[[#This Row],[ID_H]]="","",IF(NOTA[[#This Row],[FAKTUR]]="",INDIRECT(ADDRESS(ROW()-1,COLUMN())),NOTA[[#This Row],[FAKTUR]]))</f>
        <v/>
      </c>
      <c r="AJ804" s="39" t="str">
        <f ca="1">IF(NOTA[[#This Row],[ID]]="","",COUNTIF(NOTA[ID_H],NOTA[[#This Row],[ID_H]]))</f>
        <v/>
      </c>
      <c r="AK804" s="39" t="str">
        <f ca="1">IF(NOTA[[#This Row],[TGL.NOTA]]="",IF(NOTA[[#This Row],[SUPPLIER_H]]="","",AK803),MONTH(NOTA[[#This Row],[TGL.NOTA]]))</f>
        <v/>
      </c>
      <c r="AL804" s="39" t="str">
        <f>LOWER(SUBSTITUTE(SUBSTITUTE(SUBSTITUTE(SUBSTITUTE(SUBSTITUTE(SUBSTITUTE(SUBSTITUTE(SUBSTITUTE(SUBSTITUTE(NOTA[NAMA BARANG]," ",),".",""),"-",""),"(",""),")",""),",",""),"/",""),"""",""),"+",""))</f>
        <v/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39" t="str">
        <f>IF(NOTA[[#This Row],[CONCAT4]]="","",_xlfn.IFNA(MATCH(NOTA[[#This Row],[CONCAT4]],[2]!RAW[CONCAT_H],0),FALSE))</f>
        <v/>
      </c>
      <c r="AQ804" s="39" t="str">
        <f>IF(NOTA[[#This Row],[CONCAT1]]="","",MATCH(NOTA[[#This Row],[CONCAT1]],[3]!db[NB NOTA_C],0))</f>
        <v/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/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4" s="39" t="str">
        <f ca="1">IF(NOTA[[#This Row],[ID_H]]="","",MATCH(NOTA[[#This Row],[NB NOTA_C_QTY]],[3]!db[NB NOTA_C_QTY],0))</f>
        <v/>
      </c>
      <c r="AV804" s="55" t="str">
        <f ca="1">IF(NOTA[[#This Row],[NB NOTA_C_QTY]]="","",ROW()-2)</f>
        <v/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NOTA_C_QTY]],[3]!db[NB NOTA_C_QTY],0))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39" t="str">
        <f>IF(NOTA[[#This Row],[ID_P]]="","",MATCH(NOTA[[#This Row],[ID_P]],[1]!B_MSK[N_ID],0))</f>
        <v/>
      </c>
      <c r="D806" s="39" t="str">
        <f ca="1">IF(NOTA[[#This Row],[NAMA BARANG]]="","",INDEX(NOTA[ID],MATCH(,INDIRECT(ADDRESS(ROW(NOTA[ID]),COLUMN(NOTA[ID]))&amp;":"&amp;ADDRESS(ROW(),COLUMN(NOTA[ID]))),-1)))</f>
        <v/>
      </c>
      <c r="E806" s="47"/>
      <c r="H806" s="48"/>
      <c r="N806" s="39"/>
      <c r="Q806" s="43"/>
      <c r="R806" s="49"/>
      <c r="S806" s="50"/>
      <c r="U806" s="51"/>
      <c r="V806" s="46"/>
      <c r="W806" s="51" t="str">
        <f>IF(NOTA[[#This Row],[HARGA/ CTN]]="",NOTA[[#This Row],[JUMLAH_H]],NOTA[[#This Row],[HARGA/ CTN]]*IF(NOTA[[#This Row],[C]]="",0,NOTA[[#This Row],[C]]))</f>
        <v/>
      </c>
      <c r="X806" s="51" t="str">
        <f>IF(NOTA[[#This Row],[JUMLAH]]="","",NOTA[[#This Row],[JUMLAH]]*NOTA[[#This Row],[DISC 1]])</f>
        <v/>
      </c>
      <c r="Y806" s="51" t="str">
        <f>IF(NOTA[[#This Row],[JUMLAH]]="","",(NOTA[[#This Row],[JUMLAH]]-NOTA[[#This Row],[DISC 1-]])*NOTA[[#This Row],[DISC 2]])</f>
        <v/>
      </c>
      <c r="Z806" s="51" t="str">
        <f>IF(NOTA[[#This Row],[JUMLAH]]="","",NOTA[[#This Row],[DISC 1-]]+NOTA[[#This Row],[DISC 2-]])</f>
        <v/>
      </c>
      <c r="AA806" s="51" t="str">
        <f>IF(NOTA[[#This Row],[JUMLAH]]="","",NOTA[[#This Row],[JUMLAH]]-NOTA[[#This Row],[DISC]])</f>
        <v/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1" t="str">
        <f>IF(OR(NOTA[[#This Row],[QTY]]="",NOTA[[#This Row],[HARGA SATUAN]]="",),"",NOTA[[#This Row],[QTY]]*NOTA[[#This Row],[HARGA SATUAN]])</f>
        <v/>
      </c>
      <c r="AG806" s="40" t="str">
        <f ca="1">IF(NOTA[ID_H]="","",INDEX(NOTA[TANGGAL],MATCH(,INDIRECT(ADDRESS(ROW(NOTA[TANGGAL]),COLUMN(NOTA[TANGGAL]))&amp;":"&amp;ADDRESS(ROW(),COLUMN(NOTA[TANGGAL]))),-1)))</f>
        <v/>
      </c>
      <c r="AH806" s="42" t="str">
        <f ca="1">IF(NOTA[[#This Row],[NAMA BARANG]]="","",INDEX(NOTA[SUPPLIER],MATCH(,INDIRECT(ADDRESS(ROW(NOTA[ID]),COLUMN(NOTA[ID]))&amp;":"&amp;ADDRESS(ROW(),COLUMN(NOTA[ID]))),-1)))</f>
        <v/>
      </c>
      <c r="AI806" s="42" t="str">
        <f ca="1">IF(NOTA[[#This Row],[ID_H]]="","",IF(NOTA[[#This Row],[FAKTUR]]="",INDIRECT(ADDRESS(ROW()-1,COLUMN())),NOTA[[#This Row],[FAKTUR]]))</f>
        <v/>
      </c>
      <c r="AJ806" s="39" t="str">
        <f ca="1">IF(NOTA[[#This Row],[ID]]="","",COUNTIF(NOTA[ID_H],NOTA[[#This Row],[ID_H]]))</f>
        <v/>
      </c>
      <c r="AK806" s="39" t="str">
        <f ca="1">IF(NOTA[[#This Row],[TGL.NOTA]]="",IF(NOTA[[#This Row],[SUPPLIER_H]]="","",AK805),MONTH(NOTA[[#This Row],[TGL.NOTA]]))</f>
        <v/>
      </c>
      <c r="AL806" s="39" t="str">
        <f>LOWER(SUBSTITUTE(SUBSTITUTE(SUBSTITUTE(SUBSTITUTE(SUBSTITUTE(SUBSTITUTE(SUBSTITUTE(SUBSTITUTE(SUBSTITUTE(NOTA[NAMA BARANG]," ",),".",""),"-",""),"(",""),")",""),",",""),"/",""),"""",""),"+",""))</f>
        <v/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6" s="39" t="str">
        <f>IF(NOTA[[#This Row],[CONCAT4]]="","",_xlfn.IFNA(MATCH(NOTA[[#This Row],[CONCAT4]],[2]!RAW[CONCAT_H],0),FALSE))</f>
        <v/>
      </c>
      <c r="AQ806" s="39" t="str">
        <f>IF(NOTA[[#This Row],[CONCAT1]]="","",MATCH(NOTA[[#This Row],[CONCAT1]],[3]!db[NB NOTA_C],0))</f>
        <v/>
      </c>
      <c r="AR806" s="39" t="str">
        <f>IF(NOTA[[#This Row],[QTY/ CTN]]="","",TRUE)</f>
        <v/>
      </c>
      <c r="AS806" s="39" t="str">
        <f ca="1">IF(NOTA[[#This Row],[ID_H]]="","",IF(NOTA[[#This Row],[Column3]]=TRUE,NOTA[[#This Row],[QTY/ CTN]],INDEX([3]!db[QTY/ CTN],NOTA[[#This Row],[//DB]])))</f>
        <v/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6" s="39" t="str">
        <f ca="1">IF(NOTA[[#This Row],[ID_H]]="","",MATCH(NOTA[[#This Row],[NB NOTA_C_QTY]],[3]!db[NB NOTA_C_QTY],0))</f>
        <v/>
      </c>
      <c r="AV806" s="55" t="str">
        <f ca="1">IF(NOTA[[#This Row],[NB NOTA_C_QTY]]="","",ROW()-2)</f>
        <v/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 t="str">
        <f ca="1">IF(NOTA[[#This Row],[NAMA BARANG]]="","",INDEX(NOTA[ID],MATCH(,INDIRECT(ADDRESS(ROW(NOTA[ID]),COLUMN(NOTA[ID]))&amp;":"&amp;ADDRESS(ROW(),COLUMN(NOTA[ID]))),-1)))</f>
        <v/>
      </c>
      <c r="E807" s="47"/>
      <c r="H807" s="48"/>
      <c r="N807" s="39"/>
      <c r="Q807" s="43"/>
      <c r="R807" s="49"/>
      <c r="S807" s="50"/>
      <c r="U807" s="51"/>
      <c r="V807" s="46"/>
      <c r="W807" s="51" t="str">
        <f>IF(NOTA[[#This Row],[HARGA/ CTN]]="",NOTA[[#This Row],[JUMLAH_H]],NOTA[[#This Row],[HARGA/ CTN]]*IF(NOTA[[#This Row],[C]]="",0,NOTA[[#This Row],[C]]))</f>
        <v/>
      </c>
      <c r="X807" s="51" t="str">
        <f>IF(NOTA[[#This Row],[JUMLAH]]="","",NOTA[[#This Row],[JUMLAH]]*NOTA[[#This Row],[DISC 1]])</f>
        <v/>
      </c>
      <c r="Y807" s="51" t="str">
        <f>IF(NOTA[[#This Row],[JUMLAH]]="","",(NOTA[[#This Row],[JUMLAH]]-NOTA[[#This Row],[DISC 1-]])*NOTA[[#This Row],[DISC 2]])</f>
        <v/>
      </c>
      <c r="Z807" s="51" t="str">
        <f>IF(NOTA[[#This Row],[JUMLAH]]="","",NOTA[[#This Row],[DISC 1-]]+NOTA[[#This Row],[DISC 2-]])</f>
        <v/>
      </c>
      <c r="AA807" s="51" t="str">
        <f>IF(NOTA[[#This Row],[JUMLAH]]="","",NOTA[[#This Row],[JUMLAH]]-NOTA[[#This Row],[DISC]])</f>
        <v/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51" t="str">
        <f>IF(OR(NOTA[[#This Row],[QTY]]="",NOTA[[#This Row],[HARGA SATUAN]]="",),"",NOTA[[#This Row],[QTY]]*NOTA[[#This Row],[HARGA SATUAN]])</f>
        <v/>
      </c>
      <c r="AG807" s="40" t="str">
        <f ca="1">IF(NOTA[ID_H]="","",INDEX(NOTA[TANGGAL],MATCH(,INDIRECT(ADDRESS(ROW(NOTA[TANGGAL]),COLUMN(NOTA[TANGGAL]))&amp;":"&amp;ADDRESS(ROW(),COLUMN(NOTA[TANGGAL]))),-1)))</f>
        <v/>
      </c>
      <c r="AH807" s="42" t="str">
        <f ca="1">IF(NOTA[[#This Row],[NAMA BARANG]]="","",INDEX(NOTA[SUPPLIER],MATCH(,INDIRECT(ADDRESS(ROW(NOTA[ID]),COLUMN(NOTA[ID]))&amp;":"&amp;ADDRESS(ROW(),COLUMN(NOTA[ID]))),-1)))</f>
        <v/>
      </c>
      <c r="AI807" s="42" t="str">
        <f ca="1">IF(NOTA[[#This Row],[ID_H]]="","",IF(NOTA[[#This Row],[FAKTUR]]="",INDIRECT(ADDRESS(ROW()-1,COLUMN())),NOTA[[#This Row],[FAKTUR]]))</f>
        <v/>
      </c>
      <c r="AJ807" s="39" t="str">
        <f ca="1">IF(NOTA[[#This Row],[ID]]="","",COUNTIF(NOTA[ID_H],NOTA[[#This Row],[ID_H]]))</f>
        <v/>
      </c>
      <c r="AK807" s="39" t="str">
        <f ca="1">IF(NOTA[[#This Row],[TGL.NOTA]]="",IF(NOTA[[#This Row],[SUPPLIER_H]]="","",AK806),MONTH(NOTA[[#This Row],[TGL.NOTA]]))</f>
        <v/>
      </c>
      <c r="AL807" s="39" t="str">
        <f>LOWER(SUBSTITUTE(SUBSTITUTE(SUBSTITUTE(SUBSTITUTE(SUBSTITUTE(SUBSTITUTE(SUBSTITUTE(SUBSTITUTE(SUBSTITUTE(NOTA[NAMA BARANG]," ",),".",""),"-",""),"(",""),")",""),",",""),"/",""),"""",""),"+",""))</f>
        <v/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 t="str">
        <f>IF(NOTA[[#This Row],[CONCAT1]]="","",MATCH(NOTA[[#This Row],[CONCAT1]],[3]!db[NB NOTA_C],0))</f>
        <v/>
      </c>
      <c r="AR807" s="39" t="str">
        <f>IF(NOTA[[#This Row],[QTY/ CTN]]="","",TRUE)</f>
        <v/>
      </c>
      <c r="AS807" s="39" t="str">
        <f ca="1">IF(NOTA[[#This Row],[ID_H]]="","",IF(NOTA[[#This Row],[Column3]]=TRUE,NOTA[[#This Row],[QTY/ CTN]],INDEX([3]!db[QTY/ CTN],NOTA[[#This Row],[//DB]])))</f>
        <v/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7" s="39" t="str">
        <f ca="1">IF(NOTA[[#This Row],[ID_H]]="","",MATCH(NOTA[[#This Row],[NB NOTA_C_QTY]],[3]!db[NB NOTA_C_QTY],0))</f>
        <v/>
      </c>
      <c r="AV807" s="55" t="str">
        <f ca="1">IF(NOTA[[#This Row],[NB NOTA_C_QTY]]="","",ROW()-2)</f>
        <v/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 t="str">
        <f ca="1">IF(NOTA[[#This Row],[NAMA BARANG]]="","",INDEX(NOTA[ID],MATCH(,INDIRECT(ADDRESS(ROW(NOTA[ID]),COLUMN(NOTA[ID]))&amp;":"&amp;ADDRESS(ROW(),COLUMN(NOTA[ID]))),-1)))</f>
        <v/>
      </c>
      <c r="E808" s="47"/>
      <c r="H808" s="48"/>
      <c r="N808" s="39"/>
      <c r="Q808" s="43"/>
      <c r="R808" s="49"/>
      <c r="S808" s="50"/>
      <c r="U808" s="51"/>
      <c r="V808" s="46"/>
      <c r="W808" s="51" t="str">
        <f>IF(NOTA[[#This Row],[HARGA/ CTN]]="",NOTA[[#This Row],[JUMLAH_H]],NOTA[[#This Row],[HARGA/ CTN]]*IF(NOTA[[#This Row],[C]]="",0,NOTA[[#This Row],[C]]))</f>
        <v/>
      </c>
      <c r="X808" s="51" t="str">
        <f>IF(NOTA[[#This Row],[JUMLAH]]="","",NOTA[[#This Row],[JUMLAH]]*NOTA[[#This Row],[DISC 1]])</f>
        <v/>
      </c>
      <c r="Y808" s="51" t="str">
        <f>IF(NOTA[[#This Row],[JUMLAH]]="","",(NOTA[[#This Row],[JUMLAH]]-NOTA[[#This Row],[DISC 1-]])*NOTA[[#This Row],[DISC 2]])</f>
        <v/>
      </c>
      <c r="Z808" s="51" t="str">
        <f>IF(NOTA[[#This Row],[JUMLAH]]="","",NOTA[[#This Row],[DISC 1-]]+NOTA[[#This Row],[DISC 2-]])</f>
        <v/>
      </c>
      <c r="AA808" s="51" t="str">
        <f>IF(NOTA[[#This Row],[JUMLAH]]="","",NOTA[[#This Row],[JUMLAH]]-NOTA[[#This Row],[DISC]])</f>
        <v/>
      </c>
      <c r="AB808" s="51"/>
      <c r="AC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51" t="str">
        <f>IF(OR(NOTA[[#This Row],[QTY]]="",NOTA[[#This Row],[HARGA SATUAN]]="",),"",NOTA[[#This Row],[QTY]]*NOTA[[#This Row],[HARGA SATUAN]])</f>
        <v/>
      </c>
      <c r="AG808" s="40" t="str">
        <f ca="1">IF(NOTA[ID_H]="","",INDEX(NOTA[TANGGAL],MATCH(,INDIRECT(ADDRESS(ROW(NOTA[TANGGAL]),COLUMN(NOTA[TANGGAL]))&amp;":"&amp;ADDRESS(ROW(),COLUMN(NOTA[TANGGAL]))),-1)))</f>
        <v/>
      </c>
      <c r="AH808" s="42" t="str">
        <f ca="1">IF(NOTA[[#This Row],[NAMA BARANG]]="","",INDEX(NOTA[SUPPLIER],MATCH(,INDIRECT(ADDRESS(ROW(NOTA[ID]),COLUMN(NOTA[ID]))&amp;":"&amp;ADDRESS(ROW(),COLUMN(NOTA[ID]))),-1)))</f>
        <v/>
      </c>
      <c r="AI808" s="42" t="str">
        <f ca="1">IF(NOTA[[#This Row],[ID_H]]="","",IF(NOTA[[#This Row],[FAKTUR]]="",INDIRECT(ADDRESS(ROW()-1,COLUMN())),NOTA[[#This Row],[FAKTUR]]))</f>
        <v/>
      </c>
      <c r="AJ808" s="39" t="str">
        <f ca="1">IF(NOTA[[#This Row],[ID]]="","",COUNTIF(NOTA[ID_H],NOTA[[#This Row],[ID_H]]))</f>
        <v/>
      </c>
      <c r="AK808" s="39" t="str">
        <f ca="1">IF(NOTA[[#This Row],[TGL.NOTA]]="",IF(NOTA[[#This Row],[SUPPLIER_H]]="","",AK807),MONTH(NOTA[[#This Row],[TGL.NOTA]]))</f>
        <v/>
      </c>
      <c r="AL808" s="39" t="str">
        <f>LOWER(SUBSTITUTE(SUBSTITUTE(SUBSTITUTE(SUBSTITUTE(SUBSTITUTE(SUBSTITUTE(SUBSTITUTE(SUBSTITUTE(SUBSTITUTE(NOTA[NAMA BARANG]," ",),".",""),"-",""),"(",""),")",""),",",""),"/",""),"""",""),"+",""))</f>
        <v/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 t="str">
        <f>IF(NOTA[[#This Row],[CONCAT1]]="","",MATCH(NOTA[[#This Row],[CONCAT1]],[3]!db[NB NOTA_C],0))</f>
        <v/>
      </c>
      <c r="AR808" s="39" t="str">
        <f>IF(NOTA[[#This Row],[QTY/ CTN]]="","",TRUE)</f>
        <v/>
      </c>
      <c r="AS808" s="39" t="str">
        <f ca="1">IF(NOTA[[#This Row],[ID_H]]="","",IF(NOTA[[#This Row],[Column3]]=TRUE,NOTA[[#This Row],[QTY/ CTN]],INDEX([3]!db[QTY/ CTN],NOTA[[#This Row],[//DB]])))</f>
        <v/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8" s="39" t="str">
        <f ca="1">IF(NOTA[[#This Row],[ID_H]]="","",MATCH(NOTA[[#This Row],[NB NOTA_C_QTY]],[3]!db[NB NOTA_C_QTY],0))</f>
        <v/>
      </c>
      <c r="AV808" s="55" t="str">
        <f ca="1">IF(NOTA[[#This Row],[NB NOTA_C_QTY]]="","",ROW()-2)</f>
        <v/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NOTA_C_QTY]],[3]!db[NB NOTA_C_QTY],0))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39" t="str">
        <f>IF(NOTA[[#This Row],[ID_P]]="","",MATCH(NOTA[[#This Row],[ID_P]],[1]!B_MSK[N_ID],0))</f>
        <v/>
      </c>
      <c r="D810" s="39" t="str">
        <f ca="1">IF(NOTA[[#This Row],[NAMA BARANG]]="","",INDEX(NOTA[ID],MATCH(,INDIRECT(ADDRESS(ROW(NOTA[ID]),COLUMN(NOTA[ID]))&amp;":"&amp;ADDRESS(ROW(),COLUMN(NOTA[ID]))),-1)))</f>
        <v/>
      </c>
      <c r="E810" s="47"/>
      <c r="H810" s="48"/>
      <c r="N810" s="39"/>
      <c r="Q810" s="43"/>
      <c r="R810" s="49"/>
      <c r="S810" s="50"/>
      <c r="U810" s="51"/>
      <c r="V810" s="46"/>
      <c r="W810" s="51" t="str">
        <f>IF(NOTA[[#This Row],[HARGA/ CTN]]="",NOTA[[#This Row],[JUMLAH_H]],NOTA[[#This Row],[HARGA/ CTN]]*IF(NOTA[[#This Row],[C]]="",0,NOTA[[#This Row],[C]]))</f>
        <v/>
      </c>
      <c r="X810" s="51" t="str">
        <f>IF(NOTA[[#This Row],[JUMLAH]]="","",NOTA[[#This Row],[JUMLAH]]*NOTA[[#This Row],[DISC 1]])</f>
        <v/>
      </c>
      <c r="Y810" s="51" t="str">
        <f>IF(NOTA[[#This Row],[JUMLAH]]="","",(NOTA[[#This Row],[JUMLAH]]-NOTA[[#This Row],[DISC 1-]])*NOTA[[#This Row],[DISC 2]])</f>
        <v/>
      </c>
      <c r="Z810" s="51" t="str">
        <f>IF(NOTA[[#This Row],[JUMLAH]]="","",NOTA[[#This Row],[DISC 1-]]+NOTA[[#This Row],[DISC 2-]])</f>
        <v/>
      </c>
      <c r="AA810" s="51" t="str">
        <f>IF(NOTA[[#This Row],[JUMLAH]]="","",NOTA[[#This Row],[JUMLAH]]-NOTA[[#This Row],[DISC]])</f>
        <v/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51" t="str">
        <f>IF(OR(NOTA[[#This Row],[QTY]]="",NOTA[[#This Row],[HARGA SATUAN]]="",),"",NOTA[[#This Row],[QTY]]*NOTA[[#This Row],[HARGA SATUAN]])</f>
        <v/>
      </c>
      <c r="AG810" s="40" t="str">
        <f ca="1">IF(NOTA[ID_H]="","",INDEX(NOTA[TANGGAL],MATCH(,INDIRECT(ADDRESS(ROW(NOTA[TANGGAL]),COLUMN(NOTA[TANGGAL]))&amp;":"&amp;ADDRESS(ROW(),COLUMN(NOTA[TANGGAL]))),-1)))</f>
        <v/>
      </c>
      <c r="AH810" s="42" t="str">
        <f ca="1">IF(NOTA[[#This Row],[NAMA BARANG]]="","",INDEX(NOTA[SUPPLIER],MATCH(,INDIRECT(ADDRESS(ROW(NOTA[ID]),COLUMN(NOTA[ID]))&amp;":"&amp;ADDRESS(ROW(),COLUMN(NOTA[ID]))),-1)))</f>
        <v/>
      </c>
      <c r="AI810" s="42" t="str">
        <f ca="1">IF(NOTA[[#This Row],[ID_H]]="","",IF(NOTA[[#This Row],[FAKTUR]]="",INDIRECT(ADDRESS(ROW()-1,COLUMN())),NOTA[[#This Row],[FAKTUR]]))</f>
        <v/>
      </c>
      <c r="AJ810" s="39" t="str">
        <f ca="1">IF(NOTA[[#This Row],[ID]]="","",COUNTIF(NOTA[ID_H],NOTA[[#This Row],[ID_H]]))</f>
        <v/>
      </c>
      <c r="AK810" s="39" t="str">
        <f ca="1">IF(NOTA[[#This Row],[TGL.NOTA]]="",IF(NOTA[[#This Row],[SUPPLIER_H]]="","",AK809),MONTH(NOTA[[#This Row],[TGL.NOTA]]))</f>
        <v/>
      </c>
      <c r="AL810" s="39" t="str">
        <f>LOWER(SUBSTITUTE(SUBSTITUTE(SUBSTITUTE(SUBSTITUTE(SUBSTITUTE(SUBSTITUTE(SUBSTITUTE(SUBSTITUTE(SUBSTITUTE(NOTA[NAMA BARANG]," ",),".",""),"-",""),"(",""),")",""),",",""),"/",""),"""",""),"+",""))</f>
        <v/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39" t="str">
        <f>IF(NOTA[[#This Row],[CONCAT4]]="","",_xlfn.IFNA(MATCH(NOTA[[#This Row],[CONCAT4]],[2]!RAW[CONCAT_H],0),FALSE))</f>
        <v/>
      </c>
      <c r="AQ810" s="39" t="str">
        <f>IF(NOTA[[#This Row],[CONCAT1]]="","",MATCH(NOTA[[#This Row],[CONCAT1]],[3]!db[NB NOTA_C],0))</f>
        <v/>
      </c>
      <c r="AR810" s="39" t="str">
        <f>IF(NOTA[[#This Row],[QTY/ CTN]]="","",TRUE)</f>
        <v/>
      </c>
      <c r="AS810" s="39" t="str">
        <f ca="1">IF(NOTA[[#This Row],[ID_H]]="","",IF(NOTA[[#This Row],[Column3]]=TRUE,NOTA[[#This Row],[QTY/ CTN]],INDEX([3]!db[QTY/ CTN],NOTA[[#This Row],[//DB]])))</f>
        <v/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0" s="39" t="str">
        <f ca="1">IF(NOTA[[#This Row],[ID_H]]="","",MATCH(NOTA[[#This Row],[NB NOTA_C_QTY]],[3]!db[NB NOTA_C_QTY],0))</f>
        <v/>
      </c>
      <c r="AV810" s="55" t="str">
        <f ca="1">IF(NOTA[[#This Row],[NB NOTA_C_QTY]]="","",ROW()-2)</f>
        <v/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 t="str">
        <f ca="1">IF(NOTA[[#This Row],[NAMA BARANG]]="","",INDEX(NOTA[ID],MATCH(,INDIRECT(ADDRESS(ROW(NOTA[ID]),COLUMN(NOTA[ID]))&amp;":"&amp;ADDRESS(ROW(),COLUMN(NOTA[ID]))),-1)))</f>
        <v/>
      </c>
      <c r="E811" s="47"/>
      <c r="H811" s="48"/>
      <c r="N811" s="39"/>
      <c r="Q811" s="43"/>
      <c r="R811" s="49"/>
      <c r="S811" s="50"/>
      <c r="U811" s="51"/>
      <c r="V811" s="46"/>
      <c r="W811" s="51" t="str">
        <f>IF(NOTA[[#This Row],[HARGA/ CTN]]="",NOTA[[#This Row],[JUMLAH_H]],NOTA[[#This Row],[HARGA/ CTN]]*IF(NOTA[[#This Row],[C]]="",0,NOTA[[#This Row],[C]]))</f>
        <v/>
      </c>
      <c r="X811" s="51" t="str">
        <f>IF(NOTA[[#This Row],[JUMLAH]]="","",NOTA[[#This Row],[JUMLAH]]*NOTA[[#This Row],[DISC 1]])</f>
        <v/>
      </c>
      <c r="Y811" s="51" t="str">
        <f>IF(NOTA[[#This Row],[JUMLAH]]="","",(NOTA[[#This Row],[JUMLAH]]-NOTA[[#This Row],[DISC 1-]])*NOTA[[#This Row],[DISC 2]])</f>
        <v/>
      </c>
      <c r="Z811" s="51" t="str">
        <f>IF(NOTA[[#This Row],[JUMLAH]]="","",NOTA[[#This Row],[DISC 1-]]+NOTA[[#This Row],[DISC 2-]])</f>
        <v/>
      </c>
      <c r="AA811" s="51" t="str">
        <f>IF(NOTA[[#This Row],[JUMLAH]]="","",NOTA[[#This Row],[JUMLAH]]-NOTA[[#This Row],[DISC]])</f>
        <v/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51" t="str">
        <f>IF(OR(NOTA[[#This Row],[QTY]]="",NOTA[[#This Row],[HARGA SATUAN]]="",),"",NOTA[[#This Row],[QTY]]*NOTA[[#This Row],[HARGA SATUAN]])</f>
        <v/>
      </c>
      <c r="AG811" s="40" t="str">
        <f ca="1">IF(NOTA[ID_H]="","",INDEX(NOTA[TANGGAL],MATCH(,INDIRECT(ADDRESS(ROW(NOTA[TANGGAL]),COLUMN(NOTA[TANGGAL]))&amp;":"&amp;ADDRESS(ROW(),COLUMN(NOTA[TANGGAL]))),-1)))</f>
        <v/>
      </c>
      <c r="AH811" s="42" t="str">
        <f ca="1">IF(NOTA[[#This Row],[NAMA BARANG]]="","",INDEX(NOTA[SUPPLIER],MATCH(,INDIRECT(ADDRESS(ROW(NOTA[ID]),COLUMN(NOTA[ID]))&amp;":"&amp;ADDRESS(ROW(),COLUMN(NOTA[ID]))),-1)))</f>
        <v/>
      </c>
      <c r="AI811" s="42" t="str">
        <f ca="1">IF(NOTA[[#This Row],[ID_H]]="","",IF(NOTA[[#This Row],[FAKTUR]]="",INDIRECT(ADDRESS(ROW()-1,COLUMN())),NOTA[[#This Row],[FAKTUR]]))</f>
        <v/>
      </c>
      <c r="AJ811" s="39" t="str">
        <f ca="1">IF(NOTA[[#This Row],[ID]]="","",COUNTIF(NOTA[ID_H],NOTA[[#This Row],[ID_H]]))</f>
        <v/>
      </c>
      <c r="AK811" s="39" t="str">
        <f ca="1">IF(NOTA[[#This Row],[TGL.NOTA]]="",IF(NOTA[[#This Row],[SUPPLIER_H]]="","",AK810),MONTH(NOTA[[#This Row],[TGL.NOTA]]))</f>
        <v/>
      </c>
      <c r="AL811" s="39" t="str">
        <f>LOWER(SUBSTITUTE(SUBSTITUTE(SUBSTITUTE(SUBSTITUTE(SUBSTITUTE(SUBSTITUTE(SUBSTITUTE(SUBSTITUTE(SUBSTITUTE(NOTA[NAMA BARANG]," ",),".",""),"-",""),"(",""),")",""),",",""),"/",""),"""",""),"+",""))</f>
        <v/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 t="str">
        <f>IF(NOTA[[#This Row],[CONCAT1]]="","",MATCH(NOTA[[#This Row],[CONCAT1]],[3]!db[NB NOTA_C],0))</f>
        <v/>
      </c>
      <c r="AR811" s="39" t="str">
        <f>IF(NOTA[[#This Row],[QTY/ CTN]]="","",TRUE)</f>
        <v/>
      </c>
      <c r="AS811" s="39" t="str">
        <f ca="1">IF(NOTA[[#This Row],[ID_H]]="","",IF(NOTA[[#This Row],[Column3]]=TRUE,NOTA[[#This Row],[QTY/ CTN]],INDEX([3]!db[QTY/ CTN],NOTA[[#This Row],[//DB]])))</f>
        <v/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1" s="39" t="str">
        <f ca="1">IF(NOTA[[#This Row],[ID_H]]="","",MATCH(NOTA[[#This Row],[NB NOTA_C_QTY]],[3]!db[NB NOTA_C_QTY],0))</f>
        <v/>
      </c>
      <c r="AV811" s="55" t="str">
        <f ca="1">IF(NOTA[[#This Row],[NB NOTA_C_QTY]]="","",ROW()-2)</f>
        <v/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 t="str">
        <f ca="1">IF(NOTA[[#This Row],[NAMA BARANG]]="","",INDEX(NOTA[ID],MATCH(,INDIRECT(ADDRESS(ROW(NOTA[ID]),COLUMN(NOTA[ID]))&amp;":"&amp;ADDRESS(ROW(),COLUMN(NOTA[ID]))),-1)))</f>
        <v/>
      </c>
      <c r="E812" s="47"/>
      <c r="H812" s="48"/>
      <c r="N812" s="39"/>
      <c r="Q812" s="43"/>
      <c r="R812" s="49"/>
      <c r="S812" s="50"/>
      <c r="U812" s="51"/>
      <c r="V812" s="46"/>
      <c r="W812" s="51" t="str">
        <f>IF(NOTA[[#This Row],[HARGA/ CTN]]="",NOTA[[#This Row],[JUMLAH_H]],NOTA[[#This Row],[HARGA/ CTN]]*IF(NOTA[[#This Row],[C]]="",0,NOTA[[#This Row],[C]]))</f>
        <v/>
      </c>
      <c r="X812" s="51" t="str">
        <f>IF(NOTA[[#This Row],[JUMLAH]]="","",NOTA[[#This Row],[JUMLAH]]*NOTA[[#This Row],[DISC 1]])</f>
        <v/>
      </c>
      <c r="Y812" s="51" t="str">
        <f>IF(NOTA[[#This Row],[JUMLAH]]="","",(NOTA[[#This Row],[JUMLAH]]-NOTA[[#This Row],[DISC 1-]])*NOTA[[#This Row],[DISC 2]])</f>
        <v/>
      </c>
      <c r="Z812" s="51" t="str">
        <f>IF(NOTA[[#This Row],[JUMLAH]]="","",NOTA[[#This Row],[DISC 1-]]+NOTA[[#This Row],[DISC 2-]])</f>
        <v/>
      </c>
      <c r="AA812" s="51" t="str">
        <f>IF(NOTA[[#This Row],[JUMLAH]]="","",NOTA[[#This Row],[JUMLAH]]-NOTA[[#This Row],[DISC]])</f>
        <v/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51" t="str">
        <f>IF(OR(NOTA[[#This Row],[QTY]]="",NOTA[[#This Row],[HARGA SATUAN]]="",),"",NOTA[[#This Row],[QTY]]*NOTA[[#This Row],[HARGA SATUAN]])</f>
        <v/>
      </c>
      <c r="AG812" s="40" t="str">
        <f ca="1">IF(NOTA[ID_H]="","",INDEX(NOTA[TANGGAL],MATCH(,INDIRECT(ADDRESS(ROW(NOTA[TANGGAL]),COLUMN(NOTA[TANGGAL]))&amp;":"&amp;ADDRESS(ROW(),COLUMN(NOTA[TANGGAL]))),-1)))</f>
        <v/>
      </c>
      <c r="AH812" s="42" t="str">
        <f ca="1">IF(NOTA[[#This Row],[NAMA BARANG]]="","",INDEX(NOTA[SUPPLIER],MATCH(,INDIRECT(ADDRESS(ROW(NOTA[ID]),COLUMN(NOTA[ID]))&amp;":"&amp;ADDRESS(ROW(),COLUMN(NOTA[ID]))),-1)))</f>
        <v/>
      </c>
      <c r="AI812" s="42" t="str">
        <f ca="1">IF(NOTA[[#This Row],[ID_H]]="","",IF(NOTA[[#This Row],[FAKTUR]]="",INDIRECT(ADDRESS(ROW()-1,COLUMN())),NOTA[[#This Row],[FAKTUR]]))</f>
        <v/>
      </c>
      <c r="AJ812" s="39" t="str">
        <f ca="1">IF(NOTA[[#This Row],[ID]]="","",COUNTIF(NOTA[ID_H],NOTA[[#This Row],[ID_H]]))</f>
        <v/>
      </c>
      <c r="AK812" s="39" t="str">
        <f ca="1">IF(NOTA[[#This Row],[TGL.NOTA]]="",IF(NOTA[[#This Row],[SUPPLIER_H]]="","",AK811),MONTH(NOTA[[#This Row],[TGL.NOTA]]))</f>
        <v/>
      </c>
      <c r="AL812" s="39" t="str">
        <f>LOWER(SUBSTITUTE(SUBSTITUTE(SUBSTITUTE(SUBSTITUTE(SUBSTITUTE(SUBSTITUTE(SUBSTITUTE(SUBSTITUTE(SUBSTITUTE(NOTA[NAMA BARANG]," ",),".",""),"-",""),"(",""),")",""),",",""),"/",""),"""",""),"+",""))</f>
        <v/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 t="str">
        <f>IF(NOTA[[#This Row],[CONCAT1]]="","",MATCH(NOTA[[#This Row],[CONCAT1]],[3]!db[NB NOTA_C],0))</f>
        <v/>
      </c>
      <c r="AR812" s="39" t="str">
        <f>IF(NOTA[[#This Row],[QTY/ CTN]]="","",TRUE)</f>
        <v/>
      </c>
      <c r="AS812" s="39" t="str">
        <f ca="1">IF(NOTA[[#This Row],[ID_H]]="","",IF(NOTA[[#This Row],[Column3]]=TRUE,NOTA[[#This Row],[QTY/ CTN]],INDEX([3]!db[QTY/ CTN],NOTA[[#This Row],[//DB]])))</f>
        <v/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2" s="39" t="str">
        <f ca="1">IF(NOTA[[#This Row],[ID_H]]="","",MATCH(NOTA[[#This Row],[NB NOTA_C_QTY]],[3]!db[NB NOTA_C_QTY],0))</f>
        <v/>
      </c>
      <c r="AV812" s="55" t="str">
        <f ca="1">IF(NOTA[[#This Row],[NB NOTA_C_QTY]]="","",ROW()-2)</f>
        <v/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 t="str">
        <f ca="1">IF(NOTA[[#This Row],[NAMA BARANG]]="","",INDEX(NOTA[ID],MATCH(,INDIRECT(ADDRESS(ROW(NOTA[ID]),COLUMN(NOTA[ID]))&amp;":"&amp;ADDRESS(ROW(),COLUMN(NOTA[ID]))),-1)))</f>
        <v/>
      </c>
      <c r="E813" s="47"/>
      <c r="H813" s="48"/>
      <c r="N813" s="39"/>
      <c r="Q813" s="43"/>
      <c r="R813" s="49"/>
      <c r="S813" s="50"/>
      <c r="U813" s="51"/>
      <c r="V813" s="46"/>
      <c r="W813" s="51" t="str">
        <f>IF(NOTA[[#This Row],[HARGA/ CTN]]="",NOTA[[#This Row],[JUMLAH_H]],NOTA[[#This Row],[HARGA/ CTN]]*IF(NOTA[[#This Row],[C]]="",0,NOTA[[#This Row],[C]]))</f>
        <v/>
      </c>
      <c r="X813" s="51" t="str">
        <f>IF(NOTA[[#This Row],[JUMLAH]]="","",NOTA[[#This Row],[JUMLAH]]*NOTA[[#This Row],[DISC 1]])</f>
        <v/>
      </c>
      <c r="Y813" s="51" t="str">
        <f>IF(NOTA[[#This Row],[JUMLAH]]="","",(NOTA[[#This Row],[JUMLAH]]-NOTA[[#This Row],[DISC 1-]])*NOTA[[#This Row],[DISC 2]])</f>
        <v/>
      </c>
      <c r="Z813" s="51" t="str">
        <f>IF(NOTA[[#This Row],[JUMLAH]]="","",NOTA[[#This Row],[DISC 1-]]+NOTA[[#This Row],[DISC 2-]])</f>
        <v/>
      </c>
      <c r="AA813" s="51" t="str">
        <f>IF(NOTA[[#This Row],[JUMLAH]]="","",NOTA[[#This Row],[JUMLAH]]-NOTA[[#This Row],[DISC]])</f>
        <v/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51" t="str">
        <f>IF(OR(NOTA[[#This Row],[QTY]]="",NOTA[[#This Row],[HARGA SATUAN]]="",),"",NOTA[[#This Row],[QTY]]*NOTA[[#This Row],[HARGA SATUAN]])</f>
        <v/>
      </c>
      <c r="AG813" s="40" t="str">
        <f ca="1">IF(NOTA[ID_H]="","",INDEX(NOTA[TANGGAL],MATCH(,INDIRECT(ADDRESS(ROW(NOTA[TANGGAL]),COLUMN(NOTA[TANGGAL]))&amp;":"&amp;ADDRESS(ROW(),COLUMN(NOTA[TANGGAL]))),-1)))</f>
        <v/>
      </c>
      <c r="AH813" s="42" t="str">
        <f ca="1">IF(NOTA[[#This Row],[NAMA BARANG]]="","",INDEX(NOTA[SUPPLIER],MATCH(,INDIRECT(ADDRESS(ROW(NOTA[ID]),COLUMN(NOTA[ID]))&amp;":"&amp;ADDRESS(ROW(),COLUMN(NOTA[ID]))),-1)))</f>
        <v/>
      </c>
      <c r="AI813" s="42" t="str">
        <f ca="1">IF(NOTA[[#This Row],[ID_H]]="","",IF(NOTA[[#This Row],[FAKTUR]]="",INDIRECT(ADDRESS(ROW()-1,COLUMN())),NOTA[[#This Row],[FAKTUR]]))</f>
        <v/>
      </c>
      <c r="AJ813" s="39" t="str">
        <f ca="1">IF(NOTA[[#This Row],[ID]]="","",COUNTIF(NOTA[ID_H],NOTA[[#This Row],[ID_H]]))</f>
        <v/>
      </c>
      <c r="AK813" s="39" t="str">
        <f ca="1">IF(NOTA[[#This Row],[TGL.NOTA]]="",IF(NOTA[[#This Row],[SUPPLIER_H]]="","",AK812),MONTH(NOTA[[#This Row],[TGL.NOTA]]))</f>
        <v/>
      </c>
      <c r="AL813" s="39" t="str">
        <f>LOWER(SUBSTITUTE(SUBSTITUTE(SUBSTITUTE(SUBSTITUTE(SUBSTITUTE(SUBSTITUTE(SUBSTITUTE(SUBSTITUTE(SUBSTITUTE(NOTA[NAMA BARANG]," ",),".",""),"-",""),"(",""),")",""),",",""),"/",""),"""",""),"+",""))</f>
        <v/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 t="str">
        <f>IF(NOTA[[#This Row],[CONCAT1]]="","",MATCH(NOTA[[#This Row],[CONCAT1]],[3]!db[NB NOTA_C],0))</f>
        <v/>
      </c>
      <c r="AR813" s="39" t="str">
        <f>IF(NOTA[[#This Row],[QTY/ CTN]]="","",TRUE)</f>
        <v/>
      </c>
      <c r="AS813" s="39" t="str">
        <f ca="1">IF(NOTA[[#This Row],[ID_H]]="","",IF(NOTA[[#This Row],[Column3]]=TRUE,NOTA[[#This Row],[QTY/ CTN]],INDEX([3]!db[QTY/ CTN],NOTA[[#This Row],[//DB]])))</f>
        <v/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3" s="39" t="str">
        <f ca="1">IF(NOTA[[#This Row],[ID_H]]="","",MATCH(NOTA[[#This Row],[NB NOTA_C_QTY]],[3]!db[NB NOTA_C_QTY],0))</f>
        <v/>
      </c>
      <c r="AV813" s="55" t="str">
        <f ca="1">IF(NOTA[[#This Row],[NB NOTA_C_QTY]]="","",ROW()-2)</f>
        <v/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 t="str">
        <f ca="1">IF(NOTA[[#This Row],[NAMA BARANG]]="","",INDEX(NOTA[ID],MATCH(,INDIRECT(ADDRESS(ROW(NOTA[ID]),COLUMN(NOTA[ID]))&amp;":"&amp;ADDRESS(ROW(),COLUMN(NOTA[ID]))),-1)))</f>
        <v/>
      </c>
      <c r="E814" s="47"/>
      <c r="H814" s="48"/>
      <c r="N814" s="39"/>
      <c r="Q814" s="43"/>
      <c r="R814" s="49"/>
      <c r="S814" s="50"/>
      <c r="U814" s="51"/>
      <c r="V814" s="46"/>
      <c r="W814" s="51" t="str">
        <f>IF(NOTA[[#This Row],[HARGA/ CTN]]="",NOTA[[#This Row],[JUMLAH_H]],NOTA[[#This Row],[HARGA/ CTN]]*IF(NOTA[[#This Row],[C]]="",0,NOTA[[#This Row],[C]]))</f>
        <v/>
      </c>
      <c r="X814" s="51" t="str">
        <f>IF(NOTA[[#This Row],[JUMLAH]]="","",NOTA[[#This Row],[JUMLAH]]*NOTA[[#This Row],[DISC 1]])</f>
        <v/>
      </c>
      <c r="Y814" s="51" t="str">
        <f>IF(NOTA[[#This Row],[JUMLAH]]="","",(NOTA[[#This Row],[JUMLAH]]-NOTA[[#This Row],[DISC 1-]])*NOTA[[#This Row],[DISC 2]])</f>
        <v/>
      </c>
      <c r="Z814" s="51" t="str">
        <f>IF(NOTA[[#This Row],[JUMLAH]]="","",NOTA[[#This Row],[DISC 1-]]+NOTA[[#This Row],[DISC 2-]])</f>
        <v/>
      </c>
      <c r="AA814" s="51" t="str">
        <f>IF(NOTA[[#This Row],[JUMLAH]]="","",NOTA[[#This Row],[JUMLAH]]-NOTA[[#This Row],[DISC]])</f>
        <v/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1" t="str">
        <f>IF(OR(NOTA[[#This Row],[QTY]]="",NOTA[[#This Row],[HARGA SATUAN]]="",),"",NOTA[[#This Row],[QTY]]*NOTA[[#This Row],[HARGA SATUAN]])</f>
        <v/>
      </c>
      <c r="AG814" s="40" t="str">
        <f ca="1">IF(NOTA[ID_H]="","",INDEX(NOTA[TANGGAL],MATCH(,INDIRECT(ADDRESS(ROW(NOTA[TANGGAL]),COLUMN(NOTA[TANGGAL]))&amp;":"&amp;ADDRESS(ROW(),COLUMN(NOTA[TANGGAL]))),-1)))</f>
        <v/>
      </c>
      <c r="AH814" s="42" t="str">
        <f ca="1">IF(NOTA[[#This Row],[NAMA BARANG]]="","",INDEX(NOTA[SUPPLIER],MATCH(,INDIRECT(ADDRESS(ROW(NOTA[ID]),COLUMN(NOTA[ID]))&amp;":"&amp;ADDRESS(ROW(),COLUMN(NOTA[ID]))),-1)))</f>
        <v/>
      </c>
      <c r="AI814" s="42" t="str">
        <f ca="1">IF(NOTA[[#This Row],[ID_H]]="","",IF(NOTA[[#This Row],[FAKTUR]]="",INDIRECT(ADDRESS(ROW()-1,COLUMN())),NOTA[[#This Row],[FAKTUR]]))</f>
        <v/>
      </c>
      <c r="AJ814" s="39" t="str">
        <f ca="1">IF(NOTA[[#This Row],[ID]]="","",COUNTIF(NOTA[ID_H],NOTA[[#This Row],[ID_H]]))</f>
        <v/>
      </c>
      <c r="AK814" s="39" t="str">
        <f ca="1">IF(NOTA[[#This Row],[TGL.NOTA]]="",IF(NOTA[[#This Row],[SUPPLIER_H]]="","",AK813),MONTH(NOTA[[#This Row],[TGL.NOTA]]))</f>
        <v/>
      </c>
      <c r="AL814" s="39" t="str">
        <f>LOWER(SUBSTITUTE(SUBSTITUTE(SUBSTITUTE(SUBSTITUTE(SUBSTITUTE(SUBSTITUTE(SUBSTITUTE(SUBSTITUTE(SUBSTITUTE(NOTA[NAMA BARANG]," ",),".",""),"-",""),"(",""),")",""),",",""),"/",""),"""",""),"+",""))</f>
        <v/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 t="str">
        <f>IF(NOTA[[#This Row],[CONCAT1]]="","",MATCH(NOTA[[#This Row],[CONCAT1]],[3]!db[NB NOTA_C],0))</f>
        <v/>
      </c>
      <c r="AR814" s="39" t="str">
        <f>IF(NOTA[[#This Row],[QTY/ CTN]]="","",TRUE)</f>
        <v/>
      </c>
      <c r="AS814" s="39" t="str">
        <f ca="1">IF(NOTA[[#This Row],[ID_H]]="","",IF(NOTA[[#This Row],[Column3]]=TRUE,NOTA[[#This Row],[QTY/ CTN]],INDEX([3]!db[QTY/ CTN],NOTA[[#This Row],[//DB]])))</f>
        <v/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4" s="39" t="str">
        <f ca="1">IF(NOTA[[#This Row],[ID_H]]="","",MATCH(NOTA[[#This Row],[NB NOTA_C_QTY]],[3]!db[NB NOTA_C_QTY],0))</f>
        <v/>
      </c>
      <c r="AV814" s="55" t="str">
        <f ca="1">IF(NOTA[[#This Row],[NB NOTA_C_QTY]]="","",ROW()-2)</f>
        <v/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 t="str">
        <f ca="1">IF(NOTA[[#This Row],[NAMA BARANG]]="","",INDEX(NOTA[ID],MATCH(,INDIRECT(ADDRESS(ROW(NOTA[ID]),COLUMN(NOTA[ID]))&amp;":"&amp;ADDRESS(ROW(),COLUMN(NOTA[ID]))),-1)))</f>
        <v/>
      </c>
      <c r="E815" s="47"/>
      <c r="H815" s="48"/>
      <c r="N815" s="39"/>
      <c r="Q815" s="43"/>
      <c r="R815" s="49"/>
      <c r="S815" s="50"/>
      <c r="U815" s="51"/>
      <c r="V815" s="46"/>
      <c r="W815" s="51" t="str">
        <f>IF(NOTA[[#This Row],[HARGA/ CTN]]="",NOTA[[#This Row],[JUMLAH_H]],NOTA[[#This Row],[HARGA/ CTN]]*IF(NOTA[[#This Row],[C]]="",0,NOTA[[#This Row],[C]]))</f>
        <v/>
      </c>
      <c r="X815" s="51" t="str">
        <f>IF(NOTA[[#This Row],[JUMLAH]]="","",NOTA[[#This Row],[JUMLAH]]*NOTA[[#This Row],[DISC 1]])</f>
        <v/>
      </c>
      <c r="Y815" s="51" t="str">
        <f>IF(NOTA[[#This Row],[JUMLAH]]="","",(NOTA[[#This Row],[JUMLAH]]-NOTA[[#This Row],[DISC 1-]])*NOTA[[#This Row],[DISC 2]])</f>
        <v/>
      </c>
      <c r="Z815" s="51" t="str">
        <f>IF(NOTA[[#This Row],[JUMLAH]]="","",NOTA[[#This Row],[DISC 1-]]+NOTA[[#This Row],[DISC 2-]])</f>
        <v/>
      </c>
      <c r="AA815" s="51" t="str">
        <f>IF(NOTA[[#This Row],[JUMLAH]]="","",NOTA[[#This Row],[JUMLAH]]-NOTA[[#This Row],[DISC]])</f>
        <v/>
      </c>
      <c r="AB815" s="51"/>
      <c r="AC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51" t="str">
        <f>IF(OR(NOTA[[#This Row],[QTY]]="",NOTA[[#This Row],[HARGA SATUAN]]="",),"",NOTA[[#This Row],[QTY]]*NOTA[[#This Row],[HARGA SATUAN]])</f>
        <v/>
      </c>
      <c r="AG815" s="40" t="str">
        <f ca="1">IF(NOTA[ID_H]="","",INDEX(NOTA[TANGGAL],MATCH(,INDIRECT(ADDRESS(ROW(NOTA[TANGGAL]),COLUMN(NOTA[TANGGAL]))&amp;":"&amp;ADDRESS(ROW(),COLUMN(NOTA[TANGGAL]))),-1)))</f>
        <v/>
      </c>
      <c r="AH815" s="42" t="str">
        <f ca="1">IF(NOTA[[#This Row],[NAMA BARANG]]="","",INDEX(NOTA[SUPPLIER],MATCH(,INDIRECT(ADDRESS(ROW(NOTA[ID]),COLUMN(NOTA[ID]))&amp;":"&amp;ADDRESS(ROW(),COLUMN(NOTA[ID]))),-1)))</f>
        <v/>
      </c>
      <c r="AI815" s="42" t="str">
        <f ca="1">IF(NOTA[[#This Row],[ID_H]]="","",IF(NOTA[[#This Row],[FAKTUR]]="",INDIRECT(ADDRESS(ROW()-1,COLUMN())),NOTA[[#This Row],[FAKTUR]]))</f>
        <v/>
      </c>
      <c r="AJ815" s="39" t="str">
        <f ca="1">IF(NOTA[[#This Row],[ID]]="","",COUNTIF(NOTA[ID_H],NOTA[[#This Row],[ID_H]]))</f>
        <v/>
      </c>
      <c r="AK815" s="39" t="str">
        <f ca="1">IF(NOTA[[#This Row],[TGL.NOTA]]="",IF(NOTA[[#This Row],[SUPPLIER_H]]="","",AK814),MONTH(NOTA[[#This Row],[TGL.NOTA]]))</f>
        <v/>
      </c>
      <c r="AL815" s="39" t="str">
        <f>LOWER(SUBSTITUTE(SUBSTITUTE(SUBSTITUTE(SUBSTITUTE(SUBSTITUTE(SUBSTITUTE(SUBSTITUTE(SUBSTITUTE(SUBSTITUTE(NOTA[NAMA BARANG]," ",),".",""),"-",""),"(",""),")",""),",",""),"/",""),"""",""),"+",""))</f>
        <v/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 t="str">
        <f>IF(NOTA[[#This Row],[CONCAT1]]="","",MATCH(NOTA[[#This Row],[CONCAT1]],[3]!db[NB NOTA_C],0))</f>
        <v/>
      </c>
      <c r="AR815" s="39" t="str">
        <f>IF(NOTA[[#This Row],[QTY/ CTN]]="","",TRUE)</f>
        <v/>
      </c>
      <c r="AS815" s="39" t="str">
        <f ca="1">IF(NOTA[[#This Row],[ID_H]]="","",IF(NOTA[[#This Row],[Column3]]=TRUE,NOTA[[#This Row],[QTY/ CTN]],INDEX([3]!db[QTY/ CTN],NOTA[[#This Row],[//DB]])))</f>
        <v/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5" s="39" t="str">
        <f ca="1">IF(NOTA[[#This Row],[ID_H]]="","",MATCH(NOTA[[#This Row],[NB NOTA_C_QTY]],[3]!db[NB NOTA_C_QTY],0))</f>
        <v/>
      </c>
      <c r="AV815" s="55" t="str">
        <f ca="1">IF(NOTA[[#This Row],[NB NOTA_C_QTY]]="","",ROW()-2)</f>
        <v/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NOTA_C_QTY]],[3]!db[NB NOTA_C_QTY],0))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39" t="str">
        <f>IF(NOTA[[#This Row],[ID_P]]="","",MATCH(NOTA[[#This Row],[ID_P]],[1]!B_MSK[N_ID],0))</f>
        <v/>
      </c>
      <c r="D817" s="39" t="str">
        <f ca="1">IF(NOTA[[#This Row],[NAMA BARANG]]="","",INDEX(NOTA[ID],MATCH(,INDIRECT(ADDRESS(ROW(NOTA[ID]),COLUMN(NOTA[ID]))&amp;":"&amp;ADDRESS(ROW(),COLUMN(NOTA[ID]))),-1)))</f>
        <v/>
      </c>
      <c r="E817" s="47"/>
      <c r="H817" s="48"/>
      <c r="N817" s="39"/>
      <c r="Q817" s="43"/>
      <c r="R817" s="49"/>
      <c r="S817" s="50"/>
      <c r="U817" s="51"/>
      <c r="V817" s="46"/>
      <c r="W817" s="51" t="str">
        <f>IF(NOTA[[#This Row],[HARGA/ CTN]]="",NOTA[[#This Row],[JUMLAH_H]],NOTA[[#This Row],[HARGA/ CTN]]*IF(NOTA[[#This Row],[C]]="",0,NOTA[[#This Row],[C]]))</f>
        <v/>
      </c>
      <c r="X817" s="51" t="str">
        <f>IF(NOTA[[#This Row],[JUMLAH]]="","",NOTA[[#This Row],[JUMLAH]]*NOTA[[#This Row],[DISC 1]])</f>
        <v/>
      </c>
      <c r="Y817" s="51" t="str">
        <f>IF(NOTA[[#This Row],[JUMLAH]]="","",(NOTA[[#This Row],[JUMLAH]]-NOTA[[#This Row],[DISC 1-]])*NOTA[[#This Row],[DISC 2]])</f>
        <v/>
      </c>
      <c r="Z817" s="51" t="str">
        <f>IF(NOTA[[#This Row],[JUMLAH]]="","",NOTA[[#This Row],[DISC 1-]]+NOTA[[#This Row],[DISC 2-]])</f>
        <v/>
      </c>
      <c r="AA817" s="51" t="str">
        <f>IF(NOTA[[#This Row],[JUMLAH]]="","",NOTA[[#This Row],[JUMLAH]]-NOTA[[#This Row],[DISC]])</f>
        <v/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51" t="str">
        <f>IF(OR(NOTA[[#This Row],[QTY]]="",NOTA[[#This Row],[HARGA SATUAN]]="",),"",NOTA[[#This Row],[QTY]]*NOTA[[#This Row],[HARGA SATUAN]])</f>
        <v/>
      </c>
      <c r="AG817" s="40" t="str">
        <f ca="1">IF(NOTA[ID_H]="","",INDEX(NOTA[TANGGAL],MATCH(,INDIRECT(ADDRESS(ROW(NOTA[TANGGAL]),COLUMN(NOTA[TANGGAL]))&amp;":"&amp;ADDRESS(ROW(),COLUMN(NOTA[TANGGAL]))),-1)))</f>
        <v/>
      </c>
      <c r="AH817" s="42" t="str">
        <f ca="1">IF(NOTA[[#This Row],[NAMA BARANG]]="","",INDEX(NOTA[SUPPLIER],MATCH(,INDIRECT(ADDRESS(ROW(NOTA[ID]),COLUMN(NOTA[ID]))&amp;":"&amp;ADDRESS(ROW(),COLUMN(NOTA[ID]))),-1)))</f>
        <v/>
      </c>
      <c r="AI817" s="42" t="str">
        <f ca="1">IF(NOTA[[#This Row],[ID_H]]="","",IF(NOTA[[#This Row],[FAKTUR]]="",INDIRECT(ADDRESS(ROW()-1,COLUMN())),NOTA[[#This Row],[FAKTUR]]))</f>
        <v/>
      </c>
      <c r="AJ817" s="39" t="str">
        <f ca="1">IF(NOTA[[#This Row],[ID]]="","",COUNTIF(NOTA[ID_H],NOTA[[#This Row],[ID_H]]))</f>
        <v/>
      </c>
      <c r="AK817" s="39" t="str">
        <f ca="1">IF(NOTA[[#This Row],[TGL.NOTA]]="",IF(NOTA[[#This Row],[SUPPLIER_H]]="","",AK816),MONTH(NOTA[[#This Row],[TGL.NOTA]]))</f>
        <v/>
      </c>
      <c r="AL817" s="39" t="str">
        <f>LOWER(SUBSTITUTE(SUBSTITUTE(SUBSTITUTE(SUBSTITUTE(SUBSTITUTE(SUBSTITUTE(SUBSTITUTE(SUBSTITUTE(SUBSTITUTE(NOTA[NAMA BARANG]," ",),".",""),"-",""),"(",""),")",""),",",""),"/",""),"""",""),"+",""))</f>
        <v/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39" t="str">
        <f>IF(NOTA[[#This Row],[CONCAT4]]="","",_xlfn.IFNA(MATCH(NOTA[[#This Row],[CONCAT4]],[2]!RAW[CONCAT_H],0),FALSE))</f>
        <v/>
      </c>
      <c r="AQ817" s="39" t="str">
        <f>IF(NOTA[[#This Row],[CONCAT1]]="","",MATCH(NOTA[[#This Row],[CONCAT1]],[3]!db[NB NOTA_C],0))</f>
        <v/>
      </c>
      <c r="AR817" s="39" t="str">
        <f>IF(NOTA[[#This Row],[QTY/ CTN]]="","",TRUE)</f>
        <v/>
      </c>
      <c r="AS817" s="39" t="str">
        <f ca="1">IF(NOTA[[#This Row],[ID_H]]="","",IF(NOTA[[#This Row],[Column3]]=TRUE,NOTA[[#This Row],[QTY/ CTN]],INDEX([3]!db[QTY/ CTN],NOTA[[#This Row],[//DB]])))</f>
        <v/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7" s="39" t="str">
        <f ca="1">IF(NOTA[[#This Row],[ID_H]]="","",MATCH(NOTA[[#This Row],[NB NOTA_C_QTY]],[3]!db[NB NOTA_C_QTY],0))</f>
        <v/>
      </c>
      <c r="AV817" s="55" t="str">
        <f ca="1">IF(NOTA[[#This Row],[NB NOTA_C_QTY]]="","",ROW()-2)</f>
        <v/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 t="str">
        <f ca="1">IF(NOTA[[#This Row],[NAMA BARANG]]="","",INDEX(NOTA[ID],MATCH(,INDIRECT(ADDRESS(ROW(NOTA[ID]),COLUMN(NOTA[ID]))&amp;":"&amp;ADDRESS(ROW(),COLUMN(NOTA[ID]))),-1)))</f>
        <v/>
      </c>
      <c r="E818" s="47"/>
      <c r="H818" s="48"/>
      <c r="N818" s="39"/>
      <c r="Q818" s="43"/>
      <c r="R818" s="49"/>
      <c r="S818" s="50"/>
      <c r="U818" s="51"/>
      <c r="V818" s="46"/>
      <c r="W818" s="51" t="str">
        <f>IF(NOTA[[#This Row],[HARGA/ CTN]]="",NOTA[[#This Row],[JUMLAH_H]],NOTA[[#This Row],[HARGA/ CTN]]*IF(NOTA[[#This Row],[C]]="",0,NOTA[[#This Row],[C]]))</f>
        <v/>
      </c>
      <c r="X818" s="51" t="str">
        <f>IF(NOTA[[#This Row],[JUMLAH]]="","",NOTA[[#This Row],[JUMLAH]]*NOTA[[#This Row],[DISC 1]])</f>
        <v/>
      </c>
      <c r="Y818" s="51" t="str">
        <f>IF(NOTA[[#This Row],[JUMLAH]]="","",(NOTA[[#This Row],[JUMLAH]]-NOTA[[#This Row],[DISC 1-]])*NOTA[[#This Row],[DISC 2]])</f>
        <v/>
      </c>
      <c r="Z818" s="51" t="str">
        <f>IF(NOTA[[#This Row],[JUMLAH]]="","",NOTA[[#This Row],[DISC 1-]]+NOTA[[#This Row],[DISC 2-]])</f>
        <v/>
      </c>
      <c r="AA818" s="51" t="str">
        <f>IF(NOTA[[#This Row],[JUMLAH]]="","",NOTA[[#This Row],[JUMLAH]]-NOTA[[#This Row],[DISC]])</f>
        <v/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51" t="str">
        <f>IF(OR(NOTA[[#This Row],[QTY]]="",NOTA[[#This Row],[HARGA SATUAN]]="",),"",NOTA[[#This Row],[QTY]]*NOTA[[#This Row],[HARGA SATUAN]])</f>
        <v/>
      </c>
      <c r="AG818" s="40" t="str">
        <f ca="1">IF(NOTA[ID_H]="","",INDEX(NOTA[TANGGAL],MATCH(,INDIRECT(ADDRESS(ROW(NOTA[TANGGAL]),COLUMN(NOTA[TANGGAL]))&amp;":"&amp;ADDRESS(ROW(),COLUMN(NOTA[TANGGAL]))),-1)))</f>
        <v/>
      </c>
      <c r="AH818" s="42" t="str">
        <f ca="1">IF(NOTA[[#This Row],[NAMA BARANG]]="","",INDEX(NOTA[SUPPLIER],MATCH(,INDIRECT(ADDRESS(ROW(NOTA[ID]),COLUMN(NOTA[ID]))&amp;":"&amp;ADDRESS(ROW(),COLUMN(NOTA[ID]))),-1)))</f>
        <v/>
      </c>
      <c r="AI818" s="42" t="str">
        <f ca="1">IF(NOTA[[#This Row],[ID_H]]="","",IF(NOTA[[#This Row],[FAKTUR]]="",INDIRECT(ADDRESS(ROW()-1,COLUMN())),NOTA[[#This Row],[FAKTUR]]))</f>
        <v/>
      </c>
      <c r="AJ818" s="39" t="str">
        <f ca="1">IF(NOTA[[#This Row],[ID]]="","",COUNTIF(NOTA[ID_H],NOTA[[#This Row],[ID_H]]))</f>
        <v/>
      </c>
      <c r="AK818" s="39" t="str">
        <f ca="1">IF(NOTA[[#This Row],[TGL.NOTA]]="",IF(NOTA[[#This Row],[SUPPLIER_H]]="","",AK817),MONTH(NOTA[[#This Row],[TGL.NOTA]]))</f>
        <v/>
      </c>
      <c r="AL818" s="39" t="str">
        <f>LOWER(SUBSTITUTE(SUBSTITUTE(SUBSTITUTE(SUBSTITUTE(SUBSTITUTE(SUBSTITUTE(SUBSTITUTE(SUBSTITUTE(SUBSTITUTE(NOTA[NAMA BARANG]," ",),".",""),"-",""),"(",""),")",""),",",""),"/",""),"""",""),"+",""))</f>
        <v/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 t="str">
        <f>IF(NOTA[[#This Row],[CONCAT1]]="","",MATCH(NOTA[[#This Row],[CONCAT1]],[3]!db[NB NOTA_C],0))</f>
        <v/>
      </c>
      <c r="AR818" s="39" t="str">
        <f>IF(NOTA[[#This Row],[QTY/ CTN]]="","",TRUE)</f>
        <v/>
      </c>
      <c r="AS818" s="39" t="str">
        <f ca="1">IF(NOTA[[#This Row],[ID_H]]="","",IF(NOTA[[#This Row],[Column3]]=TRUE,NOTA[[#This Row],[QTY/ CTN]],INDEX([3]!db[QTY/ CTN],NOTA[[#This Row],[//DB]])))</f>
        <v/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8" s="39" t="str">
        <f ca="1">IF(NOTA[[#This Row],[ID_H]]="","",MATCH(NOTA[[#This Row],[NB NOTA_C_QTY]],[3]!db[NB NOTA_C_QTY],0))</f>
        <v/>
      </c>
      <c r="AV818" s="55" t="str">
        <f ca="1">IF(NOTA[[#This Row],[NB NOTA_C_QTY]]="","",ROW()-2)</f>
        <v/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 t="str">
        <f ca="1">IF(NOTA[[#This Row],[NAMA BARANG]]="","",INDEX(NOTA[ID],MATCH(,INDIRECT(ADDRESS(ROW(NOTA[ID]),COLUMN(NOTA[ID]))&amp;":"&amp;ADDRESS(ROW(),COLUMN(NOTA[ID]))),-1)))</f>
        <v/>
      </c>
      <c r="E819" s="47"/>
      <c r="H819" s="48"/>
      <c r="N819" s="39"/>
      <c r="Q819" s="43"/>
      <c r="R819" s="49"/>
      <c r="S819" s="50"/>
      <c r="U819" s="51"/>
      <c r="V819" s="46"/>
      <c r="W819" s="51" t="str">
        <f>IF(NOTA[[#This Row],[HARGA/ CTN]]="",NOTA[[#This Row],[JUMLAH_H]],NOTA[[#This Row],[HARGA/ CTN]]*IF(NOTA[[#This Row],[C]]="",0,NOTA[[#This Row],[C]]))</f>
        <v/>
      </c>
      <c r="X819" s="51" t="str">
        <f>IF(NOTA[[#This Row],[JUMLAH]]="","",NOTA[[#This Row],[JUMLAH]]*NOTA[[#This Row],[DISC 1]])</f>
        <v/>
      </c>
      <c r="Y819" s="51" t="str">
        <f>IF(NOTA[[#This Row],[JUMLAH]]="","",(NOTA[[#This Row],[JUMLAH]]-NOTA[[#This Row],[DISC 1-]])*NOTA[[#This Row],[DISC 2]])</f>
        <v/>
      </c>
      <c r="Z819" s="51" t="str">
        <f>IF(NOTA[[#This Row],[JUMLAH]]="","",NOTA[[#This Row],[DISC 1-]]+NOTA[[#This Row],[DISC 2-]])</f>
        <v/>
      </c>
      <c r="AA819" s="51" t="str">
        <f>IF(NOTA[[#This Row],[JUMLAH]]="","",NOTA[[#This Row],[JUMLAH]]-NOTA[[#This Row],[DISC]])</f>
        <v/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1" t="str">
        <f>IF(OR(NOTA[[#This Row],[QTY]]="",NOTA[[#This Row],[HARGA SATUAN]]="",),"",NOTA[[#This Row],[QTY]]*NOTA[[#This Row],[HARGA SATUAN]])</f>
        <v/>
      </c>
      <c r="AG819" s="40" t="str">
        <f ca="1">IF(NOTA[ID_H]="","",INDEX(NOTA[TANGGAL],MATCH(,INDIRECT(ADDRESS(ROW(NOTA[TANGGAL]),COLUMN(NOTA[TANGGAL]))&amp;":"&amp;ADDRESS(ROW(),COLUMN(NOTA[TANGGAL]))),-1)))</f>
        <v/>
      </c>
      <c r="AH819" s="42" t="str">
        <f ca="1">IF(NOTA[[#This Row],[NAMA BARANG]]="","",INDEX(NOTA[SUPPLIER],MATCH(,INDIRECT(ADDRESS(ROW(NOTA[ID]),COLUMN(NOTA[ID]))&amp;":"&amp;ADDRESS(ROW(),COLUMN(NOTA[ID]))),-1)))</f>
        <v/>
      </c>
      <c r="AI819" s="42" t="str">
        <f ca="1">IF(NOTA[[#This Row],[ID_H]]="","",IF(NOTA[[#This Row],[FAKTUR]]="",INDIRECT(ADDRESS(ROW()-1,COLUMN())),NOTA[[#This Row],[FAKTUR]]))</f>
        <v/>
      </c>
      <c r="AJ819" s="39" t="str">
        <f ca="1">IF(NOTA[[#This Row],[ID]]="","",COUNTIF(NOTA[ID_H],NOTA[[#This Row],[ID_H]]))</f>
        <v/>
      </c>
      <c r="AK819" s="39" t="str">
        <f ca="1">IF(NOTA[[#This Row],[TGL.NOTA]]="",IF(NOTA[[#This Row],[SUPPLIER_H]]="","",AK818),MONTH(NOTA[[#This Row],[TGL.NOTA]]))</f>
        <v/>
      </c>
      <c r="AL819" s="39" t="str">
        <f>LOWER(SUBSTITUTE(SUBSTITUTE(SUBSTITUTE(SUBSTITUTE(SUBSTITUTE(SUBSTITUTE(SUBSTITUTE(SUBSTITUTE(SUBSTITUTE(NOTA[NAMA BARANG]," ",),".",""),"-",""),"(",""),")",""),",",""),"/",""),"""",""),"+",""))</f>
        <v/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 t="str">
        <f>IF(NOTA[[#This Row],[CONCAT1]]="","",MATCH(NOTA[[#This Row],[CONCAT1]],[3]!db[NB NOTA_C],0))</f>
        <v/>
      </c>
      <c r="AR819" s="39" t="str">
        <f>IF(NOTA[[#This Row],[QTY/ CTN]]="","",TRUE)</f>
        <v/>
      </c>
      <c r="AS819" s="39" t="str">
        <f ca="1">IF(NOTA[[#This Row],[ID_H]]="","",IF(NOTA[[#This Row],[Column3]]=TRUE,NOTA[[#This Row],[QTY/ CTN]],INDEX([3]!db[QTY/ CTN],NOTA[[#This Row],[//DB]])))</f>
        <v/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9" s="39" t="str">
        <f ca="1">IF(NOTA[[#This Row],[ID_H]]="","",MATCH(NOTA[[#This Row],[NB NOTA_C_QTY]],[3]!db[NB NOTA_C_QTY],0))</f>
        <v/>
      </c>
      <c r="AV819" s="55" t="str">
        <f ca="1">IF(NOTA[[#This Row],[NB NOTA_C_QTY]]="","",ROW()-2)</f>
        <v/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 t="str">
        <f ca="1">IF(NOTA[[#This Row],[NAMA BARANG]]="","",INDEX(NOTA[ID],MATCH(,INDIRECT(ADDRESS(ROW(NOTA[ID]),COLUMN(NOTA[ID]))&amp;":"&amp;ADDRESS(ROW(),COLUMN(NOTA[ID]))),-1)))</f>
        <v/>
      </c>
      <c r="E820" s="47"/>
      <c r="H820" s="48"/>
      <c r="N820" s="39"/>
      <c r="Q820" s="43"/>
      <c r="R820" s="49"/>
      <c r="S820" s="50"/>
      <c r="U820" s="51"/>
      <c r="V820" s="46"/>
      <c r="W820" s="51" t="str">
        <f>IF(NOTA[[#This Row],[HARGA/ CTN]]="",NOTA[[#This Row],[JUMLAH_H]],NOTA[[#This Row],[HARGA/ CTN]]*IF(NOTA[[#This Row],[C]]="",0,NOTA[[#This Row],[C]]))</f>
        <v/>
      </c>
      <c r="X820" s="51" t="str">
        <f>IF(NOTA[[#This Row],[JUMLAH]]="","",NOTA[[#This Row],[JUMLAH]]*NOTA[[#This Row],[DISC 1]])</f>
        <v/>
      </c>
      <c r="Y820" s="51" t="str">
        <f>IF(NOTA[[#This Row],[JUMLAH]]="","",(NOTA[[#This Row],[JUMLAH]]-NOTA[[#This Row],[DISC 1-]])*NOTA[[#This Row],[DISC 2]])</f>
        <v/>
      </c>
      <c r="Z820" s="51" t="str">
        <f>IF(NOTA[[#This Row],[JUMLAH]]="","",NOTA[[#This Row],[DISC 1-]]+NOTA[[#This Row],[DISC 2-]])</f>
        <v/>
      </c>
      <c r="AA820" s="51" t="str">
        <f>IF(NOTA[[#This Row],[JUMLAH]]="","",NOTA[[#This Row],[JUMLAH]]-NOTA[[#This Row],[DISC]])</f>
        <v/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51" t="str">
        <f>IF(OR(NOTA[[#This Row],[QTY]]="",NOTA[[#This Row],[HARGA SATUAN]]="",),"",NOTA[[#This Row],[QTY]]*NOTA[[#This Row],[HARGA SATUAN]])</f>
        <v/>
      </c>
      <c r="AG820" s="40" t="str">
        <f ca="1">IF(NOTA[ID_H]="","",INDEX(NOTA[TANGGAL],MATCH(,INDIRECT(ADDRESS(ROW(NOTA[TANGGAL]),COLUMN(NOTA[TANGGAL]))&amp;":"&amp;ADDRESS(ROW(),COLUMN(NOTA[TANGGAL]))),-1)))</f>
        <v/>
      </c>
      <c r="AH820" s="42" t="str">
        <f ca="1">IF(NOTA[[#This Row],[NAMA BARANG]]="","",INDEX(NOTA[SUPPLIER],MATCH(,INDIRECT(ADDRESS(ROW(NOTA[ID]),COLUMN(NOTA[ID]))&amp;":"&amp;ADDRESS(ROW(),COLUMN(NOTA[ID]))),-1)))</f>
        <v/>
      </c>
      <c r="AI820" s="42" t="str">
        <f ca="1">IF(NOTA[[#This Row],[ID_H]]="","",IF(NOTA[[#This Row],[FAKTUR]]="",INDIRECT(ADDRESS(ROW()-1,COLUMN())),NOTA[[#This Row],[FAKTUR]]))</f>
        <v/>
      </c>
      <c r="AJ820" s="39" t="str">
        <f ca="1">IF(NOTA[[#This Row],[ID]]="","",COUNTIF(NOTA[ID_H],NOTA[[#This Row],[ID_H]]))</f>
        <v/>
      </c>
      <c r="AK820" s="39" t="str">
        <f ca="1">IF(NOTA[[#This Row],[TGL.NOTA]]="",IF(NOTA[[#This Row],[SUPPLIER_H]]="","",AK819),MONTH(NOTA[[#This Row],[TGL.NOTA]]))</f>
        <v/>
      </c>
      <c r="AL820" s="39" t="str">
        <f>LOWER(SUBSTITUTE(SUBSTITUTE(SUBSTITUTE(SUBSTITUTE(SUBSTITUTE(SUBSTITUTE(SUBSTITUTE(SUBSTITUTE(SUBSTITUTE(NOTA[NAMA BARANG]," ",),".",""),"-",""),"(",""),")",""),",",""),"/",""),"""",""),"+",""))</f>
        <v/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 t="str">
        <f>IF(NOTA[[#This Row],[CONCAT1]]="","",MATCH(NOTA[[#This Row],[CONCAT1]],[3]!db[NB NOTA_C],0))</f>
        <v/>
      </c>
      <c r="AR820" s="39" t="str">
        <f>IF(NOTA[[#This Row],[QTY/ CTN]]="","",TRUE)</f>
        <v/>
      </c>
      <c r="AS820" s="39" t="str">
        <f ca="1">IF(NOTA[[#This Row],[ID_H]]="","",IF(NOTA[[#This Row],[Column3]]=TRUE,NOTA[[#This Row],[QTY/ CTN]],INDEX([3]!db[QTY/ CTN],NOTA[[#This Row],[//DB]])))</f>
        <v/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0" s="39" t="str">
        <f ca="1">IF(NOTA[[#This Row],[ID_H]]="","",MATCH(NOTA[[#This Row],[NB NOTA_C_QTY]],[3]!db[NB NOTA_C_QTY],0))</f>
        <v/>
      </c>
      <c r="AV820" s="55" t="str">
        <f ca="1">IF(NOTA[[#This Row],[NB NOTA_C_QTY]]="","",ROW()-2)</f>
        <v/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 t="str">
        <f ca="1">IF(NOTA[[#This Row],[NAMA BARANG]]="","",INDEX(NOTA[ID],MATCH(,INDIRECT(ADDRESS(ROW(NOTA[ID]),COLUMN(NOTA[ID]))&amp;":"&amp;ADDRESS(ROW(),COLUMN(NOTA[ID]))),-1)))</f>
        <v/>
      </c>
      <c r="E821" s="47"/>
      <c r="H821" s="48"/>
      <c r="N821" s="39"/>
      <c r="Q821" s="43"/>
      <c r="R821" s="49"/>
      <c r="S821" s="50"/>
      <c r="U821" s="51"/>
      <c r="V821" s="46"/>
      <c r="W821" s="51" t="str">
        <f>IF(NOTA[[#This Row],[HARGA/ CTN]]="",NOTA[[#This Row],[JUMLAH_H]],NOTA[[#This Row],[HARGA/ CTN]]*IF(NOTA[[#This Row],[C]]="",0,NOTA[[#This Row],[C]]))</f>
        <v/>
      </c>
      <c r="X821" s="51" t="str">
        <f>IF(NOTA[[#This Row],[JUMLAH]]="","",NOTA[[#This Row],[JUMLAH]]*NOTA[[#This Row],[DISC 1]])</f>
        <v/>
      </c>
      <c r="Y821" s="51" t="str">
        <f>IF(NOTA[[#This Row],[JUMLAH]]="","",(NOTA[[#This Row],[JUMLAH]]-NOTA[[#This Row],[DISC 1-]])*NOTA[[#This Row],[DISC 2]])</f>
        <v/>
      </c>
      <c r="Z821" s="51" t="str">
        <f>IF(NOTA[[#This Row],[JUMLAH]]="","",NOTA[[#This Row],[DISC 1-]]+NOTA[[#This Row],[DISC 2-]])</f>
        <v/>
      </c>
      <c r="AA821" s="51" t="str">
        <f>IF(NOTA[[#This Row],[JUMLAH]]="","",NOTA[[#This Row],[JUMLAH]]-NOTA[[#This Row],[DISC]])</f>
        <v/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51" t="str">
        <f>IF(OR(NOTA[[#This Row],[QTY]]="",NOTA[[#This Row],[HARGA SATUAN]]="",),"",NOTA[[#This Row],[QTY]]*NOTA[[#This Row],[HARGA SATUAN]])</f>
        <v/>
      </c>
      <c r="AG821" s="40" t="str">
        <f ca="1">IF(NOTA[ID_H]="","",INDEX(NOTA[TANGGAL],MATCH(,INDIRECT(ADDRESS(ROW(NOTA[TANGGAL]),COLUMN(NOTA[TANGGAL]))&amp;":"&amp;ADDRESS(ROW(),COLUMN(NOTA[TANGGAL]))),-1)))</f>
        <v/>
      </c>
      <c r="AH821" s="42" t="str">
        <f ca="1">IF(NOTA[[#This Row],[NAMA BARANG]]="","",INDEX(NOTA[SUPPLIER],MATCH(,INDIRECT(ADDRESS(ROW(NOTA[ID]),COLUMN(NOTA[ID]))&amp;":"&amp;ADDRESS(ROW(),COLUMN(NOTA[ID]))),-1)))</f>
        <v/>
      </c>
      <c r="AI821" s="42" t="str">
        <f ca="1">IF(NOTA[[#This Row],[ID_H]]="","",IF(NOTA[[#This Row],[FAKTUR]]="",INDIRECT(ADDRESS(ROW()-1,COLUMN())),NOTA[[#This Row],[FAKTUR]]))</f>
        <v/>
      </c>
      <c r="AJ821" s="39" t="str">
        <f ca="1">IF(NOTA[[#This Row],[ID]]="","",COUNTIF(NOTA[ID_H],NOTA[[#This Row],[ID_H]]))</f>
        <v/>
      </c>
      <c r="AK821" s="39" t="str">
        <f ca="1">IF(NOTA[[#This Row],[TGL.NOTA]]="",IF(NOTA[[#This Row],[SUPPLIER_H]]="","",AK820),MONTH(NOTA[[#This Row],[TGL.NOTA]]))</f>
        <v/>
      </c>
      <c r="AL821" s="39" t="str">
        <f>LOWER(SUBSTITUTE(SUBSTITUTE(SUBSTITUTE(SUBSTITUTE(SUBSTITUTE(SUBSTITUTE(SUBSTITUTE(SUBSTITUTE(SUBSTITUTE(NOTA[NAMA BARANG]," ",),".",""),"-",""),"(",""),")",""),",",""),"/",""),"""",""),"+",""))</f>
        <v/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 t="str">
        <f>IF(NOTA[[#This Row],[CONCAT1]]="","",MATCH(NOTA[[#This Row],[CONCAT1]],[3]!db[NB NOTA_C],0))</f>
        <v/>
      </c>
      <c r="AR821" s="39" t="str">
        <f>IF(NOTA[[#This Row],[QTY/ CTN]]="","",TRUE)</f>
        <v/>
      </c>
      <c r="AS821" s="39" t="str">
        <f ca="1">IF(NOTA[[#This Row],[ID_H]]="","",IF(NOTA[[#This Row],[Column3]]=TRUE,NOTA[[#This Row],[QTY/ CTN]],INDEX([3]!db[QTY/ CTN],NOTA[[#This Row],[//DB]])))</f>
        <v/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1" s="39" t="str">
        <f ca="1">IF(NOTA[[#This Row],[ID_H]]="","",MATCH(NOTA[[#This Row],[NB NOTA_C_QTY]],[3]!db[NB NOTA_C_QTY],0))</f>
        <v/>
      </c>
      <c r="AV821" s="55" t="str">
        <f ca="1">IF(NOTA[[#This Row],[NB NOTA_C_QTY]]="","",ROW()-2)</f>
        <v/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 t="str">
        <f ca="1">IF(NOTA[[#This Row],[NAMA BARANG]]="","",INDEX(NOTA[ID],MATCH(,INDIRECT(ADDRESS(ROW(NOTA[ID]),COLUMN(NOTA[ID]))&amp;":"&amp;ADDRESS(ROW(),COLUMN(NOTA[ID]))),-1)))</f>
        <v/>
      </c>
      <c r="E822" s="47"/>
      <c r="H822" s="48"/>
      <c r="N822" s="39"/>
      <c r="Q822" s="43"/>
      <c r="R822" s="49"/>
      <c r="S822" s="50"/>
      <c r="U822" s="51"/>
      <c r="V822" s="46"/>
      <c r="W822" s="51" t="str">
        <f>IF(NOTA[[#This Row],[HARGA/ CTN]]="",NOTA[[#This Row],[JUMLAH_H]],NOTA[[#This Row],[HARGA/ CTN]]*IF(NOTA[[#This Row],[C]]="",0,NOTA[[#This Row],[C]]))</f>
        <v/>
      </c>
      <c r="X822" s="51" t="str">
        <f>IF(NOTA[[#This Row],[JUMLAH]]="","",NOTA[[#This Row],[JUMLAH]]*NOTA[[#This Row],[DISC 1]])</f>
        <v/>
      </c>
      <c r="Y822" s="51" t="str">
        <f>IF(NOTA[[#This Row],[JUMLAH]]="","",(NOTA[[#This Row],[JUMLAH]]-NOTA[[#This Row],[DISC 1-]])*NOTA[[#This Row],[DISC 2]])</f>
        <v/>
      </c>
      <c r="Z822" s="51" t="str">
        <f>IF(NOTA[[#This Row],[JUMLAH]]="","",NOTA[[#This Row],[DISC 1-]]+NOTA[[#This Row],[DISC 2-]])</f>
        <v/>
      </c>
      <c r="AA822" s="51" t="str">
        <f>IF(NOTA[[#This Row],[JUMLAH]]="","",NOTA[[#This Row],[JUMLAH]]-NOTA[[#This Row],[DISC]])</f>
        <v/>
      </c>
      <c r="AB822" s="51"/>
      <c r="AC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51" t="str">
        <f>IF(OR(NOTA[[#This Row],[QTY]]="",NOTA[[#This Row],[HARGA SATUAN]]="",),"",NOTA[[#This Row],[QTY]]*NOTA[[#This Row],[HARGA SATUAN]])</f>
        <v/>
      </c>
      <c r="AG822" s="40" t="str">
        <f ca="1">IF(NOTA[ID_H]="","",INDEX(NOTA[TANGGAL],MATCH(,INDIRECT(ADDRESS(ROW(NOTA[TANGGAL]),COLUMN(NOTA[TANGGAL]))&amp;":"&amp;ADDRESS(ROW(),COLUMN(NOTA[TANGGAL]))),-1)))</f>
        <v/>
      </c>
      <c r="AH822" s="42" t="str">
        <f ca="1">IF(NOTA[[#This Row],[NAMA BARANG]]="","",INDEX(NOTA[SUPPLIER],MATCH(,INDIRECT(ADDRESS(ROW(NOTA[ID]),COLUMN(NOTA[ID]))&amp;":"&amp;ADDRESS(ROW(),COLUMN(NOTA[ID]))),-1)))</f>
        <v/>
      </c>
      <c r="AI822" s="42" t="str">
        <f ca="1">IF(NOTA[[#This Row],[ID_H]]="","",IF(NOTA[[#This Row],[FAKTUR]]="",INDIRECT(ADDRESS(ROW()-1,COLUMN())),NOTA[[#This Row],[FAKTUR]]))</f>
        <v/>
      </c>
      <c r="AJ822" s="39" t="str">
        <f ca="1">IF(NOTA[[#This Row],[ID]]="","",COUNTIF(NOTA[ID_H],NOTA[[#This Row],[ID_H]]))</f>
        <v/>
      </c>
      <c r="AK822" s="39" t="str">
        <f ca="1">IF(NOTA[[#This Row],[TGL.NOTA]]="",IF(NOTA[[#This Row],[SUPPLIER_H]]="","",AK821),MONTH(NOTA[[#This Row],[TGL.NOTA]]))</f>
        <v/>
      </c>
      <c r="AL822" s="39" t="str">
        <f>LOWER(SUBSTITUTE(SUBSTITUTE(SUBSTITUTE(SUBSTITUTE(SUBSTITUTE(SUBSTITUTE(SUBSTITUTE(SUBSTITUTE(SUBSTITUTE(NOTA[NAMA BARANG]," ",),".",""),"-",""),"(",""),")",""),",",""),"/",""),"""",""),"+",""))</f>
        <v/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 t="str">
        <f>IF(NOTA[[#This Row],[CONCAT1]]="","",MATCH(NOTA[[#This Row],[CONCAT1]],[3]!db[NB NOTA_C],0))</f>
        <v/>
      </c>
      <c r="AR822" s="39" t="str">
        <f>IF(NOTA[[#This Row],[QTY/ CTN]]="","",TRUE)</f>
        <v/>
      </c>
      <c r="AS822" s="39" t="str">
        <f ca="1">IF(NOTA[[#This Row],[ID_H]]="","",IF(NOTA[[#This Row],[Column3]]=TRUE,NOTA[[#This Row],[QTY/ CTN]],INDEX([3]!db[QTY/ CTN],NOTA[[#This Row],[//DB]])))</f>
        <v/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2" s="39" t="str">
        <f ca="1">IF(NOTA[[#This Row],[ID_H]]="","",MATCH(NOTA[[#This Row],[NB NOTA_C_QTY]],[3]!db[NB NOTA_C_QTY],0))</f>
        <v/>
      </c>
      <c r="AV822" s="55" t="str">
        <f ca="1">IF(NOTA[[#This Row],[NB NOTA_C_QTY]]="","",ROW()-2)</f>
        <v/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NOTA_C_QTY]],[3]!db[NB NOTA_C_QTY],0))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47"/>
      <c r="H824" s="48"/>
      <c r="N824" s="39"/>
      <c r="Q824" s="43"/>
      <c r="R824" s="49"/>
      <c r="S824" s="50"/>
      <c r="U824" s="51"/>
      <c r="V824" s="46"/>
      <c r="W824" s="51" t="str">
        <f>IF(NOTA[[#This Row],[HARGA/ CTN]]="",NOTA[[#This Row],[JUMLAH_H]],NOTA[[#This Row],[HARGA/ CTN]]*IF(NOTA[[#This Row],[C]]="",0,NOTA[[#This Row],[C]]))</f>
        <v/>
      </c>
      <c r="X824" s="51" t="str">
        <f>IF(NOTA[[#This Row],[JUMLAH]]="","",NOTA[[#This Row],[JUMLAH]]*NOTA[[#This Row],[DISC 1]])</f>
        <v/>
      </c>
      <c r="Y824" s="51" t="str">
        <f>IF(NOTA[[#This Row],[JUMLAH]]="","",(NOTA[[#This Row],[JUMLAH]]-NOTA[[#This Row],[DISC 1-]])*NOTA[[#This Row],[DISC 2]])</f>
        <v/>
      </c>
      <c r="Z824" s="51" t="str">
        <f>IF(NOTA[[#This Row],[JUMLAH]]="","",NOTA[[#This Row],[DISC 1-]]+NOTA[[#This Row],[DISC 2-]])</f>
        <v/>
      </c>
      <c r="AA824" s="51" t="str">
        <f>IF(NOTA[[#This Row],[JUMLAH]]="","",NOTA[[#This Row],[JUMLAH]]-NOTA[[#This Row],[DISC]])</f>
        <v/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1" t="str">
        <f>IF(OR(NOTA[[#This Row],[QTY]]="",NOTA[[#This Row],[HARGA SATUAN]]="",),"",NOTA[[#This Row],[QTY]]*NOTA[[#This Row],[HARGA SATUAN]])</f>
        <v/>
      </c>
      <c r="AG824" s="40" t="str">
        <f ca="1">IF(NOTA[ID_H]="","",INDEX(NOTA[TANGGAL],MATCH(,INDIRECT(ADDRESS(ROW(NOTA[TANGGAL]),COLUMN(NOTA[TANGGAL]))&amp;":"&amp;ADDRESS(ROW(),COLUMN(NOTA[TANGGAL]))),-1)))</f>
        <v/>
      </c>
      <c r="AH824" s="42" t="str">
        <f ca="1">IF(NOTA[[#This Row],[NAMA BARANG]]="","",INDEX(NOTA[SUPPLIER],MATCH(,INDIRECT(ADDRESS(ROW(NOTA[ID]),COLUMN(NOTA[ID]))&amp;":"&amp;ADDRESS(ROW(),COLUMN(NOTA[ID]))),-1)))</f>
        <v/>
      </c>
      <c r="AI824" s="42" t="str">
        <f ca="1">IF(NOTA[[#This Row],[ID_H]]="","",IF(NOTA[[#This Row],[FAKTUR]]="",INDIRECT(ADDRESS(ROW()-1,COLUMN())),NOTA[[#This Row],[FAKTUR]]))</f>
        <v/>
      </c>
      <c r="AJ824" s="39" t="str">
        <f ca="1">IF(NOTA[[#This Row],[ID]]="","",COUNTIF(NOTA[ID_H],NOTA[[#This Row],[ID_H]]))</f>
        <v/>
      </c>
      <c r="AK824" s="39" t="str">
        <f ca="1">IF(NOTA[[#This Row],[TGL.NOTA]]="",IF(NOTA[[#This Row],[SUPPLIER_H]]="","",AK823),MONTH(NOTA[[#This Row],[TGL.NOTA]]))</f>
        <v/>
      </c>
      <c r="AL824" s="39" t="str">
        <f>LOWER(SUBSTITUTE(SUBSTITUTE(SUBSTITUTE(SUBSTITUTE(SUBSTITUTE(SUBSTITUTE(SUBSTITUTE(SUBSTITUTE(SUBSTITUTE(NOTA[NAMA BARANG]," ",),".",""),"-",""),"(",""),")",""),",",""),"/",""),"""",""),"+",""))</f>
        <v/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39" t="str">
        <f>IF(NOTA[[#This Row],[CONCAT4]]="","",_xlfn.IFNA(MATCH(NOTA[[#This Row],[CONCAT4]],[2]!RAW[CONCAT_H],0),FALSE))</f>
        <v/>
      </c>
      <c r="AQ824" s="39" t="str">
        <f>IF(NOTA[[#This Row],[CONCAT1]]="","",MATCH(NOTA[[#This Row],[CONCAT1]],[3]!db[NB NOTA_C],0))</f>
        <v/>
      </c>
      <c r="AR824" s="39" t="str">
        <f>IF(NOTA[[#This Row],[QTY/ CTN]]="","",TRUE)</f>
        <v/>
      </c>
      <c r="AS824" s="39" t="str">
        <f ca="1">IF(NOTA[[#This Row],[ID_H]]="","",IF(NOTA[[#This Row],[Column3]]=TRUE,NOTA[[#This Row],[QTY/ CTN]],INDEX([3]!db[QTY/ CTN],NOTA[[#This Row],[//DB]])))</f>
        <v/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4" s="39" t="str">
        <f ca="1">IF(NOTA[[#This Row],[ID_H]]="","",MATCH(NOTA[[#This Row],[NB NOTA_C_QTY]],[3]!db[NB NOTA_C_QTY],0))</f>
        <v/>
      </c>
      <c r="AV824" s="55" t="str">
        <f ca="1">IF(NOTA[[#This Row],[NB NOTA_C_QTY]]="","",ROW()-2)</f>
        <v/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 t="str">
        <f ca="1">IF(NOTA[[#This Row],[NAMA BARANG]]="","",INDEX(NOTA[ID],MATCH(,INDIRECT(ADDRESS(ROW(NOTA[ID]),COLUMN(NOTA[ID]))&amp;":"&amp;ADDRESS(ROW(),COLUMN(NOTA[ID]))),-1)))</f>
        <v/>
      </c>
      <c r="E825" s="47"/>
      <c r="H825" s="48"/>
      <c r="N825" s="39"/>
      <c r="Q825" s="43"/>
      <c r="R825" s="49"/>
      <c r="S825" s="50"/>
      <c r="U825" s="51"/>
      <c r="V825" s="46"/>
      <c r="W825" s="51" t="str">
        <f>IF(NOTA[[#This Row],[HARGA/ CTN]]="",NOTA[[#This Row],[JUMLAH_H]],NOTA[[#This Row],[HARGA/ CTN]]*IF(NOTA[[#This Row],[C]]="",0,NOTA[[#This Row],[C]]))</f>
        <v/>
      </c>
      <c r="X825" s="51" t="str">
        <f>IF(NOTA[[#This Row],[JUMLAH]]="","",NOTA[[#This Row],[JUMLAH]]*NOTA[[#This Row],[DISC 1]])</f>
        <v/>
      </c>
      <c r="Y825" s="51" t="str">
        <f>IF(NOTA[[#This Row],[JUMLAH]]="","",(NOTA[[#This Row],[JUMLAH]]-NOTA[[#This Row],[DISC 1-]])*NOTA[[#This Row],[DISC 2]])</f>
        <v/>
      </c>
      <c r="Z825" s="51" t="str">
        <f>IF(NOTA[[#This Row],[JUMLAH]]="","",NOTA[[#This Row],[DISC 1-]]+NOTA[[#This Row],[DISC 2-]])</f>
        <v/>
      </c>
      <c r="AA825" s="51" t="str">
        <f>IF(NOTA[[#This Row],[JUMLAH]]="","",NOTA[[#This Row],[JUMLAH]]-NOTA[[#This Row],[DISC]])</f>
        <v/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51" t="str">
        <f>IF(OR(NOTA[[#This Row],[QTY]]="",NOTA[[#This Row],[HARGA SATUAN]]="",),"",NOTA[[#This Row],[QTY]]*NOTA[[#This Row],[HARGA SATUAN]])</f>
        <v/>
      </c>
      <c r="AG825" s="40" t="str">
        <f ca="1">IF(NOTA[ID_H]="","",INDEX(NOTA[TANGGAL],MATCH(,INDIRECT(ADDRESS(ROW(NOTA[TANGGAL]),COLUMN(NOTA[TANGGAL]))&amp;":"&amp;ADDRESS(ROW(),COLUMN(NOTA[TANGGAL]))),-1)))</f>
        <v/>
      </c>
      <c r="AH825" s="42" t="str">
        <f ca="1">IF(NOTA[[#This Row],[NAMA BARANG]]="","",INDEX(NOTA[SUPPLIER],MATCH(,INDIRECT(ADDRESS(ROW(NOTA[ID]),COLUMN(NOTA[ID]))&amp;":"&amp;ADDRESS(ROW(),COLUMN(NOTA[ID]))),-1)))</f>
        <v/>
      </c>
      <c r="AI825" s="42" t="str">
        <f ca="1">IF(NOTA[[#This Row],[ID_H]]="","",IF(NOTA[[#This Row],[FAKTUR]]="",INDIRECT(ADDRESS(ROW()-1,COLUMN())),NOTA[[#This Row],[FAKTUR]]))</f>
        <v/>
      </c>
      <c r="AJ825" s="39" t="str">
        <f ca="1">IF(NOTA[[#This Row],[ID]]="","",COUNTIF(NOTA[ID_H],NOTA[[#This Row],[ID_H]]))</f>
        <v/>
      </c>
      <c r="AK825" s="39" t="str">
        <f ca="1">IF(NOTA[[#This Row],[TGL.NOTA]]="",IF(NOTA[[#This Row],[SUPPLIER_H]]="","",AK824),MONTH(NOTA[[#This Row],[TGL.NOTA]]))</f>
        <v/>
      </c>
      <c r="AL825" s="39" t="str">
        <f>LOWER(SUBSTITUTE(SUBSTITUTE(SUBSTITUTE(SUBSTITUTE(SUBSTITUTE(SUBSTITUTE(SUBSTITUTE(SUBSTITUTE(SUBSTITUTE(NOTA[NAMA BARANG]," ",),".",""),"-",""),"(",""),")",""),",",""),"/",""),"""",""),"+",""))</f>
        <v/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 t="str">
        <f>IF(NOTA[[#This Row],[CONCAT1]]="","",MATCH(NOTA[[#This Row],[CONCAT1]],[3]!db[NB NOTA_C],0))</f>
        <v/>
      </c>
      <c r="AR825" s="39" t="str">
        <f>IF(NOTA[[#This Row],[QTY/ CTN]]="","",TRUE)</f>
        <v/>
      </c>
      <c r="AS825" s="39" t="str">
        <f ca="1">IF(NOTA[[#This Row],[ID_H]]="","",IF(NOTA[[#This Row],[Column3]]=TRUE,NOTA[[#This Row],[QTY/ CTN]],INDEX([3]!db[QTY/ CTN],NOTA[[#This Row],[//DB]])))</f>
        <v/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5" s="39" t="str">
        <f ca="1">IF(NOTA[[#This Row],[ID_H]]="","",MATCH(NOTA[[#This Row],[NB NOTA_C_QTY]],[3]!db[NB NOTA_C_QTY],0))</f>
        <v/>
      </c>
      <c r="AV825" s="55" t="str">
        <f ca="1">IF(NOTA[[#This Row],[NB NOTA_C_QTY]]="","",ROW()-2)</f>
        <v/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 t="str">
        <f ca="1">IF(NOTA[[#This Row],[NAMA BARANG]]="","",INDEX(NOTA[ID],MATCH(,INDIRECT(ADDRESS(ROW(NOTA[ID]),COLUMN(NOTA[ID]))&amp;":"&amp;ADDRESS(ROW(),COLUMN(NOTA[ID]))),-1)))</f>
        <v/>
      </c>
      <c r="E826" s="47"/>
      <c r="H826" s="48"/>
      <c r="N826" s="39"/>
      <c r="Q826" s="43"/>
      <c r="R826" s="49"/>
      <c r="S826" s="50"/>
      <c r="U826" s="51"/>
      <c r="V826" s="46"/>
      <c r="W826" s="51" t="str">
        <f>IF(NOTA[[#This Row],[HARGA/ CTN]]="",NOTA[[#This Row],[JUMLAH_H]],NOTA[[#This Row],[HARGA/ CTN]]*IF(NOTA[[#This Row],[C]]="",0,NOTA[[#This Row],[C]]))</f>
        <v/>
      </c>
      <c r="X826" s="51" t="str">
        <f>IF(NOTA[[#This Row],[JUMLAH]]="","",NOTA[[#This Row],[JUMLAH]]*NOTA[[#This Row],[DISC 1]])</f>
        <v/>
      </c>
      <c r="Y826" s="51" t="str">
        <f>IF(NOTA[[#This Row],[JUMLAH]]="","",(NOTA[[#This Row],[JUMLAH]]-NOTA[[#This Row],[DISC 1-]])*NOTA[[#This Row],[DISC 2]])</f>
        <v/>
      </c>
      <c r="Z826" s="51" t="str">
        <f>IF(NOTA[[#This Row],[JUMLAH]]="","",NOTA[[#This Row],[DISC 1-]]+NOTA[[#This Row],[DISC 2-]])</f>
        <v/>
      </c>
      <c r="AA826" s="51" t="str">
        <f>IF(NOTA[[#This Row],[JUMLAH]]="","",NOTA[[#This Row],[JUMLAH]]-NOTA[[#This Row],[DISC]])</f>
        <v/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1" t="str">
        <f>IF(OR(NOTA[[#This Row],[QTY]]="",NOTA[[#This Row],[HARGA SATUAN]]="",),"",NOTA[[#This Row],[QTY]]*NOTA[[#This Row],[HARGA SATUAN]])</f>
        <v/>
      </c>
      <c r="AG826" s="40" t="str">
        <f ca="1">IF(NOTA[ID_H]="","",INDEX(NOTA[TANGGAL],MATCH(,INDIRECT(ADDRESS(ROW(NOTA[TANGGAL]),COLUMN(NOTA[TANGGAL]))&amp;":"&amp;ADDRESS(ROW(),COLUMN(NOTA[TANGGAL]))),-1)))</f>
        <v/>
      </c>
      <c r="AH826" s="42" t="str">
        <f ca="1">IF(NOTA[[#This Row],[NAMA BARANG]]="","",INDEX(NOTA[SUPPLIER],MATCH(,INDIRECT(ADDRESS(ROW(NOTA[ID]),COLUMN(NOTA[ID]))&amp;":"&amp;ADDRESS(ROW(),COLUMN(NOTA[ID]))),-1)))</f>
        <v/>
      </c>
      <c r="AI826" s="42" t="str">
        <f ca="1">IF(NOTA[[#This Row],[ID_H]]="","",IF(NOTA[[#This Row],[FAKTUR]]="",INDIRECT(ADDRESS(ROW()-1,COLUMN())),NOTA[[#This Row],[FAKTUR]]))</f>
        <v/>
      </c>
      <c r="AJ826" s="39" t="str">
        <f ca="1">IF(NOTA[[#This Row],[ID]]="","",COUNTIF(NOTA[ID_H],NOTA[[#This Row],[ID_H]]))</f>
        <v/>
      </c>
      <c r="AK826" s="39" t="str">
        <f ca="1">IF(NOTA[[#This Row],[TGL.NOTA]]="",IF(NOTA[[#This Row],[SUPPLIER_H]]="","",AK825),MONTH(NOTA[[#This Row],[TGL.NOTA]]))</f>
        <v/>
      </c>
      <c r="AL826" s="39" t="str">
        <f>LOWER(SUBSTITUTE(SUBSTITUTE(SUBSTITUTE(SUBSTITUTE(SUBSTITUTE(SUBSTITUTE(SUBSTITUTE(SUBSTITUTE(SUBSTITUTE(NOTA[NAMA BARANG]," ",),".",""),"-",""),"(",""),")",""),",",""),"/",""),"""",""),"+",""))</f>
        <v/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 t="str">
        <f>IF(NOTA[[#This Row],[CONCAT1]]="","",MATCH(NOTA[[#This Row],[CONCAT1]],[3]!db[NB NOTA_C],0))</f>
        <v/>
      </c>
      <c r="AR826" s="39" t="str">
        <f>IF(NOTA[[#This Row],[QTY/ CTN]]="","",TRUE)</f>
        <v/>
      </c>
      <c r="AS826" s="39" t="str">
        <f ca="1">IF(NOTA[[#This Row],[ID_H]]="","",IF(NOTA[[#This Row],[Column3]]=TRUE,NOTA[[#This Row],[QTY/ CTN]],INDEX([3]!db[QTY/ CTN],NOTA[[#This Row],[//DB]])))</f>
        <v/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6" s="39" t="str">
        <f ca="1">IF(NOTA[[#This Row],[ID_H]]="","",MATCH(NOTA[[#This Row],[NB NOTA_C_QTY]],[3]!db[NB NOTA_C_QTY],0))</f>
        <v/>
      </c>
      <c r="AV826" s="55" t="str">
        <f ca="1">IF(NOTA[[#This Row],[NB NOTA_C_QTY]]="","",ROW()-2)</f>
        <v/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 t="str">
        <f ca="1">IF(NOTA[[#This Row],[NAMA BARANG]]="","",INDEX(NOTA[ID],MATCH(,INDIRECT(ADDRESS(ROW(NOTA[ID]),COLUMN(NOTA[ID]))&amp;":"&amp;ADDRESS(ROW(),COLUMN(NOTA[ID]))),-1)))</f>
        <v/>
      </c>
      <c r="E827" s="47"/>
      <c r="H827" s="48"/>
      <c r="N827" s="39"/>
      <c r="Q827" s="43"/>
      <c r="R827" s="49"/>
      <c r="S827" s="50"/>
      <c r="U827" s="51"/>
      <c r="V827" s="46"/>
      <c r="W827" s="51" t="str">
        <f>IF(NOTA[[#This Row],[HARGA/ CTN]]="",NOTA[[#This Row],[JUMLAH_H]],NOTA[[#This Row],[HARGA/ CTN]]*IF(NOTA[[#This Row],[C]]="",0,NOTA[[#This Row],[C]]))</f>
        <v/>
      </c>
      <c r="X827" s="51" t="str">
        <f>IF(NOTA[[#This Row],[JUMLAH]]="","",NOTA[[#This Row],[JUMLAH]]*NOTA[[#This Row],[DISC 1]])</f>
        <v/>
      </c>
      <c r="Y827" s="51" t="str">
        <f>IF(NOTA[[#This Row],[JUMLAH]]="","",(NOTA[[#This Row],[JUMLAH]]-NOTA[[#This Row],[DISC 1-]])*NOTA[[#This Row],[DISC 2]])</f>
        <v/>
      </c>
      <c r="Z827" s="51" t="str">
        <f>IF(NOTA[[#This Row],[JUMLAH]]="","",NOTA[[#This Row],[DISC 1-]]+NOTA[[#This Row],[DISC 2-]])</f>
        <v/>
      </c>
      <c r="AA827" s="51" t="str">
        <f>IF(NOTA[[#This Row],[JUMLAH]]="","",NOTA[[#This Row],[JUMLAH]]-NOTA[[#This Row],[DISC]])</f>
        <v/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51" t="str">
        <f>IF(OR(NOTA[[#This Row],[QTY]]="",NOTA[[#This Row],[HARGA SATUAN]]="",),"",NOTA[[#This Row],[QTY]]*NOTA[[#This Row],[HARGA SATUAN]])</f>
        <v/>
      </c>
      <c r="AG827" s="40" t="str">
        <f ca="1">IF(NOTA[ID_H]="","",INDEX(NOTA[TANGGAL],MATCH(,INDIRECT(ADDRESS(ROW(NOTA[TANGGAL]),COLUMN(NOTA[TANGGAL]))&amp;":"&amp;ADDRESS(ROW(),COLUMN(NOTA[TANGGAL]))),-1)))</f>
        <v/>
      </c>
      <c r="AH827" s="42" t="str">
        <f ca="1">IF(NOTA[[#This Row],[NAMA BARANG]]="","",INDEX(NOTA[SUPPLIER],MATCH(,INDIRECT(ADDRESS(ROW(NOTA[ID]),COLUMN(NOTA[ID]))&amp;":"&amp;ADDRESS(ROW(),COLUMN(NOTA[ID]))),-1)))</f>
        <v/>
      </c>
      <c r="AI827" s="42" t="str">
        <f ca="1">IF(NOTA[[#This Row],[ID_H]]="","",IF(NOTA[[#This Row],[FAKTUR]]="",INDIRECT(ADDRESS(ROW()-1,COLUMN())),NOTA[[#This Row],[FAKTUR]]))</f>
        <v/>
      </c>
      <c r="AJ827" s="39" t="str">
        <f ca="1">IF(NOTA[[#This Row],[ID]]="","",COUNTIF(NOTA[ID_H],NOTA[[#This Row],[ID_H]]))</f>
        <v/>
      </c>
      <c r="AK827" s="39" t="str">
        <f ca="1">IF(NOTA[[#This Row],[TGL.NOTA]]="",IF(NOTA[[#This Row],[SUPPLIER_H]]="","",AK826),MONTH(NOTA[[#This Row],[TGL.NOTA]]))</f>
        <v/>
      </c>
      <c r="AL827" s="39" t="str">
        <f>LOWER(SUBSTITUTE(SUBSTITUTE(SUBSTITUTE(SUBSTITUTE(SUBSTITUTE(SUBSTITUTE(SUBSTITUTE(SUBSTITUTE(SUBSTITUTE(NOTA[NAMA BARANG]," ",),".",""),"-",""),"(",""),")",""),",",""),"/",""),"""",""),"+",""))</f>
        <v/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 t="str">
        <f>IF(NOTA[[#This Row],[CONCAT1]]="","",MATCH(NOTA[[#This Row],[CONCAT1]],[3]!db[NB NOTA_C],0))</f>
        <v/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/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7" s="39" t="str">
        <f ca="1">IF(NOTA[[#This Row],[ID_H]]="","",MATCH(NOTA[[#This Row],[NB NOTA_C_QTY]],[3]!db[NB NOTA_C_QTY],0))</f>
        <v/>
      </c>
      <c r="AV827" s="55" t="str">
        <f ca="1">IF(NOTA[[#This Row],[NB NOTA_C_QTY]]="","",ROW()-2)</f>
        <v/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 t="str">
        <f ca="1">IF(NOTA[[#This Row],[NAMA BARANG]]="","",INDEX(NOTA[ID],MATCH(,INDIRECT(ADDRESS(ROW(NOTA[ID]),COLUMN(NOTA[ID]))&amp;":"&amp;ADDRESS(ROW(),COLUMN(NOTA[ID]))),-1)))</f>
        <v/>
      </c>
      <c r="E828" s="47"/>
      <c r="H828" s="48"/>
      <c r="N828" s="39"/>
      <c r="Q828" s="43"/>
      <c r="R828" s="49"/>
      <c r="S828" s="50"/>
      <c r="U828" s="51"/>
      <c r="V828" s="46"/>
      <c r="W828" s="51" t="str">
        <f>IF(NOTA[[#This Row],[HARGA/ CTN]]="",NOTA[[#This Row],[JUMLAH_H]],NOTA[[#This Row],[HARGA/ CTN]]*IF(NOTA[[#This Row],[C]]="",0,NOTA[[#This Row],[C]]))</f>
        <v/>
      </c>
      <c r="X828" s="51" t="str">
        <f>IF(NOTA[[#This Row],[JUMLAH]]="","",NOTA[[#This Row],[JUMLAH]]*NOTA[[#This Row],[DISC 1]])</f>
        <v/>
      </c>
      <c r="Y828" s="51" t="str">
        <f>IF(NOTA[[#This Row],[JUMLAH]]="","",(NOTA[[#This Row],[JUMLAH]]-NOTA[[#This Row],[DISC 1-]])*NOTA[[#This Row],[DISC 2]])</f>
        <v/>
      </c>
      <c r="Z828" s="51" t="str">
        <f>IF(NOTA[[#This Row],[JUMLAH]]="","",NOTA[[#This Row],[DISC 1-]]+NOTA[[#This Row],[DISC 2-]])</f>
        <v/>
      </c>
      <c r="AA828" s="51" t="str">
        <f>IF(NOTA[[#This Row],[JUMLAH]]="","",NOTA[[#This Row],[JUMLAH]]-NOTA[[#This Row],[DISC]])</f>
        <v/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1" t="str">
        <f>IF(OR(NOTA[[#This Row],[QTY]]="",NOTA[[#This Row],[HARGA SATUAN]]="",),"",NOTA[[#This Row],[QTY]]*NOTA[[#This Row],[HARGA SATUAN]])</f>
        <v/>
      </c>
      <c r="AG828" s="40" t="str">
        <f ca="1">IF(NOTA[ID_H]="","",INDEX(NOTA[TANGGAL],MATCH(,INDIRECT(ADDRESS(ROW(NOTA[TANGGAL]),COLUMN(NOTA[TANGGAL]))&amp;":"&amp;ADDRESS(ROW(),COLUMN(NOTA[TANGGAL]))),-1)))</f>
        <v/>
      </c>
      <c r="AH828" s="42" t="str">
        <f ca="1">IF(NOTA[[#This Row],[NAMA BARANG]]="","",INDEX(NOTA[SUPPLIER],MATCH(,INDIRECT(ADDRESS(ROW(NOTA[ID]),COLUMN(NOTA[ID]))&amp;":"&amp;ADDRESS(ROW(),COLUMN(NOTA[ID]))),-1)))</f>
        <v/>
      </c>
      <c r="AI828" s="42" t="str">
        <f ca="1">IF(NOTA[[#This Row],[ID_H]]="","",IF(NOTA[[#This Row],[FAKTUR]]="",INDIRECT(ADDRESS(ROW()-1,COLUMN())),NOTA[[#This Row],[FAKTUR]]))</f>
        <v/>
      </c>
      <c r="AJ828" s="39" t="str">
        <f ca="1">IF(NOTA[[#This Row],[ID]]="","",COUNTIF(NOTA[ID_H],NOTA[[#This Row],[ID_H]]))</f>
        <v/>
      </c>
      <c r="AK828" s="39" t="str">
        <f ca="1">IF(NOTA[[#This Row],[TGL.NOTA]]="",IF(NOTA[[#This Row],[SUPPLIER_H]]="","",AK827),MONTH(NOTA[[#This Row],[TGL.NOTA]]))</f>
        <v/>
      </c>
      <c r="AL828" s="39" t="str">
        <f>LOWER(SUBSTITUTE(SUBSTITUTE(SUBSTITUTE(SUBSTITUTE(SUBSTITUTE(SUBSTITUTE(SUBSTITUTE(SUBSTITUTE(SUBSTITUTE(NOTA[NAMA BARANG]," ",),".",""),"-",""),"(",""),")",""),",",""),"/",""),"""",""),"+",""))</f>
        <v/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 t="str">
        <f>IF(NOTA[[#This Row],[CONCAT1]]="","",MATCH(NOTA[[#This Row],[CONCAT1]],[3]!db[NB NOTA_C],0))</f>
        <v/>
      </c>
      <c r="AR828" s="39" t="str">
        <f>IF(NOTA[[#This Row],[QTY/ CTN]]="","",TRUE)</f>
        <v/>
      </c>
      <c r="AS828" s="39" t="str">
        <f ca="1">IF(NOTA[[#This Row],[ID_H]]="","",IF(NOTA[[#This Row],[Column3]]=TRUE,NOTA[[#This Row],[QTY/ CTN]],INDEX([3]!db[QTY/ CTN],NOTA[[#This Row],[//DB]])))</f>
        <v/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8" s="39" t="str">
        <f ca="1">IF(NOTA[[#This Row],[ID_H]]="","",MATCH(NOTA[[#This Row],[NB NOTA_C_QTY]],[3]!db[NB NOTA_C_QTY],0))</f>
        <v/>
      </c>
      <c r="AV828" s="55" t="str">
        <f ca="1">IF(NOTA[[#This Row],[NB NOTA_C_QTY]]="","",ROW()-2)</f>
        <v/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47"/>
      <c r="H829" s="48"/>
      <c r="N829" s="39"/>
      <c r="Q829" s="43"/>
      <c r="R829" s="49"/>
      <c r="S829" s="50"/>
      <c r="U829" s="51"/>
      <c r="V829" s="46"/>
      <c r="W829" s="51" t="str">
        <f>IF(NOTA[[#This Row],[HARGA/ CTN]]="",NOTA[[#This Row],[JUMLAH_H]],NOTA[[#This Row],[HARGA/ CTN]]*IF(NOTA[[#This Row],[C]]="",0,NOTA[[#This Row],[C]]))</f>
        <v/>
      </c>
      <c r="X829" s="51" t="str">
        <f>IF(NOTA[[#This Row],[JUMLAH]]="","",NOTA[[#This Row],[JUMLAH]]*NOTA[[#This Row],[DISC 1]])</f>
        <v/>
      </c>
      <c r="Y829" s="51" t="str">
        <f>IF(NOTA[[#This Row],[JUMLAH]]="","",(NOTA[[#This Row],[JUMLAH]]-NOTA[[#This Row],[DISC 1-]])*NOTA[[#This Row],[DISC 2]])</f>
        <v/>
      </c>
      <c r="Z829" s="51" t="str">
        <f>IF(NOTA[[#This Row],[JUMLAH]]="","",NOTA[[#This Row],[DISC 1-]]+NOTA[[#This Row],[DISC 2-]])</f>
        <v/>
      </c>
      <c r="AA829" s="51" t="str">
        <f>IF(NOTA[[#This Row],[JUMLAH]]="","",NOTA[[#This Row],[JUMLAH]]-NOTA[[#This Row],[DISC]])</f>
        <v/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51" t="str">
        <f>IF(OR(NOTA[[#This Row],[QTY]]="",NOTA[[#This Row],[HARGA SATUAN]]="",),"",NOTA[[#This Row],[QTY]]*NOTA[[#This Row],[HARGA SATUAN]])</f>
        <v/>
      </c>
      <c r="AG829" s="40" t="str">
        <f ca="1">IF(NOTA[ID_H]="","",INDEX(NOTA[TANGGAL],MATCH(,INDIRECT(ADDRESS(ROW(NOTA[TANGGAL]),COLUMN(NOTA[TANGGAL]))&amp;":"&amp;ADDRESS(ROW(),COLUMN(NOTA[TANGGAL]))),-1)))</f>
        <v/>
      </c>
      <c r="AH829" s="42" t="str">
        <f ca="1">IF(NOTA[[#This Row],[NAMA BARANG]]="","",INDEX(NOTA[SUPPLIER],MATCH(,INDIRECT(ADDRESS(ROW(NOTA[ID]),COLUMN(NOTA[ID]))&amp;":"&amp;ADDRESS(ROW(),COLUMN(NOTA[ID]))),-1)))</f>
        <v/>
      </c>
      <c r="AI829" s="42" t="str">
        <f ca="1">IF(NOTA[[#This Row],[ID_H]]="","",IF(NOTA[[#This Row],[FAKTUR]]="",INDIRECT(ADDRESS(ROW()-1,COLUMN())),NOTA[[#This Row],[FAKTUR]]))</f>
        <v/>
      </c>
      <c r="AJ829" s="39" t="str">
        <f ca="1">IF(NOTA[[#This Row],[ID]]="","",COUNTIF(NOTA[ID_H],NOTA[[#This Row],[ID_H]]))</f>
        <v/>
      </c>
      <c r="AK829" s="39" t="str">
        <f ca="1">IF(NOTA[[#This Row],[TGL.NOTA]]="",IF(NOTA[[#This Row],[SUPPLIER_H]]="","",AK828),MONTH(NOTA[[#This Row],[TGL.NOTA]]))</f>
        <v/>
      </c>
      <c r="AL829" s="39" t="str">
        <f>LOWER(SUBSTITUTE(SUBSTITUTE(SUBSTITUTE(SUBSTITUTE(SUBSTITUTE(SUBSTITUTE(SUBSTITUTE(SUBSTITUTE(SUBSTITUTE(NOTA[NAMA BARANG]," ",),".",""),"-",""),"(",""),")",""),",",""),"/",""),"""",""),"+",""))</f>
        <v/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 t="str">
        <f>IF(NOTA[[#This Row],[CONCAT1]]="","",MATCH(NOTA[[#This Row],[CONCAT1]],[3]!db[NB NOTA_C],0))</f>
        <v/>
      </c>
      <c r="AR829" s="39" t="str">
        <f>IF(NOTA[[#This Row],[QTY/ CTN]]="","",TRUE)</f>
        <v/>
      </c>
      <c r="AS829" s="39" t="str">
        <f ca="1">IF(NOTA[[#This Row],[ID_H]]="","",IF(NOTA[[#This Row],[Column3]]=TRUE,NOTA[[#This Row],[QTY/ CTN]],INDEX([3]!db[QTY/ CTN],NOTA[[#This Row],[//DB]])))</f>
        <v/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9" s="39" t="str">
        <f ca="1">IF(NOTA[[#This Row],[ID_H]]="","",MATCH(NOTA[[#This Row],[NB NOTA_C_QTY]],[3]!db[NB NOTA_C_QTY],0))</f>
        <v/>
      </c>
      <c r="AV829" s="55" t="str">
        <f ca="1">IF(NOTA[[#This Row],[NB NOTA_C_QTY]]="","",ROW()-2)</f>
        <v/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 t="str">
        <f ca="1">IF(NOTA[[#This Row],[NAMA BARANG]]="","",INDEX(NOTA[ID],MATCH(,INDIRECT(ADDRESS(ROW(NOTA[ID]),COLUMN(NOTA[ID]))&amp;":"&amp;ADDRESS(ROW(),COLUMN(NOTA[ID]))),-1)))</f>
        <v/>
      </c>
      <c r="E830" s="47"/>
      <c r="H830" s="48"/>
      <c r="N830" s="39"/>
      <c r="Q830" s="43"/>
      <c r="R830" s="49"/>
      <c r="S830" s="50"/>
      <c r="U830" s="51"/>
      <c r="V830" s="46"/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51" t="str">
        <f>IF(OR(NOTA[[#This Row],[QTY]]="",NOTA[[#This Row],[HARGA SATUAN]]="",),"",NOTA[[#This Row],[QTY]]*NOTA[[#This Row],[HARGA SATUAN]])</f>
        <v/>
      </c>
      <c r="AG830" s="40" t="str">
        <f ca="1">IF(NOTA[ID_H]="","",INDEX(NOTA[TANGGAL],MATCH(,INDIRECT(ADDRESS(ROW(NOTA[TANGGAL]),COLUMN(NOTA[TANGGAL]))&amp;":"&amp;ADDRESS(ROW(),COLUMN(NOTA[TANGGAL]))),-1)))</f>
        <v/>
      </c>
      <c r="AH830" s="42" t="str">
        <f ca="1">IF(NOTA[[#This Row],[NAMA BARANG]]="","",INDEX(NOTA[SUPPLIER],MATCH(,INDIRECT(ADDRESS(ROW(NOTA[ID]),COLUMN(NOTA[ID]))&amp;":"&amp;ADDRESS(ROW(),COLUMN(NOTA[ID]))),-1)))</f>
        <v/>
      </c>
      <c r="AI830" s="42" t="str">
        <f ca="1">IF(NOTA[[#This Row],[ID_H]]="","",IF(NOTA[[#This Row],[FAKTUR]]="",INDIRECT(ADDRESS(ROW()-1,COLUMN())),NOTA[[#This Row],[FAKTUR]]))</f>
        <v/>
      </c>
      <c r="AJ830" s="39" t="str">
        <f ca="1">IF(NOTA[[#This Row],[ID]]="","",COUNTIF(NOTA[ID_H],NOTA[[#This Row],[ID_H]]))</f>
        <v/>
      </c>
      <c r="AK830" s="39" t="str">
        <f ca="1">IF(NOTA[[#This Row],[TGL.NOTA]]="",IF(NOTA[[#This Row],[SUPPLIER_H]]="","",AK829),MONTH(NOTA[[#This Row],[TGL.NOTA]]))</f>
        <v/>
      </c>
      <c r="AL830" s="39" t="str">
        <f>LOWER(SUBSTITUTE(SUBSTITUTE(SUBSTITUTE(SUBSTITUTE(SUBSTITUTE(SUBSTITUTE(SUBSTITUTE(SUBSTITUTE(SUBSTITUTE(NOTA[NAMA BARANG]," ",),".",""),"-",""),"(",""),")",""),",",""),"/",""),"""",""),"+",""))</f>
        <v/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 t="str">
        <f>IF(NOTA[[#This Row],[CONCAT1]]="","",MATCH(NOTA[[#This Row],[CONCAT1]],[3]!db[NB NOTA_C],0))</f>
        <v/>
      </c>
      <c r="AR830" s="39" t="str">
        <f>IF(NOTA[[#This Row],[QTY/ CTN]]="","",TRUE)</f>
        <v/>
      </c>
      <c r="AS830" s="39" t="str">
        <f ca="1">IF(NOTA[[#This Row],[ID_H]]="","",IF(NOTA[[#This Row],[Column3]]=TRUE,NOTA[[#This Row],[QTY/ CTN]],INDEX([3]!db[QTY/ CTN],NOTA[[#This Row],[//DB]])))</f>
        <v/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0" s="39" t="str">
        <f ca="1">IF(NOTA[[#This Row],[ID_H]]="","",MATCH(NOTA[[#This Row],[NB NOTA_C_QTY]],[3]!db[NB NOTA_C_QTY],0))</f>
        <v/>
      </c>
      <c r="AV830" s="55" t="str">
        <f ca="1">IF(NOTA[[#This Row],[NB NOTA_C_QTY]]="","",ROW()-2)</f>
        <v/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NOTA_C_QTY]],[3]!db[NB NOTA_C_QTY],0))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39" t="str">
        <f>IF(NOTA[[#This Row],[ID_P]]="","",MATCH(NOTA[[#This Row],[ID_P]],[1]!B_MSK[N_ID],0))</f>
        <v/>
      </c>
      <c r="D832" s="39" t="str">
        <f ca="1">IF(NOTA[[#This Row],[NAMA BARANG]]="","",INDEX(NOTA[ID],MATCH(,INDIRECT(ADDRESS(ROW(NOTA[ID]),COLUMN(NOTA[ID]))&amp;":"&amp;ADDRESS(ROW(),COLUMN(NOTA[ID]))),-1)))</f>
        <v/>
      </c>
      <c r="E832" s="47"/>
      <c r="H832" s="48"/>
      <c r="N832" s="39"/>
      <c r="Q832" s="43"/>
      <c r="R832" s="49"/>
      <c r="S832" s="50"/>
      <c r="U832" s="51"/>
      <c r="V832" s="46"/>
      <c r="W832" s="51" t="str">
        <f>IF(NOTA[[#This Row],[HARGA/ CTN]]="",NOTA[[#This Row],[JUMLAH_H]],NOTA[[#This Row],[HARGA/ CTN]]*IF(NOTA[[#This Row],[C]]="",0,NOTA[[#This Row],[C]]))</f>
        <v/>
      </c>
      <c r="X832" s="51" t="str">
        <f>IF(NOTA[[#This Row],[JUMLAH]]="","",NOTA[[#This Row],[JUMLAH]]*NOTA[[#This Row],[DISC 1]])</f>
        <v/>
      </c>
      <c r="Y832" s="51" t="str">
        <f>IF(NOTA[[#This Row],[JUMLAH]]="","",(NOTA[[#This Row],[JUMLAH]]-NOTA[[#This Row],[DISC 1-]])*NOTA[[#This Row],[DISC 2]])</f>
        <v/>
      </c>
      <c r="Z832" s="51" t="str">
        <f>IF(NOTA[[#This Row],[JUMLAH]]="","",NOTA[[#This Row],[DISC 1-]]+NOTA[[#This Row],[DISC 2-]])</f>
        <v/>
      </c>
      <c r="AA832" s="51" t="str">
        <f>IF(NOTA[[#This Row],[JUMLAH]]="","",NOTA[[#This Row],[JUMLAH]]-NOTA[[#This Row],[DISC]])</f>
        <v/>
      </c>
      <c r="AB832" s="51"/>
      <c r="AC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51" t="str">
        <f>IF(OR(NOTA[[#This Row],[QTY]]="",NOTA[[#This Row],[HARGA SATUAN]]="",),"",NOTA[[#This Row],[QTY]]*NOTA[[#This Row],[HARGA SATUAN]])</f>
        <v/>
      </c>
      <c r="AG832" s="40" t="str">
        <f ca="1">IF(NOTA[ID_H]="","",INDEX(NOTA[TANGGAL],MATCH(,INDIRECT(ADDRESS(ROW(NOTA[TANGGAL]),COLUMN(NOTA[TANGGAL]))&amp;":"&amp;ADDRESS(ROW(),COLUMN(NOTA[TANGGAL]))),-1)))</f>
        <v/>
      </c>
      <c r="AH832" s="42" t="str">
        <f ca="1">IF(NOTA[[#This Row],[NAMA BARANG]]="","",INDEX(NOTA[SUPPLIER],MATCH(,INDIRECT(ADDRESS(ROW(NOTA[ID]),COLUMN(NOTA[ID]))&amp;":"&amp;ADDRESS(ROW(),COLUMN(NOTA[ID]))),-1)))</f>
        <v/>
      </c>
      <c r="AI832" s="42" t="str">
        <f ca="1">IF(NOTA[[#This Row],[ID_H]]="","",IF(NOTA[[#This Row],[FAKTUR]]="",INDIRECT(ADDRESS(ROW()-1,COLUMN())),NOTA[[#This Row],[FAKTUR]]))</f>
        <v/>
      </c>
      <c r="AJ832" s="39" t="str">
        <f ca="1">IF(NOTA[[#This Row],[ID]]="","",COUNTIF(NOTA[ID_H],NOTA[[#This Row],[ID_H]]))</f>
        <v/>
      </c>
      <c r="AK832" s="39" t="str">
        <f ca="1">IF(NOTA[[#This Row],[TGL.NOTA]]="",IF(NOTA[[#This Row],[SUPPLIER_H]]="","",AK831),MONTH(NOTA[[#This Row],[TGL.NOTA]]))</f>
        <v/>
      </c>
      <c r="AL832" s="39" t="str">
        <f>LOWER(SUBSTITUTE(SUBSTITUTE(SUBSTITUTE(SUBSTITUTE(SUBSTITUTE(SUBSTITUTE(SUBSTITUTE(SUBSTITUTE(SUBSTITUTE(NOTA[NAMA BARANG]," ",),".",""),"-",""),"(",""),")",""),",",""),"/",""),"""",""),"+",""))</f>
        <v/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39" t="str">
        <f>IF(NOTA[[#This Row],[CONCAT4]]="","",_xlfn.IFNA(MATCH(NOTA[[#This Row],[CONCAT4]],[2]!RAW[CONCAT_H],0),FALSE))</f>
        <v/>
      </c>
      <c r="AQ832" s="39" t="str">
        <f>IF(NOTA[[#This Row],[CONCAT1]]="","",MATCH(NOTA[[#This Row],[CONCAT1]],[3]!db[NB NOTA_C],0))</f>
        <v/>
      </c>
      <c r="AR832" s="39" t="str">
        <f>IF(NOTA[[#This Row],[QTY/ CTN]]="","",TRUE)</f>
        <v/>
      </c>
      <c r="AS832" s="39" t="str">
        <f ca="1">IF(NOTA[[#This Row],[ID_H]]="","",IF(NOTA[[#This Row],[Column3]]=TRUE,NOTA[[#This Row],[QTY/ CTN]],INDEX([3]!db[QTY/ CTN],NOTA[[#This Row],[//DB]])))</f>
        <v/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2" s="39" t="str">
        <f ca="1">IF(NOTA[[#This Row],[ID_H]]="","",MATCH(NOTA[[#This Row],[NB NOTA_C_QTY]],[3]!db[NB NOTA_C_QTY],0))</f>
        <v/>
      </c>
      <c r="AV832" s="55" t="str">
        <f ca="1">IF(NOTA[[#This Row],[NB NOTA_C_QTY]]="","",ROW()-2)</f>
        <v/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NOTA_C_QTY]],[3]!db[NB NOTA_C_QTY],0))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39" t="str">
        <f>IF(NOTA[[#This Row],[ID_P]]="","",MATCH(NOTA[[#This Row],[ID_P]],[1]!B_MSK[N_ID],0))</f>
        <v/>
      </c>
      <c r="D834" s="39" t="str">
        <f ca="1">IF(NOTA[[#This Row],[NAMA BARANG]]="","",INDEX(NOTA[ID],MATCH(,INDIRECT(ADDRESS(ROW(NOTA[ID]),COLUMN(NOTA[ID]))&amp;":"&amp;ADDRESS(ROW(),COLUMN(NOTA[ID]))),-1)))</f>
        <v/>
      </c>
      <c r="E834" s="47"/>
      <c r="H834" s="48"/>
      <c r="N834" s="39"/>
      <c r="Q834" s="43"/>
      <c r="R834" s="49"/>
      <c r="S834" s="50"/>
      <c r="U834" s="51"/>
      <c r="V834" s="46"/>
      <c r="W834" s="51" t="str">
        <f>IF(NOTA[[#This Row],[HARGA/ CTN]]="",NOTA[[#This Row],[JUMLAH_H]],NOTA[[#This Row],[HARGA/ CTN]]*IF(NOTA[[#This Row],[C]]="",0,NOTA[[#This Row],[C]]))</f>
        <v/>
      </c>
      <c r="X834" s="51" t="str">
        <f>IF(NOTA[[#This Row],[JUMLAH]]="","",NOTA[[#This Row],[JUMLAH]]*NOTA[[#This Row],[DISC 1]])</f>
        <v/>
      </c>
      <c r="Y834" s="51" t="str">
        <f>IF(NOTA[[#This Row],[JUMLAH]]="","",(NOTA[[#This Row],[JUMLAH]]-NOTA[[#This Row],[DISC 1-]])*NOTA[[#This Row],[DISC 2]])</f>
        <v/>
      </c>
      <c r="Z834" s="51" t="str">
        <f>IF(NOTA[[#This Row],[JUMLAH]]="","",NOTA[[#This Row],[DISC 1-]]+NOTA[[#This Row],[DISC 2-]])</f>
        <v/>
      </c>
      <c r="AA834" s="51" t="str">
        <f>IF(NOTA[[#This Row],[JUMLAH]]="","",NOTA[[#This Row],[JUMLAH]]-NOTA[[#This Row],[DISC]])</f>
        <v/>
      </c>
      <c r="AB834" s="51"/>
      <c r="AC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51" t="str">
        <f>IF(OR(NOTA[[#This Row],[QTY]]="",NOTA[[#This Row],[HARGA SATUAN]]="",),"",NOTA[[#This Row],[QTY]]*NOTA[[#This Row],[HARGA SATUAN]])</f>
        <v/>
      </c>
      <c r="AG834" s="40" t="str">
        <f ca="1">IF(NOTA[ID_H]="","",INDEX(NOTA[TANGGAL],MATCH(,INDIRECT(ADDRESS(ROW(NOTA[TANGGAL]),COLUMN(NOTA[TANGGAL]))&amp;":"&amp;ADDRESS(ROW(),COLUMN(NOTA[TANGGAL]))),-1)))</f>
        <v/>
      </c>
      <c r="AH834" s="42" t="str">
        <f ca="1">IF(NOTA[[#This Row],[NAMA BARANG]]="","",INDEX(NOTA[SUPPLIER],MATCH(,INDIRECT(ADDRESS(ROW(NOTA[ID]),COLUMN(NOTA[ID]))&amp;":"&amp;ADDRESS(ROW(),COLUMN(NOTA[ID]))),-1)))</f>
        <v/>
      </c>
      <c r="AI834" s="42" t="str">
        <f ca="1">IF(NOTA[[#This Row],[ID_H]]="","",IF(NOTA[[#This Row],[FAKTUR]]="",INDIRECT(ADDRESS(ROW()-1,COLUMN())),NOTA[[#This Row],[FAKTUR]]))</f>
        <v/>
      </c>
      <c r="AJ834" s="39" t="str">
        <f ca="1">IF(NOTA[[#This Row],[ID]]="","",COUNTIF(NOTA[ID_H],NOTA[[#This Row],[ID_H]]))</f>
        <v/>
      </c>
      <c r="AK834" s="39" t="str">
        <f ca="1">IF(NOTA[[#This Row],[TGL.NOTA]]="",IF(NOTA[[#This Row],[SUPPLIER_H]]="","",AK833),MONTH(NOTA[[#This Row],[TGL.NOTA]]))</f>
        <v/>
      </c>
      <c r="AL834" s="39" t="str">
        <f>LOWER(SUBSTITUTE(SUBSTITUTE(SUBSTITUTE(SUBSTITUTE(SUBSTITUTE(SUBSTITUTE(SUBSTITUTE(SUBSTITUTE(SUBSTITUTE(NOTA[NAMA BARANG]," ",),".",""),"-",""),"(",""),")",""),",",""),"/",""),"""",""),"+",""))</f>
        <v/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39" t="str">
        <f>IF(NOTA[[#This Row],[CONCAT4]]="","",_xlfn.IFNA(MATCH(NOTA[[#This Row],[CONCAT4]],[2]!RAW[CONCAT_H],0),FALSE))</f>
        <v/>
      </c>
      <c r="AQ834" s="39" t="str">
        <f>IF(NOTA[[#This Row],[CONCAT1]]="","",MATCH(NOTA[[#This Row],[CONCAT1]],[3]!db[NB NOTA_C],0))</f>
        <v/>
      </c>
      <c r="AR834" s="39" t="str">
        <f>IF(NOTA[[#This Row],[QTY/ CTN]]="","",TRUE)</f>
        <v/>
      </c>
      <c r="AS834" s="39" t="str">
        <f ca="1">IF(NOTA[[#This Row],[ID_H]]="","",IF(NOTA[[#This Row],[Column3]]=TRUE,NOTA[[#This Row],[QTY/ CTN]],INDEX([3]!db[QTY/ CTN],NOTA[[#This Row],[//DB]])))</f>
        <v/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4" s="39" t="str">
        <f ca="1">IF(NOTA[[#This Row],[ID_H]]="","",MATCH(NOTA[[#This Row],[NB NOTA_C_QTY]],[3]!db[NB NOTA_C_QTY],0))</f>
        <v/>
      </c>
      <c r="AV834" s="55" t="str">
        <f ca="1">IF(NOTA[[#This Row],[NB NOTA_C_QTY]]="","",ROW()-2)</f>
        <v/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NOTA_C_QTY]],[3]!db[NB NOTA_C_QTY],0))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39" t="str">
        <f>IF(NOTA[[#This Row],[ID_P]]="","",MATCH(NOTA[[#This Row],[ID_P]],[1]!B_MSK[N_ID],0))</f>
        <v/>
      </c>
      <c r="D836" s="39" t="str">
        <f ca="1">IF(NOTA[[#This Row],[NAMA BARANG]]="","",INDEX(NOTA[ID],MATCH(,INDIRECT(ADDRESS(ROW(NOTA[ID]),COLUMN(NOTA[ID]))&amp;":"&amp;ADDRESS(ROW(),COLUMN(NOTA[ID]))),-1)))</f>
        <v/>
      </c>
      <c r="E836" s="47"/>
      <c r="H836" s="48"/>
      <c r="N836" s="39"/>
      <c r="Q836" s="43"/>
      <c r="R836" s="49"/>
      <c r="S836" s="50"/>
      <c r="U836" s="51"/>
      <c r="V836" s="46"/>
      <c r="W836" s="51" t="str">
        <f>IF(NOTA[[#This Row],[HARGA/ CTN]]="",NOTA[[#This Row],[JUMLAH_H]],NOTA[[#This Row],[HARGA/ CTN]]*IF(NOTA[[#This Row],[C]]="",0,NOTA[[#This Row],[C]]))</f>
        <v/>
      </c>
      <c r="X836" s="51" t="str">
        <f>IF(NOTA[[#This Row],[JUMLAH]]="","",NOTA[[#This Row],[JUMLAH]]*NOTA[[#This Row],[DISC 1]])</f>
        <v/>
      </c>
      <c r="Y836" s="51" t="str">
        <f>IF(NOTA[[#This Row],[JUMLAH]]="","",(NOTA[[#This Row],[JUMLAH]]-NOTA[[#This Row],[DISC 1-]])*NOTA[[#This Row],[DISC 2]])</f>
        <v/>
      </c>
      <c r="Z836" s="51" t="str">
        <f>IF(NOTA[[#This Row],[JUMLAH]]="","",NOTA[[#This Row],[DISC 1-]]+NOTA[[#This Row],[DISC 2-]])</f>
        <v/>
      </c>
      <c r="AA836" s="51" t="str">
        <f>IF(NOTA[[#This Row],[JUMLAH]]="","",NOTA[[#This Row],[JUMLAH]]-NOTA[[#This Row],[DISC]])</f>
        <v/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51" t="str">
        <f>IF(OR(NOTA[[#This Row],[QTY]]="",NOTA[[#This Row],[HARGA SATUAN]]="",),"",NOTA[[#This Row],[QTY]]*NOTA[[#This Row],[HARGA SATUAN]])</f>
        <v/>
      </c>
      <c r="AG836" s="40" t="str">
        <f ca="1">IF(NOTA[ID_H]="","",INDEX(NOTA[TANGGAL],MATCH(,INDIRECT(ADDRESS(ROW(NOTA[TANGGAL]),COLUMN(NOTA[TANGGAL]))&amp;":"&amp;ADDRESS(ROW(),COLUMN(NOTA[TANGGAL]))),-1)))</f>
        <v/>
      </c>
      <c r="AH836" s="42" t="str">
        <f ca="1">IF(NOTA[[#This Row],[NAMA BARANG]]="","",INDEX(NOTA[SUPPLIER],MATCH(,INDIRECT(ADDRESS(ROW(NOTA[ID]),COLUMN(NOTA[ID]))&amp;":"&amp;ADDRESS(ROW(),COLUMN(NOTA[ID]))),-1)))</f>
        <v/>
      </c>
      <c r="AI836" s="42" t="str">
        <f ca="1">IF(NOTA[[#This Row],[ID_H]]="","",IF(NOTA[[#This Row],[FAKTUR]]="",INDIRECT(ADDRESS(ROW()-1,COLUMN())),NOTA[[#This Row],[FAKTUR]]))</f>
        <v/>
      </c>
      <c r="AJ836" s="39" t="str">
        <f ca="1">IF(NOTA[[#This Row],[ID]]="","",COUNTIF(NOTA[ID_H],NOTA[[#This Row],[ID_H]]))</f>
        <v/>
      </c>
      <c r="AK836" s="39" t="str">
        <f ca="1">IF(NOTA[[#This Row],[TGL.NOTA]]="",IF(NOTA[[#This Row],[SUPPLIER_H]]="","",AK835),MONTH(NOTA[[#This Row],[TGL.NOTA]]))</f>
        <v/>
      </c>
      <c r="AL836" s="39" t="str">
        <f>LOWER(SUBSTITUTE(SUBSTITUTE(SUBSTITUTE(SUBSTITUTE(SUBSTITUTE(SUBSTITUTE(SUBSTITUTE(SUBSTITUTE(SUBSTITUTE(NOTA[NAMA BARANG]," ",),".",""),"-",""),"(",""),")",""),",",""),"/",""),"""",""),"+",""))</f>
        <v/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39" t="str">
        <f>IF(NOTA[[#This Row],[CONCAT4]]="","",_xlfn.IFNA(MATCH(NOTA[[#This Row],[CONCAT4]],[2]!RAW[CONCAT_H],0),FALSE))</f>
        <v/>
      </c>
      <c r="AQ836" s="39" t="str">
        <f>IF(NOTA[[#This Row],[CONCAT1]]="","",MATCH(NOTA[[#This Row],[CONCAT1]],[3]!db[NB NOTA_C],0))</f>
        <v/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CTN]],INDEX([3]!db[QTY/ CTN],NOTA[[#This Row],[//DB]])))</f>
        <v/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6" s="39" t="str">
        <f ca="1">IF(NOTA[[#This Row],[ID_H]]="","",MATCH(NOTA[[#This Row],[NB NOTA_C_QTY]],[3]!db[NB NOTA_C_QTY],0))</f>
        <v/>
      </c>
      <c r="AV836" s="55" t="str">
        <f ca="1">IF(NOTA[[#This Row],[NB NOTA_C_QTY]]="","",ROW()-2)</f>
        <v/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 t="str">
        <f ca="1">IF(NOTA[[#This Row],[NAMA BARANG]]="","",INDEX(NOTA[ID],MATCH(,INDIRECT(ADDRESS(ROW(NOTA[ID]),COLUMN(NOTA[ID]))&amp;":"&amp;ADDRESS(ROW(),COLUMN(NOTA[ID]))),-1)))</f>
        <v/>
      </c>
      <c r="E837" s="47"/>
      <c r="H837" s="48"/>
      <c r="N837" s="39"/>
      <c r="Q837" s="43"/>
      <c r="R837" s="49"/>
      <c r="S837" s="50"/>
      <c r="U837" s="51"/>
      <c r="V837" s="46"/>
      <c r="W837" s="51" t="str">
        <f>IF(NOTA[[#This Row],[HARGA/ CTN]]="",NOTA[[#This Row],[JUMLAH_H]],NOTA[[#This Row],[HARGA/ CTN]]*IF(NOTA[[#This Row],[C]]="",0,NOTA[[#This Row],[C]]))</f>
        <v/>
      </c>
      <c r="X837" s="51" t="str">
        <f>IF(NOTA[[#This Row],[JUMLAH]]="","",NOTA[[#This Row],[JUMLAH]]*NOTA[[#This Row],[DISC 1]])</f>
        <v/>
      </c>
      <c r="Y837" s="51" t="str">
        <f>IF(NOTA[[#This Row],[JUMLAH]]="","",(NOTA[[#This Row],[JUMLAH]]-NOTA[[#This Row],[DISC 1-]])*NOTA[[#This Row],[DISC 2]])</f>
        <v/>
      </c>
      <c r="Z837" s="51" t="str">
        <f>IF(NOTA[[#This Row],[JUMLAH]]="","",NOTA[[#This Row],[DISC 1-]]+NOTA[[#This Row],[DISC 2-]])</f>
        <v/>
      </c>
      <c r="AA837" s="51" t="str">
        <f>IF(NOTA[[#This Row],[JUMLAH]]="","",NOTA[[#This Row],[JUMLAH]]-NOTA[[#This Row],[DISC]])</f>
        <v/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51" t="str">
        <f>IF(OR(NOTA[[#This Row],[QTY]]="",NOTA[[#This Row],[HARGA SATUAN]]="",),"",NOTA[[#This Row],[QTY]]*NOTA[[#This Row],[HARGA SATUAN]])</f>
        <v/>
      </c>
      <c r="AG837" s="40" t="str">
        <f ca="1">IF(NOTA[ID_H]="","",INDEX(NOTA[TANGGAL],MATCH(,INDIRECT(ADDRESS(ROW(NOTA[TANGGAL]),COLUMN(NOTA[TANGGAL]))&amp;":"&amp;ADDRESS(ROW(),COLUMN(NOTA[TANGGAL]))),-1)))</f>
        <v/>
      </c>
      <c r="AH837" s="42" t="str">
        <f ca="1">IF(NOTA[[#This Row],[NAMA BARANG]]="","",INDEX(NOTA[SUPPLIER],MATCH(,INDIRECT(ADDRESS(ROW(NOTA[ID]),COLUMN(NOTA[ID]))&amp;":"&amp;ADDRESS(ROW(),COLUMN(NOTA[ID]))),-1)))</f>
        <v/>
      </c>
      <c r="AI837" s="42" t="str">
        <f ca="1">IF(NOTA[[#This Row],[ID_H]]="","",IF(NOTA[[#This Row],[FAKTUR]]="",INDIRECT(ADDRESS(ROW()-1,COLUMN())),NOTA[[#This Row],[FAKTUR]]))</f>
        <v/>
      </c>
      <c r="AJ837" s="39" t="str">
        <f ca="1">IF(NOTA[[#This Row],[ID]]="","",COUNTIF(NOTA[ID_H],NOTA[[#This Row],[ID_H]]))</f>
        <v/>
      </c>
      <c r="AK837" s="39" t="str">
        <f ca="1">IF(NOTA[[#This Row],[TGL.NOTA]]="",IF(NOTA[[#This Row],[SUPPLIER_H]]="","",AK836),MONTH(NOTA[[#This Row],[TGL.NOTA]]))</f>
        <v/>
      </c>
      <c r="AL837" s="39" t="str">
        <f>LOWER(SUBSTITUTE(SUBSTITUTE(SUBSTITUTE(SUBSTITUTE(SUBSTITUTE(SUBSTITUTE(SUBSTITUTE(SUBSTITUTE(SUBSTITUTE(NOTA[NAMA BARANG]," ",),".",""),"-",""),"(",""),")",""),",",""),"/",""),"""",""),"+",""))</f>
        <v/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 t="str">
        <f>IF(NOTA[[#This Row],[CONCAT1]]="","",MATCH(NOTA[[#This Row],[CONCAT1]],[3]!db[NB NOTA_C],0))</f>
        <v/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CTN]],INDEX([3]!db[QTY/ CTN],NOTA[[#This Row],[//DB]])))</f>
        <v/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7" s="39" t="str">
        <f ca="1">IF(NOTA[[#This Row],[ID_H]]="","",MATCH(NOTA[[#This Row],[NB NOTA_C_QTY]],[3]!db[NB NOTA_C_QTY],0))</f>
        <v/>
      </c>
      <c r="AV837" s="55" t="str">
        <f ca="1">IF(NOTA[[#This Row],[NB NOTA_C_QTY]]="","",ROW()-2)</f>
        <v/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NOTA_C_QTY]],[3]!db[NB NOTA_C_QTY],0))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 t="str">
        <f ca="1">IF(NOTA[[#This Row],[NAMA BARANG]]="","",INDEX(NOTA[ID],MATCH(,INDIRECT(ADDRESS(ROW(NOTA[ID]),COLUMN(NOTA[ID]))&amp;":"&amp;ADDRESS(ROW(),COLUMN(NOTA[ID]))),-1)))</f>
        <v/>
      </c>
      <c r="E839" s="47"/>
      <c r="H839" s="48"/>
      <c r="N839" s="39"/>
      <c r="Q839" s="43"/>
      <c r="R839" s="49"/>
      <c r="S839" s="50"/>
      <c r="U839" s="51"/>
      <c r="V839" s="46"/>
      <c r="W839" s="51" t="str">
        <f>IF(NOTA[[#This Row],[HARGA/ CTN]]="",NOTA[[#This Row],[JUMLAH_H]],NOTA[[#This Row],[HARGA/ CTN]]*IF(NOTA[[#This Row],[C]]="",0,NOTA[[#This Row],[C]]))</f>
        <v/>
      </c>
      <c r="X839" s="51" t="str">
        <f>IF(NOTA[[#This Row],[JUMLAH]]="","",NOTA[[#This Row],[JUMLAH]]*NOTA[[#This Row],[DISC 1]])</f>
        <v/>
      </c>
      <c r="Y839" s="51" t="str">
        <f>IF(NOTA[[#This Row],[JUMLAH]]="","",(NOTA[[#This Row],[JUMLAH]]-NOTA[[#This Row],[DISC 1-]])*NOTA[[#This Row],[DISC 2]])</f>
        <v/>
      </c>
      <c r="Z839" s="51" t="str">
        <f>IF(NOTA[[#This Row],[JUMLAH]]="","",NOTA[[#This Row],[DISC 1-]]+NOTA[[#This Row],[DISC 2-]])</f>
        <v/>
      </c>
      <c r="AA839" s="51" t="str">
        <f>IF(NOTA[[#This Row],[JUMLAH]]="","",NOTA[[#This Row],[JUMLAH]]-NOTA[[#This Row],[DISC]])</f>
        <v/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1" t="str">
        <f>IF(OR(NOTA[[#This Row],[QTY]]="",NOTA[[#This Row],[HARGA SATUAN]]="",),"",NOTA[[#This Row],[QTY]]*NOTA[[#This Row],[HARGA SATUAN]])</f>
        <v/>
      </c>
      <c r="AG839" s="40" t="str">
        <f ca="1">IF(NOTA[ID_H]="","",INDEX(NOTA[TANGGAL],MATCH(,INDIRECT(ADDRESS(ROW(NOTA[TANGGAL]),COLUMN(NOTA[TANGGAL]))&amp;":"&amp;ADDRESS(ROW(),COLUMN(NOTA[TANGGAL]))),-1)))</f>
        <v/>
      </c>
      <c r="AH839" s="42" t="str">
        <f ca="1">IF(NOTA[[#This Row],[NAMA BARANG]]="","",INDEX(NOTA[SUPPLIER],MATCH(,INDIRECT(ADDRESS(ROW(NOTA[ID]),COLUMN(NOTA[ID]))&amp;":"&amp;ADDRESS(ROW(),COLUMN(NOTA[ID]))),-1)))</f>
        <v/>
      </c>
      <c r="AI839" s="42" t="str">
        <f ca="1">IF(NOTA[[#This Row],[ID_H]]="","",IF(NOTA[[#This Row],[FAKTUR]]="",INDIRECT(ADDRESS(ROW()-1,COLUMN())),NOTA[[#This Row],[FAKTUR]]))</f>
        <v/>
      </c>
      <c r="AJ839" s="39" t="str">
        <f ca="1">IF(NOTA[[#This Row],[ID]]="","",COUNTIF(NOTA[ID_H],NOTA[[#This Row],[ID_H]]))</f>
        <v/>
      </c>
      <c r="AK839" s="39" t="str">
        <f ca="1">IF(NOTA[[#This Row],[TGL.NOTA]]="",IF(NOTA[[#This Row],[SUPPLIER_H]]="","",AK838),MONTH(NOTA[[#This Row],[TGL.NOTA]]))</f>
        <v/>
      </c>
      <c r="AL839" s="39" t="str">
        <f>LOWER(SUBSTITUTE(SUBSTITUTE(SUBSTITUTE(SUBSTITUTE(SUBSTITUTE(SUBSTITUTE(SUBSTITUTE(SUBSTITUTE(SUBSTITUTE(NOTA[NAMA BARANG]," ",),".",""),"-",""),"(",""),")",""),",",""),"/",""),"""",""),"+",""))</f>
        <v/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 t="str">
        <f>IF(NOTA[[#This Row],[CONCAT1]]="","",MATCH(NOTA[[#This Row],[CONCAT1]],[3]!db[NB NOTA_C],0))</f>
        <v/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/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9" s="39" t="str">
        <f ca="1">IF(NOTA[[#This Row],[ID_H]]="","",MATCH(NOTA[[#This Row],[NB NOTA_C_QTY]],[3]!db[NB NOTA_C_QTY],0))</f>
        <v/>
      </c>
      <c r="AV839" s="55" t="str">
        <f ca="1">IF(NOTA[[#This Row],[NB NOTA_C_QTY]]="","",ROW()-2)</f>
        <v/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NOTA_C_QTY]],[3]!db[NB NOTA_C_QTY],0))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 t="str">
        <f ca="1">IF(NOTA[[#This Row],[NAMA BARANG]]="","",INDEX(NOTA[ID],MATCH(,INDIRECT(ADDRESS(ROW(NOTA[ID]),COLUMN(NOTA[ID]))&amp;":"&amp;ADDRESS(ROW(),COLUMN(NOTA[ID]))),-1)))</f>
        <v/>
      </c>
      <c r="E841" s="47"/>
      <c r="H841" s="48"/>
      <c r="N841" s="39"/>
      <c r="Q841" s="43"/>
      <c r="R841" s="49"/>
      <c r="S841" s="50"/>
      <c r="U841" s="51"/>
      <c r="V841" s="46"/>
      <c r="W841" s="51" t="str">
        <f>IF(NOTA[[#This Row],[HARGA/ CTN]]="",NOTA[[#This Row],[JUMLAH_H]],NOTA[[#This Row],[HARGA/ CTN]]*IF(NOTA[[#This Row],[C]]="",0,NOTA[[#This Row],[C]]))</f>
        <v/>
      </c>
      <c r="X841" s="51" t="str">
        <f>IF(NOTA[[#This Row],[JUMLAH]]="","",NOTA[[#This Row],[JUMLAH]]*NOTA[[#This Row],[DISC 1]])</f>
        <v/>
      </c>
      <c r="Y841" s="51" t="str">
        <f>IF(NOTA[[#This Row],[JUMLAH]]="","",(NOTA[[#This Row],[JUMLAH]]-NOTA[[#This Row],[DISC 1-]])*NOTA[[#This Row],[DISC 2]])</f>
        <v/>
      </c>
      <c r="Z841" s="51" t="str">
        <f>IF(NOTA[[#This Row],[JUMLAH]]="","",NOTA[[#This Row],[DISC 1-]]+NOTA[[#This Row],[DISC 2-]])</f>
        <v/>
      </c>
      <c r="AA841" s="51" t="str">
        <f>IF(NOTA[[#This Row],[JUMLAH]]="","",NOTA[[#This Row],[JUMLAH]]-NOTA[[#This Row],[DISC]])</f>
        <v/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51" t="str">
        <f>IF(OR(NOTA[[#This Row],[QTY]]="",NOTA[[#This Row],[HARGA SATUAN]]="",),"",NOTA[[#This Row],[QTY]]*NOTA[[#This Row],[HARGA SATUAN]])</f>
        <v/>
      </c>
      <c r="AG841" s="40" t="str">
        <f ca="1">IF(NOTA[ID_H]="","",INDEX(NOTA[TANGGAL],MATCH(,INDIRECT(ADDRESS(ROW(NOTA[TANGGAL]),COLUMN(NOTA[TANGGAL]))&amp;":"&amp;ADDRESS(ROW(),COLUMN(NOTA[TANGGAL]))),-1)))</f>
        <v/>
      </c>
      <c r="AH841" s="42" t="str">
        <f ca="1">IF(NOTA[[#This Row],[NAMA BARANG]]="","",INDEX(NOTA[SUPPLIER],MATCH(,INDIRECT(ADDRESS(ROW(NOTA[ID]),COLUMN(NOTA[ID]))&amp;":"&amp;ADDRESS(ROW(),COLUMN(NOTA[ID]))),-1)))</f>
        <v/>
      </c>
      <c r="AI841" s="42" t="str">
        <f ca="1">IF(NOTA[[#This Row],[ID_H]]="","",IF(NOTA[[#This Row],[FAKTUR]]="",INDIRECT(ADDRESS(ROW()-1,COLUMN())),NOTA[[#This Row],[FAKTUR]]))</f>
        <v/>
      </c>
      <c r="AJ841" s="39" t="str">
        <f ca="1">IF(NOTA[[#This Row],[ID]]="","",COUNTIF(NOTA[ID_H],NOTA[[#This Row],[ID_H]]))</f>
        <v/>
      </c>
      <c r="AK841" s="39" t="str">
        <f ca="1">IF(NOTA[[#This Row],[TGL.NOTA]]="",IF(NOTA[[#This Row],[SUPPLIER_H]]="","",AK840),MONTH(NOTA[[#This Row],[TGL.NOTA]]))</f>
        <v/>
      </c>
      <c r="AL841" s="39" t="str">
        <f>LOWER(SUBSTITUTE(SUBSTITUTE(SUBSTITUTE(SUBSTITUTE(SUBSTITUTE(SUBSTITUTE(SUBSTITUTE(SUBSTITUTE(SUBSTITUTE(NOTA[NAMA BARANG]," ",),".",""),"-",""),"(",""),")",""),",",""),"/",""),"""",""),"+",""))</f>
        <v/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 t="str">
        <f>IF(NOTA[[#This Row],[CONCAT1]]="","",MATCH(NOTA[[#This Row],[CONCAT1]],[3]!db[NB NOTA_C],0))</f>
        <v/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CTN]],INDEX([3]!db[QTY/ CTN],NOTA[[#This Row],[//DB]])))</f>
        <v/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1" s="39" t="str">
        <f ca="1">IF(NOTA[[#This Row],[ID_H]]="","",MATCH(NOTA[[#This Row],[NB NOTA_C_QTY]],[3]!db[NB NOTA_C_QTY],0))</f>
        <v/>
      </c>
      <c r="AV841" s="55" t="str">
        <f ca="1">IF(NOTA[[#This Row],[NB NOTA_C_QTY]]="","",ROW()-2)</f>
        <v/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NOTA_C_QTY]],[3]!db[NB NOTA_C_QTY],0))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NOTA_C_QTY]],[3]!db[NB NOTA_C_QTY],0))</f>
        <v/>
      </c>
      <c r="AV843" s="55" t="str">
        <f ca="1">IF(NOTA[[#This Row],[NB NOTA_C_QTY]]="","",ROW()-2)</f>
        <v/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NOTA_C_QTY]],[3]!db[NB NOTA_C_QTY],0))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 t="str">
        <f ca="1">IF(NOTA[[#This Row],[NAMA BARANG]]="","",INDEX(NOTA[ID],MATCH(,INDIRECT(ADDRESS(ROW(NOTA[ID]),COLUMN(NOTA[ID]))&amp;":"&amp;ADDRESS(ROW(),COLUMN(NOTA[ID]))),-1)))</f>
        <v/>
      </c>
      <c r="E845" s="47"/>
      <c r="H845" s="48"/>
      <c r="N845" s="39"/>
      <c r="Q845" s="43"/>
      <c r="R845" s="49"/>
      <c r="S845" s="50"/>
      <c r="U845" s="51"/>
      <c r="V845" s="46"/>
      <c r="W845" s="51" t="str">
        <f>IF(NOTA[[#This Row],[HARGA/ CTN]]="",NOTA[[#This Row],[JUMLAH_H]],NOTA[[#This Row],[HARGA/ CTN]]*IF(NOTA[[#This Row],[C]]="",0,NOTA[[#This Row],[C]]))</f>
        <v/>
      </c>
      <c r="X845" s="51" t="str">
        <f>IF(NOTA[[#This Row],[JUMLAH]]="","",NOTA[[#This Row],[JUMLAH]]*NOTA[[#This Row],[DISC 1]])</f>
        <v/>
      </c>
      <c r="Y845" s="51" t="str">
        <f>IF(NOTA[[#This Row],[JUMLAH]]="","",(NOTA[[#This Row],[JUMLAH]]-NOTA[[#This Row],[DISC 1-]])*NOTA[[#This Row],[DISC 2]])</f>
        <v/>
      </c>
      <c r="Z845" s="51" t="str">
        <f>IF(NOTA[[#This Row],[JUMLAH]]="","",NOTA[[#This Row],[DISC 1-]]+NOTA[[#This Row],[DISC 2-]])</f>
        <v/>
      </c>
      <c r="AA845" s="51" t="str">
        <f>IF(NOTA[[#This Row],[JUMLAH]]="","",NOTA[[#This Row],[JUMLAH]]-NOTA[[#This Row],[DISC]])</f>
        <v/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1" t="str">
        <f>IF(OR(NOTA[[#This Row],[QTY]]="",NOTA[[#This Row],[HARGA SATUAN]]="",),"",NOTA[[#This Row],[QTY]]*NOTA[[#This Row],[HARGA SATUAN]])</f>
        <v/>
      </c>
      <c r="AG845" s="40" t="str">
        <f ca="1">IF(NOTA[ID_H]="","",INDEX(NOTA[TANGGAL],MATCH(,INDIRECT(ADDRESS(ROW(NOTA[TANGGAL]),COLUMN(NOTA[TANGGAL]))&amp;":"&amp;ADDRESS(ROW(),COLUMN(NOTA[TANGGAL]))),-1)))</f>
        <v/>
      </c>
      <c r="AH845" s="42" t="str">
        <f ca="1">IF(NOTA[[#This Row],[NAMA BARANG]]="","",INDEX(NOTA[SUPPLIER],MATCH(,INDIRECT(ADDRESS(ROW(NOTA[ID]),COLUMN(NOTA[ID]))&amp;":"&amp;ADDRESS(ROW(),COLUMN(NOTA[ID]))),-1)))</f>
        <v/>
      </c>
      <c r="AI845" s="42" t="str">
        <f ca="1">IF(NOTA[[#This Row],[ID_H]]="","",IF(NOTA[[#This Row],[FAKTUR]]="",INDIRECT(ADDRESS(ROW()-1,COLUMN())),NOTA[[#This Row],[FAKTUR]]))</f>
        <v/>
      </c>
      <c r="AJ845" s="39" t="str">
        <f ca="1">IF(NOTA[[#This Row],[ID]]="","",COUNTIF(NOTA[ID_H],NOTA[[#This Row],[ID_H]]))</f>
        <v/>
      </c>
      <c r="AK845" s="39" t="str">
        <f ca="1">IF(NOTA[[#This Row],[TGL.NOTA]]="",IF(NOTA[[#This Row],[SUPPLIER_H]]="","",AK844),MONTH(NOTA[[#This Row],[TGL.NOTA]]))</f>
        <v/>
      </c>
      <c r="AL845" s="39" t="str">
        <f>LOWER(SUBSTITUTE(SUBSTITUTE(SUBSTITUTE(SUBSTITUTE(SUBSTITUTE(SUBSTITUTE(SUBSTITUTE(SUBSTITUTE(SUBSTITUTE(NOTA[NAMA BARANG]," ",),".",""),"-",""),"(",""),")",""),",",""),"/",""),"""",""),"+",""))</f>
        <v/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 t="str">
        <f>IF(NOTA[[#This Row],[CONCAT1]]="","",MATCH(NOTA[[#This Row],[CONCAT1]],[3]!db[NB NOTA_C],0))</f>
        <v/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CTN]],INDEX([3]!db[QTY/ CTN],NOTA[[#This Row],[//DB]])))</f>
        <v/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5" s="39" t="str">
        <f ca="1">IF(NOTA[[#This Row],[ID_H]]="","",MATCH(NOTA[[#This Row],[NB NOTA_C_QTY]],[3]!db[NB NOTA_C_QTY],0))</f>
        <v/>
      </c>
      <c r="AV845" s="55" t="str">
        <f ca="1">IF(NOTA[[#This Row],[NB NOTA_C_QTY]]="","",ROW()-2)</f>
        <v/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 t="str">
        <f ca="1">IF(NOTA[[#This Row],[NAMA BARANG]]="","",INDEX(NOTA[ID],MATCH(,INDIRECT(ADDRESS(ROW(NOTA[ID]),COLUMN(NOTA[ID]))&amp;":"&amp;ADDRESS(ROW(),COLUMN(NOTA[ID]))),-1)))</f>
        <v/>
      </c>
      <c r="E846" s="47"/>
      <c r="H846" s="48"/>
      <c r="N846" s="39"/>
      <c r="Q846" s="43"/>
      <c r="R846" s="49"/>
      <c r="S846" s="50"/>
      <c r="U846" s="51"/>
      <c r="V846" s="46"/>
      <c r="W846" s="51" t="str">
        <f>IF(NOTA[[#This Row],[HARGA/ CTN]]="",NOTA[[#This Row],[JUMLAH_H]],NOTA[[#This Row],[HARGA/ CTN]]*IF(NOTA[[#This Row],[C]]="",0,NOTA[[#This Row],[C]]))</f>
        <v/>
      </c>
      <c r="X846" s="51" t="str">
        <f>IF(NOTA[[#This Row],[JUMLAH]]="","",NOTA[[#This Row],[JUMLAH]]*NOTA[[#This Row],[DISC 1]])</f>
        <v/>
      </c>
      <c r="Y846" s="51" t="str">
        <f>IF(NOTA[[#This Row],[JUMLAH]]="","",(NOTA[[#This Row],[JUMLAH]]-NOTA[[#This Row],[DISC 1-]])*NOTA[[#This Row],[DISC 2]])</f>
        <v/>
      </c>
      <c r="Z846" s="51" t="str">
        <f>IF(NOTA[[#This Row],[JUMLAH]]="","",NOTA[[#This Row],[DISC 1-]]+NOTA[[#This Row],[DISC 2-]])</f>
        <v/>
      </c>
      <c r="AA846" s="51" t="str">
        <f>IF(NOTA[[#This Row],[JUMLAH]]="","",NOTA[[#This Row],[JUMLAH]]-NOTA[[#This Row],[DISC]])</f>
        <v/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1" t="str">
        <f>IF(OR(NOTA[[#This Row],[QTY]]="",NOTA[[#This Row],[HARGA SATUAN]]="",),"",NOTA[[#This Row],[QTY]]*NOTA[[#This Row],[HARGA SATUAN]])</f>
        <v/>
      </c>
      <c r="AG846" s="40" t="str">
        <f ca="1">IF(NOTA[ID_H]="","",INDEX(NOTA[TANGGAL],MATCH(,INDIRECT(ADDRESS(ROW(NOTA[TANGGAL]),COLUMN(NOTA[TANGGAL]))&amp;":"&amp;ADDRESS(ROW(),COLUMN(NOTA[TANGGAL]))),-1)))</f>
        <v/>
      </c>
      <c r="AH846" s="42" t="str">
        <f ca="1">IF(NOTA[[#This Row],[NAMA BARANG]]="","",INDEX(NOTA[SUPPLIER],MATCH(,INDIRECT(ADDRESS(ROW(NOTA[ID]),COLUMN(NOTA[ID]))&amp;":"&amp;ADDRESS(ROW(),COLUMN(NOTA[ID]))),-1)))</f>
        <v/>
      </c>
      <c r="AI846" s="42" t="str">
        <f ca="1">IF(NOTA[[#This Row],[ID_H]]="","",IF(NOTA[[#This Row],[FAKTUR]]="",INDIRECT(ADDRESS(ROW()-1,COLUMN())),NOTA[[#This Row],[FAKTUR]]))</f>
        <v/>
      </c>
      <c r="AJ846" s="39" t="str">
        <f ca="1">IF(NOTA[[#This Row],[ID]]="","",COUNTIF(NOTA[ID_H],NOTA[[#This Row],[ID_H]]))</f>
        <v/>
      </c>
      <c r="AK846" s="39" t="str">
        <f ca="1">IF(NOTA[[#This Row],[TGL.NOTA]]="",IF(NOTA[[#This Row],[SUPPLIER_H]]="","",AK845),MONTH(NOTA[[#This Row],[TGL.NOTA]]))</f>
        <v/>
      </c>
      <c r="AL846" s="39" t="str">
        <f>LOWER(SUBSTITUTE(SUBSTITUTE(SUBSTITUTE(SUBSTITUTE(SUBSTITUTE(SUBSTITUTE(SUBSTITUTE(SUBSTITUTE(SUBSTITUTE(NOTA[NAMA BARANG]," ",),".",""),"-",""),"(",""),")",""),",",""),"/",""),"""",""),"+",""))</f>
        <v/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 t="str">
        <f>IF(NOTA[[#This Row],[CONCAT1]]="","",MATCH(NOTA[[#This Row],[CONCAT1]],[3]!db[NB NOTA_C],0))</f>
        <v/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CTN]],INDEX([3]!db[QTY/ CTN],NOTA[[#This Row],[//DB]])))</f>
        <v/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6" s="39" t="str">
        <f ca="1">IF(NOTA[[#This Row],[ID_H]]="","",MATCH(NOTA[[#This Row],[NB NOTA_C_QTY]],[3]!db[NB NOTA_C_QTY],0))</f>
        <v/>
      </c>
      <c r="AV846" s="55" t="str">
        <f ca="1">IF(NOTA[[#This Row],[NB NOTA_C_QTY]]="","",ROW()-2)</f>
        <v/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 t="str">
        <f ca="1">IF(NOTA[[#This Row],[NAMA BARANG]]="","",INDEX(NOTA[ID],MATCH(,INDIRECT(ADDRESS(ROW(NOTA[ID]),COLUMN(NOTA[ID]))&amp;":"&amp;ADDRESS(ROW(),COLUMN(NOTA[ID]))),-1)))</f>
        <v/>
      </c>
      <c r="E847" s="47"/>
      <c r="H847" s="48"/>
      <c r="N847" s="39"/>
      <c r="Q847" s="43"/>
      <c r="R847" s="49"/>
      <c r="S847" s="50"/>
      <c r="U847" s="51"/>
      <c r="V847" s="46"/>
      <c r="W847" s="51" t="str">
        <f>IF(NOTA[[#This Row],[HARGA/ CTN]]="",NOTA[[#This Row],[JUMLAH_H]],NOTA[[#This Row],[HARGA/ CTN]]*IF(NOTA[[#This Row],[C]]="",0,NOTA[[#This Row],[C]]))</f>
        <v/>
      </c>
      <c r="X847" s="51" t="str">
        <f>IF(NOTA[[#This Row],[JUMLAH]]="","",NOTA[[#This Row],[JUMLAH]]*NOTA[[#This Row],[DISC 1]])</f>
        <v/>
      </c>
      <c r="Y847" s="51" t="str">
        <f>IF(NOTA[[#This Row],[JUMLAH]]="","",(NOTA[[#This Row],[JUMLAH]]-NOTA[[#This Row],[DISC 1-]])*NOTA[[#This Row],[DISC 2]])</f>
        <v/>
      </c>
      <c r="Z847" s="51" t="str">
        <f>IF(NOTA[[#This Row],[JUMLAH]]="","",NOTA[[#This Row],[DISC 1-]]+NOTA[[#This Row],[DISC 2-]])</f>
        <v/>
      </c>
      <c r="AA847" s="51" t="str">
        <f>IF(NOTA[[#This Row],[JUMLAH]]="","",NOTA[[#This Row],[JUMLAH]]-NOTA[[#This Row],[DISC]])</f>
        <v/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1" t="str">
        <f>IF(OR(NOTA[[#This Row],[QTY]]="",NOTA[[#This Row],[HARGA SATUAN]]="",),"",NOTA[[#This Row],[QTY]]*NOTA[[#This Row],[HARGA SATUAN]])</f>
        <v/>
      </c>
      <c r="AG847" s="40" t="str">
        <f ca="1">IF(NOTA[ID_H]="","",INDEX(NOTA[TANGGAL],MATCH(,INDIRECT(ADDRESS(ROW(NOTA[TANGGAL]),COLUMN(NOTA[TANGGAL]))&amp;":"&amp;ADDRESS(ROW(),COLUMN(NOTA[TANGGAL]))),-1)))</f>
        <v/>
      </c>
      <c r="AH847" s="42" t="str">
        <f ca="1">IF(NOTA[[#This Row],[NAMA BARANG]]="","",INDEX(NOTA[SUPPLIER],MATCH(,INDIRECT(ADDRESS(ROW(NOTA[ID]),COLUMN(NOTA[ID]))&amp;":"&amp;ADDRESS(ROW(),COLUMN(NOTA[ID]))),-1)))</f>
        <v/>
      </c>
      <c r="AI847" s="42" t="str">
        <f ca="1">IF(NOTA[[#This Row],[ID_H]]="","",IF(NOTA[[#This Row],[FAKTUR]]="",INDIRECT(ADDRESS(ROW()-1,COLUMN())),NOTA[[#This Row],[FAKTUR]]))</f>
        <v/>
      </c>
      <c r="AJ847" s="39" t="str">
        <f ca="1">IF(NOTA[[#This Row],[ID]]="","",COUNTIF(NOTA[ID_H],NOTA[[#This Row],[ID_H]]))</f>
        <v/>
      </c>
      <c r="AK847" s="39" t="str">
        <f ca="1">IF(NOTA[[#This Row],[TGL.NOTA]]="",IF(NOTA[[#This Row],[SUPPLIER_H]]="","",AK846),MONTH(NOTA[[#This Row],[TGL.NOTA]]))</f>
        <v/>
      </c>
      <c r="AL847" s="39" t="str">
        <f>LOWER(SUBSTITUTE(SUBSTITUTE(SUBSTITUTE(SUBSTITUTE(SUBSTITUTE(SUBSTITUTE(SUBSTITUTE(SUBSTITUTE(SUBSTITUTE(NOTA[NAMA BARANG]," ",),".",""),"-",""),"(",""),")",""),",",""),"/",""),"""",""),"+",""))</f>
        <v/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 t="str">
        <f>IF(NOTA[[#This Row],[CONCAT1]]="","",MATCH(NOTA[[#This Row],[CONCAT1]],[3]!db[NB NOTA_C],0))</f>
        <v/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CTN]],INDEX([3]!db[QTY/ CTN],NOTA[[#This Row],[//DB]])))</f>
        <v/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7" s="39" t="str">
        <f ca="1">IF(NOTA[[#This Row],[ID_H]]="","",MATCH(NOTA[[#This Row],[NB NOTA_C_QTY]],[3]!db[NB NOTA_C_QTY],0))</f>
        <v/>
      </c>
      <c r="AV847" s="55" t="str">
        <f ca="1">IF(NOTA[[#This Row],[NB NOTA_C_QTY]]="","",ROW()-2)</f>
        <v/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 t="str">
        <f ca="1">IF(NOTA[[#This Row],[NAMA BARANG]]="","",INDEX(NOTA[ID],MATCH(,INDIRECT(ADDRESS(ROW(NOTA[ID]),COLUMN(NOTA[ID]))&amp;":"&amp;ADDRESS(ROW(),COLUMN(NOTA[ID]))),-1)))</f>
        <v/>
      </c>
      <c r="E848" s="47"/>
      <c r="H848" s="48"/>
      <c r="N848" s="39"/>
      <c r="Q848" s="43"/>
      <c r="R848" s="49"/>
      <c r="S848" s="50"/>
      <c r="U848" s="51"/>
      <c r="V848" s="46"/>
      <c r="W848" s="51" t="str">
        <f>IF(NOTA[[#This Row],[HARGA/ CTN]]="",NOTA[[#This Row],[JUMLAH_H]],NOTA[[#This Row],[HARGA/ CTN]]*IF(NOTA[[#This Row],[C]]="",0,NOTA[[#This Row],[C]]))</f>
        <v/>
      </c>
      <c r="X848" s="51" t="str">
        <f>IF(NOTA[[#This Row],[JUMLAH]]="","",NOTA[[#This Row],[JUMLAH]]*NOTA[[#This Row],[DISC 1]])</f>
        <v/>
      </c>
      <c r="Y848" s="51" t="str">
        <f>IF(NOTA[[#This Row],[JUMLAH]]="","",(NOTA[[#This Row],[JUMLAH]]-NOTA[[#This Row],[DISC 1-]])*NOTA[[#This Row],[DISC 2]])</f>
        <v/>
      </c>
      <c r="Z848" s="51" t="str">
        <f>IF(NOTA[[#This Row],[JUMLAH]]="","",NOTA[[#This Row],[DISC 1-]]+NOTA[[#This Row],[DISC 2-]])</f>
        <v/>
      </c>
      <c r="AA848" s="51" t="str">
        <f>IF(NOTA[[#This Row],[JUMLAH]]="","",NOTA[[#This Row],[JUMLAH]]-NOTA[[#This Row],[DISC]])</f>
        <v/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1" t="str">
        <f>IF(OR(NOTA[[#This Row],[QTY]]="",NOTA[[#This Row],[HARGA SATUAN]]="",),"",NOTA[[#This Row],[QTY]]*NOTA[[#This Row],[HARGA SATUAN]])</f>
        <v/>
      </c>
      <c r="AG848" s="40" t="str">
        <f ca="1">IF(NOTA[ID_H]="","",INDEX(NOTA[TANGGAL],MATCH(,INDIRECT(ADDRESS(ROW(NOTA[TANGGAL]),COLUMN(NOTA[TANGGAL]))&amp;":"&amp;ADDRESS(ROW(),COLUMN(NOTA[TANGGAL]))),-1)))</f>
        <v/>
      </c>
      <c r="AH848" s="42" t="str">
        <f ca="1">IF(NOTA[[#This Row],[NAMA BARANG]]="","",INDEX(NOTA[SUPPLIER],MATCH(,INDIRECT(ADDRESS(ROW(NOTA[ID]),COLUMN(NOTA[ID]))&amp;":"&amp;ADDRESS(ROW(),COLUMN(NOTA[ID]))),-1)))</f>
        <v/>
      </c>
      <c r="AI848" s="42" t="str">
        <f ca="1">IF(NOTA[[#This Row],[ID_H]]="","",IF(NOTA[[#This Row],[FAKTUR]]="",INDIRECT(ADDRESS(ROW()-1,COLUMN())),NOTA[[#This Row],[FAKTUR]]))</f>
        <v/>
      </c>
      <c r="AJ848" s="39" t="str">
        <f ca="1">IF(NOTA[[#This Row],[ID]]="","",COUNTIF(NOTA[ID_H],NOTA[[#This Row],[ID_H]]))</f>
        <v/>
      </c>
      <c r="AK848" s="39" t="str">
        <f ca="1">IF(NOTA[[#This Row],[TGL.NOTA]]="",IF(NOTA[[#This Row],[SUPPLIER_H]]="","",AK847),MONTH(NOTA[[#This Row],[TGL.NOTA]]))</f>
        <v/>
      </c>
      <c r="AL848" s="39" t="str">
        <f>LOWER(SUBSTITUTE(SUBSTITUTE(SUBSTITUTE(SUBSTITUTE(SUBSTITUTE(SUBSTITUTE(SUBSTITUTE(SUBSTITUTE(SUBSTITUTE(NOTA[NAMA BARANG]," ",),".",""),"-",""),"(",""),")",""),",",""),"/",""),"""",""),"+",""))</f>
        <v/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 t="str">
        <f>IF(NOTA[[#This Row],[CONCAT1]]="","",MATCH(NOTA[[#This Row],[CONCAT1]],[3]!db[NB NOTA_C],0))</f>
        <v/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CTN]],INDEX([3]!db[QTY/ CTN],NOTA[[#This Row],[//DB]])))</f>
        <v/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8" s="39" t="str">
        <f ca="1">IF(NOTA[[#This Row],[ID_H]]="","",MATCH(NOTA[[#This Row],[NB NOTA_C_QTY]],[3]!db[NB NOTA_C_QTY],0))</f>
        <v/>
      </c>
      <c r="AV848" s="55" t="str">
        <f ca="1">IF(NOTA[[#This Row],[NB NOTA_C_QTY]]="","",ROW()-2)</f>
        <v/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CTN]],INDEX([3]!db[QTY/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NOTA_C_QTY]],[3]!db[NB NOTA_C_QTY],0))</f>
        <v/>
      </c>
      <c r="AV849" s="55" t="str">
        <f ca="1">IF(NOTA[[#This Row],[NB NOTA_C_QTY]]="","",ROW()-2)</f>
        <v/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47"/>
      <c r="H850" s="48"/>
      <c r="N850" s="39"/>
      <c r="Q850" s="43"/>
      <c r="R850" s="49"/>
      <c r="S850" s="50"/>
      <c r="U850" s="51"/>
      <c r="V850" s="46"/>
      <c r="W850" s="51" t="str">
        <f>IF(NOTA[[#This Row],[HARGA/ CTN]]="",NOTA[[#This Row],[JUMLAH_H]],NOTA[[#This Row],[HARGA/ CTN]]*IF(NOTA[[#This Row],[C]]="",0,NOTA[[#This Row],[C]]))</f>
        <v/>
      </c>
      <c r="X850" s="51" t="str">
        <f>IF(NOTA[[#This Row],[JUMLAH]]="","",NOTA[[#This Row],[JUMLAH]]*NOTA[[#This Row],[DISC 1]])</f>
        <v/>
      </c>
      <c r="Y850" s="51" t="str">
        <f>IF(NOTA[[#This Row],[JUMLAH]]="","",(NOTA[[#This Row],[JUMLAH]]-NOTA[[#This Row],[DISC 1-]])*NOTA[[#This Row],[DISC 2]])</f>
        <v/>
      </c>
      <c r="Z850" s="51" t="str">
        <f>IF(NOTA[[#This Row],[JUMLAH]]="","",NOTA[[#This Row],[DISC 1-]]+NOTA[[#This Row],[DISC 2-]])</f>
        <v/>
      </c>
      <c r="AA850" s="51" t="str">
        <f>IF(NOTA[[#This Row],[JUMLAH]]="","",NOTA[[#This Row],[JUMLAH]]-NOTA[[#This Row],[DISC]])</f>
        <v/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1" t="str">
        <f>IF(OR(NOTA[[#This Row],[QTY]]="",NOTA[[#This Row],[HARGA SATUAN]]="",),"",NOTA[[#This Row],[QTY]]*NOTA[[#This Row],[HARGA SATUAN]])</f>
        <v/>
      </c>
      <c r="AG850" s="40" t="str">
        <f ca="1">IF(NOTA[ID_H]="","",INDEX(NOTA[TANGGAL],MATCH(,INDIRECT(ADDRESS(ROW(NOTA[TANGGAL]),COLUMN(NOTA[TANGGAL]))&amp;":"&amp;ADDRESS(ROW(),COLUMN(NOTA[TANGGAL]))),-1)))</f>
        <v/>
      </c>
      <c r="AH850" s="42" t="str">
        <f ca="1">IF(NOTA[[#This Row],[NAMA BARANG]]="","",INDEX(NOTA[SUPPLIER],MATCH(,INDIRECT(ADDRESS(ROW(NOTA[ID]),COLUMN(NOTA[ID]))&amp;":"&amp;ADDRESS(ROW(),COLUMN(NOTA[ID]))),-1)))</f>
        <v/>
      </c>
      <c r="AI850" s="42" t="str">
        <f ca="1">IF(NOTA[[#This Row],[ID_H]]="","",IF(NOTA[[#This Row],[FAKTUR]]="",INDIRECT(ADDRESS(ROW()-1,COLUMN())),NOTA[[#This Row],[FAKTUR]]))</f>
        <v/>
      </c>
      <c r="AJ850" s="39" t="str">
        <f ca="1">IF(NOTA[[#This Row],[ID]]="","",COUNTIF(NOTA[ID_H],NOTA[[#This Row],[ID_H]]))</f>
        <v/>
      </c>
      <c r="AK850" s="39" t="str">
        <f ca="1">IF(NOTA[[#This Row],[TGL.NOTA]]="",IF(NOTA[[#This Row],[SUPPLIER_H]]="","",AK849),MONTH(NOTA[[#This Row],[TGL.NOTA]]))</f>
        <v/>
      </c>
      <c r="AL850" s="39" t="str">
        <f>LOWER(SUBSTITUTE(SUBSTITUTE(SUBSTITUTE(SUBSTITUTE(SUBSTITUTE(SUBSTITUTE(SUBSTITUTE(SUBSTITUTE(SUBSTITUTE(NOTA[NAMA BARANG]," ",),".",""),"-",""),"(",""),")",""),",",""),"/",""),"""",""),"+",""))</f>
        <v/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 t="str">
        <f>IF(NOTA[[#This Row],[CONCAT1]]="","",MATCH(NOTA[[#This Row],[CONCAT1]],[3]!db[NB NOTA_C],0))</f>
        <v/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CTN]],INDEX([3]!db[QTY/ CTN],NOTA[[#This Row],[//DB]])))</f>
        <v/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0" s="39" t="str">
        <f ca="1">IF(NOTA[[#This Row],[ID_H]]="","",MATCH(NOTA[[#This Row],[NB NOTA_C_QTY]],[3]!db[NB NOTA_C_QTY],0))</f>
        <v/>
      </c>
      <c r="AV850" s="55" t="str">
        <f ca="1">IF(NOTA[[#This Row],[NB NOTA_C_QTY]]="","",ROW()-2)</f>
        <v/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 t="str">
        <f ca="1">IF(NOTA[[#This Row],[NAMA BARANG]]="","",INDEX(NOTA[ID],MATCH(,INDIRECT(ADDRESS(ROW(NOTA[ID]),COLUMN(NOTA[ID]))&amp;":"&amp;ADDRESS(ROW(),COLUMN(NOTA[ID]))),-1)))</f>
        <v/>
      </c>
      <c r="E851" s="47"/>
      <c r="H851" s="48"/>
      <c r="N851" s="39"/>
      <c r="Q851" s="43"/>
      <c r="R851" s="49"/>
      <c r="S851" s="50"/>
      <c r="U851" s="51"/>
      <c r="V851" s="46"/>
      <c r="W851" s="51" t="str">
        <f>IF(NOTA[[#This Row],[HARGA/ CTN]]="",NOTA[[#This Row],[JUMLAH_H]],NOTA[[#This Row],[HARGA/ CTN]]*IF(NOTA[[#This Row],[C]]="",0,NOTA[[#This Row],[C]]))</f>
        <v/>
      </c>
      <c r="X851" s="51" t="str">
        <f>IF(NOTA[[#This Row],[JUMLAH]]="","",NOTA[[#This Row],[JUMLAH]]*NOTA[[#This Row],[DISC 1]])</f>
        <v/>
      </c>
      <c r="Y851" s="51" t="str">
        <f>IF(NOTA[[#This Row],[JUMLAH]]="","",(NOTA[[#This Row],[JUMLAH]]-NOTA[[#This Row],[DISC 1-]])*NOTA[[#This Row],[DISC 2]])</f>
        <v/>
      </c>
      <c r="Z851" s="51" t="str">
        <f>IF(NOTA[[#This Row],[JUMLAH]]="","",NOTA[[#This Row],[DISC 1-]]+NOTA[[#This Row],[DISC 2-]])</f>
        <v/>
      </c>
      <c r="AA851" s="51" t="str">
        <f>IF(NOTA[[#This Row],[JUMLAH]]="","",NOTA[[#This Row],[JUMLAH]]-NOTA[[#This Row],[DISC]])</f>
        <v/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1" t="str">
        <f>IF(OR(NOTA[[#This Row],[QTY]]="",NOTA[[#This Row],[HARGA SATUAN]]="",),"",NOTA[[#This Row],[QTY]]*NOTA[[#This Row],[HARGA SATUAN]])</f>
        <v/>
      </c>
      <c r="AG851" s="40" t="str">
        <f ca="1">IF(NOTA[ID_H]="","",INDEX(NOTA[TANGGAL],MATCH(,INDIRECT(ADDRESS(ROW(NOTA[TANGGAL]),COLUMN(NOTA[TANGGAL]))&amp;":"&amp;ADDRESS(ROW(),COLUMN(NOTA[TANGGAL]))),-1)))</f>
        <v/>
      </c>
      <c r="AH851" s="42" t="str">
        <f ca="1">IF(NOTA[[#This Row],[NAMA BARANG]]="","",INDEX(NOTA[SUPPLIER],MATCH(,INDIRECT(ADDRESS(ROW(NOTA[ID]),COLUMN(NOTA[ID]))&amp;":"&amp;ADDRESS(ROW(),COLUMN(NOTA[ID]))),-1)))</f>
        <v/>
      </c>
      <c r="AI851" s="42" t="str">
        <f ca="1">IF(NOTA[[#This Row],[ID_H]]="","",IF(NOTA[[#This Row],[FAKTUR]]="",INDIRECT(ADDRESS(ROW()-1,COLUMN())),NOTA[[#This Row],[FAKTUR]]))</f>
        <v/>
      </c>
      <c r="AJ851" s="39" t="str">
        <f ca="1">IF(NOTA[[#This Row],[ID]]="","",COUNTIF(NOTA[ID_H],NOTA[[#This Row],[ID_H]]))</f>
        <v/>
      </c>
      <c r="AK851" s="39" t="str">
        <f ca="1">IF(NOTA[[#This Row],[TGL.NOTA]]="",IF(NOTA[[#This Row],[SUPPLIER_H]]="","",AK850),MONTH(NOTA[[#This Row],[TGL.NOTA]]))</f>
        <v/>
      </c>
      <c r="AL851" s="39" t="str">
        <f>LOWER(SUBSTITUTE(SUBSTITUTE(SUBSTITUTE(SUBSTITUTE(SUBSTITUTE(SUBSTITUTE(SUBSTITUTE(SUBSTITUTE(SUBSTITUTE(NOTA[NAMA BARANG]," ",),".",""),"-",""),"(",""),")",""),",",""),"/",""),"""",""),"+",""))</f>
        <v/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 t="str">
        <f>IF(NOTA[[#This Row],[CONCAT1]]="","",MATCH(NOTA[[#This Row],[CONCAT1]],[3]!db[NB NOTA_C],0))</f>
        <v/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CTN]],INDEX([3]!db[QTY/ CTN],NOTA[[#This Row],[//DB]])))</f>
        <v/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1" s="39" t="str">
        <f ca="1">IF(NOTA[[#This Row],[ID_H]]="","",MATCH(NOTA[[#This Row],[NB NOTA_C_QTY]],[3]!db[NB NOTA_C_QTY],0))</f>
        <v/>
      </c>
      <c r="AV851" s="55" t="str">
        <f ca="1">IF(NOTA[[#This Row],[NB NOTA_C_QTY]]="","",ROW()-2)</f>
        <v/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 t="str">
        <f ca="1">IF(NOTA[[#This Row],[NAMA BARANG]]="","",INDEX(NOTA[ID],MATCH(,INDIRECT(ADDRESS(ROW(NOTA[ID]),COLUMN(NOTA[ID]))&amp;":"&amp;ADDRESS(ROW(),COLUMN(NOTA[ID]))),-1)))</f>
        <v/>
      </c>
      <c r="E852" s="47"/>
      <c r="H852" s="48"/>
      <c r="N852" s="39"/>
      <c r="Q852" s="43"/>
      <c r="R852" s="49"/>
      <c r="S852" s="50"/>
      <c r="U852" s="51"/>
      <c r="V852" s="46"/>
      <c r="W852" s="51" t="str">
        <f>IF(NOTA[[#This Row],[HARGA/ CTN]]="",NOTA[[#This Row],[JUMLAH_H]],NOTA[[#This Row],[HARGA/ CTN]]*IF(NOTA[[#This Row],[C]]="",0,NOTA[[#This Row],[C]]))</f>
        <v/>
      </c>
      <c r="X852" s="51" t="str">
        <f>IF(NOTA[[#This Row],[JUMLAH]]="","",NOTA[[#This Row],[JUMLAH]]*NOTA[[#This Row],[DISC 1]])</f>
        <v/>
      </c>
      <c r="Y852" s="51" t="str">
        <f>IF(NOTA[[#This Row],[JUMLAH]]="","",(NOTA[[#This Row],[JUMLAH]]-NOTA[[#This Row],[DISC 1-]])*NOTA[[#This Row],[DISC 2]])</f>
        <v/>
      </c>
      <c r="Z852" s="51" t="str">
        <f>IF(NOTA[[#This Row],[JUMLAH]]="","",NOTA[[#This Row],[DISC 1-]]+NOTA[[#This Row],[DISC 2-]])</f>
        <v/>
      </c>
      <c r="AA852" s="51" t="str">
        <f>IF(NOTA[[#This Row],[JUMLAH]]="","",NOTA[[#This Row],[JUMLAH]]-NOTA[[#This Row],[DISC]])</f>
        <v/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1" t="str">
        <f>IF(OR(NOTA[[#This Row],[QTY]]="",NOTA[[#This Row],[HARGA SATUAN]]="",),"",NOTA[[#This Row],[QTY]]*NOTA[[#This Row],[HARGA SATUAN]])</f>
        <v/>
      </c>
      <c r="AG852" s="40" t="str">
        <f ca="1">IF(NOTA[ID_H]="","",INDEX(NOTA[TANGGAL],MATCH(,INDIRECT(ADDRESS(ROW(NOTA[TANGGAL]),COLUMN(NOTA[TANGGAL]))&amp;":"&amp;ADDRESS(ROW(),COLUMN(NOTA[TANGGAL]))),-1)))</f>
        <v/>
      </c>
      <c r="AH852" s="42" t="str">
        <f ca="1">IF(NOTA[[#This Row],[NAMA BARANG]]="","",INDEX(NOTA[SUPPLIER],MATCH(,INDIRECT(ADDRESS(ROW(NOTA[ID]),COLUMN(NOTA[ID]))&amp;":"&amp;ADDRESS(ROW(),COLUMN(NOTA[ID]))),-1)))</f>
        <v/>
      </c>
      <c r="AI852" s="42" t="str">
        <f ca="1">IF(NOTA[[#This Row],[ID_H]]="","",IF(NOTA[[#This Row],[FAKTUR]]="",INDIRECT(ADDRESS(ROW()-1,COLUMN())),NOTA[[#This Row],[FAKTUR]]))</f>
        <v/>
      </c>
      <c r="AJ852" s="39" t="str">
        <f ca="1">IF(NOTA[[#This Row],[ID]]="","",COUNTIF(NOTA[ID_H],NOTA[[#This Row],[ID_H]]))</f>
        <v/>
      </c>
      <c r="AK852" s="39" t="str">
        <f ca="1">IF(NOTA[[#This Row],[TGL.NOTA]]="",IF(NOTA[[#This Row],[SUPPLIER_H]]="","",AK851),MONTH(NOTA[[#This Row],[TGL.NOTA]]))</f>
        <v/>
      </c>
      <c r="AL852" s="39" t="str">
        <f>LOWER(SUBSTITUTE(SUBSTITUTE(SUBSTITUTE(SUBSTITUTE(SUBSTITUTE(SUBSTITUTE(SUBSTITUTE(SUBSTITUTE(SUBSTITUTE(NOTA[NAMA BARANG]," ",),".",""),"-",""),"(",""),")",""),",",""),"/",""),"""",""),"+",""))</f>
        <v/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 t="str">
        <f>IF(NOTA[[#This Row],[CONCAT1]]="","",MATCH(NOTA[[#This Row],[CONCAT1]],[3]!db[NB NOTA_C],0))</f>
        <v/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CTN]],INDEX([3]!db[QTY/ CTN],NOTA[[#This Row],[//DB]])))</f>
        <v/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2" s="39" t="str">
        <f ca="1">IF(NOTA[[#This Row],[ID_H]]="","",MATCH(NOTA[[#This Row],[NB NOTA_C_QTY]],[3]!db[NB NOTA_C_QTY],0))</f>
        <v/>
      </c>
      <c r="AV852" s="55" t="str">
        <f ca="1">IF(NOTA[[#This Row],[NB NOTA_C_QTY]]="","",ROW()-2)</f>
        <v/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 t="str">
        <f ca="1">IF(NOTA[[#This Row],[NAMA BARANG]]="","",INDEX(NOTA[ID],MATCH(,INDIRECT(ADDRESS(ROW(NOTA[ID]),COLUMN(NOTA[ID]))&amp;":"&amp;ADDRESS(ROW(),COLUMN(NOTA[ID]))),-1)))</f>
        <v/>
      </c>
      <c r="E853" s="47"/>
      <c r="H853" s="48"/>
      <c r="N853" s="39"/>
      <c r="Q853" s="43"/>
      <c r="R853" s="49"/>
      <c r="S853" s="50"/>
      <c r="U853" s="51"/>
      <c r="V853" s="46"/>
      <c r="W853" s="51" t="str">
        <f>IF(NOTA[[#This Row],[HARGA/ CTN]]="",NOTA[[#This Row],[JUMLAH_H]],NOTA[[#This Row],[HARGA/ CTN]]*IF(NOTA[[#This Row],[C]]="",0,NOTA[[#This Row],[C]]))</f>
        <v/>
      </c>
      <c r="X853" s="51" t="str">
        <f>IF(NOTA[[#This Row],[JUMLAH]]="","",NOTA[[#This Row],[JUMLAH]]*NOTA[[#This Row],[DISC 1]])</f>
        <v/>
      </c>
      <c r="Y853" s="51" t="str">
        <f>IF(NOTA[[#This Row],[JUMLAH]]="","",(NOTA[[#This Row],[JUMLAH]]-NOTA[[#This Row],[DISC 1-]])*NOTA[[#This Row],[DISC 2]])</f>
        <v/>
      </c>
      <c r="Z853" s="51" t="str">
        <f>IF(NOTA[[#This Row],[JUMLAH]]="","",NOTA[[#This Row],[DISC 1-]]+NOTA[[#This Row],[DISC 2-]])</f>
        <v/>
      </c>
      <c r="AA853" s="51" t="str">
        <f>IF(NOTA[[#This Row],[JUMLAH]]="","",NOTA[[#This Row],[JUMLAH]]-NOTA[[#This Row],[DISC]])</f>
        <v/>
      </c>
      <c r="AB853" s="51"/>
      <c r="AC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1" t="str">
        <f>IF(OR(NOTA[[#This Row],[QTY]]="",NOTA[[#This Row],[HARGA SATUAN]]="",),"",NOTA[[#This Row],[QTY]]*NOTA[[#This Row],[HARGA SATUAN]])</f>
        <v/>
      </c>
      <c r="AG853" s="40" t="str">
        <f ca="1">IF(NOTA[ID_H]="","",INDEX(NOTA[TANGGAL],MATCH(,INDIRECT(ADDRESS(ROW(NOTA[TANGGAL]),COLUMN(NOTA[TANGGAL]))&amp;":"&amp;ADDRESS(ROW(),COLUMN(NOTA[TANGGAL]))),-1)))</f>
        <v/>
      </c>
      <c r="AH853" s="42" t="str">
        <f ca="1">IF(NOTA[[#This Row],[NAMA BARANG]]="","",INDEX(NOTA[SUPPLIER],MATCH(,INDIRECT(ADDRESS(ROW(NOTA[ID]),COLUMN(NOTA[ID]))&amp;":"&amp;ADDRESS(ROW(),COLUMN(NOTA[ID]))),-1)))</f>
        <v/>
      </c>
      <c r="AI853" s="42" t="str">
        <f ca="1">IF(NOTA[[#This Row],[ID_H]]="","",IF(NOTA[[#This Row],[FAKTUR]]="",INDIRECT(ADDRESS(ROW()-1,COLUMN())),NOTA[[#This Row],[FAKTUR]]))</f>
        <v/>
      </c>
      <c r="AJ853" s="39" t="str">
        <f ca="1">IF(NOTA[[#This Row],[ID]]="","",COUNTIF(NOTA[ID_H],NOTA[[#This Row],[ID_H]]))</f>
        <v/>
      </c>
      <c r="AK853" s="39" t="str">
        <f ca="1">IF(NOTA[[#This Row],[TGL.NOTA]]="",IF(NOTA[[#This Row],[SUPPLIER_H]]="","",AK852),MONTH(NOTA[[#This Row],[TGL.NOTA]]))</f>
        <v/>
      </c>
      <c r="AL853" s="39" t="str">
        <f>LOWER(SUBSTITUTE(SUBSTITUTE(SUBSTITUTE(SUBSTITUTE(SUBSTITUTE(SUBSTITUTE(SUBSTITUTE(SUBSTITUTE(SUBSTITUTE(NOTA[NAMA BARANG]," ",),".",""),"-",""),"(",""),")",""),",",""),"/",""),"""",""),"+",""))</f>
        <v/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 t="str">
        <f>IF(NOTA[[#This Row],[CONCAT1]]="","",MATCH(NOTA[[#This Row],[CONCAT1]],[3]!db[NB NOTA_C],0))</f>
        <v/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CTN]],INDEX([3]!db[QTY/ CTN],NOTA[[#This Row],[//DB]])))</f>
        <v/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3" s="39" t="str">
        <f ca="1">IF(NOTA[[#This Row],[ID_H]]="","",MATCH(NOTA[[#This Row],[NB NOTA_C_QTY]],[3]!db[NB NOTA_C_QTY],0))</f>
        <v/>
      </c>
      <c r="AV853" s="55" t="str">
        <f ca="1">IF(NOTA[[#This Row],[NB NOTA_C_QTY]]="","",ROW()-2)</f>
        <v/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NOTA_C_QTY]],[3]!db[NB NOTA_C_QTY],0))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 t="str">
        <f ca="1">IF(NOTA[[#This Row],[NAMA BARANG]]="","",INDEX(NOTA[ID],MATCH(,INDIRECT(ADDRESS(ROW(NOTA[ID]),COLUMN(NOTA[ID]))&amp;":"&amp;ADDRESS(ROW(),COLUMN(NOTA[ID]))),-1)))</f>
        <v/>
      </c>
      <c r="E855" s="47"/>
      <c r="H855" s="48"/>
      <c r="N855" s="39"/>
      <c r="Q855" s="43"/>
      <c r="R855" s="49"/>
      <c r="S855" s="50"/>
      <c r="U855" s="51"/>
      <c r="V855" s="46"/>
      <c r="W855" s="51" t="str">
        <f>IF(NOTA[[#This Row],[HARGA/ CTN]]="",NOTA[[#This Row],[JUMLAH_H]],NOTA[[#This Row],[HARGA/ CTN]]*IF(NOTA[[#This Row],[C]]="",0,NOTA[[#This Row],[C]]))</f>
        <v/>
      </c>
      <c r="X855" s="51" t="str">
        <f>IF(NOTA[[#This Row],[JUMLAH]]="","",NOTA[[#This Row],[JUMLAH]]*NOTA[[#This Row],[DISC 1]])</f>
        <v/>
      </c>
      <c r="Y855" s="51" t="str">
        <f>IF(NOTA[[#This Row],[JUMLAH]]="","",(NOTA[[#This Row],[JUMLAH]]-NOTA[[#This Row],[DISC 1-]])*NOTA[[#This Row],[DISC 2]])</f>
        <v/>
      </c>
      <c r="Z855" s="51" t="str">
        <f>IF(NOTA[[#This Row],[JUMLAH]]="","",NOTA[[#This Row],[DISC 1-]]+NOTA[[#This Row],[DISC 2-]])</f>
        <v/>
      </c>
      <c r="AA855" s="51" t="str">
        <f>IF(NOTA[[#This Row],[JUMLAH]]="","",NOTA[[#This Row],[JUMLAH]]-NOTA[[#This Row],[DISC]])</f>
        <v/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1" t="str">
        <f>IF(OR(NOTA[[#This Row],[QTY]]="",NOTA[[#This Row],[HARGA SATUAN]]="",),"",NOTA[[#This Row],[QTY]]*NOTA[[#This Row],[HARGA SATUAN]])</f>
        <v/>
      </c>
      <c r="AG855" s="40" t="str">
        <f ca="1">IF(NOTA[ID_H]="","",INDEX(NOTA[TANGGAL],MATCH(,INDIRECT(ADDRESS(ROW(NOTA[TANGGAL]),COLUMN(NOTA[TANGGAL]))&amp;":"&amp;ADDRESS(ROW(),COLUMN(NOTA[TANGGAL]))),-1)))</f>
        <v/>
      </c>
      <c r="AH855" s="42" t="str">
        <f ca="1">IF(NOTA[[#This Row],[NAMA BARANG]]="","",INDEX(NOTA[SUPPLIER],MATCH(,INDIRECT(ADDRESS(ROW(NOTA[ID]),COLUMN(NOTA[ID]))&amp;":"&amp;ADDRESS(ROW(),COLUMN(NOTA[ID]))),-1)))</f>
        <v/>
      </c>
      <c r="AI855" s="42" t="str">
        <f ca="1">IF(NOTA[[#This Row],[ID_H]]="","",IF(NOTA[[#This Row],[FAKTUR]]="",INDIRECT(ADDRESS(ROW()-1,COLUMN())),NOTA[[#This Row],[FAKTUR]]))</f>
        <v/>
      </c>
      <c r="AJ855" s="39" t="str">
        <f ca="1">IF(NOTA[[#This Row],[ID]]="","",COUNTIF(NOTA[ID_H],NOTA[[#This Row],[ID_H]]))</f>
        <v/>
      </c>
      <c r="AK855" s="39" t="str">
        <f ca="1">IF(NOTA[[#This Row],[TGL.NOTA]]="",IF(NOTA[[#This Row],[SUPPLIER_H]]="","",AK854),MONTH(NOTA[[#This Row],[TGL.NOTA]]))</f>
        <v/>
      </c>
      <c r="AL855" s="39" t="str">
        <f>LOWER(SUBSTITUTE(SUBSTITUTE(SUBSTITUTE(SUBSTITUTE(SUBSTITUTE(SUBSTITUTE(SUBSTITUTE(SUBSTITUTE(SUBSTITUTE(NOTA[NAMA BARANG]," ",),".",""),"-",""),"(",""),")",""),",",""),"/",""),"""",""),"+",""))</f>
        <v/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39" t="str">
        <f>IF(NOTA[[#This Row],[CONCAT4]]="","",_xlfn.IFNA(MATCH(NOTA[[#This Row],[CONCAT4]],[2]!RAW[CONCAT_H],0),FALSE))</f>
        <v/>
      </c>
      <c r="AQ855" s="39" t="str">
        <f>IF(NOTA[[#This Row],[CONCAT1]]="","",MATCH(NOTA[[#This Row],[CONCAT1]],[3]!db[NB NOTA_C],0))</f>
        <v/>
      </c>
      <c r="AR855" s="39" t="str">
        <f>IF(NOTA[[#This Row],[QTY/ CTN]]="","",TRUE)</f>
        <v/>
      </c>
      <c r="AS855" s="39" t="str">
        <f ca="1">IF(NOTA[[#This Row],[ID_H]]="","",IF(NOTA[[#This Row],[Column3]]=TRUE,NOTA[[#This Row],[QTY/ CTN]],INDEX([3]!db[QTY/ CTN],NOTA[[#This Row],[//DB]])))</f>
        <v/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5" s="39" t="str">
        <f ca="1">IF(NOTA[[#This Row],[ID_H]]="","",MATCH(NOTA[[#This Row],[NB NOTA_C_QTY]],[3]!db[NB NOTA_C_QTY],0))</f>
        <v/>
      </c>
      <c r="AV855" s="55" t="str">
        <f ca="1">IF(NOTA[[#This Row],[NB NOTA_C_QTY]]="","",ROW()-2)</f>
        <v/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 t="str">
        <f ca="1">IF(NOTA[[#This Row],[NAMA BARANG]]="","",INDEX(NOTA[ID],MATCH(,INDIRECT(ADDRESS(ROW(NOTA[ID]),COLUMN(NOTA[ID]))&amp;":"&amp;ADDRESS(ROW(),COLUMN(NOTA[ID]))),-1)))</f>
        <v/>
      </c>
      <c r="E856" s="47"/>
      <c r="H856" s="48"/>
      <c r="N856" s="39"/>
      <c r="Q856" s="43"/>
      <c r="R856" s="49"/>
      <c r="S856" s="50"/>
      <c r="U856" s="51"/>
      <c r="V856" s="46"/>
      <c r="W856" s="51" t="str">
        <f>IF(NOTA[[#This Row],[HARGA/ CTN]]="",NOTA[[#This Row],[JUMLAH_H]],NOTA[[#This Row],[HARGA/ CTN]]*IF(NOTA[[#This Row],[C]]="",0,NOTA[[#This Row],[C]]))</f>
        <v/>
      </c>
      <c r="X856" s="51" t="str">
        <f>IF(NOTA[[#This Row],[JUMLAH]]="","",NOTA[[#This Row],[JUMLAH]]*NOTA[[#This Row],[DISC 1]])</f>
        <v/>
      </c>
      <c r="Y856" s="51" t="str">
        <f>IF(NOTA[[#This Row],[JUMLAH]]="","",(NOTA[[#This Row],[JUMLAH]]-NOTA[[#This Row],[DISC 1-]])*NOTA[[#This Row],[DISC 2]])</f>
        <v/>
      </c>
      <c r="Z856" s="51" t="str">
        <f>IF(NOTA[[#This Row],[JUMLAH]]="","",NOTA[[#This Row],[DISC 1-]]+NOTA[[#This Row],[DISC 2-]])</f>
        <v/>
      </c>
      <c r="AA856" s="51" t="str">
        <f>IF(NOTA[[#This Row],[JUMLAH]]="","",NOTA[[#This Row],[JUMLAH]]-NOTA[[#This Row],[DISC]])</f>
        <v/>
      </c>
      <c r="AB856" s="51"/>
      <c r="AC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1" t="str">
        <f>IF(OR(NOTA[[#This Row],[QTY]]="",NOTA[[#This Row],[HARGA SATUAN]]="",),"",NOTA[[#This Row],[QTY]]*NOTA[[#This Row],[HARGA SATUAN]])</f>
        <v/>
      </c>
      <c r="AG856" s="40" t="str">
        <f ca="1">IF(NOTA[ID_H]="","",INDEX(NOTA[TANGGAL],MATCH(,INDIRECT(ADDRESS(ROW(NOTA[TANGGAL]),COLUMN(NOTA[TANGGAL]))&amp;":"&amp;ADDRESS(ROW(),COLUMN(NOTA[TANGGAL]))),-1)))</f>
        <v/>
      </c>
      <c r="AH856" s="42" t="str">
        <f ca="1">IF(NOTA[[#This Row],[NAMA BARANG]]="","",INDEX(NOTA[SUPPLIER],MATCH(,INDIRECT(ADDRESS(ROW(NOTA[ID]),COLUMN(NOTA[ID]))&amp;":"&amp;ADDRESS(ROW(),COLUMN(NOTA[ID]))),-1)))</f>
        <v/>
      </c>
      <c r="AI856" s="42" t="str">
        <f ca="1">IF(NOTA[[#This Row],[ID_H]]="","",IF(NOTA[[#This Row],[FAKTUR]]="",INDIRECT(ADDRESS(ROW()-1,COLUMN())),NOTA[[#This Row],[FAKTUR]]))</f>
        <v/>
      </c>
      <c r="AJ856" s="39" t="str">
        <f ca="1">IF(NOTA[[#This Row],[ID]]="","",COUNTIF(NOTA[ID_H],NOTA[[#This Row],[ID_H]]))</f>
        <v/>
      </c>
      <c r="AK856" s="39" t="str">
        <f ca="1">IF(NOTA[[#This Row],[TGL.NOTA]]="",IF(NOTA[[#This Row],[SUPPLIER_H]]="","",AK855),MONTH(NOTA[[#This Row],[TGL.NOTA]]))</f>
        <v/>
      </c>
      <c r="AL856" s="39" t="str">
        <f>LOWER(SUBSTITUTE(SUBSTITUTE(SUBSTITUTE(SUBSTITUTE(SUBSTITUTE(SUBSTITUTE(SUBSTITUTE(SUBSTITUTE(SUBSTITUTE(NOTA[NAMA BARANG]," ",),".",""),"-",""),"(",""),")",""),",",""),"/",""),"""",""),"+",""))</f>
        <v/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 t="str">
        <f>IF(NOTA[[#This Row],[CONCAT1]]="","",MATCH(NOTA[[#This Row],[CONCAT1]],[3]!db[NB NOTA_C],0))</f>
        <v/>
      </c>
      <c r="AR856" s="39" t="str">
        <f>IF(NOTA[[#This Row],[QTY/ CTN]]="","",TRUE)</f>
        <v/>
      </c>
      <c r="AS856" s="39" t="str">
        <f ca="1">IF(NOTA[[#This Row],[ID_H]]="","",IF(NOTA[[#This Row],[Column3]]=TRUE,NOTA[[#This Row],[QTY/ CTN]],INDEX([3]!db[QTY/ CTN],NOTA[[#This Row],[//DB]])))</f>
        <v/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6" s="39" t="str">
        <f ca="1">IF(NOTA[[#This Row],[ID_H]]="","",MATCH(NOTA[[#This Row],[NB NOTA_C_QTY]],[3]!db[NB NOTA_C_QTY],0))</f>
        <v/>
      </c>
      <c r="AV856" s="55" t="str">
        <f ca="1">IF(NOTA[[#This Row],[NB NOTA_C_QTY]]="","",ROW()-2)</f>
        <v/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NOTA_C_QTY]],[3]!db[NB NOTA_C_QTY],0))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 t="str">
        <f ca="1">IF(NOTA[[#This Row],[NAMA BARANG]]="","",INDEX(NOTA[ID],MATCH(,INDIRECT(ADDRESS(ROW(NOTA[ID]),COLUMN(NOTA[ID]))&amp;":"&amp;ADDRESS(ROW(),COLUMN(NOTA[ID]))),-1)))</f>
        <v/>
      </c>
      <c r="E858" s="47"/>
      <c r="H858" s="48"/>
      <c r="N858" s="39"/>
      <c r="Q858" s="43"/>
      <c r="R858" s="49"/>
      <c r="S858" s="50"/>
      <c r="U858" s="51"/>
      <c r="V858" s="46"/>
      <c r="W858" s="51" t="str">
        <f>IF(NOTA[[#This Row],[HARGA/ CTN]]="",NOTA[[#This Row],[JUMLAH_H]],NOTA[[#This Row],[HARGA/ CTN]]*IF(NOTA[[#This Row],[C]]="",0,NOTA[[#This Row],[C]]))</f>
        <v/>
      </c>
      <c r="X858" s="51" t="str">
        <f>IF(NOTA[[#This Row],[JUMLAH]]="","",NOTA[[#This Row],[JUMLAH]]*NOTA[[#This Row],[DISC 1]])</f>
        <v/>
      </c>
      <c r="Y858" s="51" t="str">
        <f>IF(NOTA[[#This Row],[JUMLAH]]="","",(NOTA[[#This Row],[JUMLAH]]-NOTA[[#This Row],[DISC 1-]])*NOTA[[#This Row],[DISC 2]])</f>
        <v/>
      </c>
      <c r="Z858" s="51" t="str">
        <f>IF(NOTA[[#This Row],[JUMLAH]]="","",NOTA[[#This Row],[DISC 1-]]+NOTA[[#This Row],[DISC 2-]])</f>
        <v/>
      </c>
      <c r="AA858" s="51" t="str">
        <f>IF(NOTA[[#This Row],[JUMLAH]]="","",NOTA[[#This Row],[JUMLAH]]-NOTA[[#This Row],[DISC]])</f>
        <v/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1" t="str">
        <f>IF(OR(NOTA[[#This Row],[QTY]]="",NOTA[[#This Row],[HARGA SATUAN]]="",),"",NOTA[[#This Row],[QTY]]*NOTA[[#This Row],[HARGA SATUAN]])</f>
        <v/>
      </c>
      <c r="AG858" s="40" t="str">
        <f ca="1">IF(NOTA[ID_H]="","",INDEX(NOTA[TANGGAL],MATCH(,INDIRECT(ADDRESS(ROW(NOTA[TANGGAL]),COLUMN(NOTA[TANGGAL]))&amp;":"&amp;ADDRESS(ROW(),COLUMN(NOTA[TANGGAL]))),-1)))</f>
        <v/>
      </c>
      <c r="AH858" s="42" t="str">
        <f ca="1">IF(NOTA[[#This Row],[NAMA BARANG]]="","",INDEX(NOTA[SUPPLIER],MATCH(,INDIRECT(ADDRESS(ROW(NOTA[ID]),COLUMN(NOTA[ID]))&amp;":"&amp;ADDRESS(ROW(),COLUMN(NOTA[ID]))),-1)))</f>
        <v/>
      </c>
      <c r="AI858" s="42" t="str">
        <f ca="1">IF(NOTA[[#This Row],[ID_H]]="","",IF(NOTA[[#This Row],[FAKTUR]]="",INDIRECT(ADDRESS(ROW()-1,COLUMN())),NOTA[[#This Row],[FAKTUR]]))</f>
        <v/>
      </c>
      <c r="AJ858" s="39" t="str">
        <f ca="1">IF(NOTA[[#This Row],[ID]]="","",COUNTIF(NOTA[ID_H],NOTA[[#This Row],[ID_H]]))</f>
        <v/>
      </c>
      <c r="AK858" s="39" t="str">
        <f ca="1">IF(NOTA[[#This Row],[TGL.NOTA]]="",IF(NOTA[[#This Row],[SUPPLIER_H]]="","",AK857),MONTH(NOTA[[#This Row],[TGL.NOTA]]))</f>
        <v/>
      </c>
      <c r="AL858" s="39" t="str">
        <f>LOWER(SUBSTITUTE(SUBSTITUTE(SUBSTITUTE(SUBSTITUTE(SUBSTITUTE(SUBSTITUTE(SUBSTITUTE(SUBSTITUTE(SUBSTITUTE(NOTA[NAMA BARANG]," ",),".",""),"-",""),"(",""),")",""),",",""),"/",""),"""",""),"+",""))</f>
        <v/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39" t="str">
        <f>IF(NOTA[[#This Row],[CONCAT4]]="","",_xlfn.IFNA(MATCH(NOTA[[#This Row],[CONCAT4]],[2]!RAW[CONCAT_H],0),FALSE))</f>
        <v/>
      </c>
      <c r="AQ858" s="39" t="str">
        <f>IF(NOTA[[#This Row],[CONCAT1]]="","",MATCH(NOTA[[#This Row],[CONCAT1]],[3]!db[NB NOTA_C],0))</f>
        <v/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CTN]],INDEX([3]!db[QTY/ CTN],NOTA[[#This Row],[//DB]])))</f>
        <v/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8" s="39" t="str">
        <f ca="1">IF(NOTA[[#This Row],[ID_H]]="","",MATCH(NOTA[[#This Row],[NB NOTA_C_QTY]],[3]!db[NB NOTA_C_QTY],0))</f>
        <v/>
      </c>
      <c r="AV858" s="55" t="str">
        <f ca="1">IF(NOTA[[#This Row],[NB NOTA_C_QTY]]="","",ROW()-2)</f>
        <v/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CTN]],INDEX([3]!db[QTY/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NOTA_C_QTY]],[3]!db[NB NOTA_C_QTY],0))</f>
        <v/>
      </c>
      <c r="AV859" s="55" t="str">
        <f ca="1">IF(NOTA[[#This Row],[NB NOTA_C_QTY]]="","",ROW()-2)</f>
        <v/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 t="str">
        <f ca="1">IF(NOTA[[#This Row],[NAMA BARANG]]="","",INDEX(NOTA[ID],MATCH(,INDIRECT(ADDRESS(ROW(NOTA[ID]),COLUMN(NOTA[ID]))&amp;":"&amp;ADDRESS(ROW(),COLUMN(NOTA[ID]))),-1)))</f>
        <v/>
      </c>
      <c r="E860" s="47"/>
      <c r="H860" s="48"/>
      <c r="N860" s="39"/>
      <c r="Q860" s="43"/>
      <c r="R860" s="49"/>
      <c r="S860" s="50"/>
      <c r="U860" s="51"/>
      <c r="V860" s="46"/>
      <c r="W860" s="51" t="str">
        <f>IF(NOTA[[#This Row],[HARGA/ CTN]]="",NOTA[[#This Row],[JUMLAH_H]],NOTA[[#This Row],[HARGA/ CTN]]*IF(NOTA[[#This Row],[C]]="",0,NOTA[[#This Row],[C]]))</f>
        <v/>
      </c>
      <c r="X860" s="51" t="str">
        <f>IF(NOTA[[#This Row],[JUMLAH]]="","",NOTA[[#This Row],[JUMLAH]]*NOTA[[#This Row],[DISC 1]])</f>
        <v/>
      </c>
      <c r="Y860" s="51" t="str">
        <f>IF(NOTA[[#This Row],[JUMLAH]]="","",(NOTA[[#This Row],[JUMLAH]]-NOTA[[#This Row],[DISC 1-]])*NOTA[[#This Row],[DISC 2]])</f>
        <v/>
      </c>
      <c r="Z860" s="51" t="str">
        <f>IF(NOTA[[#This Row],[JUMLAH]]="","",NOTA[[#This Row],[DISC 1-]]+NOTA[[#This Row],[DISC 2-]])</f>
        <v/>
      </c>
      <c r="AA860" s="51" t="str">
        <f>IF(NOTA[[#This Row],[JUMLAH]]="","",NOTA[[#This Row],[JUMLAH]]-NOTA[[#This Row],[DISC]])</f>
        <v/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1" t="str">
        <f>IF(OR(NOTA[[#This Row],[QTY]]="",NOTA[[#This Row],[HARGA SATUAN]]="",),"",NOTA[[#This Row],[QTY]]*NOTA[[#This Row],[HARGA SATUAN]])</f>
        <v/>
      </c>
      <c r="AG860" s="40" t="str">
        <f ca="1">IF(NOTA[ID_H]="","",INDEX(NOTA[TANGGAL],MATCH(,INDIRECT(ADDRESS(ROW(NOTA[TANGGAL]),COLUMN(NOTA[TANGGAL]))&amp;":"&amp;ADDRESS(ROW(),COLUMN(NOTA[TANGGAL]))),-1)))</f>
        <v/>
      </c>
      <c r="AH860" s="42" t="str">
        <f ca="1">IF(NOTA[[#This Row],[NAMA BARANG]]="","",INDEX(NOTA[SUPPLIER],MATCH(,INDIRECT(ADDRESS(ROW(NOTA[ID]),COLUMN(NOTA[ID]))&amp;":"&amp;ADDRESS(ROW(),COLUMN(NOTA[ID]))),-1)))</f>
        <v/>
      </c>
      <c r="AI860" s="42" t="str">
        <f ca="1">IF(NOTA[[#This Row],[ID_H]]="","",IF(NOTA[[#This Row],[FAKTUR]]="",INDIRECT(ADDRESS(ROW()-1,COLUMN())),NOTA[[#This Row],[FAKTUR]]))</f>
        <v/>
      </c>
      <c r="AJ860" s="39" t="str">
        <f ca="1">IF(NOTA[[#This Row],[ID]]="","",COUNTIF(NOTA[ID_H],NOTA[[#This Row],[ID_H]]))</f>
        <v/>
      </c>
      <c r="AK860" s="39" t="str">
        <f ca="1">IF(NOTA[[#This Row],[TGL.NOTA]]="",IF(NOTA[[#This Row],[SUPPLIER_H]]="","",AK859),MONTH(NOTA[[#This Row],[TGL.NOTA]]))</f>
        <v/>
      </c>
      <c r="AL860" s="39" t="str">
        <f>LOWER(SUBSTITUTE(SUBSTITUTE(SUBSTITUTE(SUBSTITUTE(SUBSTITUTE(SUBSTITUTE(SUBSTITUTE(SUBSTITUTE(SUBSTITUTE(NOTA[NAMA BARANG]," ",),".",""),"-",""),"(",""),")",""),",",""),"/",""),"""",""),"+",""))</f>
        <v/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 t="str">
        <f>IF(NOTA[[#This Row],[CONCAT1]]="","",MATCH(NOTA[[#This Row],[CONCAT1]],[3]!db[NB NOTA_C],0))</f>
        <v/>
      </c>
      <c r="AR860" s="39" t="str">
        <f>IF(NOTA[[#This Row],[QTY/ CTN]]="","",TRUE)</f>
        <v/>
      </c>
      <c r="AS860" s="39" t="str">
        <f ca="1">IF(NOTA[[#This Row],[ID_H]]="","",IF(NOTA[[#This Row],[Column3]]=TRUE,NOTA[[#This Row],[QTY/ CTN]],INDEX([3]!db[QTY/ CTN],NOTA[[#This Row],[//DB]])))</f>
        <v/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0" s="39" t="str">
        <f ca="1">IF(NOTA[[#This Row],[ID_H]]="","",MATCH(NOTA[[#This Row],[NB NOTA_C_QTY]],[3]!db[NB NOTA_C_QTY],0))</f>
        <v/>
      </c>
      <c r="AV860" s="55" t="str">
        <f ca="1">IF(NOTA[[#This Row],[NB NOTA_C_QTY]]="","",ROW()-2)</f>
        <v/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CTN]],INDEX([3]!db[QTY/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NOTA_C_QTY]],[3]!db[NB NOTA_C_QTY],0))</f>
        <v/>
      </c>
      <c r="AV861" s="55" t="str">
        <f ca="1">IF(NOTA[[#This Row],[NB NOTA_C_QTY]]="","",ROW()-2)</f>
        <v/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NOTA_C_QTY]],[3]!db[NB NOTA_C_QTY],0))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CTN]],INDEX([3]!db[QTY/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NOTA_C_QTY]],[3]!db[NB NOTA_C_QTY],0))</f>
        <v/>
      </c>
      <c r="AV863" s="55" t="str">
        <f ca="1">IF(NOTA[[#This Row],[NB NOTA_C_QTY]]="","",ROW()-2)</f>
        <v/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 t="str">
        <f ca="1">IF(NOTA[[#This Row],[NAMA BARANG]]="","",INDEX(NOTA[ID],MATCH(,INDIRECT(ADDRESS(ROW(NOTA[ID]),COLUMN(NOTA[ID]))&amp;":"&amp;ADDRESS(ROW(),COLUMN(NOTA[ID]))),-1)))</f>
        <v/>
      </c>
      <c r="E864" s="47"/>
      <c r="H864" s="48"/>
      <c r="N864" s="39"/>
      <c r="Q864" s="43"/>
      <c r="R864" s="49"/>
      <c r="S864" s="50"/>
      <c r="U864" s="51"/>
      <c r="V864" s="46"/>
      <c r="W864" s="51" t="str">
        <f>IF(NOTA[[#This Row],[HARGA/ CTN]]="",NOTA[[#This Row],[JUMLAH_H]],NOTA[[#This Row],[HARGA/ CTN]]*IF(NOTA[[#This Row],[C]]="",0,NOTA[[#This Row],[C]]))</f>
        <v/>
      </c>
      <c r="X864" s="51" t="str">
        <f>IF(NOTA[[#This Row],[JUMLAH]]="","",NOTA[[#This Row],[JUMLAH]]*NOTA[[#This Row],[DISC 1]])</f>
        <v/>
      </c>
      <c r="Y864" s="51" t="str">
        <f>IF(NOTA[[#This Row],[JUMLAH]]="","",(NOTA[[#This Row],[JUMLAH]]-NOTA[[#This Row],[DISC 1-]])*NOTA[[#This Row],[DISC 2]])</f>
        <v/>
      </c>
      <c r="Z864" s="51" t="str">
        <f>IF(NOTA[[#This Row],[JUMLAH]]="","",NOTA[[#This Row],[DISC 1-]]+NOTA[[#This Row],[DISC 2-]])</f>
        <v/>
      </c>
      <c r="AA864" s="51" t="str">
        <f>IF(NOTA[[#This Row],[JUMLAH]]="","",NOTA[[#This Row],[JUMLAH]]-NOTA[[#This Row],[DISC]])</f>
        <v/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1" t="str">
        <f>IF(OR(NOTA[[#This Row],[QTY]]="",NOTA[[#This Row],[HARGA SATUAN]]="",),"",NOTA[[#This Row],[QTY]]*NOTA[[#This Row],[HARGA SATUAN]])</f>
        <v/>
      </c>
      <c r="AG864" s="40" t="str">
        <f ca="1">IF(NOTA[ID_H]="","",INDEX(NOTA[TANGGAL],MATCH(,INDIRECT(ADDRESS(ROW(NOTA[TANGGAL]),COLUMN(NOTA[TANGGAL]))&amp;":"&amp;ADDRESS(ROW(),COLUMN(NOTA[TANGGAL]))),-1)))</f>
        <v/>
      </c>
      <c r="AH864" s="42" t="str">
        <f ca="1">IF(NOTA[[#This Row],[NAMA BARANG]]="","",INDEX(NOTA[SUPPLIER],MATCH(,INDIRECT(ADDRESS(ROW(NOTA[ID]),COLUMN(NOTA[ID]))&amp;":"&amp;ADDRESS(ROW(),COLUMN(NOTA[ID]))),-1)))</f>
        <v/>
      </c>
      <c r="AI864" s="42" t="str">
        <f ca="1">IF(NOTA[[#This Row],[ID_H]]="","",IF(NOTA[[#This Row],[FAKTUR]]="",INDIRECT(ADDRESS(ROW()-1,COLUMN())),NOTA[[#This Row],[FAKTUR]]))</f>
        <v/>
      </c>
      <c r="AJ864" s="39" t="str">
        <f ca="1">IF(NOTA[[#This Row],[ID]]="","",COUNTIF(NOTA[ID_H],NOTA[[#This Row],[ID_H]]))</f>
        <v/>
      </c>
      <c r="AK864" s="39" t="str">
        <f ca="1">IF(NOTA[[#This Row],[TGL.NOTA]]="",IF(NOTA[[#This Row],[SUPPLIER_H]]="","",AK863),MONTH(NOTA[[#This Row],[TGL.NOTA]]))</f>
        <v/>
      </c>
      <c r="AL864" s="39" t="str">
        <f>LOWER(SUBSTITUTE(SUBSTITUTE(SUBSTITUTE(SUBSTITUTE(SUBSTITUTE(SUBSTITUTE(SUBSTITUTE(SUBSTITUTE(SUBSTITUTE(NOTA[NAMA BARANG]," ",),".",""),"-",""),"(",""),")",""),",",""),"/",""),"""",""),"+",""))</f>
        <v/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 t="str">
        <f>IF(NOTA[[#This Row],[CONCAT1]]="","",MATCH(NOTA[[#This Row],[CONCAT1]],[3]!db[NB NOTA_C],0))</f>
        <v/>
      </c>
      <c r="AR864" s="39" t="str">
        <f>IF(NOTA[[#This Row],[QTY/ CTN]]="","",TRUE)</f>
        <v/>
      </c>
      <c r="AS864" s="39" t="str">
        <f ca="1">IF(NOTA[[#This Row],[ID_H]]="","",IF(NOTA[[#This Row],[Column3]]=TRUE,NOTA[[#This Row],[QTY/ CTN]],INDEX([3]!db[QTY/ CTN],NOTA[[#This Row],[//DB]])))</f>
        <v/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4" s="39" t="str">
        <f ca="1">IF(NOTA[[#This Row],[ID_H]]="","",MATCH(NOTA[[#This Row],[NB NOTA_C_QTY]],[3]!db[NB NOTA_C_QTY],0))</f>
        <v/>
      </c>
      <c r="AV864" s="55" t="str">
        <f ca="1">IF(NOTA[[#This Row],[NB NOTA_C_QTY]]="","",ROW()-2)</f>
        <v/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 t="str">
        <f ca="1">IF(NOTA[[#This Row],[NAMA BARANG]]="","",INDEX(NOTA[ID],MATCH(,INDIRECT(ADDRESS(ROW(NOTA[ID]),COLUMN(NOTA[ID]))&amp;":"&amp;ADDRESS(ROW(),COLUMN(NOTA[ID]))),-1)))</f>
        <v/>
      </c>
      <c r="E865" s="47"/>
      <c r="H865" s="48"/>
      <c r="N865" s="39"/>
      <c r="Q865" s="43"/>
      <c r="R865" s="49"/>
      <c r="S865" s="50"/>
      <c r="U865" s="51"/>
      <c r="V865" s="46"/>
      <c r="W865" s="51" t="str">
        <f>IF(NOTA[[#This Row],[HARGA/ CTN]]="",NOTA[[#This Row],[JUMLAH_H]],NOTA[[#This Row],[HARGA/ CTN]]*IF(NOTA[[#This Row],[C]]="",0,NOTA[[#This Row],[C]]))</f>
        <v/>
      </c>
      <c r="X865" s="51" t="str">
        <f>IF(NOTA[[#This Row],[JUMLAH]]="","",NOTA[[#This Row],[JUMLAH]]*NOTA[[#This Row],[DISC 1]])</f>
        <v/>
      </c>
      <c r="Y865" s="51" t="str">
        <f>IF(NOTA[[#This Row],[JUMLAH]]="","",(NOTA[[#This Row],[JUMLAH]]-NOTA[[#This Row],[DISC 1-]])*NOTA[[#This Row],[DISC 2]])</f>
        <v/>
      </c>
      <c r="Z865" s="51" t="str">
        <f>IF(NOTA[[#This Row],[JUMLAH]]="","",NOTA[[#This Row],[DISC 1-]]+NOTA[[#This Row],[DISC 2-]])</f>
        <v/>
      </c>
      <c r="AA865" s="51" t="str">
        <f>IF(NOTA[[#This Row],[JUMLAH]]="","",NOTA[[#This Row],[JUMLAH]]-NOTA[[#This Row],[DISC]])</f>
        <v/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1" t="str">
        <f>IF(OR(NOTA[[#This Row],[QTY]]="",NOTA[[#This Row],[HARGA SATUAN]]="",),"",NOTA[[#This Row],[QTY]]*NOTA[[#This Row],[HARGA SATUAN]])</f>
        <v/>
      </c>
      <c r="AG865" s="40" t="str">
        <f ca="1">IF(NOTA[ID_H]="","",INDEX(NOTA[TANGGAL],MATCH(,INDIRECT(ADDRESS(ROW(NOTA[TANGGAL]),COLUMN(NOTA[TANGGAL]))&amp;":"&amp;ADDRESS(ROW(),COLUMN(NOTA[TANGGAL]))),-1)))</f>
        <v/>
      </c>
      <c r="AH865" s="42" t="str">
        <f ca="1">IF(NOTA[[#This Row],[NAMA BARANG]]="","",INDEX(NOTA[SUPPLIER],MATCH(,INDIRECT(ADDRESS(ROW(NOTA[ID]),COLUMN(NOTA[ID]))&amp;":"&amp;ADDRESS(ROW(),COLUMN(NOTA[ID]))),-1)))</f>
        <v/>
      </c>
      <c r="AI865" s="42" t="str">
        <f ca="1">IF(NOTA[[#This Row],[ID_H]]="","",IF(NOTA[[#This Row],[FAKTUR]]="",INDIRECT(ADDRESS(ROW()-1,COLUMN())),NOTA[[#This Row],[FAKTUR]]))</f>
        <v/>
      </c>
      <c r="AJ865" s="39" t="str">
        <f ca="1">IF(NOTA[[#This Row],[ID]]="","",COUNTIF(NOTA[ID_H],NOTA[[#This Row],[ID_H]]))</f>
        <v/>
      </c>
      <c r="AK865" s="39" t="str">
        <f ca="1">IF(NOTA[[#This Row],[TGL.NOTA]]="",IF(NOTA[[#This Row],[SUPPLIER_H]]="","",AK864),MONTH(NOTA[[#This Row],[TGL.NOTA]]))</f>
        <v/>
      </c>
      <c r="AL865" s="39" t="str">
        <f>LOWER(SUBSTITUTE(SUBSTITUTE(SUBSTITUTE(SUBSTITUTE(SUBSTITUTE(SUBSTITUTE(SUBSTITUTE(SUBSTITUTE(SUBSTITUTE(NOTA[NAMA BARANG]," ",),".",""),"-",""),"(",""),")",""),",",""),"/",""),"""",""),"+",""))</f>
        <v/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 t="str">
        <f>IF(NOTA[[#This Row],[CONCAT1]]="","",MATCH(NOTA[[#This Row],[CONCAT1]],[3]!db[NB NOTA_C],0))</f>
        <v/>
      </c>
      <c r="AR865" s="39" t="str">
        <f>IF(NOTA[[#This Row],[QTY/ CTN]]="","",TRUE)</f>
        <v/>
      </c>
      <c r="AS865" s="39" t="str">
        <f ca="1">IF(NOTA[[#This Row],[ID_H]]="","",IF(NOTA[[#This Row],[Column3]]=TRUE,NOTA[[#This Row],[QTY/ CTN]],INDEX([3]!db[QTY/ CTN],NOTA[[#This Row],[//DB]])))</f>
        <v/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5" s="39" t="str">
        <f ca="1">IF(NOTA[[#This Row],[ID_H]]="","",MATCH(NOTA[[#This Row],[NB NOTA_C_QTY]],[3]!db[NB NOTA_C_QTY],0))</f>
        <v/>
      </c>
      <c r="AV865" s="55" t="str">
        <f ca="1">IF(NOTA[[#This Row],[NB NOTA_C_QTY]]="","",ROW()-2)</f>
        <v/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 t="str">
        <f ca="1">IF(NOTA[[#This Row],[NAMA BARANG]]="","",INDEX(NOTA[ID],MATCH(,INDIRECT(ADDRESS(ROW(NOTA[ID]),COLUMN(NOTA[ID]))&amp;":"&amp;ADDRESS(ROW(),COLUMN(NOTA[ID]))),-1)))</f>
        <v/>
      </c>
      <c r="E866" s="47"/>
      <c r="H866" s="48"/>
      <c r="N866" s="39"/>
      <c r="Q866" s="43"/>
      <c r="R866" s="49"/>
      <c r="S866" s="50"/>
      <c r="U866" s="51"/>
      <c r="V866" s="46"/>
      <c r="W866" s="51" t="str">
        <f>IF(NOTA[[#This Row],[HARGA/ CTN]]="",NOTA[[#This Row],[JUMLAH_H]],NOTA[[#This Row],[HARGA/ CTN]]*IF(NOTA[[#This Row],[C]]="",0,NOTA[[#This Row],[C]]))</f>
        <v/>
      </c>
      <c r="X866" s="51" t="str">
        <f>IF(NOTA[[#This Row],[JUMLAH]]="","",NOTA[[#This Row],[JUMLAH]]*NOTA[[#This Row],[DISC 1]])</f>
        <v/>
      </c>
      <c r="Y866" s="51" t="str">
        <f>IF(NOTA[[#This Row],[JUMLAH]]="","",(NOTA[[#This Row],[JUMLAH]]-NOTA[[#This Row],[DISC 1-]])*NOTA[[#This Row],[DISC 2]])</f>
        <v/>
      </c>
      <c r="Z866" s="51" t="str">
        <f>IF(NOTA[[#This Row],[JUMLAH]]="","",NOTA[[#This Row],[DISC 1-]]+NOTA[[#This Row],[DISC 2-]])</f>
        <v/>
      </c>
      <c r="AA866" s="51" t="str">
        <f>IF(NOTA[[#This Row],[JUMLAH]]="","",NOTA[[#This Row],[JUMLAH]]-NOTA[[#This Row],[DISC]])</f>
        <v/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1" t="str">
        <f>IF(OR(NOTA[[#This Row],[QTY]]="",NOTA[[#This Row],[HARGA SATUAN]]="",),"",NOTA[[#This Row],[QTY]]*NOTA[[#This Row],[HARGA SATUAN]])</f>
        <v/>
      </c>
      <c r="AG866" s="40" t="str">
        <f ca="1">IF(NOTA[ID_H]="","",INDEX(NOTA[TANGGAL],MATCH(,INDIRECT(ADDRESS(ROW(NOTA[TANGGAL]),COLUMN(NOTA[TANGGAL]))&amp;":"&amp;ADDRESS(ROW(),COLUMN(NOTA[TANGGAL]))),-1)))</f>
        <v/>
      </c>
      <c r="AH866" s="42" t="str">
        <f ca="1">IF(NOTA[[#This Row],[NAMA BARANG]]="","",INDEX(NOTA[SUPPLIER],MATCH(,INDIRECT(ADDRESS(ROW(NOTA[ID]),COLUMN(NOTA[ID]))&amp;":"&amp;ADDRESS(ROW(),COLUMN(NOTA[ID]))),-1)))</f>
        <v/>
      </c>
      <c r="AI866" s="42" t="str">
        <f ca="1">IF(NOTA[[#This Row],[ID_H]]="","",IF(NOTA[[#This Row],[FAKTUR]]="",INDIRECT(ADDRESS(ROW()-1,COLUMN())),NOTA[[#This Row],[FAKTUR]]))</f>
        <v/>
      </c>
      <c r="AJ866" s="39" t="str">
        <f ca="1">IF(NOTA[[#This Row],[ID]]="","",COUNTIF(NOTA[ID_H],NOTA[[#This Row],[ID_H]]))</f>
        <v/>
      </c>
      <c r="AK866" s="39" t="str">
        <f ca="1">IF(NOTA[[#This Row],[TGL.NOTA]]="",IF(NOTA[[#This Row],[SUPPLIER_H]]="","",AK865),MONTH(NOTA[[#This Row],[TGL.NOTA]]))</f>
        <v/>
      </c>
      <c r="AL866" s="39" t="str">
        <f>LOWER(SUBSTITUTE(SUBSTITUTE(SUBSTITUTE(SUBSTITUTE(SUBSTITUTE(SUBSTITUTE(SUBSTITUTE(SUBSTITUTE(SUBSTITUTE(NOTA[NAMA BARANG]," ",),".",""),"-",""),"(",""),")",""),",",""),"/",""),"""",""),"+",""))</f>
        <v/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 t="str">
        <f>IF(NOTA[[#This Row],[CONCAT1]]="","",MATCH(NOTA[[#This Row],[CONCAT1]],[3]!db[NB NOTA_C],0))</f>
        <v/>
      </c>
      <c r="AR866" s="39" t="str">
        <f>IF(NOTA[[#This Row],[QTY/ CTN]]="","",TRUE)</f>
        <v/>
      </c>
      <c r="AS866" s="39" t="str">
        <f ca="1">IF(NOTA[[#This Row],[ID_H]]="","",IF(NOTA[[#This Row],[Column3]]=TRUE,NOTA[[#This Row],[QTY/ CTN]],INDEX([3]!db[QTY/ CTN],NOTA[[#This Row],[//DB]])))</f>
        <v/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6" s="39" t="str">
        <f ca="1">IF(NOTA[[#This Row],[ID_H]]="","",MATCH(NOTA[[#This Row],[NB NOTA_C_QTY]],[3]!db[NB NOTA_C_QTY],0))</f>
        <v/>
      </c>
      <c r="AV866" s="55" t="str">
        <f ca="1">IF(NOTA[[#This Row],[NB NOTA_C_QTY]]="","",ROW()-2)</f>
        <v/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 t="str">
        <f ca="1">IF(NOTA[[#This Row],[NAMA BARANG]]="","",INDEX(NOTA[ID],MATCH(,INDIRECT(ADDRESS(ROW(NOTA[ID]),COLUMN(NOTA[ID]))&amp;":"&amp;ADDRESS(ROW(),COLUMN(NOTA[ID]))),-1)))</f>
        <v/>
      </c>
      <c r="E867" s="47"/>
      <c r="H867" s="48"/>
      <c r="N867" s="39"/>
      <c r="Q867" s="43"/>
      <c r="R867" s="49"/>
      <c r="S867" s="50"/>
      <c r="U867" s="51"/>
      <c r="V867" s="46"/>
      <c r="W867" s="51" t="str">
        <f>IF(NOTA[[#This Row],[HARGA/ CTN]]="",NOTA[[#This Row],[JUMLAH_H]],NOTA[[#This Row],[HARGA/ CTN]]*IF(NOTA[[#This Row],[C]]="",0,NOTA[[#This Row],[C]]))</f>
        <v/>
      </c>
      <c r="X867" s="51" t="str">
        <f>IF(NOTA[[#This Row],[JUMLAH]]="","",NOTA[[#This Row],[JUMLAH]]*NOTA[[#This Row],[DISC 1]])</f>
        <v/>
      </c>
      <c r="Y867" s="51" t="str">
        <f>IF(NOTA[[#This Row],[JUMLAH]]="","",(NOTA[[#This Row],[JUMLAH]]-NOTA[[#This Row],[DISC 1-]])*NOTA[[#This Row],[DISC 2]])</f>
        <v/>
      </c>
      <c r="Z867" s="51" t="str">
        <f>IF(NOTA[[#This Row],[JUMLAH]]="","",NOTA[[#This Row],[DISC 1-]]+NOTA[[#This Row],[DISC 2-]])</f>
        <v/>
      </c>
      <c r="AA867" s="51" t="str">
        <f>IF(NOTA[[#This Row],[JUMLAH]]="","",NOTA[[#This Row],[JUMLAH]]-NOTA[[#This Row],[DISC]])</f>
        <v/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1" t="str">
        <f>IF(OR(NOTA[[#This Row],[QTY]]="",NOTA[[#This Row],[HARGA SATUAN]]="",),"",NOTA[[#This Row],[QTY]]*NOTA[[#This Row],[HARGA SATUAN]])</f>
        <v/>
      </c>
      <c r="AG867" s="40" t="str">
        <f ca="1">IF(NOTA[ID_H]="","",INDEX(NOTA[TANGGAL],MATCH(,INDIRECT(ADDRESS(ROW(NOTA[TANGGAL]),COLUMN(NOTA[TANGGAL]))&amp;":"&amp;ADDRESS(ROW(),COLUMN(NOTA[TANGGAL]))),-1)))</f>
        <v/>
      </c>
      <c r="AH867" s="42" t="str">
        <f ca="1">IF(NOTA[[#This Row],[NAMA BARANG]]="","",INDEX(NOTA[SUPPLIER],MATCH(,INDIRECT(ADDRESS(ROW(NOTA[ID]),COLUMN(NOTA[ID]))&amp;":"&amp;ADDRESS(ROW(),COLUMN(NOTA[ID]))),-1)))</f>
        <v/>
      </c>
      <c r="AI867" s="42" t="str">
        <f ca="1">IF(NOTA[[#This Row],[ID_H]]="","",IF(NOTA[[#This Row],[FAKTUR]]="",INDIRECT(ADDRESS(ROW()-1,COLUMN())),NOTA[[#This Row],[FAKTUR]]))</f>
        <v/>
      </c>
      <c r="AJ867" s="39" t="str">
        <f ca="1">IF(NOTA[[#This Row],[ID]]="","",COUNTIF(NOTA[ID_H],NOTA[[#This Row],[ID_H]]))</f>
        <v/>
      </c>
      <c r="AK867" s="39" t="str">
        <f ca="1">IF(NOTA[[#This Row],[TGL.NOTA]]="",IF(NOTA[[#This Row],[SUPPLIER_H]]="","",AK866),MONTH(NOTA[[#This Row],[TGL.NOTA]]))</f>
        <v/>
      </c>
      <c r="AL867" s="39" t="str">
        <f>LOWER(SUBSTITUTE(SUBSTITUTE(SUBSTITUTE(SUBSTITUTE(SUBSTITUTE(SUBSTITUTE(SUBSTITUTE(SUBSTITUTE(SUBSTITUTE(NOTA[NAMA BARANG]," ",),".",""),"-",""),"(",""),")",""),",",""),"/",""),"""",""),"+",""))</f>
        <v/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 t="str">
        <f>IF(NOTA[[#This Row],[CONCAT1]]="","",MATCH(NOTA[[#This Row],[CONCAT1]],[3]!db[NB NOTA_C],0))</f>
        <v/>
      </c>
      <c r="AR867" s="39" t="str">
        <f>IF(NOTA[[#This Row],[QTY/ CTN]]="","",TRUE)</f>
        <v/>
      </c>
      <c r="AS867" s="39" t="str">
        <f ca="1">IF(NOTA[[#This Row],[ID_H]]="","",IF(NOTA[[#This Row],[Column3]]=TRUE,NOTA[[#This Row],[QTY/ CTN]],INDEX([3]!db[QTY/ CTN],NOTA[[#This Row],[//DB]])))</f>
        <v/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7" s="39" t="str">
        <f ca="1">IF(NOTA[[#This Row],[ID_H]]="","",MATCH(NOTA[[#This Row],[NB NOTA_C_QTY]],[3]!db[NB NOTA_C_QTY],0))</f>
        <v/>
      </c>
      <c r="AV867" s="55" t="str">
        <f ca="1">IF(NOTA[[#This Row],[NB NOTA_C_QTY]]="","",ROW()-2)</f>
        <v/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 t="str">
        <f ca="1">IF(NOTA[[#This Row],[NAMA BARANG]]="","",INDEX(NOTA[ID],MATCH(,INDIRECT(ADDRESS(ROW(NOTA[ID]),COLUMN(NOTA[ID]))&amp;":"&amp;ADDRESS(ROW(),COLUMN(NOTA[ID]))),-1)))</f>
        <v/>
      </c>
      <c r="E868" s="47"/>
      <c r="H868" s="48"/>
      <c r="N868" s="39"/>
      <c r="Q868" s="43"/>
      <c r="R868" s="49"/>
      <c r="S868" s="50"/>
      <c r="U868" s="51"/>
      <c r="V868" s="46"/>
      <c r="W868" s="51" t="str">
        <f>IF(NOTA[[#This Row],[HARGA/ CTN]]="",NOTA[[#This Row],[JUMLAH_H]],NOTA[[#This Row],[HARGA/ CTN]]*IF(NOTA[[#This Row],[C]]="",0,NOTA[[#This Row],[C]]))</f>
        <v/>
      </c>
      <c r="X868" s="51" t="str">
        <f>IF(NOTA[[#This Row],[JUMLAH]]="","",NOTA[[#This Row],[JUMLAH]]*NOTA[[#This Row],[DISC 1]])</f>
        <v/>
      </c>
      <c r="Y868" s="51" t="str">
        <f>IF(NOTA[[#This Row],[JUMLAH]]="","",(NOTA[[#This Row],[JUMLAH]]-NOTA[[#This Row],[DISC 1-]])*NOTA[[#This Row],[DISC 2]])</f>
        <v/>
      </c>
      <c r="Z868" s="51" t="str">
        <f>IF(NOTA[[#This Row],[JUMLAH]]="","",NOTA[[#This Row],[DISC 1-]]+NOTA[[#This Row],[DISC 2-]])</f>
        <v/>
      </c>
      <c r="AA868" s="51" t="str">
        <f>IF(NOTA[[#This Row],[JUMLAH]]="","",NOTA[[#This Row],[JUMLAH]]-NOTA[[#This Row],[DISC]])</f>
        <v/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1" t="str">
        <f>IF(OR(NOTA[[#This Row],[QTY]]="",NOTA[[#This Row],[HARGA SATUAN]]="",),"",NOTA[[#This Row],[QTY]]*NOTA[[#This Row],[HARGA SATUAN]])</f>
        <v/>
      </c>
      <c r="AG868" s="40" t="str">
        <f ca="1">IF(NOTA[ID_H]="","",INDEX(NOTA[TANGGAL],MATCH(,INDIRECT(ADDRESS(ROW(NOTA[TANGGAL]),COLUMN(NOTA[TANGGAL]))&amp;":"&amp;ADDRESS(ROW(),COLUMN(NOTA[TANGGAL]))),-1)))</f>
        <v/>
      </c>
      <c r="AH868" s="42" t="str">
        <f ca="1">IF(NOTA[[#This Row],[NAMA BARANG]]="","",INDEX(NOTA[SUPPLIER],MATCH(,INDIRECT(ADDRESS(ROW(NOTA[ID]),COLUMN(NOTA[ID]))&amp;":"&amp;ADDRESS(ROW(),COLUMN(NOTA[ID]))),-1)))</f>
        <v/>
      </c>
      <c r="AI868" s="42" t="str">
        <f ca="1">IF(NOTA[[#This Row],[ID_H]]="","",IF(NOTA[[#This Row],[FAKTUR]]="",INDIRECT(ADDRESS(ROW()-1,COLUMN())),NOTA[[#This Row],[FAKTUR]]))</f>
        <v/>
      </c>
      <c r="AJ868" s="39" t="str">
        <f ca="1">IF(NOTA[[#This Row],[ID]]="","",COUNTIF(NOTA[ID_H],NOTA[[#This Row],[ID_H]]))</f>
        <v/>
      </c>
      <c r="AK868" s="39" t="str">
        <f ca="1">IF(NOTA[[#This Row],[TGL.NOTA]]="",IF(NOTA[[#This Row],[SUPPLIER_H]]="","",AK867),MONTH(NOTA[[#This Row],[TGL.NOTA]]))</f>
        <v/>
      </c>
      <c r="AL868" s="39" t="str">
        <f>LOWER(SUBSTITUTE(SUBSTITUTE(SUBSTITUTE(SUBSTITUTE(SUBSTITUTE(SUBSTITUTE(SUBSTITUTE(SUBSTITUTE(SUBSTITUTE(NOTA[NAMA BARANG]," ",),".",""),"-",""),"(",""),")",""),",",""),"/",""),"""",""),"+",""))</f>
        <v/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 t="str">
        <f>IF(NOTA[[#This Row],[CONCAT1]]="","",MATCH(NOTA[[#This Row],[CONCAT1]],[3]!db[NB NOTA_C],0))</f>
        <v/>
      </c>
      <c r="AR868" s="39" t="str">
        <f>IF(NOTA[[#This Row],[QTY/ CTN]]="","",TRUE)</f>
        <v/>
      </c>
      <c r="AS868" s="39" t="str">
        <f ca="1">IF(NOTA[[#This Row],[ID_H]]="","",IF(NOTA[[#This Row],[Column3]]=TRUE,NOTA[[#This Row],[QTY/ CTN]],INDEX([3]!db[QTY/ CTN],NOTA[[#This Row],[//DB]])))</f>
        <v/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8" s="39" t="str">
        <f ca="1">IF(NOTA[[#This Row],[ID_H]]="","",MATCH(NOTA[[#This Row],[NB NOTA_C_QTY]],[3]!db[NB NOTA_C_QTY],0))</f>
        <v/>
      </c>
      <c r="AV868" s="55" t="str">
        <f ca="1">IF(NOTA[[#This Row],[NB NOTA_C_QTY]]="","",ROW()-2)</f>
        <v/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 t="str">
        <f ca="1">IF(NOTA[[#This Row],[NAMA BARANG]]="","",INDEX(NOTA[ID],MATCH(,INDIRECT(ADDRESS(ROW(NOTA[ID]),COLUMN(NOTA[ID]))&amp;":"&amp;ADDRESS(ROW(),COLUMN(NOTA[ID]))),-1)))</f>
        <v/>
      </c>
      <c r="E869" s="47"/>
      <c r="H869" s="48"/>
      <c r="N869" s="39"/>
      <c r="Q869" s="43"/>
      <c r="R869" s="49"/>
      <c r="S869" s="50"/>
      <c r="U869" s="51"/>
      <c r="V869" s="46"/>
      <c r="W869" s="51" t="str">
        <f>IF(NOTA[[#This Row],[HARGA/ CTN]]="",NOTA[[#This Row],[JUMLAH_H]],NOTA[[#This Row],[HARGA/ CTN]]*IF(NOTA[[#This Row],[C]]="",0,NOTA[[#This Row],[C]]))</f>
        <v/>
      </c>
      <c r="X869" s="51" t="str">
        <f>IF(NOTA[[#This Row],[JUMLAH]]="","",NOTA[[#This Row],[JUMLAH]]*NOTA[[#This Row],[DISC 1]])</f>
        <v/>
      </c>
      <c r="Y869" s="51" t="str">
        <f>IF(NOTA[[#This Row],[JUMLAH]]="","",(NOTA[[#This Row],[JUMLAH]]-NOTA[[#This Row],[DISC 1-]])*NOTA[[#This Row],[DISC 2]])</f>
        <v/>
      </c>
      <c r="Z869" s="51" t="str">
        <f>IF(NOTA[[#This Row],[JUMLAH]]="","",NOTA[[#This Row],[DISC 1-]]+NOTA[[#This Row],[DISC 2-]])</f>
        <v/>
      </c>
      <c r="AA869" s="51" t="str">
        <f>IF(NOTA[[#This Row],[JUMLAH]]="","",NOTA[[#This Row],[JUMLAH]]-NOTA[[#This Row],[DISC]])</f>
        <v/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1" t="str">
        <f>IF(OR(NOTA[[#This Row],[QTY]]="",NOTA[[#This Row],[HARGA SATUAN]]="",),"",NOTA[[#This Row],[QTY]]*NOTA[[#This Row],[HARGA SATUAN]])</f>
        <v/>
      </c>
      <c r="AG869" s="40" t="str">
        <f ca="1">IF(NOTA[ID_H]="","",INDEX(NOTA[TANGGAL],MATCH(,INDIRECT(ADDRESS(ROW(NOTA[TANGGAL]),COLUMN(NOTA[TANGGAL]))&amp;":"&amp;ADDRESS(ROW(),COLUMN(NOTA[TANGGAL]))),-1)))</f>
        <v/>
      </c>
      <c r="AH869" s="42" t="str">
        <f ca="1">IF(NOTA[[#This Row],[NAMA BARANG]]="","",INDEX(NOTA[SUPPLIER],MATCH(,INDIRECT(ADDRESS(ROW(NOTA[ID]),COLUMN(NOTA[ID]))&amp;":"&amp;ADDRESS(ROW(),COLUMN(NOTA[ID]))),-1)))</f>
        <v/>
      </c>
      <c r="AI869" s="42" t="str">
        <f ca="1">IF(NOTA[[#This Row],[ID_H]]="","",IF(NOTA[[#This Row],[FAKTUR]]="",INDIRECT(ADDRESS(ROW()-1,COLUMN())),NOTA[[#This Row],[FAKTUR]]))</f>
        <v/>
      </c>
      <c r="AJ869" s="39" t="str">
        <f ca="1">IF(NOTA[[#This Row],[ID]]="","",COUNTIF(NOTA[ID_H],NOTA[[#This Row],[ID_H]]))</f>
        <v/>
      </c>
      <c r="AK869" s="39" t="str">
        <f ca="1">IF(NOTA[[#This Row],[TGL.NOTA]]="",IF(NOTA[[#This Row],[SUPPLIER_H]]="","",AK868),MONTH(NOTA[[#This Row],[TGL.NOTA]]))</f>
        <v/>
      </c>
      <c r="AL869" s="39" t="str">
        <f>LOWER(SUBSTITUTE(SUBSTITUTE(SUBSTITUTE(SUBSTITUTE(SUBSTITUTE(SUBSTITUTE(SUBSTITUTE(SUBSTITUTE(SUBSTITUTE(NOTA[NAMA BARANG]," ",),".",""),"-",""),"(",""),")",""),",",""),"/",""),"""",""),"+",""))</f>
        <v/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 t="str">
        <f>IF(NOTA[[#This Row],[CONCAT1]]="","",MATCH(NOTA[[#This Row],[CONCAT1]],[3]!db[NB NOTA_C],0))</f>
        <v/>
      </c>
      <c r="AR869" s="39" t="str">
        <f>IF(NOTA[[#This Row],[QTY/ CTN]]="","",TRUE)</f>
        <v/>
      </c>
      <c r="AS869" s="39" t="str">
        <f ca="1">IF(NOTA[[#This Row],[ID_H]]="","",IF(NOTA[[#This Row],[Column3]]=TRUE,NOTA[[#This Row],[QTY/ CTN]],INDEX([3]!db[QTY/ CTN],NOTA[[#This Row],[//DB]])))</f>
        <v/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9" s="39" t="str">
        <f ca="1">IF(NOTA[[#This Row],[ID_H]]="","",MATCH(NOTA[[#This Row],[NB NOTA_C_QTY]],[3]!db[NB NOTA_C_QTY],0))</f>
        <v/>
      </c>
      <c r="AV869" s="55" t="str">
        <f ca="1">IF(NOTA[[#This Row],[NB NOTA_C_QTY]]="","",ROW()-2)</f>
        <v/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 t="str">
        <f ca="1">IF(NOTA[[#This Row],[NAMA BARANG]]="","",INDEX(NOTA[ID],MATCH(,INDIRECT(ADDRESS(ROW(NOTA[ID]),COLUMN(NOTA[ID]))&amp;":"&amp;ADDRESS(ROW(),COLUMN(NOTA[ID]))),-1)))</f>
        <v/>
      </c>
      <c r="E870" s="47"/>
      <c r="H870" s="48"/>
      <c r="N870" s="39"/>
      <c r="Q870" s="43"/>
      <c r="R870" s="49"/>
      <c r="S870" s="50"/>
      <c r="U870" s="51"/>
      <c r="V870" s="46"/>
      <c r="W870" s="51" t="str">
        <f>IF(NOTA[[#This Row],[HARGA/ CTN]]="",NOTA[[#This Row],[JUMLAH_H]],NOTA[[#This Row],[HARGA/ CTN]]*IF(NOTA[[#This Row],[C]]="",0,NOTA[[#This Row],[C]]))</f>
        <v/>
      </c>
      <c r="X870" s="51" t="str">
        <f>IF(NOTA[[#This Row],[JUMLAH]]="","",NOTA[[#This Row],[JUMLAH]]*NOTA[[#This Row],[DISC 1]])</f>
        <v/>
      </c>
      <c r="Y870" s="51" t="str">
        <f>IF(NOTA[[#This Row],[JUMLAH]]="","",(NOTA[[#This Row],[JUMLAH]]-NOTA[[#This Row],[DISC 1-]])*NOTA[[#This Row],[DISC 2]])</f>
        <v/>
      </c>
      <c r="Z870" s="51" t="str">
        <f>IF(NOTA[[#This Row],[JUMLAH]]="","",NOTA[[#This Row],[DISC 1-]]+NOTA[[#This Row],[DISC 2-]])</f>
        <v/>
      </c>
      <c r="AA870" s="51" t="str">
        <f>IF(NOTA[[#This Row],[JUMLAH]]="","",NOTA[[#This Row],[JUMLAH]]-NOTA[[#This Row],[DISC]])</f>
        <v/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1" t="str">
        <f>IF(OR(NOTA[[#This Row],[QTY]]="",NOTA[[#This Row],[HARGA SATUAN]]="",),"",NOTA[[#This Row],[QTY]]*NOTA[[#This Row],[HARGA SATUAN]])</f>
        <v/>
      </c>
      <c r="AG870" s="40" t="str">
        <f ca="1">IF(NOTA[ID_H]="","",INDEX(NOTA[TANGGAL],MATCH(,INDIRECT(ADDRESS(ROW(NOTA[TANGGAL]),COLUMN(NOTA[TANGGAL]))&amp;":"&amp;ADDRESS(ROW(),COLUMN(NOTA[TANGGAL]))),-1)))</f>
        <v/>
      </c>
      <c r="AH870" s="42" t="str">
        <f ca="1">IF(NOTA[[#This Row],[NAMA BARANG]]="","",INDEX(NOTA[SUPPLIER],MATCH(,INDIRECT(ADDRESS(ROW(NOTA[ID]),COLUMN(NOTA[ID]))&amp;":"&amp;ADDRESS(ROW(),COLUMN(NOTA[ID]))),-1)))</f>
        <v/>
      </c>
      <c r="AI870" s="42" t="str">
        <f ca="1">IF(NOTA[[#This Row],[ID_H]]="","",IF(NOTA[[#This Row],[FAKTUR]]="",INDIRECT(ADDRESS(ROW()-1,COLUMN())),NOTA[[#This Row],[FAKTUR]]))</f>
        <v/>
      </c>
      <c r="AJ870" s="39" t="str">
        <f ca="1">IF(NOTA[[#This Row],[ID]]="","",COUNTIF(NOTA[ID_H],NOTA[[#This Row],[ID_H]]))</f>
        <v/>
      </c>
      <c r="AK870" s="39" t="str">
        <f ca="1">IF(NOTA[[#This Row],[TGL.NOTA]]="",IF(NOTA[[#This Row],[SUPPLIER_H]]="","",AK869),MONTH(NOTA[[#This Row],[TGL.NOTA]]))</f>
        <v/>
      </c>
      <c r="AL870" s="39" t="str">
        <f>LOWER(SUBSTITUTE(SUBSTITUTE(SUBSTITUTE(SUBSTITUTE(SUBSTITUTE(SUBSTITUTE(SUBSTITUTE(SUBSTITUTE(SUBSTITUTE(NOTA[NAMA BARANG]," ",),".",""),"-",""),"(",""),")",""),",",""),"/",""),"""",""),"+",""))</f>
        <v/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 t="str">
        <f>IF(NOTA[[#This Row],[CONCAT1]]="","",MATCH(NOTA[[#This Row],[CONCAT1]],[3]!db[NB NOTA_C],0))</f>
        <v/>
      </c>
      <c r="AR870" s="39" t="str">
        <f>IF(NOTA[[#This Row],[QTY/ CTN]]="","",TRUE)</f>
        <v/>
      </c>
      <c r="AS870" s="39" t="str">
        <f ca="1">IF(NOTA[[#This Row],[ID_H]]="","",IF(NOTA[[#This Row],[Column3]]=TRUE,NOTA[[#This Row],[QTY/ CTN]],INDEX([3]!db[QTY/ CTN],NOTA[[#This Row],[//DB]])))</f>
        <v/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0" s="39" t="str">
        <f ca="1">IF(NOTA[[#This Row],[ID_H]]="","",MATCH(NOTA[[#This Row],[NB NOTA_C_QTY]],[3]!db[NB NOTA_C_QTY],0))</f>
        <v/>
      </c>
      <c r="AV870" s="55" t="str">
        <f ca="1">IF(NOTA[[#This Row],[NB NOTA_C_QTY]]="","",ROW()-2)</f>
        <v/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 t="str">
        <f ca="1">IF(NOTA[[#This Row],[NAMA BARANG]]="","",INDEX(NOTA[ID],MATCH(,INDIRECT(ADDRESS(ROW(NOTA[ID]),COLUMN(NOTA[ID]))&amp;":"&amp;ADDRESS(ROW(),COLUMN(NOTA[ID]))),-1)))</f>
        <v/>
      </c>
      <c r="E871" s="47"/>
      <c r="H871" s="48"/>
      <c r="N871" s="39"/>
      <c r="Q871" s="43"/>
      <c r="R871" s="49"/>
      <c r="S871" s="50"/>
      <c r="U871" s="51"/>
      <c r="V871" s="46"/>
      <c r="W871" s="51" t="str">
        <f>IF(NOTA[[#This Row],[HARGA/ CTN]]="",NOTA[[#This Row],[JUMLAH_H]],NOTA[[#This Row],[HARGA/ CTN]]*IF(NOTA[[#This Row],[C]]="",0,NOTA[[#This Row],[C]]))</f>
        <v/>
      </c>
      <c r="X871" s="51" t="str">
        <f>IF(NOTA[[#This Row],[JUMLAH]]="","",NOTA[[#This Row],[JUMLAH]]*NOTA[[#This Row],[DISC 1]])</f>
        <v/>
      </c>
      <c r="Y871" s="51" t="str">
        <f>IF(NOTA[[#This Row],[JUMLAH]]="","",(NOTA[[#This Row],[JUMLAH]]-NOTA[[#This Row],[DISC 1-]])*NOTA[[#This Row],[DISC 2]])</f>
        <v/>
      </c>
      <c r="Z871" s="51" t="str">
        <f>IF(NOTA[[#This Row],[JUMLAH]]="","",NOTA[[#This Row],[DISC 1-]]+NOTA[[#This Row],[DISC 2-]])</f>
        <v/>
      </c>
      <c r="AA871" s="51" t="str">
        <f>IF(NOTA[[#This Row],[JUMLAH]]="","",NOTA[[#This Row],[JUMLAH]]-NOTA[[#This Row],[DISC]])</f>
        <v/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1" t="str">
        <f>IF(OR(NOTA[[#This Row],[QTY]]="",NOTA[[#This Row],[HARGA SATUAN]]="",),"",NOTA[[#This Row],[QTY]]*NOTA[[#This Row],[HARGA SATUAN]])</f>
        <v/>
      </c>
      <c r="AG871" s="40" t="str">
        <f ca="1">IF(NOTA[ID_H]="","",INDEX(NOTA[TANGGAL],MATCH(,INDIRECT(ADDRESS(ROW(NOTA[TANGGAL]),COLUMN(NOTA[TANGGAL]))&amp;":"&amp;ADDRESS(ROW(),COLUMN(NOTA[TANGGAL]))),-1)))</f>
        <v/>
      </c>
      <c r="AH871" s="42" t="str">
        <f ca="1">IF(NOTA[[#This Row],[NAMA BARANG]]="","",INDEX(NOTA[SUPPLIER],MATCH(,INDIRECT(ADDRESS(ROW(NOTA[ID]),COLUMN(NOTA[ID]))&amp;":"&amp;ADDRESS(ROW(),COLUMN(NOTA[ID]))),-1)))</f>
        <v/>
      </c>
      <c r="AI871" s="42" t="str">
        <f ca="1">IF(NOTA[[#This Row],[ID_H]]="","",IF(NOTA[[#This Row],[FAKTUR]]="",INDIRECT(ADDRESS(ROW()-1,COLUMN())),NOTA[[#This Row],[FAKTUR]]))</f>
        <v/>
      </c>
      <c r="AJ871" s="39" t="str">
        <f ca="1">IF(NOTA[[#This Row],[ID]]="","",COUNTIF(NOTA[ID_H],NOTA[[#This Row],[ID_H]]))</f>
        <v/>
      </c>
      <c r="AK871" s="39" t="str">
        <f ca="1">IF(NOTA[[#This Row],[TGL.NOTA]]="",IF(NOTA[[#This Row],[SUPPLIER_H]]="","",AK870),MONTH(NOTA[[#This Row],[TGL.NOTA]]))</f>
        <v/>
      </c>
      <c r="AL871" s="39" t="str">
        <f>LOWER(SUBSTITUTE(SUBSTITUTE(SUBSTITUTE(SUBSTITUTE(SUBSTITUTE(SUBSTITUTE(SUBSTITUTE(SUBSTITUTE(SUBSTITUTE(NOTA[NAMA BARANG]," ",),".",""),"-",""),"(",""),")",""),",",""),"/",""),"""",""),"+",""))</f>
        <v/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 t="str">
        <f>IF(NOTA[[#This Row],[CONCAT1]]="","",MATCH(NOTA[[#This Row],[CONCAT1]],[3]!db[NB NOTA_C],0))</f>
        <v/>
      </c>
      <c r="AR871" s="39" t="str">
        <f>IF(NOTA[[#This Row],[QTY/ CTN]]="","",TRUE)</f>
        <v/>
      </c>
      <c r="AS871" s="39" t="str">
        <f ca="1">IF(NOTA[[#This Row],[ID_H]]="","",IF(NOTA[[#This Row],[Column3]]=TRUE,NOTA[[#This Row],[QTY/ CTN]],INDEX([3]!db[QTY/ CTN],NOTA[[#This Row],[//DB]])))</f>
        <v/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1" s="39" t="str">
        <f ca="1">IF(NOTA[[#This Row],[ID_H]]="","",MATCH(NOTA[[#This Row],[NB NOTA_C_QTY]],[3]!db[NB NOTA_C_QTY],0))</f>
        <v/>
      </c>
      <c r="AV871" s="55" t="str">
        <f ca="1">IF(NOTA[[#This Row],[NB NOTA_C_QTY]]="","",ROW()-2)</f>
        <v/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 t="str">
        <f ca="1">IF(NOTA[[#This Row],[NAMA BARANG]]="","",INDEX(NOTA[ID],MATCH(,INDIRECT(ADDRESS(ROW(NOTA[ID]),COLUMN(NOTA[ID]))&amp;":"&amp;ADDRESS(ROW(),COLUMN(NOTA[ID]))),-1)))</f>
        <v/>
      </c>
      <c r="E872" s="47"/>
      <c r="H872" s="48"/>
      <c r="N872" s="39"/>
      <c r="Q872" s="43"/>
      <c r="R872" s="49"/>
      <c r="S872" s="50"/>
      <c r="U872" s="51"/>
      <c r="V872" s="46"/>
      <c r="W872" s="51" t="str">
        <f>IF(NOTA[[#This Row],[HARGA/ CTN]]="",NOTA[[#This Row],[JUMLAH_H]],NOTA[[#This Row],[HARGA/ CTN]]*IF(NOTA[[#This Row],[C]]="",0,NOTA[[#This Row],[C]]))</f>
        <v/>
      </c>
      <c r="X872" s="51" t="str">
        <f>IF(NOTA[[#This Row],[JUMLAH]]="","",NOTA[[#This Row],[JUMLAH]]*NOTA[[#This Row],[DISC 1]])</f>
        <v/>
      </c>
      <c r="Y872" s="51" t="str">
        <f>IF(NOTA[[#This Row],[JUMLAH]]="","",(NOTA[[#This Row],[JUMLAH]]-NOTA[[#This Row],[DISC 1-]])*NOTA[[#This Row],[DISC 2]])</f>
        <v/>
      </c>
      <c r="Z872" s="51" t="str">
        <f>IF(NOTA[[#This Row],[JUMLAH]]="","",NOTA[[#This Row],[DISC 1-]]+NOTA[[#This Row],[DISC 2-]])</f>
        <v/>
      </c>
      <c r="AA872" s="51" t="str">
        <f>IF(NOTA[[#This Row],[JUMLAH]]="","",NOTA[[#This Row],[JUMLAH]]-NOTA[[#This Row],[DISC]])</f>
        <v/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1" t="str">
        <f>IF(OR(NOTA[[#This Row],[QTY]]="",NOTA[[#This Row],[HARGA SATUAN]]="",),"",NOTA[[#This Row],[QTY]]*NOTA[[#This Row],[HARGA SATUAN]])</f>
        <v/>
      </c>
      <c r="AG872" s="40" t="str">
        <f ca="1">IF(NOTA[ID_H]="","",INDEX(NOTA[TANGGAL],MATCH(,INDIRECT(ADDRESS(ROW(NOTA[TANGGAL]),COLUMN(NOTA[TANGGAL]))&amp;":"&amp;ADDRESS(ROW(),COLUMN(NOTA[TANGGAL]))),-1)))</f>
        <v/>
      </c>
      <c r="AH872" s="42" t="str">
        <f ca="1">IF(NOTA[[#This Row],[NAMA BARANG]]="","",INDEX(NOTA[SUPPLIER],MATCH(,INDIRECT(ADDRESS(ROW(NOTA[ID]),COLUMN(NOTA[ID]))&amp;":"&amp;ADDRESS(ROW(),COLUMN(NOTA[ID]))),-1)))</f>
        <v/>
      </c>
      <c r="AI872" s="42" t="str">
        <f ca="1">IF(NOTA[[#This Row],[ID_H]]="","",IF(NOTA[[#This Row],[FAKTUR]]="",INDIRECT(ADDRESS(ROW()-1,COLUMN())),NOTA[[#This Row],[FAKTUR]]))</f>
        <v/>
      </c>
      <c r="AJ872" s="39" t="str">
        <f ca="1">IF(NOTA[[#This Row],[ID]]="","",COUNTIF(NOTA[ID_H],NOTA[[#This Row],[ID_H]]))</f>
        <v/>
      </c>
      <c r="AK872" s="39" t="str">
        <f ca="1">IF(NOTA[[#This Row],[TGL.NOTA]]="",IF(NOTA[[#This Row],[SUPPLIER_H]]="","",AK871),MONTH(NOTA[[#This Row],[TGL.NOTA]]))</f>
        <v/>
      </c>
      <c r="AL872" s="39" t="str">
        <f>LOWER(SUBSTITUTE(SUBSTITUTE(SUBSTITUTE(SUBSTITUTE(SUBSTITUTE(SUBSTITUTE(SUBSTITUTE(SUBSTITUTE(SUBSTITUTE(NOTA[NAMA BARANG]," ",),".",""),"-",""),"(",""),")",""),",",""),"/",""),"""",""),"+",""))</f>
        <v/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 t="str">
        <f>IF(NOTA[[#This Row],[CONCAT1]]="","",MATCH(NOTA[[#This Row],[CONCAT1]],[3]!db[NB NOTA_C],0))</f>
        <v/>
      </c>
      <c r="AR872" s="39" t="str">
        <f>IF(NOTA[[#This Row],[QTY/ CTN]]="","",TRUE)</f>
        <v/>
      </c>
      <c r="AS872" s="39" t="str">
        <f ca="1">IF(NOTA[[#This Row],[ID_H]]="","",IF(NOTA[[#This Row],[Column3]]=TRUE,NOTA[[#This Row],[QTY/ CTN]],INDEX([3]!db[QTY/ CTN],NOTA[[#This Row],[//DB]])))</f>
        <v/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2" s="39" t="str">
        <f ca="1">IF(NOTA[[#This Row],[ID_H]]="","",MATCH(NOTA[[#This Row],[NB NOTA_C_QTY]],[3]!db[NB NOTA_C_QTY],0))</f>
        <v/>
      </c>
      <c r="AV872" s="55" t="str">
        <f ca="1">IF(NOTA[[#This Row],[NB NOTA_C_QTY]]="","",ROW()-2)</f>
        <v/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CTN]],INDEX([3]!db[QTY/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NOTA_C_QTY]],[3]!db[NB NOTA_C_QTY],0))</f>
        <v/>
      </c>
      <c r="AV873" s="55" t="str">
        <f ca="1">IF(NOTA[[#This Row],[NB NOTA_C_QTY]]="","",ROW()-2)</f>
        <v/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 t="str">
        <f ca="1">IF(NOTA[[#This Row],[NAMA BARANG]]="","",INDEX(NOTA[ID],MATCH(,INDIRECT(ADDRESS(ROW(NOTA[ID]),COLUMN(NOTA[ID]))&amp;":"&amp;ADDRESS(ROW(),COLUMN(NOTA[ID]))),-1)))</f>
        <v/>
      </c>
      <c r="E874" s="47"/>
      <c r="H874" s="48"/>
      <c r="N874" s="39"/>
      <c r="Q874" s="43"/>
      <c r="R874" s="49"/>
      <c r="S874" s="50"/>
      <c r="U874" s="51"/>
      <c r="V874" s="46"/>
      <c r="W874" s="51" t="str">
        <f>IF(NOTA[[#This Row],[HARGA/ CTN]]="",NOTA[[#This Row],[JUMLAH_H]],NOTA[[#This Row],[HARGA/ CTN]]*IF(NOTA[[#This Row],[C]]="",0,NOTA[[#This Row],[C]]))</f>
        <v/>
      </c>
      <c r="X874" s="51" t="str">
        <f>IF(NOTA[[#This Row],[JUMLAH]]="","",NOTA[[#This Row],[JUMLAH]]*NOTA[[#This Row],[DISC 1]])</f>
        <v/>
      </c>
      <c r="Y874" s="51" t="str">
        <f>IF(NOTA[[#This Row],[JUMLAH]]="","",(NOTA[[#This Row],[JUMLAH]]-NOTA[[#This Row],[DISC 1-]])*NOTA[[#This Row],[DISC 2]])</f>
        <v/>
      </c>
      <c r="Z874" s="51" t="str">
        <f>IF(NOTA[[#This Row],[JUMLAH]]="","",NOTA[[#This Row],[DISC 1-]]+NOTA[[#This Row],[DISC 2-]])</f>
        <v/>
      </c>
      <c r="AA874" s="51" t="str">
        <f>IF(NOTA[[#This Row],[JUMLAH]]="","",NOTA[[#This Row],[JUMLAH]]-NOTA[[#This Row],[DISC]])</f>
        <v/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1" t="str">
        <f>IF(OR(NOTA[[#This Row],[QTY]]="",NOTA[[#This Row],[HARGA SATUAN]]="",),"",NOTA[[#This Row],[QTY]]*NOTA[[#This Row],[HARGA SATUAN]])</f>
        <v/>
      </c>
      <c r="AG874" s="40" t="str">
        <f ca="1">IF(NOTA[ID_H]="","",INDEX(NOTA[TANGGAL],MATCH(,INDIRECT(ADDRESS(ROW(NOTA[TANGGAL]),COLUMN(NOTA[TANGGAL]))&amp;":"&amp;ADDRESS(ROW(),COLUMN(NOTA[TANGGAL]))),-1)))</f>
        <v/>
      </c>
      <c r="AH874" s="42" t="str">
        <f ca="1">IF(NOTA[[#This Row],[NAMA BARANG]]="","",INDEX(NOTA[SUPPLIER],MATCH(,INDIRECT(ADDRESS(ROW(NOTA[ID]),COLUMN(NOTA[ID]))&amp;":"&amp;ADDRESS(ROW(),COLUMN(NOTA[ID]))),-1)))</f>
        <v/>
      </c>
      <c r="AI874" s="42" t="str">
        <f ca="1">IF(NOTA[[#This Row],[ID_H]]="","",IF(NOTA[[#This Row],[FAKTUR]]="",INDIRECT(ADDRESS(ROW()-1,COLUMN())),NOTA[[#This Row],[FAKTUR]]))</f>
        <v/>
      </c>
      <c r="AJ874" s="39" t="str">
        <f ca="1">IF(NOTA[[#This Row],[ID]]="","",COUNTIF(NOTA[ID_H],NOTA[[#This Row],[ID_H]]))</f>
        <v/>
      </c>
      <c r="AK874" s="39" t="str">
        <f ca="1">IF(NOTA[[#This Row],[TGL.NOTA]]="",IF(NOTA[[#This Row],[SUPPLIER_H]]="","",AK873),MONTH(NOTA[[#This Row],[TGL.NOTA]]))</f>
        <v/>
      </c>
      <c r="AL874" s="39" t="str">
        <f>LOWER(SUBSTITUTE(SUBSTITUTE(SUBSTITUTE(SUBSTITUTE(SUBSTITUTE(SUBSTITUTE(SUBSTITUTE(SUBSTITUTE(SUBSTITUTE(NOTA[NAMA BARANG]," ",),".",""),"-",""),"(",""),")",""),",",""),"/",""),"""",""),"+",""))</f>
        <v/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 t="str">
        <f>IF(NOTA[[#This Row],[CONCAT1]]="","",MATCH(NOTA[[#This Row],[CONCAT1]],[3]!db[NB NOTA_C],0))</f>
        <v/>
      </c>
      <c r="AR874" s="39" t="str">
        <f>IF(NOTA[[#This Row],[QTY/ CTN]]="","",TRUE)</f>
        <v/>
      </c>
      <c r="AS874" s="39" t="str">
        <f ca="1">IF(NOTA[[#This Row],[ID_H]]="","",IF(NOTA[[#This Row],[Column3]]=TRUE,NOTA[[#This Row],[QTY/ CTN]],INDEX([3]!db[QTY/ CTN],NOTA[[#This Row],[//DB]])))</f>
        <v/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4" s="39" t="str">
        <f ca="1">IF(NOTA[[#This Row],[ID_H]]="","",MATCH(NOTA[[#This Row],[NB NOTA_C_QTY]],[3]!db[NB NOTA_C_QTY],0))</f>
        <v/>
      </c>
      <c r="AV874" s="55" t="str">
        <f ca="1">IF(NOTA[[#This Row],[NB NOTA_C_QTY]]="","",ROW()-2)</f>
        <v/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 t="str">
        <f ca="1">IF(NOTA[[#This Row],[NAMA BARANG]]="","",INDEX(NOTA[ID],MATCH(,INDIRECT(ADDRESS(ROW(NOTA[ID]),COLUMN(NOTA[ID]))&amp;":"&amp;ADDRESS(ROW(),COLUMN(NOTA[ID]))),-1)))</f>
        <v/>
      </c>
      <c r="E875" s="47"/>
      <c r="H875" s="48"/>
      <c r="N875" s="39"/>
      <c r="Q875" s="43"/>
      <c r="R875" s="49"/>
      <c r="S875" s="50"/>
      <c r="U875" s="51"/>
      <c r="V875" s="46"/>
      <c r="W875" s="51" t="str">
        <f>IF(NOTA[[#This Row],[HARGA/ CTN]]="",NOTA[[#This Row],[JUMLAH_H]],NOTA[[#This Row],[HARGA/ CTN]]*IF(NOTA[[#This Row],[C]]="",0,NOTA[[#This Row],[C]]))</f>
        <v/>
      </c>
      <c r="X875" s="51" t="str">
        <f>IF(NOTA[[#This Row],[JUMLAH]]="","",NOTA[[#This Row],[JUMLAH]]*NOTA[[#This Row],[DISC 1]])</f>
        <v/>
      </c>
      <c r="Y875" s="51" t="str">
        <f>IF(NOTA[[#This Row],[JUMLAH]]="","",(NOTA[[#This Row],[JUMLAH]]-NOTA[[#This Row],[DISC 1-]])*NOTA[[#This Row],[DISC 2]])</f>
        <v/>
      </c>
      <c r="Z875" s="51" t="str">
        <f>IF(NOTA[[#This Row],[JUMLAH]]="","",NOTA[[#This Row],[DISC 1-]]+NOTA[[#This Row],[DISC 2-]])</f>
        <v/>
      </c>
      <c r="AA875" s="51" t="str">
        <f>IF(NOTA[[#This Row],[JUMLAH]]="","",NOTA[[#This Row],[JUMLAH]]-NOTA[[#This Row],[DISC]])</f>
        <v/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1" t="str">
        <f>IF(OR(NOTA[[#This Row],[QTY]]="",NOTA[[#This Row],[HARGA SATUAN]]="",),"",NOTA[[#This Row],[QTY]]*NOTA[[#This Row],[HARGA SATUAN]])</f>
        <v/>
      </c>
      <c r="AG875" s="40" t="str">
        <f ca="1">IF(NOTA[ID_H]="","",INDEX(NOTA[TANGGAL],MATCH(,INDIRECT(ADDRESS(ROW(NOTA[TANGGAL]),COLUMN(NOTA[TANGGAL]))&amp;":"&amp;ADDRESS(ROW(),COLUMN(NOTA[TANGGAL]))),-1)))</f>
        <v/>
      </c>
      <c r="AH875" s="42" t="str">
        <f ca="1">IF(NOTA[[#This Row],[NAMA BARANG]]="","",INDEX(NOTA[SUPPLIER],MATCH(,INDIRECT(ADDRESS(ROW(NOTA[ID]),COLUMN(NOTA[ID]))&amp;":"&amp;ADDRESS(ROW(),COLUMN(NOTA[ID]))),-1)))</f>
        <v/>
      </c>
      <c r="AI875" s="42" t="str">
        <f ca="1">IF(NOTA[[#This Row],[ID_H]]="","",IF(NOTA[[#This Row],[FAKTUR]]="",INDIRECT(ADDRESS(ROW()-1,COLUMN())),NOTA[[#This Row],[FAKTUR]]))</f>
        <v/>
      </c>
      <c r="AJ875" s="39" t="str">
        <f ca="1">IF(NOTA[[#This Row],[ID]]="","",COUNTIF(NOTA[ID_H],NOTA[[#This Row],[ID_H]]))</f>
        <v/>
      </c>
      <c r="AK875" s="39" t="str">
        <f ca="1">IF(NOTA[[#This Row],[TGL.NOTA]]="",IF(NOTA[[#This Row],[SUPPLIER_H]]="","",AK874),MONTH(NOTA[[#This Row],[TGL.NOTA]]))</f>
        <v/>
      </c>
      <c r="AL875" s="39" t="str">
        <f>LOWER(SUBSTITUTE(SUBSTITUTE(SUBSTITUTE(SUBSTITUTE(SUBSTITUTE(SUBSTITUTE(SUBSTITUTE(SUBSTITUTE(SUBSTITUTE(NOTA[NAMA BARANG]," ",),".",""),"-",""),"(",""),")",""),",",""),"/",""),"""",""),"+",""))</f>
        <v/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 t="str">
        <f>IF(NOTA[[#This Row],[CONCAT1]]="","",MATCH(NOTA[[#This Row],[CONCAT1]],[3]!db[NB NOTA_C],0))</f>
        <v/>
      </c>
      <c r="AR875" s="39" t="str">
        <f>IF(NOTA[[#This Row],[QTY/ CTN]]="","",TRUE)</f>
        <v/>
      </c>
      <c r="AS875" s="39" t="str">
        <f ca="1">IF(NOTA[[#This Row],[ID_H]]="","",IF(NOTA[[#This Row],[Column3]]=TRUE,NOTA[[#This Row],[QTY/ CTN]],INDEX([3]!db[QTY/ CTN],NOTA[[#This Row],[//DB]])))</f>
        <v/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5" s="39" t="str">
        <f ca="1">IF(NOTA[[#This Row],[ID_H]]="","",MATCH(NOTA[[#This Row],[NB NOTA_C_QTY]],[3]!db[NB NOTA_C_QTY],0))</f>
        <v/>
      </c>
      <c r="AV875" s="55" t="str">
        <f ca="1">IF(NOTA[[#This Row],[NB NOTA_C_QTY]]="","",ROW()-2)</f>
        <v/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CTN]],INDEX([3]!db[QTY/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NOTA_C_QTY]],[3]!db[NB NOTA_C_QTY],0))</f>
        <v/>
      </c>
      <c r="AV876" s="55" t="str">
        <f ca="1">IF(NOTA[[#This Row],[NB NOTA_C_QTY]]="","",ROW()-2)</f>
        <v/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 t="str">
        <f ca="1">IF(NOTA[[#This Row],[NAMA BARANG]]="","",INDEX(NOTA[ID],MATCH(,INDIRECT(ADDRESS(ROW(NOTA[ID]),COLUMN(NOTA[ID]))&amp;":"&amp;ADDRESS(ROW(),COLUMN(NOTA[ID]))),-1)))</f>
        <v/>
      </c>
      <c r="E877" s="47"/>
      <c r="H877" s="48"/>
      <c r="N877" s="39"/>
      <c r="Q877" s="43"/>
      <c r="R877" s="49"/>
      <c r="S877" s="50"/>
      <c r="U877" s="51"/>
      <c r="V877" s="46"/>
      <c r="W877" s="51" t="str">
        <f>IF(NOTA[[#This Row],[HARGA/ CTN]]="",NOTA[[#This Row],[JUMLAH_H]],NOTA[[#This Row],[HARGA/ CTN]]*IF(NOTA[[#This Row],[C]]="",0,NOTA[[#This Row],[C]]))</f>
        <v/>
      </c>
      <c r="X877" s="51" t="str">
        <f>IF(NOTA[[#This Row],[JUMLAH]]="","",NOTA[[#This Row],[JUMLAH]]*NOTA[[#This Row],[DISC 1]])</f>
        <v/>
      </c>
      <c r="Y877" s="51" t="str">
        <f>IF(NOTA[[#This Row],[JUMLAH]]="","",(NOTA[[#This Row],[JUMLAH]]-NOTA[[#This Row],[DISC 1-]])*NOTA[[#This Row],[DISC 2]])</f>
        <v/>
      </c>
      <c r="Z877" s="51" t="str">
        <f>IF(NOTA[[#This Row],[JUMLAH]]="","",NOTA[[#This Row],[DISC 1-]]+NOTA[[#This Row],[DISC 2-]])</f>
        <v/>
      </c>
      <c r="AA877" s="51" t="str">
        <f>IF(NOTA[[#This Row],[JUMLAH]]="","",NOTA[[#This Row],[JUMLAH]]-NOTA[[#This Row],[DISC]])</f>
        <v/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1" t="str">
        <f>IF(OR(NOTA[[#This Row],[QTY]]="",NOTA[[#This Row],[HARGA SATUAN]]="",),"",NOTA[[#This Row],[QTY]]*NOTA[[#This Row],[HARGA SATUAN]])</f>
        <v/>
      </c>
      <c r="AG877" s="40" t="str">
        <f ca="1">IF(NOTA[ID_H]="","",INDEX(NOTA[TANGGAL],MATCH(,INDIRECT(ADDRESS(ROW(NOTA[TANGGAL]),COLUMN(NOTA[TANGGAL]))&amp;":"&amp;ADDRESS(ROW(),COLUMN(NOTA[TANGGAL]))),-1)))</f>
        <v/>
      </c>
      <c r="AH877" s="42" t="str">
        <f ca="1">IF(NOTA[[#This Row],[NAMA BARANG]]="","",INDEX(NOTA[SUPPLIER],MATCH(,INDIRECT(ADDRESS(ROW(NOTA[ID]),COLUMN(NOTA[ID]))&amp;":"&amp;ADDRESS(ROW(),COLUMN(NOTA[ID]))),-1)))</f>
        <v/>
      </c>
      <c r="AI877" s="42" t="str">
        <f ca="1">IF(NOTA[[#This Row],[ID_H]]="","",IF(NOTA[[#This Row],[FAKTUR]]="",INDIRECT(ADDRESS(ROW()-1,COLUMN())),NOTA[[#This Row],[FAKTUR]]))</f>
        <v/>
      </c>
      <c r="AJ877" s="39" t="str">
        <f ca="1">IF(NOTA[[#This Row],[ID]]="","",COUNTIF(NOTA[ID_H],NOTA[[#This Row],[ID_H]]))</f>
        <v/>
      </c>
      <c r="AK877" s="39" t="str">
        <f ca="1">IF(NOTA[[#This Row],[TGL.NOTA]]="",IF(NOTA[[#This Row],[SUPPLIER_H]]="","",AK876),MONTH(NOTA[[#This Row],[TGL.NOTA]]))</f>
        <v/>
      </c>
      <c r="AL877" s="39" t="str">
        <f>LOWER(SUBSTITUTE(SUBSTITUTE(SUBSTITUTE(SUBSTITUTE(SUBSTITUTE(SUBSTITUTE(SUBSTITUTE(SUBSTITUTE(SUBSTITUTE(NOTA[NAMA BARANG]," ",),".",""),"-",""),"(",""),")",""),",",""),"/",""),"""",""),"+",""))</f>
        <v/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 t="str">
        <f>IF(NOTA[[#This Row],[CONCAT1]]="","",MATCH(NOTA[[#This Row],[CONCAT1]],[3]!db[NB NOTA_C],0))</f>
        <v/>
      </c>
      <c r="AR877" s="39" t="str">
        <f>IF(NOTA[[#This Row],[QTY/ CTN]]="","",TRUE)</f>
        <v/>
      </c>
      <c r="AS877" s="39" t="str">
        <f ca="1">IF(NOTA[[#This Row],[ID_H]]="","",IF(NOTA[[#This Row],[Column3]]=TRUE,NOTA[[#This Row],[QTY/ CTN]],INDEX([3]!db[QTY/ CTN],NOTA[[#This Row],[//DB]])))</f>
        <v/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7" s="39" t="str">
        <f ca="1">IF(NOTA[[#This Row],[ID_H]]="","",MATCH(NOTA[[#This Row],[NB NOTA_C_QTY]],[3]!db[NB NOTA_C_QTY],0))</f>
        <v/>
      </c>
      <c r="AV877" s="55" t="str">
        <f ca="1">IF(NOTA[[#This Row],[NB NOTA_C_QTY]]="","",ROW()-2)</f>
        <v/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47"/>
      <c r="H878" s="48"/>
      <c r="N878" s="39"/>
      <c r="Q878" s="43"/>
      <c r="R878" s="49"/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1" t="str">
        <f>IF(OR(NOTA[[#This Row],[QTY]]="",NOTA[[#This Row],[HARGA SATUAN]]="",),"",NOTA[[#This Row],[QTY]]*NOTA[[#This Row],[HARGA SATUAN]])</f>
        <v/>
      </c>
      <c r="AG878" s="40" t="str">
        <f ca="1">IF(NOTA[ID_H]="","",INDEX(NOTA[TANGGAL],MATCH(,INDIRECT(ADDRESS(ROW(NOTA[TANGGAL]),COLUMN(NOTA[TANGGAL]))&amp;":"&amp;ADDRESS(ROW(),COLUMN(NOTA[TANGGAL]))),-1)))</f>
        <v/>
      </c>
      <c r="AH878" s="42" t="str">
        <f ca="1">IF(NOTA[[#This Row],[NAMA BARANG]]="","",INDEX(NOTA[SUPPLIER],MATCH(,INDIRECT(ADDRESS(ROW(NOTA[ID]),COLUMN(NOTA[ID]))&amp;":"&amp;ADDRESS(ROW(),COLUMN(NOTA[ID]))),-1)))</f>
        <v/>
      </c>
      <c r="AI878" s="42" t="str">
        <f ca="1">IF(NOTA[[#This Row],[ID_H]]="","",IF(NOTA[[#This Row],[FAKTUR]]="",INDIRECT(ADDRESS(ROW()-1,COLUMN())),NOTA[[#This Row],[FAKTUR]]))</f>
        <v/>
      </c>
      <c r="AJ878" s="39" t="str">
        <f ca="1">IF(NOTA[[#This Row],[ID]]="","",COUNTIF(NOTA[ID_H],NOTA[[#This Row],[ID_H]]))</f>
        <v/>
      </c>
      <c r="AK878" s="39" t="str">
        <f ca="1">IF(NOTA[[#This Row],[TGL.NOTA]]="",IF(NOTA[[#This Row],[SUPPLIER_H]]="","",AK877),MONTH(NOTA[[#This Row],[TGL.NOTA]]))</f>
        <v/>
      </c>
      <c r="AL878" s="39" t="str">
        <f>LOWER(SUBSTITUTE(SUBSTITUTE(SUBSTITUTE(SUBSTITUTE(SUBSTITUTE(SUBSTITUTE(SUBSTITUTE(SUBSTITUTE(SUBSTITUTE(NOTA[NAMA BARANG]," ",),".",""),"-",""),"(",""),")",""),",",""),"/",""),"""",""),"+",""))</f>
        <v/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 t="str">
        <f>IF(NOTA[[#This Row],[CONCAT1]]="","",MATCH(NOTA[[#This Row],[CONCAT1]],[3]!db[NB NOTA_C],0))</f>
        <v/>
      </c>
      <c r="AR878" s="39" t="str">
        <f>IF(NOTA[[#This Row],[QTY/ CTN]]="","",TRUE)</f>
        <v/>
      </c>
      <c r="AS878" s="39" t="str">
        <f ca="1">IF(NOTA[[#This Row],[ID_H]]="","",IF(NOTA[[#This Row],[Column3]]=TRUE,NOTA[[#This Row],[QTY/ CTN]],INDEX([3]!db[QTY/ CTN],NOTA[[#This Row],[//DB]])))</f>
        <v/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8" s="39" t="str">
        <f ca="1">IF(NOTA[[#This Row],[ID_H]]="","",MATCH(NOTA[[#This Row],[NB NOTA_C_QTY]],[3]!db[NB NOTA_C_QTY],0))</f>
        <v/>
      </c>
      <c r="AV878" s="55" t="str">
        <f ca="1">IF(NOTA[[#This Row],[NB NOTA_C_QTY]]="","",ROW()-2)</f>
        <v/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NOTA_C_QTY]],[3]!db[NB NOTA_C_QTY],0))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 t="str">
        <f ca="1">IF(NOTA[[#This Row],[NAMA BARANG]]="","",INDEX(NOTA[ID],MATCH(,INDIRECT(ADDRESS(ROW(NOTA[ID]),COLUMN(NOTA[ID]))&amp;":"&amp;ADDRESS(ROW(),COLUMN(NOTA[ID]))),-1)))</f>
        <v/>
      </c>
      <c r="E880" s="47"/>
      <c r="H880" s="48"/>
      <c r="N880" s="39"/>
      <c r="Q880" s="43"/>
      <c r="R880" s="49"/>
      <c r="S880" s="50"/>
      <c r="U880" s="51"/>
      <c r="V880" s="46"/>
      <c r="W880" s="51" t="str">
        <f>IF(NOTA[[#This Row],[HARGA/ CTN]]="",NOTA[[#This Row],[JUMLAH_H]],NOTA[[#This Row],[HARGA/ CTN]]*IF(NOTA[[#This Row],[C]]="",0,NOTA[[#This Row],[C]]))</f>
        <v/>
      </c>
      <c r="X880" s="51" t="str">
        <f>IF(NOTA[[#This Row],[JUMLAH]]="","",NOTA[[#This Row],[JUMLAH]]*NOTA[[#This Row],[DISC 1]])</f>
        <v/>
      </c>
      <c r="Y880" s="51" t="str">
        <f>IF(NOTA[[#This Row],[JUMLAH]]="","",(NOTA[[#This Row],[JUMLAH]]-NOTA[[#This Row],[DISC 1-]])*NOTA[[#This Row],[DISC 2]])</f>
        <v/>
      </c>
      <c r="Z880" s="51" t="str">
        <f>IF(NOTA[[#This Row],[JUMLAH]]="","",NOTA[[#This Row],[DISC 1-]]+NOTA[[#This Row],[DISC 2-]])</f>
        <v/>
      </c>
      <c r="AA880" s="51" t="str">
        <f>IF(NOTA[[#This Row],[JUMLAH]]="","",NOTA[[#This Row],[JUMLAH]]-NOTA[[#This Row],[DISC]])</f>
        <v/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1" t="str">
        <f>IF(OR(NOTA[[#This Row],[QTY]]="",NOTA[[#This Row],[HARGA SATUAN]]="",),"",NOTA[[#This Row],[QTY]]*NOTA[[#This Row],[HARGA SATUAN]])</f>
        <v/>
      </c>
      <c r="AG880" s="40" t="str">
        <f ca="1">IF(NOTA[ID_H]="","",INDEX(NOTA[TANGGAL],MATCH(,INDIRECT(ADDRESS(ROW(NOTA[TANGGAL]),COLUMN(NOTA[TANGGAL]))&amp;":"&amp;ADDRESS(ROW(),COLUMN(NOTA[TANGGAL]))),-1)))</f>
        <v/>
      </c>
      <c r="AH880" s="42" t="str">
        <f ca="1">IF(NOTA[[#This Row],[NAMA BARANG]]="","",INDEX(NOTA[SUPPLIER],MATCH(,INDIRECT(ADDRESS(ROW(NOTA[ID]),COLUMN(NOTA[ID]))&amp;":"&amp;ADDRESS(ROW(),COLUMN(NOTA[ID]))),-1)))</f>
        <v/>
      </c>
      <c r="AI880" s="42" t="str">
        <f ca="1">IF(NOTA[[#This Row],[ID_H]]="","",IF(NOTA[[#This Row],[FAKTUR]]="",INDIRECT(ADDRESS(ROW()-1,COLUMN())),NOTA[[#This Row],[FAKTUR]]))</f>
        <v/>
      </c>
      <c r="AJ880" s="39" t="str">
        <f ca="1">IF(NOTA[[#This Row],[ID]]="","",COUNTIF(NOTA[ID_H],NOTA[[#This Row],[ID_H]]))</f>
        <v/>
      </c>
      <c r="AK880" s="39" t="str">
        <f ca="1">IF(NOTA[[#This Row],[TGL.NOTA]]="",IF(NOTA[[#This Row],[SUPPLIER_H]]="","",AK879),MONTH(NOTA[[#This Row],[TGL.NOTA]]))</f>
        <v/>
      </c>
      <c r="AL880" s="39" t="str">
        <f>LOWER(SUBSTITUTE(SUBSTITUTE(SUBSTITUTE(SUBSTITUTE(SUBSTITUTE(SUBSTITUTE(SUBSTITUTE(SUBSTITUTE(SUBSTITUTE(NOTA[NAMA BARANG]," ",),".",""),"-",""),"(",""),")",""),",",""),"/",""),"""",""),"+",""))</f>
        <v/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39" t="str">
        <f>IF(NOTA[[#This Row],[CONCAT4]]="","",_xlfn.IFNA(MATCH(NOTA[[#This Row],[CONCAT4]],[2]!RAW[CONCAT_H],0),FALSE))</f>
        <v/>
      </c>
      <c r="AQ880" s="39" t="str">
        <f>IF(NOTA[[#This Row],[CONCAT1]]="","",MATCH(NOTA[[#This Row],[CONCAT1]],[3]!db[NB NOTA_C],0))</f>
        <v/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CTN]],INDEX([3]!db[QTY/ CTN],NOTA[[#This Row],[//DB]])))</f>
        <v/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0" s="39" t="str">
        <f ca="1">IF(NOTA[[#This Row],[ID_H]]="","",MATCH(NOTA[[#This Row],[NB NOTA_C_QTY]],[3]!db[NB NOTA_C_QTY],0))</f>
        <v/>
      </c>
      <c r="AV880" s="55" t="str">
        <f ca="1">IF(NOTA[[#This Row],[NB NOTA_C_QTY]]="","",ROW()-2)</f>
        <v/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 t="str">
        <f ca="1">IF(NOTA[[#This Row],[NAMA BARANG]]="","",INDEX(NOTA[ID],MATCH(,INDIRECT(ADDRESS(ROW(NOTA[ID]),COLUMN(NOTA[ID]))&amp;":"&amp;ADDRESS(ROW(),COLUMN(NOTA[ID]))),-1)))</f>
        <v/>
      </c>
      <c r="E881" s="47"/>
      <c r="H881" s="48"/>
      <c r="N881" s="39"/>
      <c r="Q881" s="43"/>
      <c r="R881" s="49"/>
      <c r="S881" s="50"/>
      <c r="U881" s="51"/>
      <c r="V881" s="46"/>
      <c r="W881" s="51" t="str">
        <f>IF(NOTA[[#This Row],[HARGA/ CTN]]="",NOTA[[#This Row],[JUMLAH_H]],NOTA[[#This Row],[HARGA/ CTN]]*IF(NOTA[[#This Row],[C]]="",0,NOTA[[#This Row],[C]]))</f>
        <v/>
      </c>
      <c r="X881" s="51" t="str">
        <f>IF(NOTA[[#This Row],[JUMLAH]]="","",NOTA[[#This Row],[JUMLAH]]*NOTA[[#This Row],[DISC 1]])</f>
        <v/>
      </c>
      <c r="Y881" s="51" t="str">
        <f>IF(NOTA[[#This Row],[JUMLAH]]="","",(NOTA[[#This Row],[JUMLAH]]-NOTA[[#This Row],[DISC 1-]])*NOTA[[#This Row],[DISC 2]])</f>
        <v/>
      </c>
      <c r="Z881" s="51" t="str">
        <f>IF(NOTA[[#This Row],[JUMLAH]]="","",NOTA[[#This Row],[DISC 1-]]+NOTA[[#This Row],[DISC 2-]])</f>
        <v/>
      </c>
      <c r="AA881" s="51" t="str">
        <f>IF(NOTA[[#This Row],[JUMLAH]]="","",NOTA[[#This Row],[JUMLAH]]-NOTA[[#This Row],[DISC]])</f>
        <v/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1" t="str">
        <f>IF(OR(NOTA[[#This Row],[QTY]]="",NOTA[[#This Row],[HARGA SATUAN]]="",),"",NOTA[[#This Row],[QTY]]*NOTA[[#This Row],[HARGA SATUAN]])</f>
        <v/>
      </c>
      <c r="AG881" s="40" t="str">
        <f ca="1">IF(NOTA[ID_H]="","",INDEX(NOTA[TANGGAL],MATCH(,INDIRECT(ADDRESS(ROW(NOTA[TANGGAL]),COLUMN(NOTA[TANGGAL]))&amp;":"&amp;ADDRESS(ROW(),COLUMN(NOTA[TANGGAL]))),-1)))</f>
        <v/>
      </c>
      <c r="AH881" s="42" t="str">
        <f ca="1">IF(NOTA[[#This Row],[NAMA BARANG]]="","",INDEX(NOTA[SUPPLIER],MATCH(,INDIRECT(ADDRESS(ROW(NOTA[ID]),COLUMN(NOTA[ID]))&amp;":"&amp;ADDRESS(ROW(),COLUMN(NOTA[ID]))),-1)))</f>
        <v/>
      </c>
      <c r="AI881" s="42" t="str">
        <f ca="1">IF(NOTA[[#This Row],[ID_H]]="","",IF(NOTA[[#This Row],[FAKTUR]]="",INDIRECT(ADDRESS(ROW()-1,COLUMN())),NOTA[[#This Row],[FAKTUR]]))</f>
        <v/>
      </c>
      <c r="AJ881" s="39" t="str">
        <f ca="1">IF(NOTA[[#This Row],[ID]]="","",COUNTIF(NOTA[ID_H],NOTA[[#This Row],[ID_H]]))</f>
        <v/>
      </c>
      <c r="AK881" s="39" t="str">
        <f ca="1">IF(NOTA[[#This Row],[TGL.NOTA]]="",IF(NOTA[[#This Row],[SUPPLIER_H]]="","",AK880),MONTH(NOTA[[#This Row],[TGL.NOTA]]))</f>
        <v/>
      </c>
      <c r="AL881" s="39" t="str">
        <f>LOWER(SUBSTITUTE(SUBSTITUTE(SUBSTITUTE(SUBSTITUTE(SUBSTITUTE(SUBSTITUTE(SUBSTITUTE(SUBSTITUTE(SUBSTITUTE(NOTA[NAMA BARANG]," ",),".",""),"-",""),"(",""),")",""),",",""),"/",""),"""",""),"+",""))</f>
        <v/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 t="str">
        <f>IF(NOTA[[#This Row],[CONCAT1]]="","",MATCH(NOTA[[#This Row],[CONCAT1]],[3]!db[NB NOTA_C],0))</f>
        <v/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CTN]],INDEX([3]!db[QTY/ CTN],NOTA[[#This Row],[//DB]])))</f>
        <v/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1" s="39" t="str">
        <f ca="1">IF(NOTA[[#This Row],[ID_H]]="","",MATCH(NOTA[[#This Row],[NB NOTA_C_QTY]],[3]!db[NB NOTA_C_QTY],0))</f>
        <v/>
      </c>
      <c r="AV881" s="55" t="str">
        <f ca="1">IF(NOTA[[#This Row],[NB NOTA_C_QTY]]="","",ROW()-2)</f>
        <v/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 t="str">
        <f ca="1">IF(NOTA[[#This Row],[NAMA BARANG]]="","",INDEX(NOTA[ID],MATCH(,INDIRECT(ADDRESS(ROW(NOTA[ID]),COLUMN(NOTA[ID]))&amp;":"&amp;ADDRESS(ROW(),COLUMN(NOTA[ID]))),-1)))</f>
        <v/>
      </c>
      <c r="E882" s="47"/>
      <c r="H882" s="48"/>
      <c r="N882" s="39"/>
      <c r="Q882" s="43"/>
      <c r="R882" s="49"/>
      <c r="S882" s="50"/>
      <c r="U882" s="51"/>
      <c r="V882" s="46"/>
      <c r="W882" s="51" t="str">
        <f>IF(NOTA[[#This Row],[HARGA/ CTN]]="",NOTA[[#This Row],[JUMLAH_H]],NOTA[[#This Row],[HARGA/ CTN]]*IF(NOTA[[#This Row],[C]]="",0,NOTA[[#This Row],[C]]))</f>
        <v/>
      </c>
      <c r="X882" s="51" t="str">
        <f>IF(NOTA[[#This Row],[JUMLAH]]="","",NOTA[[#This Row],[JUMLAH]]*NOTA[[#This Row],[DISC 1]])</f>
        <v/>
      </c>
      <c r="Y882" s="51" t="str">
        <f>IF(NOTA[[#This Row],[JUMLAH]]="","",(NOTA[[#This Row],[JUMLAH]]-NOTA[[#This Row],[DISC 1-]])*NOTA[[#This Row],[DISC 2]])</f>
        <v/>
      </c>
      <c r="Z882" s="51" t="str">
        <f>IF(NOTA[[#This Row],[JUMLAH]]="","",NOTA[[#This Row],[DISC 1-]]+NOTA[[#This Row],[DISC 2-]])</f>
        <v/>
      </c>
      <c r="AA882" s="51" t="str">
        <f>IF(NOTA[[#This Row],[JUMLAH]]="","",NOTA[[#This Row],[JUMLAH]]-NOTA[[#This Row],[DISC]])</f>
        <v/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1" t="str">
        <f>IF(OR(NOTA[[#This Row],[QTY]]="",NOTA[[#This Row],[HARGA SATUAN]]="",),"",NOTA[[#This Row],[QTY]]*NOTA[[#This Row],[HARGA SATUAN]])</f>
        <v/>
      </c>
      <c r="AG882" s="40" t="str">
        <f ca="1">IF(NOTA[ID_H]="","",INDEX(NOTA[TANGGAL],MATCH(,INDIRECT(ADDRESS(ROW(NOTA[TANGGAL]),COLUMN(NOTA[TANGGAL]))&amp;":"&amp;ADDRESS(ROW(),COLUMN(NOTA[TANGGAL]))),-1)))</f>
        <v/>
      </c>
      <c r="AH882" s="42" t="str">
        <f ca="1">IF(NOTA[[#This Row],[NAMA BARANG]]="","",INDEX(NOTA[SUPPLIER],MATCH(,INDIRECT(ADDRESS(ROW(NOTA[ID]),COLUMN(NOTA[ID]))&amp;":"&amp;ADDRESS(ROW(),COLUMN(NOTA[ID]))),-1)))</f>
        <v/>
      </c>
      <c r="AI882" s="42" t="str">
        <f ca="1">IF(NOTA[[#This Row],[ID_H]]="","",IF(NOTA[[#This Row],[FAKTUR]]="",INDIRECT(ADDRESS(ROW()-1,COLUMN())),NOTA[[#This Row],[FAKTUR]]))</f>
        <v/>
      </c>
      <c r="AJ882" s="39" t="str">
        <f ca="1">IF(NOTA[[#This Row],[ID]]="","",COUNTIF(NOTA[ID_H],NOTA[[#This Row],[ID_H]]))</f>
        <v/>
      </c>
      <c r="AK882" s="39" t="str">
        <f ca="1">IF(NOTA[[#This Row],[TGL.NOTA]]="",IF(NOTA[[#This Row],[SUPPLIER_H]]="","",AK881),MONTH(NOTA[[#This Row],[TGL.NOTA]]))</f>
        <v/>
      </c>
      <c r="AL882" s="39" t="str">
        <f>LOWER(SUBSTITUTE(SUBSTITUTE(SUBSTITUTE(SUBSTITUTE(SUBSTITUTE(SUBSTITUTE(SUBSTITUTE(SUBSTITUTE(SUBSTITUTE(NOTA[NAMA BARANG]," ",),".",""),"-",""),"(",""),")",""),",",""),"/",""),"""",""),"+",""))</f>
        <v/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 t="str">
        <f>IF(NOTA[[#This Row],[CONCAT1]]="","",MATCH(NOTA[[#This Row],[CONCAT1]],[3]!db[NB NOTA_C],0))</f>
        <v/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CTN]],INDEX([3]!db[QTY/ CTN],NOTA[[#This Row],[//DB]])))</f>
        <v/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2" s="39" t="str">
        <f ca="1">IF(NOTA[[#This Row],[ID_H]]="","",MATCH(NOTA[[#This Row],[NB NOTA_C_QTY]],[3]!db[NB NOTA_C_QTY],0))</f>
        <v/>
      </c>
      <c r="AV882" s="55" t="str">
        <f ca="1">IF(NOTA[[#This Row],[NB NOTA_C_QTY]]="","",ROW()-2)</f>
        <v/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CTN]],INDEX([3]!db[QTY/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NOTA_C_QTY]],[3]!db[NB NOTA_C_QTY],0))</f>
        <v/>
      </c>
      <c r="AV883" s="55" t="str">
        <f ca="1">IF(NOTA[[#This Row],[NB NOTA_C_QTY]]="","",ROW()-2)</f>
        <v/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 t="str">
        <f ca="1">IF(NOTA[[#This Row],[NAMA BARANG]]="","",INDEX(NOTA[ID],MATCH(,INDIRECT(ADDRESS(ROW(NOTA[ID]),COLUMN(NOTA[ID]))&amp;":"&amp;ADDRESS(ROW(),COLUMN(NOTA[ID]))),-1)))</f>
        <v/>
      </c>
      <c r="E884" s="47"/>
      <c r="H884" s="48"/>
      <c r="N884" s="39"/>
      <c r="Q884" s="43"/>
      <c r="R884" s="49"/>
      <c r="S884" s="50"/>
      <c r="U884" s="51"/>
      <c r="V884" s="46"/>
      <c r="W884" s="51" t="str">
        <f>IF(NOTA[[#This Row],[HARGA/ CTN]]="",NOTA[[#This Row],[JUMLAH_H]],NOTA[[#This Row],[HARGA/ CTN]]*IF(NOTA[[#This Row],[C]]="",0,NOTA[[#This Row],[C]]))</f>
        <v/>
      </c>
      <c r="X884" s="51" t="str">
        <f>IF(NOTA[[#This Row],[JUMLAH]]="","",NOTA[[#This Row],[JUMLAH]]*NOTA[[#This Row],[DISC 1]])</f>
        <v/>
      </c>
      <c r="Y884" s="51" t="str">
        <f>IF(NOTA[[#This Row],[JUMLAH]]="","",(NOTA[[#This Row],[JUMLAH]]-NOTA[[#This Row],[DISC 1-]])*NOTA[[#This Row],[DISC 2]])</f>
        <v/>
      </c>
      <c r="Z884" s="51" t="str">
        <f>IF(NOTA[[#This Row],[JUMLAH]]="","",NOTA[[#This Row],[DISC 1-]]+NOTA[[#This Row],[DISC 2-]])</f>
        <v/>
      </c>
      <c r="AA884" s="51" t="str">
        <f>IF(NOTA[[#This Row],[JUMLAH]]="","",NOTA[[#This Row],[JUMLAH]]-NOTA[[#This Row],[DISC]])</f>
        <v/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1" t="str">
        <f>IF(OR(NOTA[[#This Row],[QTY]]="",NOTA[[#This Row],[HARGA SATUAN]]="",),"",NOTA[[#This Row],[QTY]]*NOTA[[#This Row],[HARGA SATUAN]])</f>
        <v/>
      </c>
      <c r="AG884" s="40" t="str">
        <f ca="1">IF(NOTA[ID_H]="","",INDEX(NOTA[TANGGAL],MATCH(,INDIRECT(ADDRESS(ROW(NOTA[TANGGAL]),COLUMN(NOTA[TANGGAL]))&amp;":"&amp;ADDRESS(ROW(),COLUMN(NOTA[TANGGAL]))),-1)))</f>
        <v/>
      </c>
      <c r="AH884" s="42" t="str">
        <f ca="1">IF(NOTA[[#This Row],[NAMA BARANG]]="","",INDEX(NOTA[SUPPLIER],MATCH(,INDIRECT(ADDRESS(ROW(NOTA[ID]),COLUMN(NOTA[ID]))&amp;":"&amp;ADDRESS(ROW(),COLUMN(NOTA[ID]))),-1)))</f>
        <v/>
      </c>
      <c r="AI884" s="42" t="str">
        <f ca="1">IF(NOTA[[#This Row],[ID_H]]="","",IF(NOTA[[#This Row],[FAKTUR]]="",INDIRECT(ADDRESS(ROW()-1,COLUMN())),NOTA[[#This Row],[FAKTUR]]))</f>
        <v/>
      </c>
      <c r="AJ884" s="39" t="str">
        <f ca="1">IF(NOTA[[#This Row],[ID]]="","",COUNTIF(NOTA[ID_H],NOTA[[#This Row],[ID_H]]))</f>
        <v/>
      </c>
      <c r="AK884" s="39" t="str">
        <f ca="1">IF(NOTA[[#This Row],[TGL.NOTA]]="",IF(NOTA[[#This Row],[SUPPLIER_H]]="","",AK883),MONTH(NOTA[[#This Row],[TGL.NOTA]]))</f>
        <v/>
      </c>
      <c r="AL884" s="39" t="str">
        <f>LOWER(SUBSTITUTE(SUBSTITUTE(SUBSTITUTE(SUBSTITUTE(SUBSTITUTE(SUBSTITUTE(SUBSTITUTE(SUBSTITUTE(SUBSTITUTE(NOTA[NAMA BARANG]," ",),".",""),"-",""),"(",""),")",""),",",""),"/",""),"""",""),"+",""))</f>
        <v/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 t="str">
        <f>IF(NOTA[[#This Row],[CONCAT1]]="","",MATCH(NOTA[[#This Row],[CONCAT1]],[3]!db[NB NOTA_C],0))</f>
        <v/>
      </c>
      <c r="AR884" s="39" t="str">
        <f>IF(NOTA[[#This Row],[QTY/ CTN]]="","",TRUE)</f>
        <v/>
      </c>
      <c r="AS884" s="39" t="str">
        <f ca="1">IF(NOTA[[#This Row],[ID_H]]="","",IF(NOTA[[#This Row],[Column3]]=TRUE,NOTA[[#This Row],[QTY/ CTN]],INDEX([3]!db[QTY/ CTN],NOTA[[#This Row],[//DB]])))</f>
        <v/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4" s="39" t="str">
        <f ca="1">IF(NOTA[[#This Row],[ID_H]]="","",MATCH(NOTA[[#This Row],[NB NOTA_C_QTY]],[3]!db[NB NOTA_C_QTY],0))</f>
        <v/>
      </c>
      <c r="AV884" s="55" t="str">
        <f ca="1">IF(NOTA[[#This Row],[NB NOTA_C_QTY]]="","",ROW()-2)</f>
        <v/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47"/>
      <c r="H885" s="48"/>
      <c r="N885" s="39"/>
      <c r="Q885" s="43"/>
      <c r="R885" s="49"/>
      <c r="S885" s="50"/>
      <c r="U885" s="51"/>
      <c r="V885" s="46"/>
      <c r="W885" s="51" t="str">
        <f>IF(NOTA[[#This Row],[HARGA/ CTN]]="",NOTA[[#This Row],[JUMLAH_H]],NOTA[[#This Row],[HARGA/ CTN]]*IF(NOTA[[#This Row],[C]]="",0,NOTA[[#This Row],[C]]))</f>
        <v/>
      </c>
      <c r="X885" s="51" t="str">
        <f>IF(NOTA[[#This Row],[JUMLAH]]="","",NOTA[[#This Row],[JUMLAH]]*NOTA[[#This Row],[DISC 1]])</f>
        <v/>
      </c>
      <c r="Y885" s="51" t="str">
        <f>IF(NOTA[[#This Row],[JUMLAH]]="","",(NOTA[[#This Row],[JUMLAH]]-NOTA[[#This Row],[DISC 1-]])*NOTA[[#This Row],[DISC 2]])</f>
        <v/>
      </c>
      <c r="Z885" s="51" t="str">
        <f>IF(NOTA[[#This Row],[JUMLAH]]="","",NOTA[[#This Row],[DISC 1-]]+NOTA[[#This Row],[DISC 2-]])</f>
        <v/>
      </c>
      <c r="AA885" s="51" t="str">
        <f>IF(NOTA[[#This Row],[JUMLAH]]="","",NOTA[[#This Row],[JUMLAH]]-NOTA[[#This Row],[DISC]])</f>
        <v/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1" t="str">
        <f>IF(OR(NOTA[[#This Row],[QTY]]="",NOTA[[#This Row],[HARGA SATUAN]]="",),"",NOTA[[#This Row],[QTY]]*NOTA[[#This Row],[HARGA SATUAN]])</f>
        <v/>
      </c>
      <c r="AG885" s="40" t="str">
        <f ca="1">IF(NOTA[ID_H]="","",INDEX(NOTA[TANGGAL],MATCH(,INDIRECT(ADDRESS(ROW(NOTA[TANGGAL]),COLUMN(NOTA[TANGGAL]))&amp;":"&amp;ADDRESS(ROW(),COLUMN(NOTA[TANGGAL]))),-1)))</f>
        <v/>
      </c>
      <c r="AH885" s="42" t="str">
        <f ca="1">IF(NOTA[[#This Row],[NAMA BARANG]]="","",INDEX(NOTA[SUPPLIER],MATCH(,INDIRECT(ADDRESS(ROW(NOTA[ID]),COLUMN(NOTA[ID]))&amp;":"&amp;ADDRESS(ROW(),COLUMN(NOTA[ID]))),-1)))</f>
        <v/>
      </c>
      <c r="AI885" s="42" t="str">
        <f ca="1">IF(NOTA[[#This Row],[ID_H]]="","",IF(NOTA[[#This Row],[FAKTUR]]="",INDIRECT(ADDRESS(ROW()-1,COLUMN())),NOTA[[#This Row],[FAKTUR]]))</f>
        <v/>
      </c>
      <c r="AJ885" s="39" t="str">
        <f ca="1">IF(NOTA[[#This Row],[ID]]="","",COUNTIF(NOTA[ID_H],NOTA[[#This Row],[ID_H]]))</f>
        <v/>
      </c>
      <c r="AK885" s="39" t="str">
        <f ca="1">IF(NOTA[[#This Row],[TGL.NOTA]]="",IF(NOTA[[#This Row],[SUPPLIER_H]]="","",AK884),MONTH(NOTA[[#This Row],[TGL.NOTA]]))</f>
        <v/>
      </c>
      <c r="AL885" s="39" t="str">
        <f>LOWER(SUBSTITUTE(SUBSTITUTE(SUBSTITUTE(SUBSTITUTE(SUBSTITUTE(SUBSTITUTE(SUBSTITUTE(SUBSTITUTE(SUBSTITUTE(NOTA[NAMA BARANG]," ",),".",""),"-",""),"(",""),")",""),",",""),"/",""),"""",""),"+",""))</f>
        <v/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 t="str">
        <f>IF(NOTA[[#This Row],[CONCAT1]]="","",MATCH(NOTA[[#This Row],[CONCAT1]],[3]!db[NB NOTA_C],0))</f>
        <v/>
      </c>
      <c r="AR885" s="39" t="str">
        <f>IF(NOTA[[#This Row],[QTY/ CTN]]="","",TRUE)</f>
        <v/>
      </c>
      <c r="AS885" s="39" t="str">
        <f ca="1">IF(NOTA[[#This Row],[ID_H]]="","",IF(NOTA[[#This Row],[Column3]]=TRUE,NOTA[[#This Row],[QTY/ CTN]],INDEX([3]!db[QTY/ CTN],NOTA[[#This Row],[//DB]])))</f>
        <v/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5" s="39" t="str">
        <f ca="1">IF(NOTA[[#This Row],[ID_H]]="","",MATCH(NOTA[[#This Row],[NB NOTA_C_QTY]],[3]!db[NB NOTA_C_QTY],0))</f>
        <v/>
      </c>
      <c r="AV885" s="55" t="str">
        <f ca="1">IF(NOTA[[#This Row],[NB NOTA_C_QTY]]="","",ROW()-2)</f>
        <v/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 t="str">
        <f ca="1">IF(NOTA[[#This Row],[NAMA BARANG]]="","",INDEX(NOTA[ID],MATCH(,INDIRECT(ADDRESS(ROW(NOTA[ID]),COLUMN(NOTA[ID]))&amp;":"&amp;ADDRESS(ROW(),COLUMN(NOTA[ID]))),-1)))</f>
        <v/>
      </c>
      <c r="E886" s="47"/>
      <c r="H886" s="48"/>
      <c r="N886" s="39"/>
      <c r="Q886" s="43"/>
      <c r="R886" s="49"/>
      <c r="S886" s="50"/>
      <c r="U886" s="51"/>
      <c r="V886" s="46"/>
      <c r="W886" s="51" t="str">
        <f>IF(NOTA[[#This Row],[HARGA/ CTN]]="",NOTA[[#This Row],[JUMLAH_H]],NOTA[[#This Row],[HARGA/ CTN]]*IF(NOTA[[#This Row],[C]]="",0,NOTA[[#This Row],[C]]))</f>
        <v/>
      </c>
      <c r="X886" s="51" t="str">
        <f>IF(NOTA[[#This Row],[JUMLAH]]="","",NOTA[[#This Row],[JUMLAH]]*NOTA[[#This Row],[DISC 1]])</f>
        <v/>
      </c>
      <c r="Y886" s="51" t="str">
        <f>IF(NOTA[[#This Row],[JUMLAH]]="","",(NOTA[[#This Row],[JUMLAH]]-NOTA[[#This Row],[DISC 1-]])*NOTA[[#This Row],[DISC 2]])</f>
        <v/>
      </c>
      <c r="Z886" s="51" t="str">
        <f>IF(NOTA[[#This Row],[JUMLAH]]="","",NOTA[[#This Row],[DISC 1-]]+NOTA[[#This Row],[DISC 2-]])</f>
        <v/>
      </c>
      <c r="AA886" s="51" t="str">
        <f>IF(NOTA[[#This Row],[JUMLAH]]="","",NOTA[[#This Row],[JUMLAH]]-NOTA[[#This Row],[DISC]])</f>
        <v/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1" t="str">
        <f>IF(OR(NOTA[[#This Row],[QTY]]="",NOTA[[#This Row],[HARGA SATUAN]]="",),"",NOTA[[#This Row],[QTY]]*NOTA[[#This Row],[HARGA SATUAN]])</f>
        <v/>
      </c>
      <c r="AG886" s="40" t="str">
        <f ca="1">IF(NOTA[ID_H]="","",INDEX(NOTA[TANGGAL],MATCH(,INDIRECT(ADDRESS(ROW(NOTA[TANGGAL]),COLUMN(NOTA[TANGGAL]))&amp;":"&amp;ADDRESS(ROW(),COLUMN(NOTA[TANGGAL]))),-1)))</f>
        <v/>
      </c>
      <c r="AH886" s="42" t="str">
        <f ca="1">IF(NOTA[[#This Row],[NAMA BARANG]]="","",INDEX(NOTA[SUPPLIER],MATCH(,INDIRECT(ADDRESS(ROW(NOTA[ID]),COLUMN(NOTA[ID]))&amp;":"&amp;ADDRESS(ROW(),COLUMN(NOTA[ID]))),-1)))</f>
        <v/>
      </c>
      <c r="AI886" s="42" t="str">
        <f ca="1">IF(NOTA[[#This Row],[ID_H]]="","",IF(NOTA[[#This Row],[FAKTUR]]="",INDIRECT(ADDRESS(ROW()-1,COLUMN())),NOTA[[#This Row],[FAKTUR]]))</f>
        <v/>
      </c>
      <c r="AJ886" s="39" t="str">
        <f ca="1">IF(NOTA[[#This Row],[ID]]="","",COUNTIF(NOTA[ID_H],NOTA[[#This Row],[ID_H]]))</f>
        <v/>
      </c>
      <c r="AK886" s="39" t="str">
        <f ca="1">IF(NOTA[[#This Row],[TGL.NOTA]]="",IF(NOTA[[#This Row],[SUPPLIER_H]]="","",AK885),MONTH(NOTA[[#This Row],[TGL.NOTA]]))</f>
        <v/>
      </c>
      <c r="AL886" s="39" t="str">
        <f>LOWER(SUBSTITUTE(SUBSTITUTE(SUBSTITUTE(SUBSTITUTE(SUBSTITUTE(SUBSTITUTE(SUBSTITUTE(SUBSTITUTE(SUBSTITUTE(NOTA[NAMA BARANG]," ",),".",""),"-",""),"(",""),")",""),",",""),"/",""),"""",""),"+",""))</f>
        <v/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 t="str">
        <f>IF(NOTA[[#This Row],[CONCAT1]]="","",MATCH(NOTA[[#This Row],[CONCAT1]],[3]!db[NB NOTA_C],0))</f>
        <v/>
      </c>
      <c r="AR886" s="39" t="str">
        <f>IF(NOTA[[#This Row],[QTY/ CTN]]="","",TRUE)</f>
        <v/>
      </c>
      <c r="AS886" s="39" t="str">
        <f ca="1">IF(NOTA[[#This Row],[ID_H]]="","",IF(NOTA[[#This Row],[Column3]]=TRUE,NOTA[[#This Row],[QTY/ CTN]],INDEX([3]!db[QTY/ CTN],NOTA[[#This Row],[//DB]])))</f>
        <v/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6" s="39" t="str">
        <f ca="1">IF(NOTA[[#This Row],[ID_H]]="","",MATCH(NOTA[[#This Row],[NB NOTA_C_QTY]],[3]!db[NB NOTA_C_QTY],0))</f>
        <v/>
      </c>
      <c r="AV886" s="55" t="str">
        <f ca="1">IF(NOTA[[#This Row],[NB NOTA_C_QTY]]="","",ROW()-2)</f>
        <v/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47"/>
      <c r="H887" s="48"/>
      <c r="N887" s="39"/>
      <c r="Q887" s="43"/>
      <c r="R887" s="49"/>
      <c r="S887" s="50"/>
      <c r="U887" s="51"/>
      <c r="V887" s="46"/>
      <c r="W887" s="51" t="str">
        <f>IF(NOTA[[#This Row],[HARGA/ CTN]]="",NOTA[[#This Row],[JUMLAH_H]],NOTA[[#This Row],[HARGA/ CTN]]*IF(NOTA[[#This Row],[C]]="",0,NOTA[[#This Row],[C]]))</f>
        <v/>
      </c>
      <c r="X887" s="51" t="str">
        <f>IF(NOTA[[#This Row],[JUMLAH]]="","",NOTA[[#This Row],[JUMLAH]]*NOTA[[#This Row],[DISC 1]])</f>
        <v/>
      </c>
      <c r="Y887" s="51" t="str">
        <f>IF(NOTA[[#This Row],[JUMLAH]]="","",(NOTA[[#This Row],[JUMLAH]]-NOTA[[#This Row],[DISC 1-]])*NOTA[[#This Row],[DISC 2]])</f>
        <v/>
      </c>
      <c r="Z887" s="51" t="str">
        <f>IF(NOTA[[#This Row],[JUMLAH]]="","",NOTA[[#This Row],[DISC 1-]]+NOTA[[#This Row],[DISC 2-]])</f>
        <v/>
      </c>
      <c r="AA887" s="51" t="str">
        <f>IF(NOTA[[#This Row],[JUMLAH]]="","",NOTA[[#This Row],[JUMLAH]]-NOTA[[#This Row],[DISC]])</f>
        <v/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51" t="str">
        <f>IF(OR(NOTA[[#This Row],[QTY]]="",NOTA[[#This Row],[HARGA SATUAN]]="",),"",NOTA[[#This Row],[QTY]]*NOTA[[#This Row],[HARGA SATUAN]])</f>
        <v/>
      </c>
      <c r="AG887" s="40" t="str">
        <f ca="1">IF(NOTA[ID_H]="","",INDEX(NOTA[TANGGAL],MATCH(,INDIRECT(ADDRESS(ROW(NOTA[TANGGAL]),COLUMN(NOTA[TANGGAL]))&amp;":"&amp;ADDRESS(ROW(),COLUMN(NOTA[TANGGAL]))),-1)))</f>
        <v/>
      </c>
      <c r="AH887" s="42" t="str">
        <f ca="1">IF(NOTA[[#This Row],[NAMA BARANG]]="","",INDEX(NOTA[SUPPLIER],MATCH(,INDIRECT(ADDRESS(ROW(NOTA[ID]),COLUMN(NOTA[ID]))&amp;":"&amp;ADDRESS(ROW(),COLUMN(NOTA[ID]))),-1)))</f>
        <v/>
      </c>
      <c r="AI887" s="42" t="str">
        <f ca="1">IF(NOTA[[#This Row],[ID_H]]="","",IF(NOTA[[#This Row],[FAKTUR]]="",INDIRECT(ADDRESS(ROW()-1,COLUMN())),NOTA[[#This Row],[FAKTUR]]))</f>
        <v/>
      </c>
      <c r="AJ887" s="39" t="str">
        <f ca="1">IF(NOTA[[#This Row],[ID]]="","",COUNTIF(NOTA[ID_H],NOTA[[#This Row],[ID_H]]))</f>
        <v/>
      </c>
      <c r="AK887" s="39" t="str">
        <f ca="1">IF(NOTA[[#This Row],[TGL.NOTA]]="",IF(NOTA[[#This Row],[SUPPLIER_H]]="","",AK886),MONTH(NOTA[[#This Row],[TGL.NOTA]]))</f>
        <v/>
      </c>
      <c r="AL887" s="39" t="str">
        <f>LOWER(SUBSTITUTE(SUBSTITUTE(SUBSTITUTE(SUBSTITUTE(SUBSTITUTE(SUBSTITUTE(SUBSTITUTE(SUBSTITUTE(SUBSTITUTE(NOTA[NAMA BARANG]," ",),".",""),"-",""),"(",""),")",""),",",""),"/",""),"""",""),"+",""))</f>
        <v/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 t="str">
        <f>IF(NOTA[[#This Row],[CONCAT1]]="","",MATCH(NOTA[[#This Row],[CONCAT1]],[3]!db[NB NOTA_C],0))</f>
        <v/>
      </c>
      <c r="AR887" s="39" t="str">
        <f>IF(NOTA[[#This Row],[QTY/ CTN]]="","",TRUE)</f>
        <v/>
      </c>
      <c r="AS887" s="39" t="str">
        <f ca="1">IF(NOTA[[#This Row],[ID_H]]="","",IF(NOTA[[#This Row],[Column3]]=TRUE,NOTA[[#This Row],[QTY/ CTN]],INDEX([3]!db[QTY/ CTN],NOTA[[#This Row],[//DB]])))</f>
        <v/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7" s="39" t="str">
        <f ca="1">IF(NOTA[[#This Row],[ID_H]]="","",MATCH(NOTA[[#This Row],[NB NOTA_C_QTY]],[3]!db[NB NOTA_C_QTY],0))</f>
        <v/>
      </c>
      <c r="AV887" s="55" t="str">
        <f ca="1">IF(NOTA[[#This Row],[NB NOTA_C_QTY]]="","",ROW()-2)</f>
        <v/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CTN]],INDEX([3]!db[QTY/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NOTA_C_QTY]],[3]!db[NB NOTA_C_QTY],0))</f>
        <v/>
      </c>
      <c r="AV888" s="55" t="str">
        <f ca="1">IF(NOTA[[#This Row],[NB NOTA_C_QTY]]="","",ROW()-2)</f>
        <v/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 t="str">
        <f ca="1">IF(NOTA[[#This Row],[NAMA BARANG]]="","",INDEX(NOTA[ID],MATCH(,INDIRECT(ADDRESS(ROW(NOTA[ID]),COLUMN(NOTA[ID]))&amp;":"&amp;ADDRESS(ROW(),COLUMN(NOTA[ID]))),-1)))</f>
        <v/>
      </c>
      <c r="E889" s="47"/>
      <c r="H889" s="48"/>
      <c r="N889" s="39"/>
      <c r="Q889" s="43"/>
      <c r="R889" s="49"/>
      <c r="S889" s="50"/>
      <c r="U889" s="51"/>
      <c r="V889" s="46"/>
      <c r="W889" s="51" t="str">
        <f>IF(NOTA[[#This Row],[HARGA/ CTN]]="",NOTA[[#This Row],[JUMLAH_H]],NOTA[[#This Row],[HARGA/ CTN]]*IF(NOTA[[#This Row],[C]]="",0,NOTA[[#This Row],[C]]))</f>
        <v/>
      </c>
      <c r="X889" s="51" t="str">
        <f>IF(NOTA[[#This Row],[JUMLAH]]="","",NOTA[[#This Row],[JUMLAH]]*NOTA[[#This Row],[DISC 1]])</f>
        <v/>
      </c>
      <c r="Y889" s="51" t="str">
        <f>IF(NOTA[[#This Row],[JUMLAH]]="","",(NOTA[[#This Row],[JUMLAH]]-NOTA[[#This Row],[DISC 1-]])*NOTA[[#This Row],[DISC 2]])</f>
        <v/>
      </c>
      <c r="Z889" s="51" t="str">
        <f>IF(NOTA[[#This Row],[JUMLAH]]="","",NOTA[[#This Row],[DISC 1-]]+NOTA[[#This Row],[DISC 2-]])</f>
        <v/>
      </c>
      <c r="AA889" s="51" t="str">
        <f>IF(NOTA[[#This Row],[JUMLAH]]="","",NOTA[[#This Row],[JUMLAH]]-NOTA[[#This Row],[DISC]])</f>
        <v/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51" t="str">
        <f>IF(OR(NOTA[[#This Row],[QTY]]="",NOTA[[#This Row],[HARGA SATUAN]]="",),"",NOTA[[#This Row],[QTY]]*NOTA[[#This Row],[HARGA SATUAN]])</f>
        <v/>
      </c>
      <c r="AG889" s="40" t="str">
        <f ca="1">IF(NOTA[ID_H]="","",INDEX(NOTA[TANGGAL],MATCH(,INDIRECT(ADDRESS(ROW(NOTA[TANGGAL]),COLUMN(NOTA[TANGGAL]))&amp;":"&amp;ADDRESS(ROW(),COLUMN(NOTA[TANGGAL]))),-1)))</f>
        <v/>
      </c>
      <c r="AH889" s="42" t="str">
        <f ca="1">IF(NOTA[[#This Row],[NAMA BARANG]]="","",INDEX(NOTA[SUPPLIER],MATCH(,INDIRECT(ADDRESS(ROW(NOTA[ID]),COLUMN(NOTA[ID]))&amp;":"&amp;ADDRESS(ROW(),COLUMN(NOTA[ID]))),-1)))</f>
        <v/>
      </c>
      <c r="AI889" s="42" t="str">
        <f ca="1">IF(NOTA[[#This Row],[ID_H]]="","",IF(NOTA[[#This Row],[FAKTUR]]="",INDIRECT(ADDRESS(ROW()-1,COLUMN())),NOTA[[#This Row],[FAKTUR]]))</f>
        <v/>
      </c>
      <c r="AJ889" s="39" t="str">
        <f ca="1">IF(NOTA[[#This Row],[ID]]="","",COUNTIF(NOTA[ID_H],NOTA[[#This Row],[ID_H]]))</f>
        <v/>
      </c>
      <c r="AK889" s="39" t="str">
        <f ca="1">IF(NOTA[[#This Row],[TGL.NOTA]]="",IF(NOTA[[#This Row],[SUPPLIER_H]]="","",AK888),MONTH(NOTA[[#This Row],[TGL.NOTA]]))</f>
        <v/>
      </c>
      <c r="AL889" s="39" t="str">
        <f>LOWER(SUBSTITUTE(SUBSTITUTE(SUBSTITUTE(SUBSTITUTE(SUBSTITUTE(SUBSTITUTE(SUBSTITUTE(SUBSTITUTE(SUBSTITUTE(NOTA[NAMA BARANG]," ",),".",""),"-",""),"(",""),")",""),",",""),"/",""),"""",""),"+",""))</f>
        <v/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 t="str">
        <f>IF(NOTA[[#This Row],[CONCAT1]]="","",MATCH(NOTA[[#This Row],[CONCAT1]],[3]!db[NB NOTA_C],0))</f>
        <v/>
      </c>
      <c r="AR889" s="39" t="str">
        <f>IF(NOTA[[#This Row],[QTY/ CTN]]="","",TRUE)</f>
        <v/>
      </c>
      <c r="AS889" s="39" t="str">
        <f ca="1">IF(NOTA[[#This Row],[ID_H]]="","",IF(NOTA[[#This Row],[Column3]]=TRUE,NOTA[[#This Row],[QTY/ CTN]],INDEX([3]!db[QTY/ CTN],NOTA[[#This Row],[//DB]])))</f>
        <v/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9" s="39" t="str">
        <f ca="1">IF(NOTA[[#This Row],[ID_H]]="","",MATCH(NOTA[[#This Row],[NB NOTA_C_QTY]],[3]!db[NB NOTA_C_QTY],0))</f>
        <v/>
      </c>
      <c r="AV889" s="55" t="str">
        <f ca="1">IF(NOTA[[#This Row],[NB NOTA_C_QTY]]="","",ROW()-2)</f>
        <v/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 t="str">
        <f ca="1">IF(NOTA[[#This Row],[NAMA BARANG]]="","",INDEX(NOTA[ID],MATCH(,INDIRECT(ADDRESS(ROW(NOTA[ID]),COLUMN(NOTA[ID]))&amp;":"&amp;ADDRESS(ROW(),COLUMN(NOTA[ID]))),-1)))</f>
        <v/>
      </c>
      <c r="E890" s="47"/>
      <c r="H890" s="48"/>
      <c r="N890" s="39"/>
      <c r="Q890" s="43"/>
      <c r="R890" s="49"/>
      <c r="S890" s="50"/>
      <c r="U890" s="51"/>
      <c r="V890" s="46"/>
      <c r="W890" s="51" t="str">
        <f>IF(NOTA[[#This Row],[HARGA/ CTN]]="",NOTA[[#This Row],[JUMLAH_H]],NOTA[[#This Row],[HARGA/ CTN]]*IF(NOTA[[#This Row],[C]]="",0,NOTA[[#This Row],[C]]))</f>
        <v/>
      </c>
      <c r="X890" s="51" t="str">
        <f>IF(NOTA[[#This Row],[JUMLAH]]="","",NOTA[[#This Row],[JUMLAH]]*NOTA[[#This Row],[DISC 1]])</f>
        <v/>
      </c>
      <c r="Y890" s="51" t="str">
        <f>IF(NOTA[[#This Row],[JUMLAH]]="","",(NOTA[[#This Row],[JUMLAH]]-NOTA[[#This Row],[DISC 1-]])*NOTA[[#This Row],[DISC 2]])</f>
        <v/>
      </c>
      <c r="Z890" s="51" t="str">
        <f>IF(NOTA[[#This Row],[JUMLAH]]="","",NOTA[[#This Row],[DISC 1-]]+NOTA[[#This Row],[DISC 2-]])</f>
        <v/>
      </c>
      <c r="AA890" s="51" t="str">
        <f>IF(NOTA[[#This Row],[JUMLAH]]="","",NOTA[[#This Row],[JUMLAH]]-NOTA[[#This Row],[DISC]])</f>
        <v/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51" t="str">
        <f>IF(OR(NOTA[[#This Row],[QTY]]="",NOTA[[#This Row],[HARGA SATUAN]]="",),"",NOTA[[#This Row],[QTY]]*NOTA[[#This Row],[HARGA SATUAN]])</f>
        <v/>
      </c>
      <c r="AG890" s="40" t="str">
        <f ca="1">IF(NOTA[ID_H]="","",INDEX(NOTA[TANGGAL],MATCH(,INDIRECT(ADDRESS(ROW(NOTA[TANGGAL]),COLUMN(NOTA[TANGGAL]))&amp;":"&amp;ADDRESS(ROW(),COLUMN(NOTA[TANGGAL]))),-1)))</f>
        <v/>
      </c>
      <c r="AH890" s="42" t="str">
        <f ca="1">IF(NOTA[[#This Row],[NAMA BARANG]]="","",INDEX(NOTA[SUPPLIER],MATCH(,INDIRECT(ADDRESS(ROW(NOTA[ID]),COLUMN(NOTA[ID]))&amp;":"&amp;ADDRESS(ROW(),COLUMN(NOTA[ID]))),-1)))</f>
        <v/>
      </c>
      <c r="AI890" s="42" t="str">
        <f ca="1">IF(NOTA[[#This Row],[ID_H]]="","",IF(NOTA[[#This Row],[FAKTUR]]="",INDIRECT(ADDRESS(ROW()-1,COLUMN())),NOTA[[#This Row],[FAKTUR]]))</f>
        <v/>
      </c>
      <c r="AJ890" s="39" t="str">
        <f ca="1">IF(NOTA[[#This Row],[ID]]="","",COUNTIF(NOTA[ID_H],NOTA[[#This Row],[ID_H]]))</f>
        <v/>
      </c>
      <c r="AK890" s="39" t="str">
        <f ca="1">IF(NOTA[[#This Row],[TGL.NOTA]]="",IF(NOTA[[#This Row],[SUPPLIER_H]]="","",AK889),MONTH(NOTA[[#This Row],[TGL.NOTA]]))</f>
        <v/>
      </c>
      <c r="AL890" s="39" t="str">
        <f>LOWER(SUBSTITUTE(SUBSTITUTE(SUBSTITUTE(SUBSTITUTE(SUBSTITUTE(SUBSTITUTE(SUBSTITUTE(SUBSTITUTE(SUBSTITUTE(NOTA[NAMA BARANG]," ",),".",""),"-",""),"(",""),")",""),",",""),"/",""),"""",""),"+",""))</f>
        <v/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 t="str">
        <f>IF(NOTA[[#This Row],[CONCAT1]]="","",MATCH(NOTA[[#This Row],[CONCAT1]],[3]!db[NB NOTA_C],0))</f>
        <v/>
      </c>
      <c r="AR890" s="39" t="str">
        <f>IF(NOTA[[#This Row],[QTY/ CTN]]="","",TRUE)</f>
        <v/>
      </c>
      <c r="AS890" s="39" t="str">
        <f ca="1">IF(NOTA[[#This Row],[ID_H]]="","",IF(NOTA[[#This Row],[Column3]]=TRUE,NOTA[[#This Row],[QTY/ CTN]],INDEX([3]!db[QTY/ CTN],NOTA[[#This Row],[//DB]])))</f>
        <v/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0" s="39" t="str">
        <f ca="1">IF(NOTA[[#This Row],[ID_H]]="","",MATCH(NOTA[[#This Row],[NB NOTA_C_QTY]],[3]!db[NB NOTA_C_QTY],0))</f>
        <v/>
      </c>
      <c r="AV890" s="55" t="str">
        <f ca="1">IF(NOTA[[#This Row],[NB NOTA_C_QTY]]="","",ROW()-2)</f>
        <v/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 t="str">
        <f ca="1">IF(NOTA[[#This Row],[NAMA BARANG]]="","",INDEX(NOTA[ID],MATCH(,INDIRECT(ADDRESS(ROW(NOTA[ID]),COLUMN(NOTA[ID]))&amp;":"&amp;ADDRESS(ROW(),COLUMN(NOTA[ID]))),-1)))</f>
        <v/>
      </c>
      <c r="E891" s="47"/>
      <c r="H891" s="48"/>
      <c r="N891" s="39"/>
      <c r="Q891" s="43"/>
      <c r="R891" s="49"/>
      <c r="S891" s="50"/>
      <c r="U891" s="51"/>
      <c r="V891" s="46"/>
      <c r="W891" s="51" t="str">
        <f>IF(NOTA[[#This Row],[HARGA/ CTN]]="",NOTA[[#This Row],[JUMLAH_H]],NOTA[[#This Row],[HARGA/ CTN]]*IF(NOTA[[#This Row],[C]]="",0,NOTA[[#This Row],[C]]))</f>
        <v/>
      </c>
      <c r="X891" s="51" t="str">
        <f>IF(NOTA[[#This Row],[JUMLAH]]="","",NOTA[[#This Row],[JUMLAH]]*NOTA[[#This Row],[DISC 1]])</f>
        <v/>
      </c>
      <c r="Y891" s="51" t="str">
        <f>IF(NOTA[[#This Row],[JUMLAH]]="","",(NOTA[[#This Row],[JUMLAH]]-NOTA[[#This Row],[DISC 1-]])*NOTA[[#This Row],[DISC 2]])</f>
        <v/>
      </c>
      <c r="Z891" s="51" t="str">
        <f>IF(NOTA[[#This Row],[JUMLAH]]="","",NOTA[[#This Row],[DISC 1-]]+NOTA[[#This Row],[DISC 2-]])</f>
        <v/>
      </c>
      <c r="AA891" s="51" t="str">
        <f>IF(NOTA[[#This Row],[JUMLAH]]="","",NOTA[[#This Row],[JUMLAH]]-NOTA[[#This Row],[DISC]])</f>
        <v/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51" t="str">
        <f>IF(OR(NOTA[[#This Row],[QTY]]="",NOTA[[#This Row],[HARGA SATUAN]]="",),"",NOTA[[#This Row],[QTY]]*NOTA[[#This Row],[HARGA SATUAN]])</f>
        <v/>
      </c>
      <c r="AG891" s="40" t="str">
        <f ca="1">IF(NOTA[ID_H]="","",INDEX(NOTA[TANGGAL],MATCH(,INDIRECT(ADDRESS(ROW(NOTA[TANGGAL]),COLUMN(NOTA[TANGGAL]))&amp;":"&amp;ADDRESS(ROW(),COLUMN(NOTA[TANGGAL]))),-1)))</f>
        <v/>
      </c>
      <c r="AH891" s="42" t="str">
        <f ca="1">IF(NOTA[[#This Row],[NAMA BARANG]]="","",INDEX(NOTA[SUPPLIER],MATCH(,INDIRECT(ADDRESS(ROW(NOTA[ID]),COLUMN(NOTA[ID]))&amp;":"&amp;ADDRESS(ROW(),COLUMN(NOTA[ID]))),-1)))</f>
        <v/>
      </c>
      <c r="AI891" s="42" t="str">
        <f ca="1">IF(NOTA[[#This Row],[ID_H]]="","",IF(NOTA[[#This Row],[FAKTUR]]="",INDIRECT(ADDRESS(ROW()-1,COLUMN())),NOTA[[#This Row],[FAKTUR]]))</f>
        <v/>
      </c>
      <c r="AJ891" s="39" t="str">
        <f ca="1">IF(NOTA[[#This Row],[ID]]="","",COUNTIF(NOTA[ID_H],NOTA[[#This Row],[ID_H]]))</f>
        <v/>
      </c>
      <c r="AK891" s="39" t="str">
        <f ca="1">IF(NOTA[[#This Row],[TGL.NOTA]]="",IF(NOTA[[#This Row],[SUPPLIER_H]]="","",AK890),MONTH(NOTA[[#This Row],[TGL.NOTA]]))</f>
        <v/>
      </c>
      <c r="AL891" s="39" t="str">
        <f>LOWER(SUBSTITUTE(SUBSTITUTE(SUBSTITUTE(SUBSTITUTE(SUBSTITUTE(SUBSTITUTE(SUBSTITUTE(SUBSTITUTE(SUBSTITUTE(NOTA[NAMA BARANG]," ",),".",""),"-",""),"(",""),")",""),",",""),"/",""),"""",""),"+",""))</f>
        <v/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 t="str">
        <f>IF(NOTA[[#This Row],[CONCAT1]]="","",MATCH(NOTA[[#This Row],[CONCAT1]],[3]!db[NB NOTA_C],0))</f>
        <v/>
      </c>
      <c r="AR891" s="39" t="str">
        <f>IF(NOTA[[#This Row],[QTY/ CTN]]="","",TRUE)</f>
        <v/>
      </c>
      <c r="AS891" s="39" t="str">
        <f ca="1">IF(NOTA[[#This Row],[ID_H]]="","",IF(NOTA[[#This Row],[Column3]]=TRUE,NOTA[[#This Row],[QTY/ CTN]],INDEX([3]!db[QTY/ CTN],NOTA[[#This Row],[//DB]])))</f>
        <v/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1" s="39" t="str">
        <f ca="1">IF(NOTA[[#This Row],[ID_H]]="","",MATCH(NOTA[[#This Row],[NB NOTA_C_QTY]],[3]!db[NB NOTA_C_QTY],0))</f>
        <v/>
      </c>
      <c r="AV891" s="55" t="str">
        <f ca="1">IF(NOTA[[#This Row],[NB NOTA_C_QTY]]="","",ROW()-2)</f>
        <v/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NOTA_C_QTY]],[3]!db[NB NOTA_C_QTY],0))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47"/>
      <c r="H893" s="48"/>
      <c r="N893" s="39"/>
      <c r="Q893" s="43"/>
      <c r="R893" s="49"/>
      <c r="S893" s="50"/>
      <c r="U893" s="51"/>
      <c r="V893" s="46"/>
      <c r="W893" s="51" t="str">
        <f>IF(NOTA[[#This Row],[HARGA/ CTN]]="",NOTA[[#This Row],[JUMLAH_H]],NOTA[[#This Row],[HARGA/ CTN]]*IF(NOTA[[#This Row],[C]]="",0,NOTA[[#This Row],[C]]))</f>
        <v/>
      </c>
      <c r="X893" s="51" t="str">
        <f>IF(NOTA[[#This Row],[JUMLAH]]="","",NOTA[[#This Row],[JUMLAH]]*NOTA[[#This Row],[DISC 1]])</f>
        <v/>
      </c>
      <c r="Y893" s="51" t="str">
        <f>IF(NOTA[[#This Row],[JUMLAH]]="","",(NOTA[[#This Row],[JUMLAH]]-NOTA[[#This Row],[DISC 1-]])*NOTA[[#This Row],[DISC 2]])</f>
        <v/>
      </c>
      <c r="Z893" s="51" t="str">
        <f>IF(NOTA[[#This Row],[JUMLAH]]="","",NOTA[[#This Row],[DISC 1-]]+NOTA[[#This Row],[DISC 2-]])</f>
        <v/>
      </c>
      <c r="AA893" s="51" t="str">
        <f>IF(NOTA[[#This Row],[JUMLAH]]="","",NOTA[[#This Row],[JUMLAH]]-NOTA[[#This Row],[DISC]])</f>
        <v/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51" t="str">
        <f>IF(OR(NOTA[[#This Row],[QTY]]="",NOTA[[#This Row],[HARGA SATUAN]]="",),"",NOTA[[#This Row],[QTY]]*NOTA[[#This Row],[HARGA SATUAN]])</f>
        <v/>
      </c>
      <c r="AG893" s="40" t="str">
        <f ca="1">IF(NOTA[ID_H]="","",INDEX(NOTA[TANGGAL],MATCH(,INDIRECT(ADDRESS(ROW(NOTA[TANGGAL]),COLUMN(NOTA[TANGGAL]))&amp;":"&amp;ADDRESS(ROW(),COLUMN(NOTA[TANGGAL]))),-1)))</f>
        <v/>
      </c>
      <c r="AH893" s="42" t="str">
        <f ca="1">IF(NOTA[[#This Row],[NAMA BARANG]]="","",INDEX(NOTA[SUPPLIER],MATCH(,INDIRECT(ADDRESS(ROW(NOTA[ID]),COLUMN(NOTA[ID]))&amp;":"&amp;ADDRESS(ROW(),COLUMN(NOTA[ID]))),-1)))</f>
        <v/>
      </c>
      <c r="AI893" s="42" t="str">
        <f ca="1">IF(NOTA[[#This Row],[ID_H]]="","",IF(NOTA[[#This Row],[FAKTUR]]="",INDIRECT(ADDRESS(ROW()-1,COLUMN())),NOTA[[#This Row],[FAKTUR]]))</f>
        <v/>
      </c>
      <c r="AJ893" s="39" t="str">
        <f ca="1">IF(NOTA[[#This Row],[ID]]="","",COUNTIF(NOTA[ID_H],NOTA[[#This Row],[ID_H]]))</f>
        <v/>
      </c>
      <c r="AK893" s="39" t="str">
        <f ca="1">IF(NOTA[[#This Row],[TGL.NOTA]]="",IF(NOTA[[#This Row],[SUPPLIER_H]]="","",AK892),MONTH(NOTA[[#This Row],[TGL.NOTA]]))</f>
        <v/>
      </c>
      <c r="AL893" s="39" t="str">
        <f>LOWER(SUBSTITUTE(SUBSTITUTE(SUBSTITUTE(SUBSTITUTE(SUBSTITUTE(SUBSTITUTE(SUBSTITUTE(SUBSTITUTE(SUBSTITUTE(NOTA[NAMA BARANG]," ",),".",""),"-",""),"(",""),")",""),",",""),"/",""),"""",""),"+",""))</f>
        <v/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 t="str">
        <f>IF(NOTA[[#This Row],[CONCAT1]]="","",MATCH(NOTA[[#This Row],[CONCAT1]],[3]!db[NB NOTA_C],0))</f>
        <v/>
      </c>
      <c r="AR893" s="39" t="str">
        <f>IF(NOTA[[#This Row],[QTY/ CTN]]="","",TRUE)</f>
        <v/>
      </c>
      <c r="AS893" s="39" t="str">
        <f ca="1">IF(NOTA[[#This Row],[ID_H]]="","",IF(NOTA[[#This Row],[Column3]]=TRUE,NOTA[[#This Row],[QTY/ CTN]],INDEX([3]!db[QTY/ CTN],NOTA[[#This Row],[//DB]])))</f>
        <v/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3" s="39" t="str">
        <f ca="1">IF(NOTA[[#This Row],[ID_H]]="","",MATCH(NOTA[[#This Row],[NB NOTA_C_QTY]],[3]!db[NB NOTA_C_QTY],0))</f>
        <v/>
      </c>
      <c r="AV893" s="55" t="str">
        <f ca="1">IF(NOTA[[#This Row],[NB NOTA_C_QTY]]="","",ROW()-2)</f>
        <v/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 t="str">
        <f ca="1">IF(NOTA[[#This Row],[NAMA BARANG]]="","",INDEX(NOTA[ID],MATCH(,INDIRECT(ADDRESS(ROW(NOTA[ID]),COLUMN(NOTA[ID]))&amp;":"&amp;ADDRESS(ROW(),COLUMN(NOTA[ID]))),-1)))</f>
        <v/>
      </c>
      <c r="E894" s="47"/>
      <c r="H894" s="48"/>
      <c r="N894" s="39"/>
      <c r="Q894" s="43"/>
      <c r="R894" s="49"/>
      <c r="S894" s="50"/>
      <c r="U894" s="51"/>
      <c r="V894" s="46"/>
      <c r="W894" s="51" t="str">
        <f>IF(NOTA[[#This Row],[HARGA/ CTN]]="",NOTA[[#This Row],[JUMLAH_H]],NOTA[[#This Row],[HARGA/ CTN]]*IF(NOTA[[#This Row],[C]]="",0,NOTA[[#This Row],[C]]))</f>
        <v/>
      </c>
      <c r="X894" s="51" t="str">
        <f>IF(NOTA[[#This Row],[JUMLAH]]="","",NOTA[[#This Row],[JUMLAH]]*NOTA[[#This Row],[DISC 1]])</f>
        <v/>
      </c>
      <c r="Y894" s="51" t="str">
        <f>IF(NOTA[[#This Row],[JUMLAH]]="","",(NOTA[[#This Row],[JUMLAH]]-NOTA[[#This Row],[DISC 1-]])*NOTA[[#This Row],[DISC 2]])</f>
        <v/>
      </c>
      <c r="Z894" s="51" t="str">
        <f>IF(NOTA[[#This Row],[JUMLAH]]="","",NOTA[[#This Row],[DISC 1-]]+NOTA[[#This Row],[DISC 2-]])</f>
        <v/>
      </c>
      <c r="AA894" s="51" t="str">
        <f>IF(NOTA[[#This Row],[JUMLAH]]="","",NOTA[[#This Row],[JUMLAH]]-NOTA[[#This Row],[DISC]])</f>
        <v/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51" t="str">
        <f>IF(OR(NOTA[[#This Row],[QTY]]="",NOTA[[#This Row],[HARGA SATUAN]]="",),"",NOTA[[#This Row],[QTY]]*NOTA[[#This Row],[HARGA SATUAN]])</f>
        <v/>
      </c>
      <c r="AG894" s="40" t="str">
        <f ca="1">IF(NOTA[ID_H]="","",INDEX(NOTA[TANGGAL],MATCH(,INDIRECT(ADDRESS(ROW(NOTA[TANGGAL]),COLUMN(NOTA[TANGGAL]))&amp;":"&amp;ADDRESS(ROW(),COLUMN(NOTA[TANGGAL]))),-1)))</f>
        <v/>
      </c>
      <c r="AH894" s="42" t="str">
        <f ca="1">IF(NOTA[[#This Row],[NAMA BARANG]]="","",INDEX(NOTA[SUPPLIER],MATCH(,INDIRECT(ADDRESS(ROW(NOTA[ID]),COLUMN(NOTA[ID]))&amp;":"&amp;ADDRESS(ROW(),COLUMN(NOTA[ID]))),-1)))</f>
        <v/>
      </c>
      <c r="AI894" s="42" t="str">
        <f ca="1">IF(NOTA[[#This Row],[ID_H]]="","",IF(NOTA[[#This Row],[FAKTUR]]="",INDIRECT(ADDRESS(ROW()-1,COLUMN())),NOTA[[#This Row],[FAKTUR]]))</f>
        <v/>
      </c>
      <c r="AJ894" s="39" t="str">
        <f ca="1">IF(NOTA[[#This Row],[ID]]="","",COUNTIF(NOTA[ID_H],NOTA[[#This Row],[ID_H]]))</f>
        <v/>
      </c>
      <c r="AK894" s="39" t="str">
        <f ca="1">IF(NOTA[[#This Row],[TGL.NOTA]]="",IF(NOTA[[#This Row],[SUPPLIER_H]]="","",AK893),MONTH(NOTA[[#This Row],[TGL.NOTA]]))</f>
        <v/>
      </c>
      <c r="AL894" s="39" t="str">
        <f>LOWER(SUBSTITUTE(SUBSTITUTE(SUBSTITUTE(SUBSTITUTE(SUBSTITUTE(SUBSTITUTE(SUBSTITUTE(SUBSTITUTE(SUBSTITUTE(NOTA[NAMA BARANG]," ",),".",""),"-",""),"(",""),")",""),",",""),"/",""),"""",""),"+",""))</f>
        <v/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 t="str">
        <f>IF(NOTA[[#This Row],[CONCAT1]]="","",MATCH(NOTA[[#This Row],[CONCAT1]],[3]!db[NB NOTA_C],0))</f>
        <v/>
      </c>
      <c r="AR894" s="39" t="str">
        <f>IF(NOTA[[#This Row],[QTY/ CTN]]="","",TRUE)</f>
        <v/>
      </c>
      <c r="AS894" s="39" t="str">
        <f ca="1">IF(NOTA[[#This Row],[ID_H]]="","",IF(NOTA[[#This Row],[Column3]]=TRUE,NOTA[[#This Row],[QTY/ CTN]],INDEX([3]!db[QTY/ CTN],NOTA[[#This Row],[//DB]])))</f>
        <v/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4" s="39" t="str">
        <f ca="1">IF(NOTA[[#This Row],[ID_H]]="","",MATCH(NOTA[[#This Row],[NB NOTA_C_QTY]],[3]!db[NB NOTA_C_QTY],0))</f>
        <v/>
      </c>
      <c r="AV894" s="55" t="str">
        <f ca="1">IF(NOTA[[#This Row],[NB NOTA_C_QTY]]="","",ROW()-2)</f>
        <v/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Row],[SUPPLIER_H]]="","",#REF!),MONTH(NOTA[[#This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NOTA_C_QTY]],[3]!db[NB NOTA_C_QTY],0))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 t="str">
        <f ca="1">IF(NOTA[[#This Row],[NAMA BARANG]]="","",INDEX(NOTA[ID],MATCH(,INDIRECT(ADDRESS(ROW(NOTA[ID]),COLUMN(NOTA[ID]))&amp;":"&amp;ADDRESS(ROW(),COLUMN(NOTA[ID]))),-1)))</f>
        <v/>
      </c>
      <c r="E896" s="47"/>
      <c r="H896" s="48"/>
      <c r="N896" s="39"/>
      <c r="Q896" s="43"/>
      <c r="R896" s="49"/>
      <c r="S896" s="50"/>
      <c r="U896" s="51"/>
      <c r="V896" s="46"/>
      <c r="W896" s="51" t="str">
        <f>IF(NOTA[[#This Row],[HARGA/ CTN]]="",NOTA[[#This Row],[JUMLAH_H]],NOTA[[#This Row],[HARGA/ CTN]]*IF(NOTA[[#This Row],[C]]="",0,NOTA[[#This Row],[C]]))</f>
        <v/>
      </c>
      <c r="X896" s="51" t="str">
        <f>IF(NOTA[[#This Row],[JUMLAH]]="","",NOTA[[#This Row],[JUMLAH]]*NOTA[[#This Row],[DISC 1]])</f>
        <v/>
      </c>
      <c r="Y896" s="51" t="str">
        <f>IF(NOTA[[#This Row],[JUMLAH]]="","",(NOTA[[#This Row],[JUMLAH]]-NOTA[[#This Row],[DISC 1-]])*NOTA[[#This Row],[DISC 2]])</f>
        <v/>
      </c>
      <c r="Z896" s="51" t="str">
        <f>IF(NOTA[[#This Row],[JUMLAH]]="","",NOTA[[#This Row],[DISC 1-]]+NOTA[[#This Row],[DISC 2-]])</f>
        <v/>
      </c>
      <c r="AA896" s="51" t="str">
        <f>IF(NOTA[[#This Row],[JUMLAH]]="","",NOTA[[#This Row],[JUMLAH]]-NOTA[[#This Row],[DISC]])</f>
        <v/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51" t="str">
        <f>IF(OR(NOTA[[#This Row],[QTY]]="",NOTA[[#This Row],[HARGA SATUAN]]="",),"",NOTA[[#This Row],[QTY]]*NOTA[[#This Row],[HARGA SATUAN]])</f>
        <v/>
      </c>
      <c r="AG896" s="40" t="str">
        <f ca="1">IF(NOTA[ID_H]="","",INDEX(NOTA[TANGGAL],MATCH(,INDIRECT(ADDRESS(ROW(NOTA[TANGGAL]),COLUMN(NOTA[TANGGAL]))&amp;":"&amp;ADDRESS(ROW(),COLUMN(NOTA[TANGGAL]))),-1)))</f>
        <v/>
      </c>
      <c r="AH896" s="42" t="str">
        <f ca="1">IF(NOTA[[#This Row],[NAMA BARANG]]="","",INDEX(NOTA[SUPPLIER],MATCH(,INDIRECT(ADDRESS(ROW(NOTA[ID]),COLUMN(NOTA[ID]))&amp;":"&amp;ADDRESS(ROW(),COLUMN(NOTA[ID]))),-1)))</f>
        <v/>
      </c>
      <c r="AI896" s="42" t="str">
        <f ca="1">IF(NOTA[[#This Row],[ID_H]]="","",IF(NOTA[[#This Row],[FAKTUR]]="",INDIRECT(ADDRESS(ROW()-1,COLUMN())),NOTA[[#This Row],[FAKTUR]]))</f>
        <v/>
      </c>
      <c r="AJ896" s="39" t="str">
        <f ca="1">IF(NOTA[[#This Row],[ID]]="","",COUNTIF(NOTA[ID_H],NOTA[[#This Row],[ID_H]]))</f>
        <v/>
      </c>
      <c r="AK896" s="39" t="str">
        <f ca="1">IF(NOTA[[#This Row],[TGL.NOTA]]="",IF(NOTA[[#This Row],[SUPPLIER_H]]="","",AK895),MONTH(NOTA[[#This Row],[TGL.NOTA]]))</f>
        <v/>
      </c>
      <c r="AL896" s="39" t="str">
        <f>LOWER(SUBSTITUTE(SUBSTITUTE(SUBSTITUTE(SUBSTITUTE(SUBSTITUTE(SUBSTITUTE(SUBSTITUTE(SUBSTITUTE(SUBSTITUTE(NOTA[NAMA BARANG]," ",),".",""),"-",""),"(",""),")",""),",",""),"/",""),"""",""),"+",""))</f>
        <v/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 t="str">
        <f>IF(NOTA[[#This Row],[CONCAT1]]="","",MATCH(NOTA[[#This Row],[CONCAT1]],[3]!db[NB NOTA_C],0))</f>
        <v/>
      </c>
      <c r="AR896" s="39" t="str">
        <f>IF(NOTA[[#This Row],[QTY/ CTN]]="","",TRUE)</f>
        <v/>
      </c>
      <c r="AS896" s="39" t="str">
        <f ca="1">IF(NOTA[[#This Row],[ID_H]]="","",IF(NOTA[[#This Row],[Column3]]=TRUE,NOTA[[#This Row],[QTY/ CTN]],INDEX([3]!db[QTY/ CTN],NOTA[[#This Row],[//DB]])))</f>
        <v/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6" s="39" t="str">
        <f ca="1">IF(NOTA[[#This Row],[ID_H]]="","",MATCH(NOTA[[#This Row],[NB NOTA_C_QTY]],[3]!db[NB NOTA_C_QTY],0))</f>
        <v/>
      </c>
      <c r="AV896" s="55" t="str">
        <f ca="1">IF(NOTA[[#This Row],[NB NOTA_C_QTY]]="","",ROW()-2)</f>
        <v/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NOTA_C_QTY]],[3]!db[NB NOTA_C_QTY],0))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 t="str">
        <f ca="1">IF(NOTA[[#This Row],[NAMA BARANG]]="","",INDEX(NOTA[ID],MATCH(,INDIRECT(ADDRESS(ROW(NOTA[ID]),COLUMN(NOTA[ID]))&amp;":"&amp;ADDRESS(ROW(),COLUMN(NOTA[ID]))),-1)))</f>
        <v/>
      </c>
      <c r="E898" s="47"/>
      <c r="H898" s="48"/>
      <c r="N898" s="39"/>
      <c r="Q898" s="43"/>
      <c r="R898" s="49"/>
      <c r="S898" s="50"/>
      <c r="U898" s="51"/>
      <c r="V898" s="46"/>
      <c r="W898" s="51" t="str">
        <f>IF(NOTA[[#This Row],[HARGA/ CTN]]="",NOTA[[#This Row],[JUMLAH_H]],NOTA[[#This Row],[HARGA/ CTN]]*IF(NOTA[[#This Row],[C]]="",0,NOTA[[#This Row],[C]]))</f>
        <v/>
      </c>
      <c r="X898" s="51" t="str">
        <f>IF(NOTA[[#This Row],[JUMLAH]]="","",NOTA[[#This Row],[JUMLAH]]*NOTA[[#This Row],[DISC 1]])</f>
        <v/>
      </c>
      <c r="Y898" s="51" t="str">
        <f>IF(NOTA[[#This Row],[JUMLAH]]="","",(NOTA[[#This Row],[JUMLAH]]-NOTA[[#This Row],[DISC 1-]])*NOTA[[#This Row],[DISC 2]])</f>
        <v/>
      </c>
      <c r="Z898" s="51" t="str">
        <f>IF(NOTA[[#This Row],[JUMLAH]]="","",NOTA[[#This Row],[DISC 1-]]+NOTA[[#This Row],[DISC 2-]])</f>
        <v/>
      </c>
      <c r="AA898" s="51" t="str">
        <f>IF(NOTA[[#This Row],[JUMLAH]]="","",NOTA[[#This Row],[JUMLAH]]-NOTA[[#This Row],[DISC]])</f>
        <v/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51" t="str">
        <f>IF(OR(NOTA[[#This Row],[QTY]]="",NOTA[[#This Row],[HARGA SATUAN]]="",),"",NOTA[[#This Row],[QTY]]*NOTA[[#This Row],[HARGA SATUAN]])</f>
        <v/>
      </c>
      <c r="AG898" s="40" t="str">
        <f ca="1">IF(NOTA[ID_H]="","",INDEX(NOTA[TANGGAL],MATCH(,INDIRECT(ADDRESS(ROW(NOTA[TANGGAL]),COLUMN(NOTA[TANGGAL]))&amp;":"&amp;ADDRESS(ROW(),COLUMN(NOTA[TANGGAL]))),-1)))</f>
        <v/>
      </c>
      <c r="AH898" s="42" t="str">
        <f ca="1">IF(NOTA[[#This Row],[NAMA BARANG]]="","",INDEX(NOTA[SUPPLIER],MATCH(,INDIRECT(ADDRESS(ROW(NOTA[ID]),COLUMN(NOTA[ID]))&amp;":"&amp;ADDRESS(ROW(),COLUMN(NOTA[ID]))),-1)))</f>
        <v/>
      </c>
      <c r="AI898" s="42" t="str">
        <f ca="1">IF(NOTA[[#This Row],[ID_H]]="","",IF(NOTA[[#This Row],[FAKTUR]]="",INDIRECT(ADDRESS(ROW()-1,COLUMN())),NOTA[[#This Row],[FAKTUR]]))</f>
        <v/>
      </c>
      <c r="AJ898" s="39" t="str">
        <f ca="1">IF(NOTA[[#This Row],[ID]]="","",COUNTIF(NOTA[ID_H],NOTA[[#This Row],[ID_H]]))</f>
        <v/>
      </c>
      <c r="AK898" s="39" t="str">
        <f ca="1">IF(NOTA[[#This Row],[TGL.NOTA]]="",IF(NOTA[[#This Row],[SUPPLIER_H]]="","",AK897),MONTH(NOTA[[#This Row],[TGL.NOTA]]))</f>
        <v/>
      </c>
      <c r="AL898" s="39" t="str">
        <f>LOWER(SUBSTITUTE(SUBSTITUTE(SUBSTITUTE(SUBSTITUTE(SUBSTITUTE(SUBSTITUTE(SUBSTITUTE(SUBSTITUTE(SUBSTITUTE(NOTA[NAMA BARANG]," ",),".",""),"-",""),"(",""),")",""),",",""),"/",""),"""",""),"+",""))</f>
        <v/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 t="str">
        <f>IF(NOTA[[#This Row],[CONCAT1]]="","",MATCH(NOTA[[#This Row],[CONCAT1]],[3]!db[NB NOTA_C],0))</f>
        <v/>
      </c>
      <c r="AR898" s="39" t="str">
        <f>IF(NOTA[[#This Row],[QTY/ CTN]]="","",TRUE)</f>
        <v/>
      </c>
      <c r="AS898" s="39" t="str">
        <f ca="1">IF(NOTA[[#This Row],[ID_H]]="","",IF(NOTA[[#This Row],[Column3]]=TRUE,NOTA[[#This Row],[QTY/ CTN]],INDEX([3]!db[QTY/ CTN],NOTA[[#This Row],[//DB]])))</f>
        <v/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8" s="39" t="str">
        <f ca="1">IF(NOTA[[#This Row],[ID_H]]="","",MATCH(NOTA[[#This Row],[NB NOTA_C_QTY]],[3]!db[NB NOTA_C_QTY],0))</f>
        <v/>
      </c>
      <c r="AV898" s="55" t="str">
        <f ca="1">IF(NOTA[[#This Row],[NB NOTA_C_QTY]]="","",ROW()-2)</f>
        <v/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 t="str">
        <f ca="1">IF(NOTA[[#This Row],[NAMA BARANG]]="","",INDEX(NOTA[ID],MATCH(,INDIRECT(ADDRESS(ROW(NOTA[ID]),COLUMN(NOTA[ID]))&amp;":"&amp;ADDRESS(ROW(),COLUMN(NOTA[ID]))),-1)))</f>
        <v/>
      </c>
      <c r="E899" s="47"/>
      <c r="H899" s="48"/>
      <c r="N899" s="39"/>
      <c r="Q899" s="43"/>
      <c r="R899" s="49"/>
      <c r="S899" s="50"/>
      <c r="U899" s="51"/>
      <c r="V899" s="46"/>
      <c r="W899" s="51" t="str">
        <f>IF(NOTA[[#This Row],[HARGA/ CTN]]="",NOTA[[#This Row],[JUMLAH_H]],NOTA[[#This Row],[HARGA/ CTN]]*IF(NOTA[[#This Row],[C]]="",0,NOTA[[#This Row],[C]]))</f>
        <v/>
      </c>
      <c r="X899" s="51" t="str">
        <f>IF(NOTA[[#This Row],[JUMLAH]]="","",NOTA[[#This Row],[JUMLAH]]*NOTA[[#This Row],[DISC 1]])</f>
        <v/>
      </c>
      <c r="Y899" s="51" t="str">
        <f>IF(NOTA[[#This Row],[JUMLAH]]="","",(NOTA[[#This Row],[JUMLAH]]-NOTA[[#This Row],[DISC 1-]])*NOTA[[#This Row],[DISC 2]])</f>
        <v/>
      </c>
      <c r="Z899" s="51" t="str">
        <f>IF(NOTA[[#This Row],[JUMLAH]]="","",NOTA[[#This Row],[DISC 1-]]+NOTA[[#This Row],[DISC 2-]])</f>
        <v/>
      </c>
      <c r="AA899" s="51" t="str">
        <f>IF(NOTA[[#This Row],[JUMLAH]]="","",NOTA[[#This Row],[JUMLAH]]-NOTA[[#This Row],[DISC]])</f>
        <v/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51" t="str">
        <f>IF(OR(NOTA[[#This Row],[QTY]]="",NOTA[[#This Row],[HARGA SATUAN]]="",),"",NOTA[[#This Row],[QTY]]*NOTA[[#This Row],[HARGA SATUAN]])</f>
        <v/>
      </c>
      <c r="AG899" s="40" t="str">
        <f ca="1">IF(NOTA[ID_H]="","",INDEX(NOTA[TANGGAL],MATCH(,INDIRECT(ADDRESS(ROW(NOTA[TANGGAL]),COLUMN(NOTA[TANGGAL]))&amp;":"&amp;ADDRESS(ROW(),COLUMN(NOTA[TANGGAL]))),-1)))</f>
        <v/>
      </c>
      <c r="AH899" s="42" t="str">
        <f ca="1">IF(NOTA[[#This Row],[NAMA BARANG]]="","",INDEX(NOTA[SUPPLIER],MATCH(,INDIRECT(ADDRESS(ROW(NOTA[ID]),COLUMN(NOTA[ID]))&amp;":"&amp;ADDRESS(ROW(),COLUMN(NOTA[ID]))),-1)))</f>
        <v/>
      </c>
      <c r="AI899" s="42" t="str">
        <f ca="1">IF(NOTA[[#This Row],[ID_H]]="","",IF(NOTA[[#This Row],[FAKTUR]]="",INDIRECT(ADDRESS(ROW()-1,COLUMN())),NOTA[[#This Row],[FAKTUR]]))</f>
        <v/>
      </c>
      <c r="AJ899" s="39" t="str">
        <f ca="1">IF(NOTA[[#This Row],[ID]]="","",COUNTIF(NOTA[ID_H],NOTA[[#This Row],[ID_H]]))</f>
        <v/>
      </c>
      <c r="AK899" s="39" t="str">
        <f ca="1">IF(NOTA[[#This Row],[TGL.NOTA]]="",IF(NOTA[[#This Row],[SUPPLIER_H]]="","",AK898),MONTH(NOTA[[#This Row],[TGL.NOTA]]))</f>
        <v/>
      </c>
      <c r="AL899" s="39" t="str">
        <f>LOWER(SUBSTITUTE(SUBSTITUTE(SUBSTITUTE(SUBSTITUTE(SUBSTITUTE(SUBSTITUTE(SUBSTITUTE(SUBSTITUTE(SUBSTITUTE(NOTA[NAMA BARANG]," ",),".",""),"-",""),"(",""),")",""),",",""),"/",""),"""",""),"+",""))</f>
        <v/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 t="str">
        <f>IF(NOTA[[#This Row],[CONCAT1]]="","",MATCH(NOTA[[#This Row],[CONCAT1]],[3]!db[NB NOTA_C],0))</f>
        <v/>
      </c>
      <c r="AR899" s="39" t="str">
        <f>IF(NOTA[[#This Row],[QTY/ CTN]]="","",TRUE)</f>
        <v/>
      </c>
      <c r="AS899" s="39" t="str">
        <f ca="1">IF(NOTA[[#This Row],[ID_H]]="","",IF(NOTA[[#This Row],[Column3]]=TRUE,NOTA[[#This Row],[QTY/ CTN]],INDEX([3]!db[QTY/ CTN],NOTA[[#This Row],[//DB]])))</f>
        <v/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9" s="39" t="str">
        <f ca="1">IF(NOTA[[#This Row],[ID_H]]="","",MATCH(NOTA[[#This Row],[NB NOTA_C_QTY]],[3]!db[NB NOTA_C_QTY],0))</f>
        <v/>
      </c>
      <c r="AV899" s="55" t="str">
        <f ca="1">IF(NOTA[[#This Row],[NB NOTA_C_QTY]]="","",ROW()-2)</f>
        <v/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 t="str">
        <f ca="1">IF(NOTA[[#This Row],[NAMA BARANG]]="","",INDEX(NOTA[ID],MATCH(,INDIRECT(ADDRESS(ROW(NOTA[ID]),COLUMN(NOTA[ID]))&amp;":"&amp;ADDRESS(ROW(),COLUMN(NOTA[ID]))),-1)))</f>
        <v/>
      </c>
      <c r="E900" s="47"/>
      <c r="H900" s="48"/>
      <c r="N900" s="39"/>
      <c r="Q900" s="43"/>
      <c r="R900" s="49"/>
      <c r="S900" s="50"/>
      <c r="U900" s="51"/>
      <c r="V900" s="46"/>
      <c r="W900" s="51" t="str">
        <f>IF(NOTA[[#This Row],[HARGA/ CTN]]="",NOTA[[#This Row],[JUMLAH_H]],NOTA[[#This Row],[HARGA/ CTN]]*IF(NOTA[[#This Row],[C]]="",0,NOTA[[#This Row],[C]]))</f>
        <v/>
      </c>
      <c r="X900" s="51" t="str">
        <f>IF(NOTA[[#This Row],[JUMLAH]]="","",NOTA[[#This Row],[JUMLAH]]*NOTA[[#This Row],[DISC 1]])</f>
        <v/>
      </c>
      <c r="Y900" s="51" t="str">
        <f>IF(NOTA[[#This Row],[JUMLAH]]="","",(NOTA[[#This Row],[JUMLAH]]-NOTA[[#This Row],[DISC 1-]])*NOTA[[#This Row],[DISC 2]])</f>
        <v/>
      </c>
      <c r="Z900" s="51" t="str">
        <f>IF(NOTA[[#This Row],[JUMLAH]]="","",NOTA[[#This Row],[DISC 1-]]+NOTA[[#This Row],[DISC 2-]])</f>
        <v/>
      </c>
      <c r="AA900" s="51" t="str">
        <f>IF(NOTA[[#This Row],[JUMLAH]]="","",NOTA[[#This Row],[JUMLAH]]-NOTA[[#This Row],[DISC]])</f>
        <v/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51" t="str">
        <f>IF(OR(NOTA[[#This Row],[QTY]]="",NOTA[[#This Row],[HARGA SATUAN]]="",),"",NOTA[[#This Row],[QTY]]*NOTA[[#This Row],[HARGA SATUAN]])</f>
        <v/>
      </c>
      <c r="AG900" s="40" t="str">
        <f ca="1">IF(NOTA[ID_H]="","",INDEX(NOTA[TANGGAL],MATCH(,INDIRECT(ADDRESS(ROW(NOTA[TANGGAL]),COLUMN(NOTA[TANGGAL]))&amp;":"&amp;ADDRESS(ROW(),COLUMN(NOTA[TANGGAL]))),-1)))</f>
        <v/>
      </c>
      <c r="AH900" s="42" t="str">
        <f ca="1">IF(NOTA[[#This Row],[NAMA BARANG]]="","",INDEX(NOTA[SUPPLIER],MATCH(,INDIRECT(ADDRESS(ROW(NOTA[ID]),COLUMN(NOTA[ID]))&amp;":"&amp;ADDRESS(ROW(),COLUMN(NOTA[ID]))),-1)))</f>
        <v/>
      </c>
      <c r="AI900" s="42" t="str">
        <f ca="1">IF(NOTA[[#This Row],[ID_H]]="","",IF(NOTA[[#This Row],[FAKTUR]]="",INDIRECT(ADDRESS(ROW()-1,COLUMN())),NOTA[[#This Row],[FAKTUR]]))</f>
        <v/>
      </c>
      <c r="AJ900" s="39" t="str">
        <f ca="1">IF(NOTA[[#This Row],[ID]]="","",COUNTIF(NOTA[ID_H],NOTA[[#This Row],[ID_H]]))</f>
        <v/>
      </c>
      <c r="AK900" s="39" t="str">
        <f ca="1">IF(NOTA[[#This Row],[TGL.NOTA]]="",IF(NOTA[[#This Row],[SUPPLIER_H]]="","",AK899),MONTH(NOTA[[#This Row],[TGL.NOTA]]))</f>
        <v/>
      </c>
      <c r="AL900" s="39" t="str">
        <f>LOWER(SUBSTITUTE(SUBSTITUTE(SUBSTITUTE(SUBSTITUTE(SUBSTITUTE(SUBSTITUTE(SUBSTITUTE(SUBSTITUTE(SUBSTITUTE(NOTA[NAMA BARANG]," ",),".",""),"-",""),"(",""),")",""),",",""),"/",""),"""",""),"+",""))</f>
        <v/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 t="str">
        <f>IF(NOTA[[#This Row],[CONCAT1]]="","",MATCH(NOTA[[#This Row],[CONCAT1]],[3]!db[NB NOTA_C],0))</f>
        <v/>
      </c>
      <c r="AR900" s="39" t="str">
        <f>IF(NOTA[[#This Row],[QTY/ CTN]]="","",TRUE)</f>
        <v/>
      </c>
      <c r="AS900" s="39" t="str">
        <f ca="1">IF(NOTA[[#This Row],[ID_H]]="","",IF(NOTA[[#This Row],[Column3]]=TRUE,NOTA[[#This Row],[QTY/ CTN]],INDEX([3]!db[QTY/ CTN],NOTA[[#This Row],[//DB]])))</f>
        <v/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0" s="39" t="str">
        <f ca="1">IF(NOTA[[#This Row],[ID_H]]="","",MATCH(NOTA[[#This Row],[NB NOTA_C_QTY]],[3]!db[NB NOTA_C_QTY],0))</f>
        <v/>
      </c>
      <c r="AV900" s="55" t="str">
        <f ca="1">IF(NOTA[[#This Row],[NB NOTA_C_QTY]]="","",ROW()-2)</f>
        <v/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 t="str">
        <f ca="1">IF(NOTA[[#This Row],[NAMA BARANG]]="","",INDEX(NOTA[ID],MATCH(,INDIRECT(ADDRESS(ROW(NOTA[ID]),COLUMN(NOTA[ID]))&amp;":"&amp;ADDRESS(ROW(),COLUMN(NOTA[ID]))),-1)))</f>
        <v/>
      </c>
      <c r="E901" s="47"/>
      <c r="H901" s="48"/>
      <c r="N901" s="39"/>
      <c r="Q901" s="43"/>
      <c r="R901" s="49"/>
      <c r="S901" s="50"/>
      <c r="U901" s="51"/>
      <c r="V901" s="46"/>
      <c r="W901" s="51" t="str">
        <f>IF(NOTA[[#This Row],[HARGA/ CTN]]="",NOTA[[#This Row],[JUMLAH_H]],NOTA[[#This Row],[HARGA/ CTN]]*IF(NOTA[[#This Row],[C]]="",0,NOTA[[#This Row],[C]]))</f>
        <v/>
      </c>
      <c r="X901" s="51" t="str">
        <f>IF(NOTA[[#This Row],[JUMLAH]]="","",NOTA[[#This Row],[JUMLAH]]*NOTA[[#This Row],[DISC 1]])</f>
        <v/>
      </c>
      <c r="Y901" s="51" t="str">
        <f>IF(NOTA[[#This Row],[JUMLAH]]="","",(NOTA[[#This Row],[JUMLAH]]-NOTA[[#This Row],[DISC 1-]])*NOTA[[#This Row],[DISC 2]])</f>
        <v/>
      </c>
      <c r="Z901" s="51" t="str">
        <f>IF(NOTA[[#This Row],[JUMLAH]]="","",NOTA[[#This Row],[DISC 1-]]+NOTA[[#This Row],[DISC 2-]])</f>
        <v/>
      </c>
      <c r="AA901" s="51" t="str">
        <f>IF(NOTA[[#This Row],[JUMLAH]]="","",NOTA[[#This Row],[JUMLAH]]-NOTA[[#This Row],[DISC]])</f>
        <v/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51" t="str">
        <f>IF(OR(NOTA[[#This Row],[QTY]]="",NOTA[[#This Row],[HARGA SATUAN]]="",),"",NOTA[[#This Row],[QTY]]*NOTA[[#This Row],[HARGA SATUAN]])</f>
        <v/>
      </c>
      <c r="AG901" s="40" t="str">
        <f ca="1">IF(NOTA[ID_H]="","",INDEX(NOTA[TANGGAL],MATCH(,INDIRECT(ADDRESS(ROW(NOTA[TANGGAL]),COLUMN(NOTA[TANGGAL]))&amp;":"&amp;ADDRESS(ROW(),COLUMN(NOTA[TANGGAL]))),-1)))</f>
        <v/>
      </c>
      <c r="AH901" s="42" t="str">
        <f ca="1">IF(NOTA[[#This Row],[NAMA BARANG]]="","",INDEX(NOTA[SUPPLIER],MATCH(,INDIRECT(ADDRESS(ROW(NOTA[ID]),COLUMN(NOTA[ID]))&amp;":"&amp;ADDRESS(ROW(),COLUMN(NOTA[ID]))),-1)))</f>
        <v/>
      </c>
      <c r="AI901" s="42" t="str">
        <f ca="1">IF(NOTA[[#This Row],[ID_H]]="","",IF(NOTA[[#This Row],[FAKTUR]]="",INDIRECT(ADDRESS(ROW()-1,COLUMN())),NOTA[[#This Row],[FAKTUR]]))</f>
        <v/>
      </c>
      <c r="AJ901" s="39" t="str">
        <f ca="1">IF(NOTA[[#This Row],[ID]]="","",COUNTIF(NOTA[ID_H],NOTA[[#This Row],[ID_H]]))</f>
        <v/>
      </c>
      <c r="AK901" s="39" t="str">
        <f ca="1">IF(NOTA[[#This Row],[TGL.NOTA]]="",IF(NOTA[[#This Row],[SUPPLIER_H]]="","",AK899),MONTH(NOTA[[#This Row],[TGL.NOTA]]))</f>
        <v/>
      </c>
      <c r="AL901" s="39" t="str">
        <f>LOWER(SUBSTITUTE(SUBSTITUTE(SUBSTITUTE(SUBSTITUTE(SUBSTITUTE(SUBSTITUTE(SUBSTITUTE(SUBSTITUTE(SUBSTITUTE(NOTA[NAMA BARANG]," ",),".",""),"-",""),"(",""),")",""),",",""),"/",""),"""",""),"+",""))</f>
        <v/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 t="str">
        <f>IF(NOTA[[#This Row],[CONCAT1]]="","",MATCH(NOTA[[#This Row],[CONCAT1]],[3]!db[NB NOTA_C],0))</f>
        <v/>
      </c>
      <c r="AR901" s="39" t="str">
        <f>IF(NOTA[[#This Row],[QTY/ CTN]]="","",TRUE)</f>
        <v/>
      </c>
      <c r="AS901" s="39" t="str">
        <f ca="1">IF(NOTA[[#This Row],[ID_H]]="","",IF(NOTA[[#This Row],[Column3]]=TRUE,NOTA[[#This Row],[QTY/ CTN]],INDEX([3]!db[QTY/ CTN],NOTA[[#This Row],[//DB]])))</f>
        <v/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1" s="39" t="str">
        <f ca="1">IF(NOTA[[#This Row],[ID_H]]="","",MATCH(NOTA[[#This Row],[NB NOTA_C_QTY]],[3]!db[NB NOTA_C_QTY],0))</f>
        <v/>
      </c>
      <c r="AV901" s="55" t="str">
        <f ca="1">IF(NOTA[[#This Row],[NB NOTA_C_QTY]]="","",ROW()-2)</f>
        <v/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 t="str">
        <f ca="1">IF(NOTA[[#This Row],[NAMA BARANG]]="","",INDEX(NOTA[ID],MATCH(,INDIRECT(ADDRESS(ROW(NOTA[ID]),COLUMN(NOTA[ID]))&amp;":"&amp;ADDRESS(ROW(),COLUMN(NOTA[ID]))),-1)))</f>
        <v/>
      </c>
      <c r="E902" s="47"/>
      <c r="H902" s="48"/>
      <c r="N902" s="39"/>
      <c r="Q902" s="43"/>
      <c r="R902" s="49"/>
      <c r="S902" s="50"/>
      <c r="U902" s="51"/>
      <c r="V902" s="46"/>
      <c r="W902" s="51" t="str">
        <f>IF(NOTA[[#This Row],[HARGA/ CTN]]="",NOTA[[#This Row],[JUMLAH_H]],NOTA[[#This Row],[HARGA/ CTN]]*IF(NOTA[[#This Row],[C]]="",0,NOTA[[#This Row],[C]]))</f>
        <v/>
      </c>
      <c r="X902" s="51" t="str">
        <f>IF(NOTA[[#This Row],[JUMLAH]]="","",NOTA[[#This Row],[JUMLAH]]*NOTA[[#This Row],[DISC 1]])</f>
        <v/>
      </c>
      <c r="Y902" s="51" t="str">
        <f>IF(NOTA[[#This Row],[JUMLAH]]="","",(NOTA[[#This Row],[JUMLAH]]-NOTA[[#This Row],[DISC 1-]])*NOTA[[#This Row],[DISC 2]])</f>
        <v/>
      </c>
      <c r="Z902" s="51" t="str">
        <f>IF(NOTA[[#This Row],[JUMLAH]]="","",NOTA[[#This Row],[DISC 1-]]+NOTA[[#This Row],[DISC 2-]])</f>
        <v/>
      </c>
      <c r="AA902" s="51" t="str">
        <f>IF(NOTA[[#This Row],[JUMLAH]]="","",NOTA[[#This Row],[JUMLAH]]-NOTA[[#This Row],[DISC]])</f>
        <v/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51" t="str">
        <f>IF(OR(NOTA[[#This Row],[QTY]]="",NOTA[[#This Row],[HARGA SATUAN]]="",),"",NOTA[[#This Row],[QTY]]*NOTA[[#This Row],[HARGA SATUAN]])</f>
        <v/>
      </c>
      <c r="AG902" s="40" t="str">
        <f ca="1">IF(NOTA[ID_H]="","",INDEX(NOTA[TANGGAL],MATCH(,INDIRECT(ADDRESS(ROW(NOTA[TANGGAL]),COLUMN(NOTA[TANGGAL]))&amp;":"&amp;ADDRESS(ROW(),COLUMN(NOTA[TANGGAL]))),-1)))</f>
        <v/>
      </c>
      <c r="AH902" s="42" t="str">
        <f ca="1">IF(NOTA[[#This Row],[NAMA BARANG]]="","",INDEX(NOTA[SUPPLIER],MATCH(,INDIRECT(ADDRESS(ROW(NOTA[ID]),COLUMN(NOTA[ID]))&amp;":"&amp;ADDRESS(ROW(),COLUMN(NOTA[ID]))),-1)))</f>
        <v/>
      </c>
      <c r="AI902" s="42" t="str">
        <f ca="1">IF(NOTA[[#This Row],[ID_H]]="","",IF(NOTA[[#This Row],[FAKTUR]]="",INDIRECT(ADDRESS(ROW()-1,COLUMN())),NOTA[[#This Row],[FAKTUR]]))</f>
        <v/>
      </c>
      <c r="AJ902" s="39" t="str">
        <f ca="1">IF(NOTA[[#This Row],[ID]]="","",COUNTIF(NOTA[ID_H],NOTA[[#This Row],[ID_H]]))</f>
        <v/>
      </c>
      <c r="AK902" s="39" t="str">
        <f ca="1">IF(NOTA[[#This Row],[TGL.NOTA]]="",IF(NOTA[[#This Row],[SUPPLIER_H]]="","",AK901),MONTH(NOTA[[#This Row],[TGL.NOTA]]))</f>
        <v/>
      </c>
      <c r="AL902" s="39" t="str">
        <f>LOWER(SUBSTITUTE(SUBSTITUTE(SUBSTITUTE(SUBSTITUTE(SUBSTITUTE(SUBSTITUTE(SUBSTITUTE(SUBSTITUTE(SUBSTITUTE(NOTA[NAMA BARANG]," ",),".",""),"-",""),"(",""),")",""),",",""),"/",""),"""",""),"+",""))</f>
        <v/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 t="str">
        <f>IF(NOTA[[#This Row],[CONCAT1]]="","",MATCH(NOTA[[#This Row],[CONCAT1]],[3]!db[NB NOTA_C],0))</f>
        <v/>
      </c>
      <c r="AR902" s="39" t="str">
        <f>IF(NOTA[[#This Row],[QTY/ CTN]]="","",TRUE)</f>
        <v/>
      </c>
      <c r="AS902" s="39" t="str">
        <f ca="1">IF(NOTA[[#This Row],[ID_H]]="","",IF(NOTA[[#This Row],[Column3]]=TRUE,NOTA[[#This Row],[QTY/ CTN]],INDEX([3]!db[QTY/ CTN],NOTA[[#This Row],[//DB]])))</f>
        <v/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2" s="39" t="str">
        <f ca="1">IF(NOTA[[#This Row],[ID_H]]="","",MATCH(NOTA[[#This Row],[NB NOTA_C_QTY]],[3]!db[NB NOTA_C_QTY],0))</f>
        <v/>
      </c>
      <c r="AV902" s="55" t="str">
        <f ca="1">IF(NOTA[[#This Row],[NB NOTA_C_QTY]]="","",ROW()-2)</f>
        <v/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 t="str">
        <f ca="1">IF(NOTA[[#This Row],[NAMA BARANG]]="","",INDEX(NOTA[ID],MATCH(,INDIRECT(ADDRESS(ROW(NOTA[ID]),COLUMN(NOTA[ID]))&amp;":"&amp;ADDRESS(ROW(),COLUMN(NOTA[ID]))),-1)))</f>
        <v/>
      </c>
      <c r="E903" s="47"/>
      <c r="H903" s="48"/>
      <c r="N903" s="39"/>
      <c r="Q903" s="43"/>
      <c r="R903" s="49"/>
      <c r="S903" s="50"/>
      <c r="U903" s="51"/>
      <c r="V903" s="46"/>
      <c r="W903" s="51" t="str">
        <f>IF(NOTA[[#This Row],[HARGA/ CTN]]="",NOTA[[#This Row],[JUMLAH_H]],NOTA[[#This Row],[HARGA/ CTN]]*IF(NOTA[[#This Row],[C]]="",0,NOTA[[#This Row],[C]]))</f>
        <v/>
      </c>
      <c r="X903" s="51" t="str">
        <f>IF(NOTA[[#This Row],[JUMLAH]]="","",NOTA[[#This Row],[JUMLAH]]*NOTA[[#This Row],[DISC 1]])</f>
        <v/>
      </c>
      <c r="Y903" s="51" t="str">
        <f>IF(NOTA[[#This Row],[JUMLAH]]="","",(NOTA[[#This Row],[JUMLAH]]-NOTA[[#This Row],[DISC 1-]])*NOTA[[#This Row],[DISC 2]])</f>
        <v/>
      </c>
      <c r="Z903" s="51" t="str">
        <f>IF(NOTA[[#This Row],[JUMLAH]]="","",NOTA[[#This Row],[DISC 1-]]+NOTA[[#This Row],[DISC 2-]])</f>
        <v/>
      </c>
      <c r="AA903" s="51" t="str">
        <f>IF(NOTA[[#This Row],[JUMLAH]]="","",NOTA[[#This Row],[JUMLAH]]-NOTA[[#This Row],[DISC]])</f>
        <v/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51" t="str">
        <f>IF(OR(NOTA[[#This Row],[QTY]]="",NOTA[[#This Row],[HARGA SATUAN]]="",),"",NOTA[[#This Row],[QTY]]*NOTA[[#This Row],[HARGA SATUAN]])</f>
        <v/>
      </c>
      <c r="AG903" s="40" t="str">
        <f ca="1">IF(NOTA[ID_H]="","",INDEX(NOTA[TANGGAL],MATCH(,INDIRECT(ADDRESS(ROW(NOTA[TANGGAL]),COLUMN(NOTA[TANGGAL]))&amp;":"&amp;ADDRESS(ROW(),COLUMN(NOTA[TANGGAL]))),-1)))</f>
        <v/>
      </c>
      <c r="AH903" s="42" t="str">
        <f ca="1">IF(NOTA[[#This Row],[NAMA BARANG]]="","",INDEX(NOTA[SUPPLIER],MATCH(,INDIRECT(ADDRESS(ROW(NOTA[ID]),COLUMN(NOTA[ID]))&amp;":"&amp;ADDRESS(ROW(),COLUMN(NOTA[ID]))),-1)))</f>
        <v/>
      </c>
      <c r="AI903" s="42" t="str">
        <f ca="1">IF(NOTA[[#This Row],[ID_H]]="","",IF(NOTA[[#This Row],[FAKTUR]]="",INDIRECT(ADDRESS(ROW()-1,COLUMN())),NOTA[[#This Row],[FAKTUR]]))</f>
        <v/>
      </c>
      <c r="AJ903" s="39" t="str">
        <f ca="1">IF(NOTA[[#This Row],[ID]]="","",COUNTIF(NOTA[ID_H],NOTA[[#This Row],[ID_H]]))</f>
        <v/>
      </c>
      <c r="AK903" s="39" t="str">
        <f ca="1">IF(NOTA[[#This Row],[TGL.NOTA]]="",IF(NOTA[[#This Row],[SUPPLIER_H]]="","",AK902),MONTH(NOTA[[#This Row],[TGL.NOTA]]))</f>
        <v/>
      </c>
      <c r="AL903" s="39" t="str">
        <f>LOWER(SUBSTITUTE(SUBSTITUTE(SUBSTITUTE(SUBSTITUTE(SUBSTITUTE(SUBSTITUTE(SUBSTITUTE(SUBSTITUTE(SUBSTITUTE(NOTA[NAMA BARANG]," ",),".",""),"-",""),"(",""),")",""),",",""),"/",""),"""",""),"+",""))</f>
        <v/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 t="str">
        <f>IF(NOTA[[#This Row],[CONCAT1]]="","",MATCH(NOTA[[#This Row],[CONCAT1]],[3]!db[NB NOTA_C],0))</f>
        <v/>
      </c>
      <c r="AR903" s="39" t="str">
        <f>IF(NOTA[[#This Row],[QTY/ CTN]]="","",TRUE)</f>
        <v/>
      </c>
      <c r="AS903" s="39" t="str">
        <f ca="1">IF(NOTA[[#This Row],[ID_H]]="","",IF(NOTA[[#This Row],[Column3]]=TRUE,NOTA[[#This Row],[QTY/ CTN]],INDEX([3]!db[QTY/ CTN],NOTA[[#This Row],[//DB]])))</f>
        <v/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3" s="39" t="str">
        <f ca="1">IF(NOTA[[#This Row],[ID_H]]="","",MATCH(NOTA[[#This Row],[NB NOTA_C_QTY]],[3]!db[NB NOTA_C_QTY],0))</f>
        <v/>
      </c>
      <c r="AV903" s="55" t="str">
        <f ca="1">IF(NOTA[[#This Row],[NB NOTA_C_QTY]]="","",ROW()-2)</f>
        <v/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 t="str">
        <f ca="1">IF(NOTA[[#This Row],[NAMA BARANG]]="","",INDEX(NOTA[ID],MATCH(,INDIRECT(ADDRESS(ROW(NOTA[ID]),COLUMN(NOTA[ID]))&amp;":"&amp;ADDRESS(ROW(),COLUMN(NOTA[ID]))),-1)))</f>
        <v/>
      </c>
      <c r="E904" s="47"/>
      <c r="H904" s="48"/>
      <c r="N904" s="39"/>
      <c r="Q904" s="43"/>
      <c r="R904" s="49"/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51" t="str">
        <f>IF(OR(NOTA[[#This Row],[QTY]]="",NOTA[[#This Row],[HARGA SATUAN]]="",),"",NOTA[[#This Row],[QTY]]*NOTA[[#This Row],[HARGA SATUAN]])</f>
        <v/>
      </c>
      <c r="AG904" s="40" t="str">
        <f ca="1">IF(NOTA[ID_H]="","",INDEX(NOTA[TANGGAL],MATCH(,INDIRECT(ADDRESS(ROW(NOTA[TANGGAL]),COLUMN(NOTA[TANGGAL]))&amp;":"&amp;ADDRESS(ROW(),COLUMN(NOTA[TANGGAL]))),-1)))</f>
        <v/>
      </c>
      <c r="AH904" s="42" t="str">
        <f ca="1">IF(NOTA[[#This Row],[NAMA BARANG]]="","",INDEX(NOTA[SUPPLIER],MATCH(,INDIRECT(ADDRESS(ROW(NOTA[ID]),COLUMN(NOTA[ID]))&amp;":"&amp;ADDRESS(ROW(),COLUMN(NOTA[ID]))),-1)))</f>
        <v/>
      </c>
      <c r="AI904" s="42" t="str">
        <f ca="1">IF(NOTA[[#This Row],[ID_H]]="","",IF(NOTA[[#This Row],[FAKTUR]]="",INDIRECT(ADDRESS(ROW()-1,COLUMN())),NOTA[[#This Row],[FAKTUR]]))</f>
        <v/>
      </c>
      <c r="AJ904" s="39" t="str">
        <f ca="1">IF(NOTA[[#This Row],[ID]]="","",COUNTIF(NOTA[ID_H],NOTA[[#This Row],[ID_H]]))</f>
        <v/>
      </c>
      <c r="AK904" s="39" t="str">
        <f ca="1">IF(NOTA[[#This Row],[TGL.NOTA]]="",IF(NOTA[[#This Row],[SUPPLIER_H]]="","",AK903),MONTH(NOTA[[#This Row],[TGL.NOTA]]))</f>
        <v/>
      </c>
      <c r="AL904" s="39" t="str">
        <f>LOWER(SUBSTITUTE(SUBSTITUTE(SUBSTITUTE(SUBSTITUTE(SUBSTITUTE(SUBSTITUTE(SUBSTITUTE(SUBSTITUTE(SUBSTITUTE(NOTA[NAMA BARANG]," ",),".",""),"-",""),"(",""),")",""),",",""),"/",""),"""",""),"+",""))</f>
        <v/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 t="str">
        <f>IF(NOTA[[#This Row],[CONCAT1]]="","",MATCH(NOTA[[#This Row],[CONCAT1]],[3]!db[NB NOTA_C],0))</f>
        <v/>
      </c>
      <c r="AR904" s="39" t="str">
        <f>IF(NOTA[[#This Row],[QTY/ CTN]]="","",TRUE)</f>
        <v/>
      </c>
      <c r="AS904" s="39" t="str">
        <f ca="1">IF(NOTA[[#This Row],[ID_H]]="","",IF(NOTA[[#This Row],[Column3]]=TRUE,NOTA[[#This Row],[QTY/ CTN]],INDEX([3]!db[QTY/ CTN],NOTA[[#This Row],[//DB]])))</f>
        <v/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4" s="39" t="str">
        <f ca="1">IF(NOTA[[#This Row],[ID_H]]="","",MATCH(NOTA[[#This Row],[NB NOTA_C_QTY]],[3]!db[NB NOTA_C_QTY],0))</f>
        <v/>
      </c>
      <c r="AV904" s="55" t="str">
        <f ca="1">IF(NOTA[[#This Row],[NB NOTA_C_QTY]]="","",ROW()-2)</f>
        <v/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CTN]],INDEX([3]!db[QTY/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NOTA_C_QTY]],[3]!db[NB NOTA_C_QTY],0))</f>
        <v/>
      </c>
      <c r="AV905" s="55" t="str">
        <f ca="1">IF(NOTA[[#This Row],[NB NOTA_C_QTY]]="","",ROW()-2)</f>
        <v/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 t="str">
        <f ca="1">IF(NOTA[[#This Row],[NAMA BARANG]]="","",INDEX(NOTA[ID],MATCH(,INDIRECT(ADDRESS(ROW(NOTA[ID]),COLUMN(NOTA[ID]))&amp;":"&amp;ADDRESS(ROW(),COLUMN(NOTA[ID]))),-1)))</f>
        <v/>
      </c>
      <c r="E906" s="47"/>
      <c r="H906" s="48"/>
      <c r="N906" s="39"/>
      <c r="Q906" s="43"/>
      <c r="R906" s="49"/>
      <c r="S906" s="50"/>
      <c r="U906" s="51"/>
      <c r="V906" s="46"/>
      <c r="W906" s="51" t="str">
        <f>IF(NOTA[[#This Row],[HARGA/ CTN]]="",NOTA[[#This Row],[JUMLAH_H]],NOTA[[#This Row],[HARGA/ CTN]]*IF(NOTA[[#This Row],[C]]="",0,NOTA[[#This Row],[C]]))</f>
        <v/>
      </c>
      <c r="X906" s="51" t="str">
        <f>IF(NOTA[[#This Row],[JUMLAH]]="","",NOTA[[#This Row],[JUMLAH]]*NOTA[[#This Row],[DISC 1]])</f>
        <v/>
      </c>
      <c r="Y906" s="51" t="str">
        <f>IF(NOTA[[#This Row],[JUMLAH]]="","",(NOTA[[#This Row],[JUMLAH]]-NOTA[[#This Row],[DISC 1-]])*NOTA[[#This Row],[DISC 2]])</f>
        <v/>
      </c>
      <c r="Z906" s="51" t="str">
        <f>IF(NOTA[[#This Row],[JUMLAH]]="","",NOTA[[#This Row],[DISC 1-]]+NOTA[[#This Row],[DISC 2-]])</f>
        <v/>
      </c>
      <c r="AA906" s="51" t="str">
        <f>IF(NOTA[[#This Row],[JUMLAH]]="","",NOTA[[#This Row],[JUMLAH]]-NOTA[[#This Row],[DISC]])</f>
        <v/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51" t="str">
        <f>IF(OR(NOTA[[#This Row],[QTY]]="",NOTA[[#This Row],[HARGA SATUAN]]="",),"",NOTA[[#This Row],[QTY]]*NOTA[[#This Row],[HARGA SATUAN]])</f>
        <v/>
      </c>
      <c r="AG906" s="40" t="str">
        <f ca="1">IF(NOTA[ID_H]="","",INDEX(NOTA[TANGGAL],MATCH(,INDIRECT(ADDRESS(ROW(NOTA[TANGGAL]),COLUMN(NOTA[TANGGAL]))&amp;":"&amp;ADDRESS(ROW(),COLUMN(NOTA[TANGGAL]))),-1)))</f>
        <v/>
      </c>
      <c r="AH906" s="42" t="str">
        <f ca="1">IF(NOTA[[#This Row],[NAMA BARANG]]="","",INDEX(NOTA[SUPPLIER],MATCH(,INDIRECT(ADDRESS(ROW(NOTA[ID]),COLUMN(NOTA[ID]))&amp;":"&amp;ADDRESS(ROW(),COLUMN(NOTA[ID]))),-1)))</f>
        <v/>
      </c>
      <c r="AI906" s="42" t="str">
        <f ca="1">IF(NOTA[[#This Row],[ID_H]]="","",IF(NOTA[[#This Row],[FAKTUR]]="",INDIRECT(ADDRESS(ROW()-1,COLUMN())),NOTA[[#This Row],[FAKTUR]]))</f>
        <v/>
      </c>
      <c r="AJ906" s="39" t="str">
        <f ca="1">IF(NOTA[[#This Row],[ID]]="","",COUNTIF(NOTA[ID_H],NOTA[[#This Row],[ID_H]]))</f>
        <v/>
      </c>
      <c r="AK906" s="39" t="str">
        <f ca="1">IF(NOTA[[#This Row],[TGL.NOTA]]="",IF(NOTA[[#This Row],[SUPPLIER_H]]="","",AK905),MONTH(NOTA[[#This Row],[TGL.NOTA]]))</f>
        <v/>
      </c>
      <c r="AL906" s="39" t="str">
        <f>LOWER(SUBSTITUTE(SUBSTITUTE(SUBSTITUTE(SUBSTITUTE(SUBSTITUTE(SUBSTITUTE(SUBSTITUTE(SUBSTITUTE(SUBSTITUTE(NOTA[NAMA BARANG]," ",),".",""),"-",""),"(",""),")",""),",",""),"/",""),"""",""),"+",""))</f>
        <v/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 t="str">
        <f>IF(NOTA[[#This Row],[CONCAT1]]="","",MATCH(NOTA[[#This Row],[CONCAT1]],[3]!db[NB NOTA_C],0))</f>
        <v/>
      </c>
      <c r="AR906" s="39" t="str">
        <f>IF(NOTA[[#This Row],[QTY/ CTN]]="","",TRUE)</f>
        <v/>
      </c>
      <c r="AS906" s="39" t="str">
        <f ca="1">IF(NOTA[[#This Row],[ID_H]]="","",IF(NOTA[[#This Row],[Column3]]=TRUE,NOTA[[#This Row],[QTY/ CTN]],INDEX([3]!db[QTY/ CTN],NOTA[[#This Row],[//DB]])))</f>
        <v/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6" s="39" t="str">
        <f ca="1">IF(NOTA[[#This Row],[ID_H]]="","",MATCH(NOTA[[#This Row],[NB NOTA_C_QTY]],[3]!db[NB NOTA_C_QTY],0))</f>
        <v/>
      </c>
      <c r="AV906" s="55" t="str">
        <f ca="1">IF(NOTA[[#This Row],[NB NOTA_C_QTY]]="","",ROW()-2)</f>
        <v/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 t="str">
        <f ca="1">IF(NOTA[[#This Row],[NAMA BARANG]]="","",INDEX(NOTA[ID],MATCH(,INDIRECT(ADDRESS(ROW(NOTA[ID]),COLUMN(NOTA[ID]))&amp;":"&amp;ADDRESS(ROW(),COLUMN(NOTA[ID]))),-1)))</f>
        <v/>
      </c>
      <c r="E907" s="47"/>
      <c r="H907" s="48"/>
      <c r="N907" s="39"/>
      <c r="Q907" s="43"/>
      <c r="R907" s="49"/>
      <c r="S907" s="50"/>
      <c r="U907" s="51"/>
      <c r="V907" s="46"/>
      <c r="W907" s="51" t="str">
        <f>IF(NOTA[[#This Row],[HARGA/ CTN]]="",NOTA[[#This Row],[JUMLAH_H]],NOTA[[#This Row],[HARGA/ CTN]]*IF(NOTA[[#This Row],[C]]="",0,NOTA[[#This Row],[C]]))</f>
        <v/>
      </c>
      <c r="X907" s="51" t="str">
        <f>IF(NOTA[[#This Row],[JUMLAH]]="","",NOTA[[#This Row],[JUMLAH]]*NOTA[[#This Row],[DISC 1]])</f>
        <v/>
      </c>
      <c r="Y907" s="51" t="str">
        <f>IF(NOTA[[#This Row],[JUMLAH]]="","",(NOTA[[#This Row],[JUMLAH]]-NOTA[[#This Row],[DISC 1-]])*NOTA[[#This Row],[DISC 2]])</f>
        <v/>
      </c>
      <c r="Z907" s="51" t="str">
        <f>IF(NOTA[[#This Row],[JUMLAH]]="","",NOTA[[#This Row],[DISC 1-]]+NOTA[[#This Row],[DISC 2-]])</f>
        <v/>
      </c>
      <c r="AA907" s="51" t="str">
        <f>IF(NOTA[[#This Row],[JUMLAH]]="","",NOTA[[#This Row],[JUMLAH]]-NOTA[[#This Row],[DISC]])</f>
        <v/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51" t="str">
        <f>IF(OR(NOTA[[#This Row],[QTY]]="",NOTA[[#This Row],[HARGA SATUAN]]="",),"",NOTA[[#This Row],[QTY]]*NOTA[[#This Row],[HARGA SATUAN]])</f>
        <v/>
      </c>
      <c r="AG907" s="40" t="str">
        <f ca="1">IF(NOTA[ID_H]="","",INDEX(NOTA[TANGGAL],MATCH(,INDIRECT(ADDRESS(ROW(NOTA[TANGGAL]),COLUMN(NOTA[TANGGAL]))&amp;":"&amp;ADDRESS(ROW(),COLUMN(NOTA[TANGGAL]))),-1)))</f>
        <v/>
      </c>
      <c r="AH907" s="42" t="str">
        <f ca="1">IF(NOTA[[#This Row],[NAMA BARANG]]="","",INDEX(NOTA[SUPPLIER],MATCH(,INDIRECT(ADDRESS(ROW(NOTA[ID]),COLUMN(NOTA[ID]))&amp;":"&amp;ADDRESS(ROW(),COLUMN(NOTA[ID]))),-1)))</f>
        <v/>
      </c>
      <c r="AI907" s="42" t="str">
        <f ca="1">IF(NOTA[[#This Row],[ID_H]]="","",IF(NOTA[[#This Row],[FAKTUR]]="",INDIRECT(ADDRESS(ROW()-1,COLUMN())),NOTA[[#This Row],[FAKTUR]]))</f>
        <v/>
      </c>
      <c r="AJ907" s="39" t="str">
        <f ca="1">IF(NOTA[[#This Row],[ID]]="","",COUNTIF(NOTA[ID_H],NOTA[[#This Row],[ID_H]]))</f>
        <v/>
      </c>
      <c r="AK907" s="39" t="str">
        <f ca="1">IF(NOTA[[#This Row],[TGL.NOTA]]="",IF(NOTA[[#This Row],[SUPPLIER_H]]="","",AK906),MONTH(NOTA[[#This Row],[TGL.NOTA]]))</f>
        <v/>
      </c>
      <c r="AL907" s="39" t="str">
        <f>LOWER(SUBSTITUTE(SUBSTITUTE(SUBSTITUTE(SUBSTITUTE(SUBSTITUTE(SUBSTITUTE(SUBSTITUTE(SUBSTITUTE(SUBSTITUTE(NOTA[NAMA BARANG]," ",),".",""),"-",""),"(",""),")",""),",",""),"/",""),"""",""),"+",""))</f>
        <v/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 t="str">
        <f>IF(NOTA[[#This Row],[CONCAT1]]="","",MATCH(NOTA[[#This Row],[CONCAT1]],[3]!db[NB NOTA_C],0))</f>
        <v/>
      </c>
      <c r="AR907" s="39" t="str">
        <f>IF(NOTA[[#This Row],[QTY/ CTN]]="","",TRUE)</f>
        <v/>
      </c>
      <c r="AS907" s="39" t="str">
        <f ca="1">IF(NOTA[[#This Row],[ID_H]]="","",IF(NOTA[[#This Row],[Column3]]=TRUE,NOTA[[#This Row],[QTY/ CTN]],INDEX([3]!db[QTY/ CTN],NOTA[[#This Row],[//DB]])))</f>
        <v/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7" s="39" t="str">
        <f ca="1">IF(NOTA[[#This Row],[ID_H]]="","",MATCH(NOTA[[#This Row],[NB NOTA_C_QTY]],[3]!db[NB NOTA_C_QTY],0))</f>
        <v/>
      </c>
      <c r="AV907" s="55" t="str">
        <f ca="1">IF(NOTA[[#This Row],[NB NOTA_C_QTY]]="","",ROW()-2)</f>
        <v/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 t="str">
        <f ca="1">IF(NOTA[[#This Row],[NAMA BARANG]]="","",INDEX(NOTA[ID],MATCH(,INDIRECT(ADDRESS(ROW(NOTA[ID]),COLUMN(NOTA[ID]))&amp;":"&amp;ADDRESS(ROW(),COLUMN(NOTA[ID]))),-1)))</f>
        <v/>
      </c>
      <c r="E908" s="47"/>
      <c r="H908" s="48"/>
      <c r="N908" s="39"/>
      <c r="Q908" s="43"/>
      <c r="R908" s="49"/>
      <c r="S908" s="50"/>
      <c r="U908" s="51"/>
      <c r="V908" s="46"/>
      <c r="W908" s="51" t="str">
        <f>IF(NOTA[[#This Row],[HARGA/ CTN]]="",NOTA[[#This Row],[JUMLAH_H]],NOTA[[#This Row],[HARGA/ CTN]]*IF(NOTA[[#This Row],[C]]="",0,NOTA[[#This Row],[C]]))</f>
        <v/>
      </c>
      <c r="X908" s="51" t="str">
        <f>IF(NOTA[[#This Row],[JUMLAH]]="","",NOTA[[#This Row],[JUMLAH]]*NOTA[[#This Row],[DISC 1]])</f>
        <v/>
      </c>
      <c r="Y908" s="51" t="str">
        <f>IF(NOTA[[#This Row],[JUMLAH]]="","",(NOTA[[#This Row],[JUMLAH]]-NOTA[[#This Row],[DISC 1-]])*NOTA[[#This Row],[DISC 2]])</f>
        <v/>
      </c>
      <c r="Z908" s="51" t="str">
        <f>IF(NOTA[[#This Row],[JUMLAH]]="","",NOTA[[#This Row],[DISC 1-]]+NOTA[[#This Row],[DISC 2-]])</f>
        <v/>
      </c>
      <c r="AA908" s="51" t="str">
        <f>IF(NOTA[[#This Row],[JUMLAH]]="","",NOTA[[#This Row],[JUMLAH]]-NOTA[[#This Row],[DISC]])</f>
        <v/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51" t="str">
        <f>IF(OR(NOTA[[#This Row],[QTY]]="",NOTA[[#This Row],[HARGA SATUAN]]="",),"",NOTA[[#This Row],[QTY]]*NOTA[[#This Row],[HARGA SATUAN]])</f>
        <v/>
      </c>
      <c r="AG908" s="40" t="str">
        <f ca="1">IF(NOTA[ID_H]="","",INDEX(NOTA[TANGGAL],MATCH(,INDIRECT(ADDRESS(ROW(NOTA[TANGGAL]),COLUMN(NOTA[TANGGAL]))&amp;":"&amp;ADDRESS(ROW(),COLUMN(NOTA[TANGGAL]))),-1)))</f>
        <v/>
      </c>
      <c r="AH908" s="42" t="str">
        <f ca="1">IF(NOTA[[#This Row],[NAMA BARANG]]="","",INDEX(NOTA[SUPPLIER],MATCH(,INDIRECT(ADDRESS(ROW(NOTA[ID]),COLUMN(NOTA[ID]))&amp;":"&amp;ADDRESS(ROW(),COLUMN(NOTA[ID]))),-1)))</f>
        <v/>
      </c>
      <c r="AI908" s="42" t="str">
        <f ca="1">IF(NOTA[[#This Row],[ID_H]]="","",IF(NOTA[[#This Row],[FAKTUR]]="",INDIRECT(ADDRESS(ROW()-1,COLUMN())),NOTA[[#This Row],[FAKTUR]]))</f>
        <v/>
      </c>
      <c r="AJ908" s="39" t="str">
        <f ca="1">IF(NOTA[[#This Row],[ID]]="","",COUNTIF(NOTA[ID_H],NOTA[[#This Row],[ID_H]]))</f>
        <v/>
      </c>
      <c r="AK908" s="39" t="str">
        <f ca="1">IF(NOTA[[#This Row],[TGL.NOTA]]="",IF(NOTA[[#This Row],[SUPPLIER_H]]="","",AK907),MONTH(NOTA[[#This Row],[TGL.NOTA]]))</f>
        <v/>
      </c>
      <c r="AL908" s="39" t="str">
        <f>LOWER(SUBSTITUTE(SUBSTITUTE(SUBSTITUTE(SUBSTITUTE(SUBSTITUTE(SUBSTITUTE(SUBSTITUTE(SUBSTITUTE(SUBSTITUTE(NOTA[NAMA BARANG]," ",),".",""),"-",""),"(",""),")",""),",",""),"/",""),"""",""),"+",""))</f>
        <v/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 t="str">
        <f>IF(NOTA[[#This Row],[CONCAT1]]="","",MATCH(NOTA[[#This Row],[CONCAT1]],[3]!db[NB NOTA_C],0))</f>
        <v/>
      </c>
      <c r="AR908" s="39" t="str">
        <f>IF(NOTA[[#This Row],[QTY/ CTN]]="","",TRUE)</f>
        <v/>
      </c>
      <c r="AS908" s="39" t="str">
        <f ca="1">IF(NOTA[[#This Row],[ID_H]]="","",IF(NOTA[[#This Row],[Column3]]=TRUE,NOTA[[#This Row],[QTY/ CTN]],INDEX([3]!db[QTY/ CTN],NOTA[[#This Row],[//DB]])))</f>
        <v/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8" s="39" t="str">
        <f ca="1">IF(NOTA[[#This Row],[ID_H]]="","",MATCH(NOTA[[#This Row],[NB NOTA_C_QTY]],[3]!db[NB NOTA_C_QTY],0))</f>
        <v/>
      </c>
      <c r="AV908" s="55" t="str">
        <f ca="1">IF(NOTA[[#This Row],[NB NOTA_C_QTY]]="","",ROW()-2)</f>
        <v/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NOTA_C_QTY]],[3]!db[NB NOTA_C_QTY],0))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 t="str">
        <f ca="1">IF(NOTA[[#This Row],[NAMA BARANG]]="","",INDEX(NOTA[ID],MATCH(,INDIRECT(ADDRESS(ROW(NOTA[ID]),COLUMN(NOTA[ID]))&amp;":"&amp;ADDRESS(ROW(),COLUMN(NOTA[ID]))),-1)))</f>
        <v/>
      </c>
      <c r="E910" s="47"/>
      <c r="H910" s="48"/>
      <c r="N910" s="39"/>
      <c r="Q910" s="43"/>
      <c r="R910" s="49"/>
      <c r="S910" s="50"/>
      <c r="U910" s="51"/>
      <c r="V910" s="46"/>
      <c r="W910" s="51" t="str">
        <f>IF(NOTA[[#This Row],[HARGA/ CTN]]="",NOTA[[#This Row],[JUMLAH_H]],NOTA[[#This Row],[HARGA/ CTN]]*IF(NOTA[[#This Row],[C]]="",0,NOTA[[#This Row],[C]]))</f>
        <v/>
      </c>
      <c r="X910" s="51" t="str">
        <f>IF(NOTA[[#This Row],[JUMLAH]]="","",NOTA[[#This Row],[JUMLAH]]*NOTA[[#This Row],[DISC 1]])</f>
        <v/>
      </c>
      <c r="Y910" s="51" t="str">
        <f>IF(NOTA[[#This Row],[JUMLAH]]="","",(NOTA[[#This Row],[JUMLAH]]-NOTA[[#This Row],[DISC 1-]])*NOTA[[#This Row],[DISC 2]])</f>
        <v/>
      </c>
      <c r="Z910" s="51" t="str">
        <f>IF(NOTA[[#This Row],[JUMLAH]]="","",NOTA[[#This Row],[DISC 1-]]+NOTA[[#This Row],[DISC 2-]])</f>
        <v/>
      </c>
      <c r="AA910" s="51" t="str">
        <f>IF(NOTA[[#This Row],[JUMLAH]]="","",NOTA[[#This Row],[JUMLAH]]-NOTA[[#This Row],[DISC]])</f>
        <v/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51" t="str">
        <f>IF(OR(NOTA[[#This Row],[QTY]]="",NOTA[[#This Row],[HARGA SATUAN]]="",),"",NOTA[[#This Row],[QTY]]*NOTA[[#This Row],[HARGA SATUAN]])</f>
        <v/>
      </c>
      <c r="AG910" s="40" t="str">
        <f ca="1">IF(NOTA[ID_H]="","",INDEX(NOTA[TANGGAL],MATCH(,INDIRECT(ADDRESS(ROW(NOTA[TANGGAL]),COLUMN(NOTA[TANGGAL]))&amp;":"&amp;ADDRESS(ROW(),COLUMN(NOTA[TANGGAL]))),-1)))</f>
        <v/>
      </c>
      <c r="AH910" s="42" t="str">
        <f ca="1">IF(NOTA[[#This Row],[NAMA BARANG]]="","",INDEX(NOTA[SUPPLIER],MATCH(,INDIRECT(ADDRESS(ROW(NOTA[ID]),COLUMN(NOTA[ID]))&amp;":"&amp;ADDRESS(ROW(),COLUMN(NOTA[ID]))),-1)))</f>
        <v/>
      </c>
      <c r="AI910" s="42" t="str">
        <f ca="1">IF(NOTA[[#This Row],[ID_H]]="","",IF(NOTA[[#This Row],[FAKTUR]]="",INDIRECT(ADDRESS(ROW()-1,COLUMN())),NOTA[[#This Row],[FAKTUR]]))</f>
        <v/>
      </c>
      <c r="AJ910" s="39" t="str">
        <f ca="1">IF(NOTA[[#This Row],[ID]]="","",COUNTIF(NOTA[ID_H],NOTA[[#This Row],[ID_H]]))</f>
        <v/>
      </c>
      <c r="AK910" s="39" t="str">
        <f ca="1">IF(NOTA[[#This Row],[TGL.NOTA]]="",IF(NOTA[[#This Row],[SUPPLIER_H]]="","",AK909),MONTH(NOTA[[#This Row],[TGL.NOTA]]))</f>
        <v/>
      </c>
      <c r="AL910" s="39" t="str">
        <f>LOWER(SUBSTITUTE(SUBSTITUTE(SUBSTITUTE(SUBSTITUTE(SUBSTITUTE(SUBSTITUTE(SUBSTITUTE(SUBSTITUTE(SUBSTITUTE(NOTA[NAMA BARANG]," ",),".",""),"-",""),"(",""),")",""),",",""),"/",""),"""",""),"+",""))</f>
        <v/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 t="str">
        <f>IF(NOTA[[#This Row],[CONCAT1]]="","",MATCH(NOTA[[#This Row],[CONCAT1]],[3]!db[NB NOTA_C],0))</f>
        <v/>
      </c>
      <c r="AR910" s="39" t="str">
        <f>IF(NOTA[[#This Row],[QTY/ CTN]]="","",TRUE)</f>
        <v/>
      </c>
      <c r="AS910" s="39" t="str">
        <f ca="1">IF(NOTA[[#This Row],[ID_H]]="","",IF(NOTA[[#This Row],[Column3]]=TRUE,NOTA[[#This Row],[QTY/ CTN]],INDEX([3]!db[QTY/ CTN],NOTA[[#This Row],[//DB]])))</f>
        <v/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0" s="39" t="str">
        <f ca="1">IF(NOTA[[#This Row],[ID_H]]="","",MATCH(NOTA[[#This Row],[NB NOTA_C_QTY]],[3]!db[NB NOTA_C_QTY],0))</f>
        <v/>
      </c>
      <c r="AV910" s="55" t="str">
        <f ca="1">IF(NOTA[[#This Row],[NB NOTA_C_QTY]]="","",ROW()-2)</f>
        <v/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 t="str">
        <f ca="1">IF(NOTA[[#This Row],[NAMA BARANG]]="","",INDEX(NOTA[ID],MATCH(,INDIRECT(ADDRESS(ROW(NOTA[ID]),COLUMN(NOTA[ID]))&amp;":"&amp;ADDRESS(ROW(),COLUMN(NOTA[ID]))),-1)))</f>
        <v/>
      </c>
      <c r="E911" s="47"/>
      <c r="H911" s="48"/>
      <c r="N911" s="39"/>
      <c r="Q911" s="43"/>
      <c r="R911" s="49"/>
      <c r="S911" s="50"/>
      <c r="U911" s="51"/>
      <c r="V911" s="46"/>
      <c r="W911" s="51" t="str">
        <f>IF(NOTA[[#This Row],[HARGA/ CTN]]="",NOTA[[#This Row],[JUMLAH_H]],NOTA[[#This Row],[HARGA/ CTN]]*IF(NOTA[[#This Row],[C]]="",0,NOTA[[#This Row],[C]]))</f>
        <v/>
      </c>
      <c r="X911" s="51" t="str">
        <f>IF(NOTA[[#This Row],[JUMLAH]]="","",NOTA[[#This Row],[JUMLAH]]*NOTA[[#This Row],[DISC 1]])</f>
        <v/>
      </c>
      <c r="Y911" s="51" t="str">
        <f>IF(NOTA[[#This Row],[JUMLAH]]="","",(NOTA[[#This Row],[JUMLAH]]-NOTA[[#This Row],[DISC 1-]])*NOTA[[#This Row],[DISC 2]])</f>
        <v/>
      </c>
      <c r="Z911" s="51" t="str">
        <f>IF(NOTA[[#This Row],[JUMLAH]]="","",NOTA[[#This Row],[DISC 1-]]+NOTA[[#This Row],[DISC 2-]])</f>
        <v/>
      </c>
      <c r="AA911" s="51" t="str">
        <f>IF(NOTA[[#This Row],[JUMLAH]]="","",NOTA[[#This Row],[JUMLAH]]-NOTA[[#This Row],[DISC]])</f>
        <v/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51" t="str">
        <f>IF(OR(NOTA[[#This Row],[QTY]]="",NOTA[[#This Row],[HARGA SATUAN]]="",),"",NOTA[[#This Row],[QTY]]*NOTA[[#This Row],[HARGA SATUAN]])</f>
        <v/>
      </c>
      <c r="AG911" s="40" t="str">
        <f ca="1">IF(NOTA[ID_H]="","",INDEX(NOTA[TANGGAL],MATCH(,INDIRECT(ADDRESS(ROW(NOTA[TANGGAL]),COLUMN(NOTA[TANGGAL]))&amp;":"&amp;ADDRESS(ROW(),COLUMN(NOTA[TANGGAL]))),-1)))</f>
        <v/>
      </c>
      <c r="AH911" s="42" t="str">
        <f ca="1">IF(NOTA[[#This Row],[NAMA BARANG]]="","",INDEX(NOTA[SUPPLIER],MATCH(,INDIRECT(ADDRESS(ROW(NOTA[ID]),COLUMN(NOTA[ID]))&amp;":"&amp;ADDRESS(ROW(),COLUMN(NOTA[ID]))),-1)))</f>
        <v/>
      </c>
      <c r="AI911" s="42" t="str">
        <f ca="1">IF(NOTA[[#This Row],[ID_H]]="","",IF(NOTA[[#This Row],[FAKTUR]]="",INDIRECT(ADDRESS(ROW()-1,COLUMN())),NOTA[[#This Row],[FAKTUR]]))</f>
        <v/>
      </c>
      <c r="AJ911" s="39" t="str">
        <f ca="1">IF(NOTA[[#This Row],[ID]]="","",COUNTIF(NOTA[ID_H],NOTA[[#This Row],[ID_H]]))</f>
        <v/>
      </c>
      <c r="AK911" s="39" t="str">
        <f ca="1">IF(NOTA[[#This Row],[TGL.NOTA]]="",IF(NOTA[[#This Row],[SUPPLIER_H]]="","",AK910),MONTH(NOTA[[#This Row],[TGL.NOTA]]))</f>
        <v/>
      </c>
      <c r="AL911" s="39" t="str">
        <f>LOWER(SUBSTITUTE(SUBSTITUTE(SUBSTITUTE(SUBSTITUTE(SUBSTITUTE(SUBSTITUTE(SUBSTITUTE(SUBSTITUTE(SUBSTITUTE(NOTA[NAMA BARANG]," ",),".",""),"-",""),"(",""),")",""),",",""),"/",""),"""",""),"+",""))</f>
        <v/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 t="str">
        <f>IF(NOTA[[#This Row],[CONCAT1]]="","",MATCH(NOTA[[#This Row],[CONCAT1]],[3]!db[NB NOTA_C],0))</f>
        <v/>
      </c>
      <c r="AR911" s="39" t="str">
        <f>IF(NOTA[[#This Row],[QTY/ CTN]]="","",TRUE)</f>
        <v/>
      </c>
      <c r="AS911" s="39" t="str">
        <f ca="1">IF(NOTA[[#This Row],[ID_H]]="","",IF(NOTA[[#This Row],[Column3]]=TRUE,NOTA[[#This Row],[QTY/ CTN]],INDEX([3]!db[QTY/ CTN],NOTA[[#This Row],[//DB]])))</f>
        <v/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1" s="39" t="str">
        <f ca="1">IF(NOTA[[#This Row],[ID_H]]="","",MATCH(NOTA[[#This Row],[NB NOTA_C_QTY]],[3]!db[NB NOTA_C_QTY],0))</f>
        <v/>
      </c>
      <c r="AV911" s="55" t="str">
        <f ca="1">IF(NOTA[[#This Row],[NB NOTA_C_QTY]]="","",ROW()-2)</f>
        <v/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 t="str">
        <f ca="1">IF(NOTA[[#This Row],[NAMA BARANG]]="","",INDEX(NOTA[ID],MATCH(,INDIRECT(ADDRESS(ROW(NOTA[ID]),COLUMN(NOTA[ID]))&amp;":"&amp;ADDRESS(ROW(),COLUMN(NOTA[ID]))),-1)))</f>
        <v/>
      </c>
      <c r="E912" s="47"/>
      <c r="H912" s="48"/>
      <c r="N912" s="39"/>
      <c r="Q912" s="43"/>
      <c r="R912" s="49"/>
      <c r="S912" s="50"/>
      <c r="U912" s="51"/>
      <c r="V912" s="46"/>
      <c r="W912" s="51" t="str">
        <f>IF(NOTA[[#This Row],[HARGA/ CTN]]="",NOTA[[#This Row],[JUMLAH_H]],NOTA[[#This Row],[HARGA/ CTN]]*IF(NOTA[[#This Row],[C]]="",0,NOTA[[#This Row],[C]]))</f>
        <v/>
      </c>
      <c r="X912" s="51" t="str">
        <f>IF(NOTA[[#This Row],[JUMLAH]]="","",NOTA[[#This Row],[JUMLAH]]*NOTA[[#This Row],[DISC 1]])</f>
        <v/>
      </c>
      <c r="Y912" s="51" t="str">
        <f>IF(NOTA[[#This Row],[JUMLAH]]="","",(NOTA[[#This Row],[JUMLAH]]-NOTA[[#This Row],[DISC 1-]])*NOTA[[#This Row],[DISC 2]])</f>
        <v/>
      </c>
      <c r="Z912" s="51" t="str">
        <f>IF(NOTA[[#This Row],[JUMLAH]]="","",NOTA[[#This Row],[DISC 1-]]+NOTA[[#This Row],[DISC 2-]])</f>
        <v/>
      </c>
      <c r="AA912" s="51" t="str">
        <f>IF(NOTA[[#This Row],[JUMLAH]]="","",NOTA[[#This Row],[JUMLAH]]-NOTA[[#This Row],[DISC]])</f>
        <v/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51" t="str">
        <f>IF(OR(NOTA[[#This Row],[QTY]]="",NOTA[[#This Row],[HARGA SATUAN]]="",),"",NOTA[[#This Row],[QTY]]*NOTA[[#This Row],[HARGA SATUAN]])</f>
        <v/>
      </c>
      <c r="AG912" s="40" t="str">
        <f ca="1">IF(NOTA[ID_H]="","",INDEX(NOTA[TANGGAL],MATCH(,INDIRECT(ADDRESS(ROW(NOTA[TANGGAL]),COLUMN(NOTA[TANGGAL]))&amp;":"&amp;ADDRESS(ROW(),COLUMN(NOTA[TANGGAL]))),-1)))</f>
        <v/>
      </c>
      <c r="AH912" s="42" t="str">
        <f ca="1">IF(NOTA[[#This Row],[NAMA BARANG]]="","",INDEX(NOTA[SUPPLIER],MATCH(,INDIRECT(ADDRESS(ROW(NOTA[ID]),COLUMN(NOTA[ID]))&amp;":"&amp;ADDRESS(ROW(),COLUMN(NOTA[ID]))),-1)))</f>
        <v/>
      </c>
      <c r="AI912" s="42" t="str">
        <f ca="1">IF(NOTA[[#This Row],[ID_H]]="","",IF(NOTA[[#This Row],[FAKTUR]]="",INDIRECT(ADDRESS(ROW()-1,COLUMN())),NOTA[[#This Row],[FAKTUR]]))</f>
        <v/>
      </c>
      <c r="AJ912" s="39" t="str">
        <f ca="1">IF(NOTA[[#This Row],[ID]]="","",COUNTIF(NOTA[ID_H],NOTA[[#This Row],[ID_H]]))</f>
        <v/>
      </c>
      <c r="AK912" s="39" t="str">
        <f ca="1">IF(NOTA[[#This Row],[TGL.NOTA]]="",IF(NOTA[[#This Row],[SUPPLIER_H]]="","",AK911),MONTH(NOTA[[#This Row],[TGL.NOTA]]))</f>
        <v/>
      </c>
      <c r="AL912" s="39" t="str">
        <f>LOWER(SUBSTITUTE(SUBSTITUTE(SUBSTITUTE(SUBSTITUTE(SUBSTITUTE(SUBSTITUTE(SUBSTITUTE(SUBSTITUTE(SUBSTITUTE(NOTA[NAMA BARANG]," ",),".",""),"-",""),"(",""),")",""),",",""),"/",""),"""",""),"+",""))</f>
        <v/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 t="str">
        <f>IF(NOTA[[#This Row],[CONCAT1]]="","",MATCH(NOTA[[#This Row],[CONCAT1]],[3]!db[NB NOTA_C],0))</f>
        <v/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/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2" s="39" t="str">
        <f ca="1">IF(NOTA[[#This Row],[ID_H]]="","",MATCH(NOTA[[#This Row],[NB NOTA_C_QTY]],[3]!db[NB NOTA_C_QTY],0))</f>
        <v/>
      </c>
      <c r="AV912" s="55" t="str">
        <f ca="1">IF(NOTA[[#This Row],[NB NOTA_C_QTY]]="","",ROW()-2)</f>
        <v/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 t="str">
        <f ca="1">IF(NOTA[[#This Row],[NAMA BARANG]]="","",INDEX(NOTA[ID],MATCH(,INDIRECT(ADDRESS(ROW(NOTA[ID]),COLUMN(NOTA[ID]))&amp;":"&amp;ADDRESS(ROW(),COLUMN(NOTA[ID]))),-1)))</f>
        <v/>
      </c>
      <c r="E913" s="47"/>
      <c r="H913" s="48"/>
      <c r="N913" s="39"/>
      <c r="Q913" s="43"/>
      <c r="R913" s="49"/>
      <c r="S913" s="50"/>
      <c r="U913" s="51"/>
      <c r="V913" s="46"/>
      <c r="W913" s="51" t="str">
        <f>IF(NOTA[[#This Row],[HARGA/ CTN]]="",NOTA[[#This Row],[JUMLAH_H]],NOTA[[#This Row],[HARGA/ CTN]]*IF(NOTA[[#This Row],[C]]="",0,NOTA[[#This Row],[C]]))</f>
        <v/>
      </c>
      <c r="X913" s="51" t="str">
        <f>IF(NOTA[[#This Row],[JUMLAH]]="","",NOTA[[#This Row],[JUMLAH]]*NOTA[[#This Row],[DISC 1]])</f>
        <v/>
      </c>
      <c r="Y913" s="51" t="str">
        <f>IF(NOTA[[#This Row],[JUMLAH]]="","",(NOTA[[#This Row],[JUMLAH]]-NOTA[[#This Row],[DISC 1-]])*NOTA[[#This Row],[DISC 2]])</f>
        <v/>
      </c>
      <c r="Z913" s="51" t="str">
        <f>IF(NOTA[[#This Row],[JUMLAH]]="","",NOTA[[#This Row],[DISC 1-]]+NOTA[[#This Row],[DISC 2-]])</f>
        <v/>
      </c>
      <c r="AA913" s="51" t="str">
        <f>IF(NOTA[[#This Row],[JUMLAH]]="","",NOTA[[#This Row],[JUMLAH]]-NOTA[[#This Row],[DISC]])</f>
        <v/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51" t="str">
        <f>IF(OR(NOTA[[#This Row],[QTY]]="",NOTA[[#This Row],[HARGA SATUAN]]="",),"",NOTA[[#This Row],[QTY]]*NOTA[[#This Row],[HARGA SATUAN]])</f>
        <v/>
      </c>
      <c r="AG913" s="40" t="str">
        <f ca="1">IF(NOTA[ID_H]="","",INDEX(NOTA[TANGGAL],MATCH(,INDIRECT(ADDRESS(ROW(NOTA[TANGGAL]),COLUMN(NOTA[TANGGAL]))&amp;":"&amp;ADDRESS(ROW(),COLUMN(NOTA[TANGGAL]))),-1)))</f>
        <v/>
      </c>
      <c r="AH913" s="42" t="str">
        <f ca="1">IF(NOTA[[#This Row],[NAMA BARANG]]="","",INDEX(NOTA[SUPPLIER],MATCH(,INDIRECT(ADDRESS(ROW(NOTA[ID]),COLUMN(NOTA[ID]))&amp;":"&amp;ADDRESS(ROW(),COLUMN(NOTA[ID]))),-1)))</f>
        <v/>
      </c>
      <c r="AI913" s="42" t="str">
        <f ca="1">IF(NOTA[[#This Row],[ID_H]]="","",IF(NOTA[[#This Row],[FAKTUR]]="",INDIRECT(ADDRESS(ROW()-1,COLUMN())),NOTA[[#This Row],[FAKTUR]]))</f>
        <v/>
      </c>
      <c r="AJ913" s="39" t="str">
        <f ca="1">IF(NOTA[[#This Row],[ID]]="","",COUNTIF(NOTA[ID_H],NOTA[[#This Row],[ID_H]]))</f>
        <v/>
      </c>
      <c r="AK913" s="39" t="str">
        <f ca="1">IF(NOTA[[#This Row],[TGL.NOTA]]="",IF(NOTA[[#This Row],[SUPPLIER_H]]="","",AK912),MONTH(NOTA[[#This Row],[TGL.NOTA]]))</f>
        <v/>
      </c>
      <c r="AL913" s="39" t="str">
        <f>LOWER(SUBSTITUTE(SUBSTITUTE(SUBSTITUTE(SUBSTITUTE(SUBSTITUTE(SUBSTITUTE(SUBSTITUTE(SUBSTITUTE(SUBSTITUTE(NOTA[NAMA BARANG]," ",),".",""),"-",""),"(",""),")",""),",",""),"/",""),"""",""),"+",""))</f>
        <v/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 t="str">
        <f>IF(NOTA[[#This Row],[CONCAT1]]="","",MATCH(NOTA[[#This Row],[CONCAT1]],[3]!db[NB NOTA_C],0))</f>
        <v/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/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3" s="39" t="str">
        <f ca="1">IF(NOTA[[#This Row],[ID_H]]="","",MATCH(NOTA[[#This Row],[NB NOTA_C_QTY]],[3]!db[NB NOTA_C_QTY],0))</f>
        <v/>
      </c>
      <c r="AV913" s="55" t="str">
        <f ca="1">IF(NOTA[[#This Row],[NB NOTA_C_QTY]]="","",ROW()-2)</f>
        <v/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 t="str">
        <f ca="1">IF(NOTA[[#This Row],[NAMA BARANG]]="","",INDEX(NOTA[ID],MATCH(,INDIRECT(ADDRESS(ROW(NOTA[ID]),COLUMN(NOTA[ID]))&amp;":"&amp;ADDRESS(ROW(),COLUMN(NOTA[ID]))),-1)))</f>
        <v/>
      </c>
      <c r="E914" s="47"/>
      <c r="H914" s="48"/>
      <c r="N914" s="39"/>
      <c r="Q914" s="43"/>
      <c r="R914" s="49"/>
      <c r="S914" s="50"/>
      <c r="U914" s="51"/>
      <c r="V914" s="46"/>
      <c r="W914" s="51" t="str">
        <f>IF(NOTA[[#This Row],[HARGA/ CTN]]="",NOTA[[#This Row],[JUMLAH_H]],NOTA[[#This Row],[HARGA/ CTN]]*IF(NOTA[[#This Row],[C]]="",0,NOTA[[#This Row],[C]]))</f>
        <v/>
      </c>
      <c r="X914" s="51" t="str">
        <f>IF(NOTA[[#This Row],[JUMLAH]]="","",NOTA[[#This Row],[JUMLAH]]*NOTA[[#This Row],[DISC 1]])</f>
        <v/>
      </c>
      <c r="Y914" s="51" t="str">
        <f>IF(NOTA[[#This Row],[JUMLAH]]="","",(NOTA[[#This Row],[JUMLAH]]-NOTA[[#This Row],[DISC 1-]])*NOTA[[#This Row],[DISC 2]])</f>
        <v/>
      </c>
      <c r="Z914" s="51" t="str">
        <f>IF(NOTA[[#This Row],[JUMLAH]]="","",NOTA[[#This Row],[DISC 1-]]+NOTA[[#This Row],[DISC 2-]])</f>
        <v/>
      </c>
      <c r="AA914" s="51" t="str">
        <f>IF(NOTA[[#This Row],[JUMLAH]]="","",NOTA[[#This Row],[JUMLAH]]-NOTA[[#This Row],[DISC]])</f>
        <v/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51" t="str">
        <f>IF(OR(NOTA[[#This Row],[QTY]]="",NOTA[[#This Row],[HARGA SATUAN]]="",),"",NOTA[[#This Row],[QTY]]*NOTA[[#This Row],[HARGA SATUAN]])</f>
        <v/>
      </c>
      <c r="AG914" s="40" t="str">
        <f ca="1">IF(NOTA[ID_H]="","",INDEX(NOTA[TANGGAL],MATCH(,INDIRECT(ADDRESS(ROW(NOTA[TANGGAL]),COLUMN(NOTA[TANGGAL]))&amp;":"&amp;ADDRESS(ROW(),COLUMN(NOTA[TANGGAL]))),-1)))</f>
        <v/>
      </c>
      <c r="AH914" s="42" t="str">
        <f ca="1">IF(NOTA[[#This Row],[NAMA BARANG]]="","",INDEX(NOTA[SUPPLIER],MATCH(,INDIRECT(ADDRESS(ROW(NOTA[ID]),COLUMN(NOTA[ID]))&amp;":"&amp;ADDRESS(ROW(),COLUMN(NOTA[ID]))),-1)))</f>
        <v/>
      </c>
      <c r="AI914" s="42" t="str">
        <f ca="1">IF(NOTA[[#This Row],[ID_H]]="","",IF(NOTA[[#This Row],[FAKTUR]]="",INDIRECT(ADDRESS(ROW()-1,COLUMN())),NOTA[[#This Row],[FAKTUR]]))</f>
        <v/>
      </c>
      <c r="AJ914" s="39" t="str">
        <f ca="1">IF(NOTA[[#This Row],[ID]]="","",COUNTIF(NOTA[ID_H],NOTA[[#This Row],[ID_H]]))</f>
        <v/>
      </c>
      <c r="AK914" s="39" t="str">
        <f ca="1">IF(NOTA[[#This Row],[TGL.NOTA]]="",IF(NOTA[[#This Row],[SUPPLIER_H]]="","",AK913),MONTH(NOTA[[#This Row],[TGL.NOTA]]))</f>
        <v/>
      </c>
      <c r="AL914" s="39" t="str">
        <f>LOWER(SUBSTITUTE(SUBSTITUTE(SUBSTITUTE(SUBSTITUTE(SUBSTITUTE(SUBSTITUTE(SUBSTITUTE(SUBSTITUTE(SUBSTITUTE(NOTA[NAMA BARANG]," ",),".",""),"-",""),"(",""),")",""),",",""),"/",""),"""",""),"+",""))</f>
        <v/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 t="str">
        <f>IF(NOTA[[#This Row],[CONCAT1]]="","",MATCH(NOTA[[#This Row],[CONCAT1]],[3]!db[NB NOTA_C],0))</f>
        <v/>
      </c>
      <c r="AR914" s="39" t="str">
        <f>IF(NOTA[[#This Row],[QTY/ CTN]]="","",TRUE)</f>
        <v/>
      </c>
      <c r="AS914" s="39" t="str">
        <f ca="1">IF(NOTA[[#This Row],[ID_H]]="","",IF(NOTA[[#This Row],[Column3]]=TRUE,NOTA[[#This Row],[QTY/ CTN]],INDEX([3]!db[QTY/ CTN],NOTA[[#This Row],[//DB]])))</f>
        <v/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4" s="39" t="str">
        <f ca="1">IF(NOTA[[#This Row],[ID_H]]="","",MATCH(NOTA[[#This Row],[NB NOTA_C_QTY]],[3]!db[NB NOTA_C_QTY],0))</f>
        <v/>
      </c>
      <c r="AV914" s="55" t="str">
        <f ca="1">IF(NOTA[[#This Row],[NB NOTA_C_QTY]]="","",ROW()-2)</f>
        <v/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 t="str">
        <f ca="1">IF(NOTA[[#This Row],[NAMA BARANG]]="","",INDEX(NOTA[ID],MATCH(,INDIRECT(ADDRESS(ROW(NOTA[ID]),COLUMN(NOTA[ID]))&amp;":"&amp;ADDRESS(ROW(),COLUMN(NOTA[ID]))),-1)))</f>
        <v/>
      </c>
      <c r="E915" s="47"/>
      <c r="H915" s="48"/>
      <c r="N915" s="39"/>
      <c r="Q915" s="43"/>
      <c r="R915" s="49"/>
      <c r="S915" s="50"/>
      <c r="U915" s="51"/>
      <c r="V915" s="46"/>
      <c r="W915" s="51" t="str">
        <f>IF(NOTA[[#This Row],[HARGA/ CTN]]="",NOTA[[#This Row],[JUMLAH_H]],NOTA[[#This Row],[HARGA/ CTN]]*IF(NOTA[[#This Row],[C]]="",0,NOTA[[#This Row],[C]]))</f>
        <v/>
      </c>
      <c r="X915" s="51" t="str">
        <f>IF(NOTA[[#This Row],[JUMLAH]]="","",NOTA[[#This Row],[JUMLAH]]*NOTA[[#This Row],[DISC 1]])</f>
        <v/>
      </c>
      <c r="Y915" s="51" t="str">
        <f>IF(NOTA[[#This Row],[JUMLAH]]="","",(NOTA[[#This Row],[JUMLAH]]-NOTA[[#This Row],[DISC 1-]])*NOTA[[#This Row],[DISC 2]])</f>
        <v/>
      </c>
      <c r="Z915" s="51" t="str">
        <f>IF(NOTA[[#This Row],[JUMLAH]]="","",NOTA[[#This Row],[DISC 1-]]+NOTA[[#This Row],[DISC 2-]])</f>
        <v/>
      </c>
      <c r="AA915" s="51" t="str">
        <f>IF(NOTA[[#This Row],[JUMLAH]]="","",NOTA[[#This Row],[JUMLAH]]-NOTA[[#This Row],[DISC]])</f>
        <v/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51" t="str">
        <f>IF(OR(NOTA[[#This Row],[QTY]]="",NOTA[[#This Row],[HARGA SATUAN]]="",),"",NOTA[[#This Row],[QTY]]*NOTA[[#This Row],[HARGA SATUAN]])</f>
        <v/>
      </c>
      <c r="AG915" s="40" t="str">
        <f ca="1">IF(NOTA[ID_H]="","",INDEX(NOTA[TANGGAL],MATCH(,INDIRECT(ADDRESS(ROW(NOTA[TANGGAL]),COLUMN(NOTA[TANGGAL]))&amp;":"&amp;ADDRESS(ROW(),COLUMN(NOTA[TANGGAL]))),-1)))</f>
        <v/>
      </c>
      <c r="AH915" s="42" t="str">
        <f ca="1">IF(NOTA[[#This Row],[NAMA BARANG]]="","",INDEX(NOTA[SUPPLIER],MATCH(,INDIRECT(ADDRESS(ROW(NOTA[ID]),COLUMN(NOTA[ID]))&amp;":"&amp;ADDRESS(ROW(),COLUMN(NOTA[ID]))),-1)))</f>
        <v/>
      </c>
      <c r="AI915" s="42" t="str">
        <f ca="1">IF(NOTA[[#This Row],[ID_H]]="","",IF(NOTA[[#This Row],[FAKTUR]]="",INDIRECT(ADDRESS(ROW()-1,COLUMN())),NOTA[[#This Row],[FAKTUR]]))</f>
        <v/>
      </c>
      <c r="AJ915" s="39" t="str">
        <f ca="1">IF(NOTA[[#This Row],[ID]]="","",COUNTIF(NOTA[ID_H],NOTA[[#This Row],[ID_H]]))</f>
        <v/>
      </c>
      <c r="AK915" s="39" t="str">
        <f ca="1">IF(NOTA[[#This Row],[TGL.NOTA]]="",IF(NOTA[[#This Row],[SUPPLIER_H]]="","",AK914),MONTH(NOTA[[#This Row],[TGL.NOTA]]))</f>
        <v/>
      </c>
      <c r="AL915" s="39" t="str">
        <f>LOWER(SUBSTITUTE(SUBSTITUTE(SUBSTITUTE(SUBSTITUTE(SUBSTITUTE(SUBSTITUTE(SUBSTITUTE(SUBSTITUTE(SUBSTITUTE(NOTA[NAMA BARANG]," ",),".",""),"-",""),"(",""),")",""),",",""),"/",""),"""",""),"+",""))</f>
        <v/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 t="str">
        <f>IF(NOTA[[#This Row],[CONCAT1]]="","",MATCH(NOTA[[#This Row],[CONCAT1]],[3]!db[NB NOTA_C],0))</f>
        <v/>
      </c>
      <c r="AR915" s="39" t="str">
        <f>IF(NOTA[[#This Row],[QTY/ CTN]]="","",TRUE)</f>
        <v/>
      </c>
      <c r="AS915" s="39" t="str">
        <f ca="1">IF(NOTA[[#This Row],[ID_H]]="","",IF(NOTA[[#This Row],[Column3]]=TRUE,NOTA[[#This Row],[QTY/ CTN]],INDEX([3]!db[QTY/ CTN],NOTA[[#This Row],[//DB]])))</f>
        <v/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5" s="39" t="str">
        <f ca="1">IF(NOTA[[#This Row],[ID_H]]="","",MATCH(NOTA[[#This Row],[NB NOTA_C_QTY]],[3]!db[NB NOTA_C_QTY],0))</f>
        <v/>
      </c>
      <c r="AV915" s="55" t="str">
        <f ca="1">IF(NOTA[[#This Row],[NB NOTA_C_QTY]]="","",ROW()-2)</f>
        <v/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NOTA_C_QTY]],[3]!db[NB NOTA_C_QTY],0))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 t="str">
        <f ca="1">IF(NOTA[[#This Row],[NAMA BARANG]]="","",INDEX(NOTA[ID],MATCH(,INDIRECT(ADDRESS(ROW(NOTA[ID]),COLUMN(NOTA[ID]))&amp;":"&amp;ADDRESS(ROW(),COLUMN(NOTA[ID]))),-1)))</f>
        <v/>
      </c>
      <c r="E917" s="47"/>
      <c r="H917" s="48"/>
      <c r="N917" s="39"/>
      <c r="Q917" s="43"/>
      <c r="R917" s="49"/>
      <c r="S917" s="50"/>
      <c r="U917" s="51"/>
      <c r="V917" s="46"/>
      <c r="W917" s="51" t="str">
        <f>IF(NOTA[[#This Row],[HARGA/ CTN]]="",NOTA[[#This Row],[JUMLAH_H]],NOTA[[#This Row],[HARGA/ CTN]]*IF(NOTA[[#This Row],[C]]="",0,NOTA[[#This Row],[C]]))</f>
        <v/>
      </c>
      <c r="X917" s="51" t="str">
        <f>IF(NOTA[[#This Row],[JUMLAH]]="","",NOTA[[#This Row],[JUMLAH]]*NOTA[[#This Row],[DISC 1]])</f>
        <v/>
      </c>
      <c r="Y917" s="51" t="str">
        <f>IF(NOTA[[#This Row],[JUMLAH]]="","",(NOTA[[#This Row],[JUMLAH]]-NOTA[[#This Row],[DISC 1-]])*NOTA[[#This Row],[DISC 2]])</f>
        <v/>
      </c>
      <c r="Z917" s="51" t="str">
        <f>IF(NOTA[[#This Row],[JUMLAH]]="","",NOTA[[#This Row],[DISC 1-]]+NOTA[[#This Row],[DISC 2-]])</f>
        <v/>
      </c>
      <c r="AA917" s="51" t="str">
        <f>IF(NOTA[[#This Row],[JUMLAH]]="","",NOTA[[#This Row],[JUMLAH]]-NOTA[[#This Row],[DISC]])</f>
        <v/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51" t="str">
        <f>IF(OR(NOTA[[#This Row],[QTY]]="",NOTA[[#This Row],[HARGA SATUAN]]="",),"",NOTA[[#This Row],[QTY]]*NOTA[[#This Row],[HARGA SATUAN]])</f>
        <v/>
      </c>
      <c r="AG917" s="40" t="str">
        <f ca="1">IF(NOTA[ID_H]="","",INDEX(NOTA[TANGGAL],MATCH(,INDIRECT(ADDRESS(ROW(NOTA[TANGGAL]),COLUMN(NOTA[TANGGAL]))&amp;":"&amp;ADDRESS(ROW(),COLUMN(NOTA[TANGGAL]))),-1)))</f>
        <v/>
      </c>
      <c r="AH917" s="42" t="str">
        <f ca="1">IF(NOTA[[#This Row],[NAMA BARANG]]="","",INDEX(NOTA[SUPPLIER],MATCH(,INDIRECT(ADDRESS(ROW(NOTA[ID]),COLUMN(NOTA[ID]))&amp;":"&amp;ADDRESS(ROW(),COLUMN(NOTA[ID]))),-1)))</f>
        <v/>
      </c>
      <c r="AI917" s="42" t="str">
        <f ca="1">IF(NOTA[[#This Row],[ID_H]]="","",IF(NOTA[[#This Row],[FAKTUR]]="",INDIRECT(ADDRESS(ROW()-1,COLUMN())),NOTA[[#This Row],[FAKTUR]]))</f>
        <v/>
      </c>
      <c r="AJ917" s="39" t="str">
        <f ca="1">IF(NOTA[[#This Row],[ID]]="","",COUNTIF(NOTA[ID_H],NOTA[[#This Row],[ID_H]]))</f>
        <v/>
      </c>
      <c r="AK917" s="39" t="str">
        <f ca="1">IF(NOTA[[#This Row],[TGL.NOTA]]="",IF(NOTA[[#This Row],[SUPPLIER_H]]="","",AK916),MONTH(NOTA[[#This Row],[TGL.NOTA]]))</f>
        <v/>
      </c>
      <c r="AL917" s="39" t="str">
        <f>LOWER(SUBSTITUTE(SUBSTITUTE(SUBSTITUTE(SUBSTITUTE(SUBSTITUTE(SUBSTITUTE(SUBSTITUTE(SUBSTITUTE(SUBSTITUTE(NOTA[NAMA BARANG]," ",),".",""),"-",""),"(",""),")",""),",",""),"/",""),"""",""),"+",""))</f>
        <v/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 t="str">
        <f>IF(NOTA[[#This Row],[CONCAT1]]="","",MATCH(NOTA[[#This Row],[CONCAT1]],[3]!db[NB NOTA_C],0))</f>
        <v/>
      </c>
      <c r="AR917" s="39" t="str">
        <f>IF(NOTA[[#This Row],[QTY/ CTN]]="","",TRUE)</f>
        <v/>
      </c>
      <c r="AS917" s="39" t="str">
        <f ca="1">IF(NOTA[[#This Row],[ID_H]]="","",IF(NOTA[[#This Row],[Column3]]=TRUE,NOTA[[#This Row],[QTY/ CTN]],INDEX([3]!db[QTY/ CTN],NOTA[[#This Row],[//DB]])))</f>
        <v/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7" s="39" t="str">
        <f ca="1">IF(NOTA[[#This Row],[ID_H]]="","",MATCH(NOTA[[#This Row],[NB NOTA_C_QTY]],[3]!db[NB NOTA_C_QTY],0))</f>
        <v/>
      </c>
      <c r="AV917" s="55" t="str">
        <f ca="1">IF(NOTA[[#This Row],[NB NOTA_C_QTY]]="","",ROW()-2)</f>
        <v/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CTN]],INDEX([3]!db[QTY/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NOTA_C_QTY]],[3]!db[NB NOTA_C_QTY],0))</f>
        <v/>
      </c>
      <c r="AV918" s="55" t="str">
        <f ca="1">IF(NOTA[[#This Row],[NB NOTA_C_QTY]]="","",ROW()-2)</f>
        <v/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 t="str">
        <f ca="1">IF(NOTA[[#This Row],[NAMA BARANG]]="","",INDEX(NOTA[ID],MATCH(,INDIRECT(ADDRESS(ROW(NOTA[ID]),COLUMN(NOTA[ID]))&amp;":"&amp;ADDRESS(ROW(),COLUMN(NOTA[ID]))),-1)))</f>
        <v/>
      </c>
      <c r="E919" s="47"/>
      <c r="H919" s="48"/>
      <c r="N919" s="39"/>
      <c r="Q919" s="43"/>
      <c r="R919" s="49"/>
      <c r="S919" s="50"/>
      <c r="U919" s="51"/>
      <c r="V919" s="46"/>
      <c r="W919" s="51" t="str">
        <f>IF(NOTA[[#This Row],[HARGA/ CTN]]="",NOTA[[#This Row],[JUMLAH_H]],NOTA[[#This Row],[HARGA/ CTN]]*IF(NOTA[[#This Row],[C]]="",0,NOTA[[#This Row],[C]]))</f>
        <v/>
      </c>
      <c r="X919" s="51" t="str">
        <f>IF(NOTA[[#This Row],[JUMLAH]]="","",NOTA[[#This Row],[JUMLAH]]*NOTA[[#This Row],[DISC 1]])</f>
        <v/>
      </c>
      <c r="Y919" s="51" t="str">
        <f>IF(NOTA[[#This Row],[JUMLAH]]="","",(NOTA[[#This Row],[JUMLAH]]-NOTA[[#This Row],[DISC 1-]])*NOTA[[#This Row],[DISC 2]])</f>
        <v/>
      </c>
      <c r="Z919" s="51" t="str">
        <f>IF(NOTA[[#This Row],[JUMLAH]]="","",NOTA[[#This Row],[DISC 1-]]+NOTA[[#This Row],[DISC 2-]])</f>
        <v/>
      </c>
      <c r="AA919" s="51" t="str">
        <f>IF(NOTA[[#This Row],[JUMLAH]]="","",NOTA[[#This Row],[JUMLAH]]-NOTA[[#This Row],[DISC]])</f>
        <v/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51" t="str">
        <f>IF(OR(NOTA[[#This Row],[QTY]]="",NOTA[[#This Row],[HARGA SATUAN]]="",),"",NOTA[[#This Row],[QTY]]*NOTA[[#This Row],[HARGA SATUAN]])</f>
        <v/>
      </c>
      <c r="AG919" s="40" t="str">
        <f ca="1">IF(NOTA[ID_H]="","",INDEX(NOTA[TANGGAL],MATCH(,INDIRECT(ADDRESS(ROW(NOTA[TANGGAL]),COLUMN(NOTA[TANGGAL]))&amp;":"&amp;ADDRESS(ROW(),COLUMN(NOTA[TANGGAL]))),-1)))</f>
        <v/>
      </c>
      <c r="AH919" s="42" t="str">
        <f ca="1">IF(NOTA[[#This Row],[NAMA BARANG]]="","",INDEX(NOTA[SUPPLIER],MATCH(,INDIRECT(ADDRESS(ROW(NOTA[ID]),COLUMN(NOTA[ID]))&amp;":"&amp;ADDRESS(ROW(),COLUMN(NOTA[ID]))),-1)))</f>
        <v/>
      </c>
      <c r="AI919" s="42" t="str">
        <f ca="1">IF(NOTA[[#This Row],[ID_H]]="","",IF(NOTA[[#This Row],[FAKTUR]]="",INDIRECT(ADDRESS(ROW()-1,COLUMN())),NOTA[[#This Row],[FAKTUR]]))</f>
        <v/>
      </c>
      <c r="AJ919" s="39" t="str">
        <f ca="1">IF(NOTA[[#This Row],[ID]]="","",COUNTIF(NOTA[ID_H],NOTA[[#This Row],[ID_H]]))</f>
        <v/>
      </c>
      <c r="AK919" s="39" t="str">
        <f ca="1">IF(NOTA[[#This Row],[TGL.NOTA]]="",IF(NOTA[[#This Row],[SUPPLIER_H]]="","",AK918),MONTH(NOTA[[#This Row],[TGL.NOTA]]))</f>
        <v/>
      </c>
      <c r="AL919" s="39" t="str">
        <f>LOWER(SUBSTITUTE(SUBSTITUTE(SUBSTITUTE(SUBSTITUTE(SUBSTITUTE(SUBSTITUTE(SUBSTITUTE(SUBSTITUTE(SUBSTITUTE(NOTA[NAMA BARANG]," ",),".",""),"-",""),"(",""),")",""),",",""),"/",""),"""",""),"+",""))</f>
        <v/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 t="str">
        <f>IF(NOTA[[#This Row],[CONCAT1]]="","",MATCH(NOTA[[#This Row],[CONCAT1]],[3]!db[NB NOTA_C],0))</f>
        <v/>
      </c>
      <c r="AR919" s="39" t="str">
        <f>IF(NOTA[[#This Row],[QTY/ CTN]]="","",TRUE)</f>
        <v/>
      </c>
      <c r="AS919" s="39" t="str">
        <f ca="1">IF(NOTA[[#This Row],[ID_H]]="","",IF(NOTA[[#This Row],[Column3]]=TRUE,NOTA[[#This Row],[QTY/ CTN]],INDEX([3]!db[QTY/ CTN],NOTA[[#This Row],[//DB]])))</f>
        <v/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9" s="39" t="str">
        <f ca="1">IF(NOTA[[#This Row],[ID_H]]="","",MATCH(NOTA[[#This Row],[NB NOTA_C_QTY]],[3]!db[NB NOTA_C_QTY],0))</f>
        <v/>
      </c>
      <c r="AV919" s="55" t="str">
        <f ca="1">IF(NOTA[[#This Row],[NB NOTA_C_QTY]]="","",ROW()-2)</f>
        <v/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 t="str">
        <f ca="1">IF(NOTA[[#This Row],[NAMA BARANG]]="","",INDEX(NOTA[ID],MATCH(,INDIRECT(ADDRESS(ROW(NOTA[ID]),COLUMN(NOTA[ID]))&amp;":"&amp;ADDRESS(ROW(),COLUMN(NOTA[ID]))),-1)))</f>
        <v/>
      </c>
      <c r="E920" s="47"/>
      <c r="H920" s="48"/>
      <c r="N920" s="39"/>
      <c r="Q920" s="43"/>
      <c r="R920" s="49"/>
      <c r="S920" s="50"/>
      <c r="U920" s="51"/>
      <c r="V920" s="46"/>
      <c r="W920" s="51" t="str">
        <f>IF(NOTA[[#This Row],[HARGA/ CTN]]="",NOTA[[#This Row],[JUMLAH_H]],NOTA[[#This Row],[HARGA/ CTN]]*IF(NOTA[[#This Row],[C]]="",0,NOTA[[#This Row],[C]]))</f>
        <v/>
      </c>
      <c r="X920" s="51" t="str">
        <f>IF(NOTA[[#This Row],[JUMLAH]]="","",NOTA[[#This Row],[JUMLAH]]*NOTA[[#This Row],[DISC 1]])</f>
        <v/>
      </c>
      <c r="Y920" s="51" t="str">
        <f>IF(NOTA[[#This Row],[JUMLAH]]="","",(NOTA[[#This Row],[JUMLAH]]-NOTA[[#This Row],[DISC 1-]])*NOTA[[#This Row],[DISC 2]])</f>
        <v/>
      </c>
      <c r="Z920" s="51" t="str">
        <f>IF(NOTA[[#This Row],[JUMLAH]]="","",NOTA[[#This Row],[DISC 1-]]+NOTA[[#This Row],[DISC 2-]])</f>
        <v/>
      </c>
      <c r="AA920" s="51" t="str">
        <f>IF(NOTA[[#This Row],[JUMLAH]]="","",NOTA[[#This Row],[JUMLAH]]-NOTA[[#This Row],[DISC]])</f>
        <v/>
      </c>
      <c r="AB920" s="51"/>
      <c r="AC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51" t="str">
        <f>IF(OR(NOTA[[#This Row],[QTY]]="",NOTA[[#This Row],[HARGA SATUAN]]="",),"",NOTA[[#This Row],[QTY]]*NOTA[[#This Row],[HARGA SATUAN]])</f>
        <v/>
      </c>
      <c r="AG920" s="40" t="str">
        <f ca="1">IF(NOTA[ID_H]="","",INDEX(NOTA[TANGGAL],MATCH(,INDIRECT(ADDRESS(ROW(NOTA[TANGGAL]),COLUMN(NOTA[TANGGAL]))&amp;":"&amp;ADDRESS(ROW(),COLUMN(NOTA[TANGGAL]))),-1)))</f>
        <v/>
      </c>
      <c r="AH920" s="42" t="str">
        <f ca="1">IF(NOTA[[#This Row],[NAMA BARANG]]="","",INDEX(NOTA[SUPPLIER],MATCH(,INDIRECT(ADDRESS(ROW(NOTA[ID]),COLUMN(NOTA[ID]))&amp;":"&amp;ADDRESS(ROW(),COLUMN(NOTA[ID]))),-1)))</f>
        <v/>
      </c>
      <c r="AI920" s="42" t="str">
        <f ca="1">IF(NOTA[[#This Row],[ID_H]]="","",IF(NOTA[[#This Row],[FAKTUR]]="",INDIRECT(ADDRESS(ROW()-1,COLUMN())),NOTA[[#This Row],[FAKTUR]]))</f>
        <v/>
      </c>
      <c r="AJ920" s="39" t="str">
        <f ca="1">IF(NOTA[[#This Row],[ID]]="","",COUNTIF(NOTA[ID_H],NOTA[[#This Row],[ID_H]]))</f>
        <v/>
      </c>
      <c r="AK920" s="39" t="str">
        <f ca="1">IF(NOTA[[#This Row],[TGL.NOTA]]="",IF(NOTA[[#This Row],[SUPPLIER_H]]="","",AK919),MONTH(NOTA[[#This Row],[TGL.NOTA]]))</f>
        <v/>
      </c>
      <c r="AL920" s="39" t="str">
        <f>LOWER(SUBSTITUTE(SUBSTITUTE(SUBSTITUTE(SUBSTITUTE(SUBSTITUTE(SUBSTITUTE(SUBSTITUTE(SUBSTITUTE(SUBSTITUTE(NOTA[NAMA BARANG]," ",),".",""),"-",""),"(",""),")",""),",",""),"/",""),"""",""),"+",""))</f>
        <v/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 t="str">
        <f>IF(NOTA[[#This Row],[CONCAT1]]="","",MATCH(NOTA[[#This Row],[CONCAT1]],[3]!db[NB NOTA_C],0))</f>
        <v/>
      </c>
      <c r="AR920" s="39" t="str">
        <f>IF(NOTA[[#This Row],[QTY/ CTN]]="","",TRUE)</f>
        <v/>
      </c>
      <c r="AS920" s="39" t="str">
        <f ca="1">IF(NOTA[[#This Row],[ID_H]]="","",IF(NOTA[[#This Row],[Column3]]=TRUE,NOTA[[#This Row],[QTY/ CTN]],INDEX([3]!db[QTY/ CTN],NOTA[[#This Row],[//DB]])))</f>
        <v/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0" s="39" t="str">
        <f ca="1">IF(NOTA[[#This Row],[ID_H]]="","",MATCH(NOTA[[#This Row],[NB NOTA_C_QTY]],[3]!db[NB NOTA_C_QTY],0))</f>
        <v/>
      </c>
      <c r="AV920" s="55" t="str">
        <f ca="1">IF(NOTA[[#This Row],[NB NOTA_C_QTY]]="","",ROW()-2)</f>
        <v/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NOTA_C_QTY]],[3]!db[NB NOTA_C_QTY],0))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39" t="str">
        <f>IF(NOTA[[#This Row],[ID_P]]="","",MATCH(NOTA[[#This Row],[ID_P]],[1]!B_MSK[N_ID],0))</f>
        <v/>
      </c>
      <c r="D922" s="39" t="str">
        <f ca="1">IF(NOTA[[#This Row],[NAMA BARANG]]="","",INDEX(NOTA[ID],MATCH(,INDIRECT(ADDRESS(ROW(NOTA[ID]),COLUMN(NOTA[ID]))&amp;":"&amp;ADDRESS(ROW(),COLUMN(NOTA[ID]))),-1)))</f>
        <v/>
      </c>
      <c r="E922" s="47"/>
      <c r="H922" s="48"/>
      <c r="N922" s="39"/>
      <c r="Q922" s="43"/>
      <c r="R922" s="49"/>
      <c r="S922" s="50"/>
      <c r="U922" s="51"/>
      <c r="V922" s="46"/>
      <c r="W922" s="51" t="str">
        <f>IF(NOTA[[#This Row],[HARGA/ CTN]]="",NOTA[[#This Row],[JUMLAH_H]],NOTA[[#This Row],[HARGA/ CTN]]*IF(NOTA[[#This Row],[C]]="",0,NOTA[[#This Row],[C]]))</f>
        <v/>
      </c>
      <c r="X922" s="51" t="str">
        <f>IF(NOTA[[#This Row],[JUMLAH]]="","",NOTA[[#This Row],[JUMLAH]]*NOTA[[#This Row],[DISC 1]])</f>
        <v/>
      </c>
      <c r="Y922" s="51" t="str">
        <f>IF(NOTA[[#This Row],[JUMLAH]]="","",(NOTA[[#This Row],[JUMLAH]]-NOTA[[#This Row],[DISC 1-]])*NOTA[[#This Row],[DISC 2]])</f>
        <v/>
      </c>
      <c r="Z922" s="51" t="str">
        <f>IF(NOTA[[#This Row],[JUMLAH]]="","",NOTA[[#This Row],[DISC 1-]]+NOTA[[#This Row],[DISC 2-]])</f>
        <v/>
      </c>
      <c r="AA922" s="51" t="str">
        <f>IF(NOTA[[#This Row],[JUMLAH]]="","",NOTA[[#This Row],[JUMLAH]]-NOTA[[#This Row],[DISC]])</f>
        <v/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51" t="str">
        <f>IF(OR(NOTA[[#This Row],[QTY]]="",NOTA[[#This Row],[HARGA SATUAN]]="",),"",NOTA[[#This Row],[QTY]]*NOTA[[#This Row],[HARGA SATUAN]])</f>
        <v/>
      </c>
      <c r="AG922" s="40" t="str">
        <f ca="1">IF(NOTA[ID_H]="","",INDEX(NOTA[TANGGAL],MATCH(,INDIRECT(ADDRESS(ROW(NOTA[TANGGAL]),COLUMN(NOTA[TANGGAL]))&amp;":"&amp;ADDRESS(ROW(),COLUMN(NOTA[TANGGAL]))),-1)))</f>
        <v/>
      </c>
      <c r="AH922" s="42" t="str">
        <f ca="1">IF(NOTA[[#This Row],[NAMA BARANG]]="","",INDEX(NOTA[SUPPLIER],MATCH(,INDIRECT(ADDRESS(ROW(NOTA[ID]),COLUMN(NOTA[ID]))&amp;":"&amp;ADDRESS(ROW(),COLUMN(NOTA[ID]))),-1)))</f>
        <v/>
      </c>
      <c r="AI922" s="42" t="str">
        <f ca="1">IF(NOTA[[#This Row],[ID_H]]="","",IF(NOTA[[#This Row],[FAKTUR]]="",INDIRECT(ADDRESS(ROW()-1,COLUMN())),NOTA[[#This Row],[FAKTUR]]))</f>
        <v/>
      </c>
      <c r="AJ922" s="39" t="str">
        <f ca="1">IF(NOTA[[#This Row],[ID]]="","",COUNTIF(NOTA[ID_H],NOTA[[#This Row],[ID_H]]))</f>
        <v/>
      </c>
      <c r="AK922" s="39" t="str">
        <f ca="1">IF(NOTA[[#This Row],[TGL.NOTA]]="",IF(NOTA[[#This Row],[SUPPLIER_H]]="","",AK921),MONTH(NOTA[[#This Row],[TGL.NOTA]]))</f>
        <v/>
      </c>
      <c r="AL922" s="39" t="str">
        <f>LOWER(SUBSTITUTE(SUBSTITUTE(SUBSTITUTE(SUBSTITUTE(SUBSTITUTE(SUBSTITUTE(SUBSTITUTE(SUBSTITUTE(SUBSTITUTE(NOTA[NAMA BARANG]," ",),".",""),"-",""),"(",""),")",""),",",""),"/",""),"""",""),"+",""))</f>
        <v/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39" t="str">
        <f>IF(NOTA[[#This Row],[CONCAT4]]="","",_xlfn.IFNA(MATCH(NOTA[[#This Row],[CONCAT4]],[2]!RAW[CONCAT_H],0),FALSE))</f>
        <v/>
      </c>
      <c r="AQ922" s="39" t="str">
        <f>IF(NOTA[[#This Row],[CONCAT1]]="","",MATCH(NOTA[[#This Row],[CONCAT1]],[3]!db[NB NOTA_C],0))</f>
        <v/>
      </c>
      <c r="AR922" s="39" t="str">
        <f>IF(NOTA[[#This Row],[QTY/ CTN]]="","",TRUE)</f>
        <v/>
      </c>
      <c r="AS922" s="39" t="str">
        <f ca="1">IF(NOTA[[#This Row],[ID_H]]="","",IF(NOTA[[#This Row],[Column3]]=TRUE,NOTA[[#This Row],[QTY/ CTN]],INDEX([3]!db[QTY/ CTN],NOTA[[#This Row],[//DB]])))</f>
        <v/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2" s="39" t="str">
        <f ca="1">IF(NOTA[[#This Row],[ID_H]]="","",MATCH(NOTA[[#This Row],[NB NOTA_C_QTY]],[3]!db[NB NOTA_C_QTY],0))</f>
        <v/>
      </c>
      <c r="AV922" s="55" t="str">
        <f ca="1">IF(NOTA[[#This Row],[NB NOTA_C_QTY]]="","",ROW()-2)</f>
        <v/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CTN]],INDEX([3]!db[QTY/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NOTA_C_QTY]],[3]!db[NB NOTA_C_QTY],0))</f>
        <v/>
      </c>
      <c r="AV923" s="55" t="str">
        <f ca="1">IF(NOTA[[#This Row],[NB NOTA_C_QTY]]="","",ROW()-2)</f>
        <v/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 t="str">
        <f ca="1">IF(NOTA[[#This Row],[NAMA BARANG]]="","",INDEX(NOTA[ID],MATCH(,INDIRECT(ADDRESS(ROW(NOTA[ID]),COLUMN(NOTA[ID]))&amp;":"&amp;ADDRESS(ROW(),COLUMN(NOTA[ID]))),-1)))</f>
        <v/>
      </c>
      <c r="E924" s="47"/>
      <c r="H924" s="48"/>
      <c r="N924" s="39"/>
      <c r="Q924" s="43"/>
      <c r="R924" s="49"/>
      <c r="S924" s="50"/>
      <c r="U924" s="51"/>
      <c r="V924" s="46"/>
      <c r="W924" s="51" t="str">
        <f>IF(NOTA[[#This Row],[HARGA/ CTN]]="",NOTA[[#This Row],[JUMLAH_H]],NOTA[[#This Row],[HARGA/ CTN]]*IF(NOTA[[#This Row],[C]]="",0,NOTA[[#This Row],[C]]))</f>
        <v/>
      </c>
      <c r="X924" s="51" t="str">
        <f>IF(NOTA[[#This Row],[JUMLAH]]="","",NOTA[[#This Row],[JUMLAH]]*NOTA[[#This Row],[DISC 1]])</f>
        <v/>
      </c>
      <c r="Y924" s="51" t="str">
        <f>IF(NOTA[[#This Row],[JUMLAH]]="","",(NOTA[[#This Row],[JUMLAH]]-NOTA[[#This Row],[DISC 1-]])*NOTA[[#This Row],[DISC 2]])</f>
        <v/>
      </c>
      <c r="Z924" s="51" t="str">
        <f>IF(NOTA[[#This Row],[JUMLAH]]="","",NOTA[[#This Row],[DISC 1-]]+NOTA[[#This Row],[DISC 2-]])</f>
        <v/>
      </c>
      <c r="AA924" s="51" t="str">
        <f>IF(NOTA[[#This Row],[JUMLAH]]="","",NOTA[[#This Row],[JUMLAH]]-NOTA[[#This Row],[DISC]])</f>
        <v/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51" t="str">
        <f>IF(OR(NOTA[[#This Row],[QTY]]="",NOTA[[#This Row],[HARGA SATUAN]]="",),"",NOTA[[#This Row],[QTY]]*NOTA[[#This Row],[HARGA SATUAN]])</f>
        <v/>
      </c>
      <c r="AG924" s="40" t="str">
        <f ca="1">IF(NOTA[ID_H]="","",INDEX(NOTA[TANGGAL],MATCH(,INDIRECT(ADDRESS(ROW(NOTA[TANGGAL]),COLUMN(NOTA[TANGGAL]))&amp;":"&amp;ADDRESS(ROW(),COLUMN(NOTA[TANGGAL]))),-1)))</f>
        <v/>
      </c>
      <c r="AH924" s="42" t="str">
        <f ca="1">IF(NOTA[[#This Row],[NAMA BARANG]]="","",INDEX(NOTA[SUPPLIER],MATCH(,INDIRECT(ADDRESS(ROW(NOTA[ID]),COLUMN(NOTA[ID]))&amp;":"&amp;ADDRESS(ROW(),COLUMN(NOTA[ID]))),-1)))</f>
        <v/>
      </c>
      <c r="AI924" s="42" t="str">
        <f ca="1">IF(NOTA[[#This Row],[ID_H]]="","",IF(NOTA[[#This Row],[FAKTUR]]="",INDIRECT(ADDRESS(ROW()-1,COLUMN())),NOTA[[#This Row],[FAKTUR]]))</f>
        <v/>
      </c>
      <c r="AJ924" s="39" t="str">
        <f ca="1">IF(NOTA[[#This Row],[ID]]="","",COUNTIF(NOTA[ID_H],NOTA[[#This Row],[ID_H]]))</f>
        <v/>
      </c>
      <c r="AK924" s="39" t="str">
        <f ca="1">IF(NOTA[[#This Row],[TGL.NOTA]]="",IF(NOTA[[#This Row],[SUPPLIER_H]]="","",AK923),MONTH(NOTA[[#This Row],[TGL.NOTA]]))</f>
        <v/>
      </c>
      <c r="AL924" s="39" t="str">
        <f>LOWER(SUBSTITUTE(SUBSTITUTE(SUBSTITUTE(SUBSTITUTE(SUBSTITUTE(SUBSTITUTE(SUBSTITUTE(SUBSTITUTE(SUBSTITUTE(NOTA[NAMA BARANG]," ",),".",""),"-",""),"(",""),")",""),",",""),"/",""),"""",""),"+",""))</f>
        <v/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 t="str">
        <f>IF(NOTA[[#This Row],[CONCAT1]]="","",MATCH(NOTA[[#This Row],[CONCAT1]],[3]!db[NB NOTA_C],0))</f>
        <v/>
      </c>
      <c r="AR924" s="39" t="str">
        <f>IF(NOTA[[#This Row],[QTY/ CTN]]="","",TRUE)</f>
        <v/>
      </c>
      <c r="AS924" s="39" t="str">
        <f ca="1">IF(NOTA[[#This Row],[ID_H]]="","",IF(NOTA[[#This Row],[Column3]]=TRUE,NOTA[[#This Row],[QTY/ CTN]],INDEX([3]!db[QTY/ CTN],NOTA[[#This Row],[//DB]])))</f>
        <v/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4" s="39" t="str">
        <f ca="1">IF(NOTA[[#This Row],[ID_H]]="","",MATCH(NOTA[[#This Row],[NB NOTA_C_QTY]],[3]!db[NB NOTA_C_QTY],0))</f>
        <v/>
      </c>
      <c r="AV924" s="55" t="str">
        <f ca="1">IF(NOTA[[#This Row],[NB NOTA_C_QTY]]="","",ROW()-2)</f>
        <v/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 t="str">
        <f ca="1">IF(NOTA[[#This Row],[NAMA BARANG]]="","",INDEX(NOTA[ID],MATCH(,INDIRECT(ADDRESS(ROW(NOTA[ID]),COLUMN(NOTA[ID]))&amp;":"&amp;ADDRESS(ROW(),COLUMN(NOTA[ID]))),-1)))</f>
        <v/>
      </c>
      <c r="E925" s="47"/>
      <c r="H925" s="48"/>
      <c r="N925" s="39"/>
      <c r="Q925" s="43"/>
      <c r="R925" s="49"/>
      <c r="S925" s="50"/>
      <c r="U925" s="51"/>
      <c r="V925" s="46"/>
      <c r="W925" s="51" t="str">
        <f>IF(NOTA[[#This Row],[HARGA/ CTN]]="",NOTA[[#This Row],[JUMLAH_H]],NOTA[[#This Row],[HARGA/ CTN]]*IF(NOTA[[#This Row],[C]]="",0,NOTA[[#This Row],[C]]))</f>
        <v/>
      </c>
      <c r="X925" s="51" t="str">
        <f>IF(NOTA[[#This Row],[JUMLAH]]="","",NOTA[[#This Row],[JUMLAH]]*NOTA[[#This Row],[DISC 1]])</f>
        <v/>
      </c>
      <c r="Y925" s="51" t="str">
        <f>IF(NOTA[[#This Row],[JUMLAH]]="","",(NOTA[[#This Row],[JUMLAH]]-NOTA[[#This Row],[DISC 1-]])*NOTA[[#This Row],[DISC 2]])</f>
        <v/>
      </c>
      <c r="Z925" s="51" t="str">
        <f>IF(NOTA[[#This Row],[JUMLAH]]="","",NOTA[[#This Row],[DISC 1-]]+NOTA[[#This Row],[DISC 2-]])</f>
        <v/>
      </c>
      <c r="AA925" s="51" t="str">
        <f>IF(NOTA[[#This Row],[JUMLAH]]="","",NOTA[[#This Row],[JUMLAH]]-NOTA[[#This Row],[DISC]])</f>
        <v/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51" t="str">
        <f>IF(OR(NOTA[[#This Row],[QTY]]="",NOTA[[#This Row],[HARGA SATUAN]]="",),"",NOTA[[#This Row],[QTY]]*NOTA[[#This Row],[HARGA SATUAN]])</f>
        <v/>
      </c>
      <c r="AG925" s="40" t="str">
        <f ca="1">IF(NOTA[ID_H]="","",INDEX(NOTA[TANGGAL],MATCH(,INDIRECT(ADDRESS(ROW(NOTA[TANGGAL]),COLUMN(NOTA[TANGGAL]))&amp;":"&amp;ADDRESS(ROW(),COLUMN(NOTA[TANGGAL]))),-1)))</f>
        <v/>
      </c>
      <c r="AH925" s="42" t="str">
        <f ca="1">IF(NOTA[[#This Row],[NAMA BARANG]]="","",INDEX(NOTA[SUPPLIER],MATCH(,INDIRECT(ADDRESS(ROW(NOTA[ID]),COLUMN(NOTA[ID]))&amp;":"&amp;ADDRESS(ROW(),COLUMN(NOTA[ID]))),-1)))</f>
        <v/>
      </c>
      <c r="AI925" s="42" t="str">
        <f ca="1">IF(NOTA[[#This Row],[ID_H]]="","",IF(NOTA[[#This Row],[FAKTUR]]="",INDIRECT(ADDRESS(ROW()-1,COLUMN())),NOTA[[#This Row],[FAKTUR]]))</f>
        <v/>
      </c>
      <c r="AJ925" s="39" t="str">
        <f ca="1">IF(NOTA[[#This Row],[ID]]="","",COUNTIF(NOTA[ID_H],NOTA[[#This Row],[ID_H]]))</f>
        <v/>
      </c>
      <c r="AK925" s="39" t="str">
        <f ca="1">IF(NOTA[[#This Row],[TGL.NOTA]]="",IF(NOTA[[#This Row],[SUPPLIER_H]]="","",AK924),MONTH(NOTA[[#This Row],[TGL.NOTA]]))</f>
        <v/>
      </c>
      <c r="AL925" s="39" t="str">
        <f>LOWER(SUBSTITUTE(SUBSTITUTE(SUBSTITUTE(SUBSTITUTE(SUBSTITUTE(SUBSTITUTE(SUBSTITUTE(SUBSTITUTE(SUBSTITUTE(NOTA[NAMA BARANG]," ",),".",""),"-",""),"(",""),")",""),",",""),"/",""),"""",""),"+",""))</f>
        <v/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 t="str">
        <f>IF(NOTA[[#This Row],[CONCAT1]]="","",MATCH(NOTA[[#This Row],[CONCAT1]],[3]!db[NB NOTA_C],0))</f>
        <v/>
      </c>
      <c r="AR925" s="39" t="str">
        <f>IF(NOTA[[#This Row],[QTY/ CTN]]="","",TRUE)</f>
        <v/>
      </c>
      <c r="AS925" s="39" t="str">
        <f ca="1">IF(NOTA[[#This Row],[ID_H]]="","",IF(NOTA[[#This Row],[Column3]]=TRUE,NOTA[[#This Row],[QTY/ CTN]],INDEX([3]!db[QTY/ CTN],NOTA[[#This Row],[//DB]])))</f>
        <v/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5" s="39" t="str">
        <f ca="1">IF(NOTA[[#This Row],[ID_H]]="","",MATCH(NOTA[[#This Row],[NB NOTA_C_QTY]],[3]!db[NB NOTA_C_QTY],0))</f>
        <v/>
      </c>
      <c r="AV925" s="55" t="str">
        <f ca="1">IF(NOTA[[#This Row],[NB NOTA_C_QTY]]="","",ROW()-2)</f>
        <v/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 t="str">
        <f ca="1">IF(NOTA[[#This Row],[NAMA BARANG]]="","",INDEX(NOTA[ID],MATCH(,INDIRECT(ADDRESS(ROW(NOTA[ID]),COLUMN(NOTA[ID]))&amp;":"&amp;ADDRESS(ROW(),COLUMN(NOTA[ID]))),-1)))</f>
        <v/>
      </c>
      <c r="E926" s="47"/>
      <c r="H926" s="48"/>
      <c r="N926" s="39"/>
      <c r="Q926" s="43"/>
      <c r="R926" s="49"/>
      <c r="S926" s="50"/>
      <c r="U926" s="51"/>
      <c r="V926" s="46"/>
      <c r="W926" s="51" t="str">
        <f>IF(NOTA[[#This Row],[HARGA/ CTN]]="",NOTA[[#This Row],[JUMLAH_H]],NOTA[[#This Row],[HARGA/ CTN]]*IF(NOTA[[#This Row],[C]]="",0,NOTA[[#This Row],[C]]))</f>
        <v/>
      </c>
      <c r="X926" s="51" t="str">
        <f>IF(NOTA[[#This Row],[JUMLAH]]="","",NOTA[[#This Row],[JUMLAH]]*NOTA[[#This Row],[DISC 1]])</f>
        <v/>
      </c>
      <c r="Y926" s="51" t="str">
        <f>IF(NOTA[[#This Row],[JUMLAH]]="","",(NOTA[[#This Row],[JUMLAH]]-NOTA[[#This Row],[DISC 1-]])*NOTA[[#This Row],[DISC 2]])</f>
        <v/>
      </c>
      <c r="Z926" s="51" t="str">
        <f>IF(NOTA[[#This Row],[JUMLAH]]="","",NOTA[[#This Row],[DISC 1-]]+NOTA[[#This Row],[DISC 2-]])</f>
        <v/>
      </c>
      <c r="AA926" s="51" t="str">
        <f>IF(NOTA[[#This Row],[JUMLAH]]="","",NOTA[[#This Row],[JUMLAH]]-NOTA[[#This Row],[DISC]])</f>
        <v/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51" t="str">
        <f>IF(OR(NOTA[[#This Row],[QTY]]="",NOTA[[#This Row],[HARGA SATUAN]]="",),"",NOTA[[#This Row],[QTY]]*NOTA[[#This Row],[HARGA SATUAN]])</f>
        <v/>
      </c>
      <c r="AG926" s="40" t="str">
        <f ca="1">IF(NOTA[ID_H]="","",INDEX(NOTA[TANGGAL],MATCH(,INDIRECT(ADDRESS(ROW(NOTA[TANGGAL]),COLUMN(NOTA[TANGGAL]))&amp;":"&amp;ADDRESS(ROW(),COLUMN(NOTA[TANGGAL]))),-1)))</f>
        <v/>
      </c>
      <c r="AH926" s="42" t="str">
        <f ca="1">IF(NOTA[[#This Row],[NAMA BARANG]]="","",INDEX(NOTA[SUPPLIER],MATCH(,INDIRECT(ADDRESS(ROW(NOTA[ID]),COLUMN(NOTA[ID]))&amp;":"&amp;ADDRESS(ROW(),COLUMN(NOTA[ID]))),-1)))</f>
        <v/>
      </c>
      <c r="AI926" s="42" t="str">
        <f ca="1">IF(NOTA[[#This Row],[ID_H]]="","",IF(NOTA[[#This Row],[FAKTUR]]="",INDIRECT(ADDRESS(ROW()-1,COLUMN())),NOTA[[#This Row],[FAKTUR]]))</f>
        <v/>
      </c>
      <c r="AJ926" s="39" t="str">
        <f ca="1">IF(NOTA[[#This Row],[ID]]="","",COUNTIF(NOTA[ID_H],NOTA[[#This Row],[ID_H]]))</f>
        <v/>
      </c>
      <c r="AK926" s="39" t="str">
        <f ca="1">IF(NOTA[[#This Row],[TGL.NOTA]]="",IF(NOTA[[#This Row],[SUPPLIER_H]]="","",AK925),MONTH(NOTA[[#This Row],[TGL.NOTA]]))</f>
        <v/>
      </c>
      <c r="AL926" s="39" t="str">
        <f>LOWER(SUBSTITUTE(SUBSTITUTE(SUBSTITUTE(SUBSTITUTE(SUBSTITUTE(SUBSTITUTE(SUBSTITUTE(SUBSTITUTE(SUBSTITUTE(NOTA[NAMA BARANG]," ",),".",""),"-",""),"(",""),")",""),",",""),"/",""),"""",""),"+",""))</f>
        <v/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 t="str">
        <f>IF(NOTA[[#This Row],[CONCAT1]]="","",MATCH(NOTA[[#This Row],[CONCAT1]],[3]!db[NB NOTA_C],0))</f>
        <v/>
      </c>
      <c r="AR926" s="39" t="str">
        <f>IF(NOTA[[#This Row],[QTY/ CTN]]="","",TRUE)</f>
        <v/>
      </c>
      <c r="AS926" s="39" t="str">
        <f ca="1">IF(NOTA[[#This Row],[ID_H]]="","",IF(NOTA[[#This Row],[Column3]]=TRUE,NOTA[[#This Row],[QTY/ CTN]],INDEX([3]!db[QTY/ CTN],NOTA[[#This Row],[//DB]])))</f>
        <v/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6" s="39" t="str">
        <f ca="1">IF(NOTA[[#This Row],[ID_H]]="","",MATCH(NOTA[[#This Row],[NB NOTA_C_QTY]],[3]!db[NB NOTA_C_QTY],0))</f>
        <v/>
      </c>
      <c r="AV926" s="55" t="str">
        <f ca="1">IF(NOTA[[#This Row],[NB NOTA_C_QTY]]="","",ROW()-2)</f>
        <v/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 t="str">
        <f ca="1">IF(NOTA[[#This Row],[NAMA BARANG]]="","",INDEX(NOTA[ID],MATCH(,INDIRECT(ADDRESS(ROW(NOTA[ID]),COLUMN(NOTA[ID]))&amp;":"&amp;ADDRESS(ROW(),COLUMN(NOTA[ID]))),-1)))</f>
        <v/>
      </c>
      <c r="E927" s="47"/>
      <c r="H927" s="48"/>
      <c r="N927" s="39"/>
      <c r="Q927" s="43"/>
      <c r="R927" s="49"/>
      <c r="S927" s="50"/>
      <c r="U927" s="51"/>
      <c r="V927" s="46"/>
      <c r="W927" s="51" t="str">
        <f>IF(NOTA[[#This Row],[HARGA/ CTN]]="",NOTA[[#This Row],[JUMLAH_H]],NOTA[[#This Row],[HARGA/ CTN]]*IF(NOTA[[#This Row],[C]]="",0,NOTA[[#This Row],[C]]))</f>
        <v/>
      </c>
      <c r="X927" s="51" t="str">
        <f>IF(NOTA[[#This Row],[JUMLAH]]="","",NOTA[[#This Row],[JUMLAH]]*NOTA[[#This Row],[DISC 1]])</f>
        <v/>
      </c>
      <c r="Y927" s="51" t="str">
        <f>IF(NOTA[[#This Row],[JUMLAH]]="","",(NOTA[[#This Row],[JUMLAH]]-NOTA[[#This Row],[DISC 1-]])*NOTA[[#This Row],[DISC 2]])</f>
        <v/>
      </c>
      <c r="Z927" s="51" t="str">
        <f>IF(NOTA[[#This Row],[JUMLAH]]="","",NOTA[[#This Row],[DISC 1-]]+NOTA[[#This Row],[DISC 2-]])</f>
        <v/>
      </c>
      <c r="AA927" s="51" t="str">
        <f>IF(NOTA[[#This Row],[JUMLAH]]="","",NOTA[[#This Row],[JUMLAH]]-NOTA[[#This Row],[DISC]])</f>
        <v/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51" t="str">
        <f>IF(OR(NOTA[[#This Row],[QTY]]="",NOTA[[#This Row],[HARGA SATUAN]]="",),"",NOTA[[#This Row],[QTY]]*NOTA[[#This Row],[HARGA SATUAN]])</f>
        <v/>
      </c>
      <c r="AG927" s="40" t="str">
        <f ca="1">IF(NOTA[ID_H]="","",INDEX(NOTA[TANGGAL],MATCH(,INDIRECT(ADDRESS(ROW(NOTA[TANGGAL]),COLUMN(NOTA[TANGGAL]))&amp;":"&amp;ADDRESS(ROW(),COLUMN(NOTA[TANGGAL]))),-1)))</f>
        <v/>
      </c>
      <c r="AH927" s="42" t="str">
        <f ca="1">IF(NOTA[[#This Row],[NAMA BARANG]]="","",INDEX(NOTA[SUPPLIER],MATCH(,INDIRECT(ADDRESS(ROW(NOTA[ID]),COLUMN(NOTA[ID]))&amp;":"&amp;ADDRESS(ROW(),COLUMN(NOTA[ID]))),-1)))</f>
        <v/>
      </c>
      <c r="AI927" s="42" t="str">
        <f ca="1">IF(NOTA[[#This Row],[ID_H]]="","",IF(NOTA[[#This Row],[FAKTUR]]="",INDIRECT(ADDRESS(ROW()-1,COLUMN())),NOTA[[#This Row],[FAKTUR]]))</f>
        <v/>
      </c>
      <c r="AJ927" s="39" t="str">
        <f ca="1">IF(NOTA[[#This Row],[ID]]="","",COUNTIF(NOTA[ID_H],NOTA[[#This Row],[ID_H]]))</f>
        <v/>
      </c>
      <c r="AK927" s="39" t="str">
        <f ca="1">IF(NOTA[[#This Row],[TGL.NOTA]]="",IF(NOTA[[#This Row],[SUPPLIER_H]]="","",AK926),MONTH(NOTA[[#This Row],[TGL.NOTA]]))</f>
        <v/>
      </c>
      <c r="AL927" s="39" t="str">
        <f>LOWER(SUBSTITUTE(SUBSTITUTE(SUBSTITUTE(SUBSTITUTE(SUBSTITUTE(SUBSTITUTE(SUBSTITUTE(SUBSTITUTE(SUBSTITUTE(NOTA[NAMA BARANG]," ",),".",""),"-",""),"(",""),")",""),",",""),"/",""),"""",""),"+",""))</f>
        <v/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 t="str">
        <f>IF(NOTA[[#This Row],[CONCAT1]]="","",MATCH(NOTA[[#This Row],[CONCAT1]],[3]!db[NB NOTA_C],0))</f>
        <v/>
      </c>
      <c r="AR927" s="39" t="str">
        <f>IF(NOTA[[#This Row],[QTY/ CTN]]="","",TRUE)</f>
        <v/>
      </c>
      <c r="AS927" s="39" t="str">
        <f ca="1">IF(NOTA[[#This Row],[ID_H]]="","",IF(NOTA[[#This Row],[Column3]]=TRUE,NOTA[[#This Row],[QTY/ CTN]],INDEX([3]!db[QTY/ CTN],NOTA[[#This Row],[//DB]])))</f>
        <v/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7" s="39" t="str">
        <f ca="1">IF(NOTA[[#This Row],[ID_H]]="","",MATCH(NOTA[[#This Row],[NB NOTA_C_QTY]],[3]!db[NB NOTA_C_QTY],0))</f>
        <v/>
      </c>
      <c r="AV927" s="55" t="str">
        <f ca="1">IF(NOTA[[#This Row],[NB NOTA_C_QTY]]="","",ROW()-2)</f>
        <v/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 t="str">
        <f ca="1">IF(NOTA[[#This Row],[NAMA BARANG]]="","",INDEX(NOTA[ID],MATCH(,INDIRECT(ADDRESS(ROW(NOTA[ID]),COLUMN(NOTA[ID]))&amp;":"&amp;ADDRESS(ROW(),COLUMN(NOTA[ID]))),-1)))</f>
        <v/>
      </c>
      <c r="E928" s="47"/>
      <c r="H928" s="48"/>
      <c r="N928" s="39"/>
      <c r="Q928" s="43"/>
      <c r="R928" s="49"/>
      <c r="S928" s="50"/>
      <c r="U928" s="51"/>
      <c r="V928" s="46"/>
      <c r="W928" s="51" t="str">
        <f>IF(NOTA[[#This Row],[HARGA/ CTN]]="",NOTA[[#This Row],[JUMLAH_H]],NOTA[[#This Row],[HARGA/ CTN]]*IF(NOTA[[#This Row],[C]]="",0,NOTA[[#This Row],[C]]))</f>
        <v/>
      </c>
      <c r="X928" s="51" t="str">
        <f>IF(NOTA[[#This Row],[JUMLAH]]="","",NOTA[[#This Row],[JUMLAH]]*NOTA[[#This Row],[DISC 1]])</f>
        <v/>
      </c>
      <c r="Y928" s="51" t="str">
        <f>IF(NOTA[[#This Row],[JUMLAH]]="","",(NOTA[[#This Row],[JUMLAH]]-NOTA[[#This Row],[DISC 1-]])*NOTA[[#This Row],[DISC 2]])</f>
        <v/>
      </c>
      <c r="Z928" s="51" t="str">
        <f>IF(NOTA[[#This Row],[JUMLAH]]="","",NOTA[[#This Row],[DISC 1-]]+NOTA[[#This Row],[DISC 2-]])</f>
        <v/>
      </c>
      <c r="AA928" s="51" t="str">
        <f>IF(NOTA[[#This Row],[JUMLAH]]="","",NOTA[[#This Row],[JUMLAH]]-NOTA[[#This Row],[DISC]])</f>
        <v/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51" t="str">
        <f>IF(OR(NOTA[[#This Row],[QTY]]="",NOTA[[#This Row],[HARGA SATUAN]]="",),"",NOTA[[#This Row],[QTY]]*NOTA[[#This Row],[HARGA SATUAN]])</f>
        <v/>
      </c>
      <c r="AG928" s="40" t="str">
        <f ca="1">IF(NOTA[ID_H]="","",INDEX(NOTA[TANGGAL],MATCH(,INDIRECT(ADDRESS(ROW(NOTA[TANGGAL]),COLUMN(NOTA[TANGGAL]))&amp;":"&amp;ADDRESS(ROW(),COLUMN(NOTA[TANGGAL]))),-1)))</f>
        <v/>
      </c>
      <c r="AH928" s="42" t="str">
        <f ca="1">IF(NOTA[[#This Row],[NAMA BARANG]]="","",INDEX(NOTA[SUPPLIER],MATCH(,INDIRECT(ADDRESS(ROW(NOTA[ID]),COLUMN(NOTA[ID]))&amp;":"&amp;ADDRESS(ROW(),COLUMN(NOTA[ID]))),-1)))</f>
        <v/>
      </c>
      <c r="AI928" s="42" t="str">
        <f ca="1">IF(NOTA[[#This Row],[ID_H]]="","",IF(NOTA[[#This Row],[FAKTUR]]="",INDIRECT(ADDRESS(ROW()-1,COLUMN())),NOTA[[#This Row],[FAKTUR]]))</f>
        <v/>
      </c>
      <c r="AJ928" s="39" t="str">
        <f ca="1">IF(NOTA[[#This Row],[ID]]="","",COUNTIF(NOTA[ID_H],NOTA[[#This Row],[ID_H]]))</f>
        <v/>
      </c>
      <c r="AK928" s="39" t="str">
        <f ca="1">IF(NOTA[[#This Row],[TGL.NOTA]]="",IF(NOTA[[#This Row],[SUPPLIER_H]]="","",AK927),MONTH(NOTA[[#This Row],[TGL.NOTA]]))</f>
        <v/>
      </c>
      <c r="AL928" s="39" t="str">
        <f>LOWER(SUBSTITUTE(SUBSTITUTE(SUBSTITUTE(SUBSTITUTE(SUBSTITUTE(SUBSTITUTE(SUBSTITUTE(SUBSTITUTE(SUBSTITUTE(NOTA[NAMA BARANG]," ",),".",""),"-",""),"(",""),")",""),",",""),"/",""),"""",""),"+",""))</f>
        <v/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 t="str">
        <f>IF(NOTA[[#This Row],[CONCAT1]]="","",MATCH(NOTA[[#This Row],[CONCAT1]],[3]!db[NB NOTA_C],0))</f>
        <v/>
      </c>
      <c r="AR928" s="39" t="str">
        <f>IF(NOTA[[#This Row],[QTY/ CTN]]="","",TRUE)</f>
        <v/>
      </c>
      <c r="AS928" s="39" t="str">
        <f ca="1">IF(NOTA[[#This Row],[ID_H]]="","",IF(NOTA[[#This Row],[Column3]]=TRUE,NOTA[[#This Row],[QTY/ CTN]],INDEX([3]!db[QTY/ CTN],NOTA[[#This Row],[//DB]])))</f>
        <v/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8" s="39" t="str">
        <f ca="1">IF(NOTA[[#This Row],[ID_H]]="","",MATCH(NOTA[[#This Row],[NB NOTA_C_QTY]],[3]!db[NB NOTA_C_QTY],0))</f>
        <v/>
      </c>
      <c r="AV928" s="55" t="str">
        <f ca="1">IF(NOTA[[#This Row],[NB NOTA_C_QTY]]="","",ROW()-2)</f>
        <v/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 t="str">
        <f ca="1">IF(NOTA[[#This Row],[NAMA BARANG]]="","",INDEX(NOTA[ID],MATCH(,INDIRECT(ADDRESS(ROW(NOTA[ID]),COLUMN(NOTA[ID]))&amp;":"&amp;ADDRESS(ROW(),COLUMN(NOTA[ID]))),-1)))</f>
        <v/>
      </c>
      <c r="E929" s="47"/>
      <c r="H929" s="48"/>
      <c r="N929" s="39"/>
      <c r="Q929" s="43"/>
      <c r="R929" s="49"/>
      <c r="S929" s="50"/>
      <c r="U929" s="51"/>
      <c r="V929" s="46"/>
      <c r="W929" s="51" t="str">
        <f>IF(NOTA[[#This Row],[HARGA/ CTN]]="",NOTA[[#This Row],[JUMLAH_H]],NOTA[[#This Row],[HARGA/ CTN]]*IF(NOTA[[#This Row],[C]]="",0,NOTA[[#This Row],[C]]))</f>
        <v/>
      </c>
      <c r="X929" s="51" t="str">
        <f>IF(NOTA[[#This Row],[JUMLAH]]="","",NOTA[[#This Row],[JUMLAH]]*NOTA[[#This Row],[DISC 1]])</f>
        <v/>
      </c>
      <c r="Y929" s="51" t="str">
        <f>IF(NOTA[[#This Row],[JUMLAH]]="","",(NOTA[[#This Row],[JUMLAH]]-NOTA[[#This Row],[DISC 1-]])*NOTA[[#This Row],[DISC 2]])</f>
        <v/>
      </c>
      <c r="Z929" s="51" t="str">
        <f>IF(NOTA[[#This Row],[JUMLAH]]="","",NOTA[[#This Row],[DISC 1-]]+NOTA[[#This Row],[DISC 2-]])</f>
        <v/>
      </c>
      <c r="AA929" s="51" t="str">
        <f>IF(NOTA[[#This Row],[JUMLAH]]="","",NOTA[[#This Row],[JUMLAH]]-NOTA[[#This Row],[DISC]])</f>
        <v/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51" t="str">
        <f>IF(OR(NOTA[[#This Row],[QTY]]="",NOTA[[#This Row],[HARGA SATUAN]]="",),"",NOTA[[#This Row],[QTY]]*NOTA[[#This Row],[HARGA SATUAN]])</f>
        <v/>
      </c>
      <c r="AG929" s="40" t="str">
        <f ca="1">IF(NOTA[ID_H]="","",INDEX(NOTA[TANGGAL],MATCH(,INDIRECT(ADDRESS(ROW(NOTA[TANGGAL]),COLUMN(NOTA[TANGGAL]))&amp;":"&amp;ADDRESS(ROW(),COLUMN(NOTA[TANGGAL]))),-1)))</f>
        <v/>
      </c>
      <c r="AH929" s="42" t="str">
        <f ca="1">IF(NOTA[[#This Row],[NAMA BARANG]]="","",INDEX(NOTA[SUPPLIER],MATCH(,INDIRECT(ADDRESS(ROW(NOTA[ID]),COLUMN(NOTA[ID]))&amp;":"&amp;ADDRESS(ROW(),COLUMN(NOTA[ID]))),-1)))</f>
        <v/>
      </c>
      <c r="AI929" s="42" t="str">
        <f ca="1">IF(NOTA[[#This Row],[ID_H]]="","",IF(NOTA[[#This Row],[FAKTUR]]="",INDIRECT(ADDRESS(ROW()-1,COLUMN())),NOTA[[#This Row],[FAKTUR]]))</f>
        <v/>
      </c>
      <c r="AJ929" s="39" t="str">
        <f ca="1">IF(NOTA[[#This Row],[ID]]="","",COUNTIF(NOTA[ID_H],NOTA[[#This Row],[ID_H]]))</f>
        <v/>
      </c>
      <c r="AK929" s="39" t="str">
        <f ca="1">IF(NOTA[[#This Row],[TGL.NOTA]]="",IF(NOTA[[#This Row],[SUPPLIER_H]]="","",AK928),MONTH(NOTA[[#This Row],[TGL.NOTA]]))</f>
        <v/>
      </c>
      <c r="AL929" s="39" t="str">
        <f>LOWER(SUBSTITUTE(SUBSTITUTE(SUBSTITUTE(SUBSTITUTE(SUBSTITUTE(SUBSTITUTE(SUBSTITUTE(SUBSTITUTE(SUBSTITUTE(NOTA[NAMA BARANG]," ",),".",""),"-",""),"(",""),")",""),",",""),"/",""),"""",""),"+",""))</f>
        <v/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 t="str">
        <f>IF(NOTA[[#This Row],[CONCAT1]]="","",MATCH(NOTA[[#This Row],[CONCAT1]],[3]!db[NB NOTA_C],0))</f>
        <v/>
      </c>
      <c r="AR929" s="39" t="str">
        <f>IF(NOTA[[#This Row],[QTY/ CTN]]="","",TRUE)</f>
        <v/>
      </c>
      <c r="AS929" s="39" t="str">
        <f ca="1">IF(NOTA[[#This Row],[ID_H]]="","",IF(NOTA[[#This Row],[Column3]]=TRUE,NOTA[[#This Row],[QTY/ CTN]],INDEX([3]!db[QTY/ CTN],NOTA[[#This Row],[//DB]])))</f>
        <v/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9" s="39" t="str">
        <f ca="1">IF(NOTA[[#This Row],[ID_H]]="","",MATCH(NOTA[[#This Row],[NB NOTA_C_QTY]],[3]!db[NB NOTA_C_QTY],0))</f>
        <v/>
      </c>
      <c r="AV929" s="55" t="str">
        <f ca="1">IF(NOTA[[#This Row],[NB NOTA_C_QTY]]="","",ROW()-2)</f>
        <v/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NOTA_C_QTY]],[3]!db[NB NOTA_C_QTY],0))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 t="str">
        <f ca="1">IF(NOTA[[#This Row],[NAMA BARANG]]="","",INDEX(NOTA[ID],MATCH(,INDIRECT(ADDRESS(ROW(NOTA[ID]),COLUMN(NOTA[ID]))&amp;":"&amp;ADDRESS(ROW(),COLUMN(NOTA[ID]))),-1)))</f>
        <v/>
      </c>
      <c r="E931" s="47"/>
      <c r="H931" s="48"/>
      <c r="N931" s="39"/>
      <c r="Q931" s="43"/>
      <c r="R931" s="49"/>
      <c r="S931" s="50"/>
      <c r="U931" s="51"/>
      <c r="V931" s="46"/>
      <c r="W931" s="51" t="str">
        <f>IF(NOTA[[#This Row],[HARGA/ CTN]]="",NOTA[[#This Row],[JUMLAH_H]],NOTA[[#This Row],[HARGA/ CTN]]*IF(NOTA[[#This Row],[C]]="",0,NOTA[[#This Row],[C]]))</f>
        <v/>
      </c>
      <c r="X931" s="51" t="str">
        <f>IF(NOTA[[#This Row],[JUMLAH]]="","",NOTA[[#This Row],[JUMLAH]]*NOTA[[#This Row],[DISC 1]])</f>
        <v/>
      </c>
      <c r="Y931" s="51" t="str">
        <f>IF(NOTA[[#This Row],[JUMLAH]]="","",(NOTA[[#This Row],[JUMLAH]]-NOTA[[#This Row],[DISC 1-]])*NOTA[[#This Row],[DISC 2]])</f>
        <v/>
      </c>
      <c r="Z931" s="51" t="str">
        <f>IF(NOTA[[#This Row],[JUMLAH]]="","",NOTA[[#This Row],[DISC 1-]]+NOTA[[#This Row],[DISC 2-]])</f>
        <v/>
      </c>
      <c r="AA931" s="51" t="str">
        <f>IF(NOTA[[#This Row],[JUMLAH]]="","",NOTA[[#This Row],[JUMLAH]]-NOTA[[#This Row],[DISC]])</f>
        <v/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51" t="str">
        <f>IF(OR(NOTA[[#This Row],[QTY]]="",NOTA[[#This Row],[HARGA SATUAN]]="",),"",NOTA[[#This Row],[QTY]]*NOTA[[#This Row],[HARGA SATUAN]])</f>
        <v/>
      </c>
      <c r="AG931" s="40" t="str">
        <f ca="1">IF(NOTA[ID_H]="","",INDEX(NOTA[TANGGAL],MATCH(,INDIRECT(ADDRESS(ROW(NOTA[TANGGAL]),COLUMN(NOTA[TANGGAL]))&amp;":"&amp;ADDRESS(ROW(),COLUMN(NOTA[TANGGAL]))),-1)))</f>
        <v/>
      </c>
      <c r="AH931" s="42" t="str">
        <f ca="1">IF(NOTA[[#This Row],[NAMA BARANG]]="","",INDEX(NOTA[SUPPLIER],MATCH(,INDIRECT(ADDRESS(ROW(NOTA[ID]),COLUMN(NOTA[ID]))&amp;":"&amp;ADDRESS(ROW(),COLUMN(NOTA[ID]))),-1)))</f>
        <v/>
      </c>
      <c r="AI931" s="42" t="str">
        <f ca="1">IF(NOTA[[#This Row],[ID_H]]="","",IF(NOTA[[#This Row],[FAKTUR]]="",INDIRECT(ADDRESS(ROW()-1,COLUMN())),NOTA[[#This Row],[FAKTUR]]))</f>
        <v/>
      </c>
      <c r="AJ931" s="39" t="str">
        <f ca="1">IF(NOTA[[#This Row],[ID]]="","",COUNTIF(NOTA[ID_H],NOTA[[#This Row],[ID_H]]))</f>
        <v/>
      </c>
      <c r="AK931" s="39" t="str">
        <f ca="1">IF(NOTA[[#This Row],[TGL.NOTA]]="",IF(NOTA[[#This Row],[SUPPLIER_H]]="","",AK930),MONTH(NOTA[[#This Row],[TGL.NOTA]]))</f>
        <v/>
      </c>
      <c r="AL931" s="39" t="str">
        <f>LOWER(SUBSTITUTE(SUBSTITUTE(SUBSTITUTE(SUBSTITUTE(SUBSTITUTE(SUBSTITUTE(SUBSTITUTE(SUBSTITUTE(SUBSTITUTE(NOTA[NAMA BARANG]," ",),".",""),"-",""),"(",""),")",""),",",""),"/",""),"""",""),"+",""))</f>
        <v/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 t="str">
        <f>IF(NOTA[[#This Row],[CONCAT1]]="","",MATCH(NOTA[[#This Row],[CONCAT1]],[3]!db[NB NOTA_C],0))</f>
        <v/>
      </c>
      <c r="AR931" s="39" t="str">
        <f>IF(NOTA[[#This Row],[QTY/ CTN]]="","",TRUE)</f>
        <v/>
      </c>
      <c r="AS931" s="39" t="str">
        <f ca="1">IF(NOTA[[#This Row],[ID_H]]="","",IF(NOTA[[#This Row],[Column3]]=TRUE,NOTA[[#This Row],[QTY/ CTN]],INDEX([3]!db[QTY/ CTN],NOTA[[#This Row],[//DB]])))</f>
        <v/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1" s="39" t="str">
        <f ca="1">IF(NOTA[[#This Row],[ID_H]]="","",MATCH(NOTA[[#This Row],[NB NOTA_C_QTY]],[3]!db[NB NOTA_C_QTY],0))</f>
        <v/>
      </c>
      <c r="AV931" s="55" t="str">
        <f ca="1">IF(NOTA[[#This Row],[NB NOTA_C_QTY]]="","",ROW()-2)</f>
        <v/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NOTA_C_QTY]],[3]!db[NB NOTA_C_QTY],0))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NOTA_C_QTY]],[3]!db[NB NOTA_C_QTY],0))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NOTA_C_QTY]],[3]!db[NB NOTA_C_QTY],0))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NOTA_C_QTY]],[3]!db[NB NOTA_C_QTY],0))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NOTA_C_QTY]],[3]!db[NB NOTA_C_QTY],0))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NOTA_C_QTY]],[3]!db[NB NOTA_C_QTY],0))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NOTA_C_QTY]],[3]!db[NB NOTA_C_QTY],0))</f>
        <v/>
      </c>
      <c r="AV938" s="55" t="str">
        <f ca="1">IF(NOTA[[#This Row],[NB NOTA_C_QTY]]="","",ROW()-2)</f>
        <v/>
      </c>
    </row>
  </sheetData>
  <conditionalFormatting sqref="B1:C1048576">
    <cfRule type="duplicateValues" dxfId="249" priority="1617"/>
    <cfRule type="duplicateValues" dxfId="248" priority="1618"/>
  </conditionalFormatting>
  <conditionalFormatting sqref="B1:B1048576">
    <cfRule type="duplicateValues" dxfId="247" priority="1623"/>
  </conditionalFormatting>
  <conditionalFormatting sqref="H636:H1048576 H248:H281 H283:H634 H1:H18 H20:H246">
    <cfRule type="duplicateValues" dxfId="246" priority="1626"/>
  </conditionalFormatting>
  <conditionalFormatting sqref="B3:B28">
    <cfRule type="duplicateValues" dxfId="245" priority="1629"/>
  </conditionalFormatting>
  <conditionalFormatting sqref="AP3:AP28">
    <cfRule type="duplicateValues" dxfId="244" priority="1630"/>
  </conditionalFormatting>
  <conditionalFormatting sqref="H248:H281 H283:H407 H3:H18 H20:H246">
    <cfRule type="duplicateValues" dxfId="243" priority="1645"/>
  </conditionalFormatting>
  <conditionalFormatting sqref="AO3:AO938">
    <cfRule type="duplicateValues" dxfId="242" priority="1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26" sqref="C26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15.1406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31</v>
      </c>
      <c r="B1" s="19" t="s">
        <v>0</v>
      </c>
      <c r="C1" s="19" t="s">
        <v>37</v>
      </c>
      <c r="D1" s="19" t="s">
        <v>53</v>
      </c>
      <c r="E1" s="20" t="s">
        <v>49</v>
      </c>
      <c r="F1" s="15" t="s">
        <v>2</v>
      </c>
      <c r="G1" s="19" t="s">
        <v>46</v>
      </c>
      <c r="H1" s="17" t="s">
        <v>6</v>
      </c>
      <c r="I1" s="20" t="s">
        <v>4</v>
      </c>
      <c r="J1" s="19" t="s">
        <v>5</v>
      </c>
      <c r="K1" s="24" t="s">
        <v>39</v>
      </c>
      <c r="L1" s="24" t="s">
        <v>40</v>
      </c>
      <c r="M1" s="24" t="s">
        <v>41</v>
      </c>
      <c r="N1" s="24" t="s">
        <v>20</v>
      </c>
      <c r="O1" s="24" t="s">
        <v>42</v>
      </c>
      <c r="P1" s="24" t="s">
        <v>44</v>
      </c>
      <c r="Q1" s="24" t="s">
        <v>22</v>
      </c>
      <c r="R1" s="19" t="s">
        <v>43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15">
        <f ca="1">HYPERLINK("[NOTA_.XLSX]NOTA!c"&amp;PAJAK[[#This Row],[//]],IF(PAJAK[[#This Row],[//]]="","",INDEX(INDIRECT("NOTA["&amp;PAJAK[#Headers]&amp;"]"),PAJAK[[#This Row],[//]]-2)))</f>
        <v>15</v>
      </c>
      <c r="C2" s="15" t="str">
        <f ca="1">IF(PAJAK[[#This Row],[//]]="","",INDEX(INDIRECT("NOTA["&amp;PAJAK[#Headers]&amp;"]"),PAJAK[[#This Row],[//]]-2))</f>
        <v>ATA_0507_107-7</v>
      </c>
      <c r="D2" s="15" t="e">
        <f ca="1">MATCH(PAJAK[[#This Row],[ID]],[4]!Table1[ID],0)</f>
        <v>#REF!</v>
      </c>
      <c r="E2" s="16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Row],[ID]],[4]!Table1[ID],0)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9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1">
        <f ca="1">HYPERLINK("[NOTA_.XLSX]NOTA!c"&amp;PAJAK[[#This Row],[//]],IF(PAJAK[[#This Row],[//]]="","",INDEX(INDIRECT("NOTA["&amp;PAJAK[#Headers]&amp;"]"),PAJAK[[#This Row],[//]]-2)))</f>
        <v>17</v>
      </c>
      <c r="C4" s="19" t="str">
        <f ca="1">IF(PAJAK[[#This Row],[//]]="","",INDEX(INDIRECT("NOTA["&amp;PAJAK[#Headers]&amp;"]"),PAJAK[[#This Row],[//]]-2))</f>
        <v>KEN_0507_111-6</v>
      </c>
      <c r="D4" s="19" t="e">
        <f ca="1">MATCH(PAJAK[[#This Row],[ID]],[4]!Table1[ID],0)</f>
        <v>#REF!</v>
      </c>
      <c r="E4" s="20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Row],[ID]],[4]!Table1[ID],0)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Row],[ID]],[4]!Table1[ID],0)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5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15">
        <f ca="1">HYPERLINK("[NOTA_.XLSX]NOTA!c"&amp;PAJAK[[#This Row],[//]],IF(PAJAK[[#This Row],[//]]="","",INDEX(INDIRECT("NOTA["&amp;PAJAK[#Headers]&amp;"]"),PAJAK[[#This Row],[//]]-2)))</f>
        <v>28</v>
      </c>
      <c r="C7" s="15" t="str">
        <f ca="1">IF(PAJAK[[#This Row],[//]]="","",INDEX(INDIRECT("NOTA["&amp;PAJAK[#Headers]&amp;"]"),PAJAK[[#This Row],[//]]-2))</f>
        <v>SDI_0707_067-3</v>
      </c>
      <c r="D7" s="15" t="e">
        <f ca="1">MATCH(PAJAK[[#This Row],[ID]],[4]!Table1[ID],0)</f>
        <v>#REF!</v>
      </c>
      <c r="E7" s="16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9463783.4399999995</v>
      </c>
      <c r="L7" s="24">
        <f ca="1">IF(PAJAK[[#This Row],[//]]="","",SUMIF(NOTA[ID_H],PAJAK[[#This Row],[ID]],NOTA[DISC]))</f>
        <v>1512810.7559999998</v>
      </c>
      <c r="M7" s="24">
        <f ca="1">PAJAK[[#This Row],[SUB TOTAL]]-PAJAK[[#This Row],[DISKON]]</f>
        <v>7950972.6839999994</v>
      </c>
      <c r="N7" s="24">
        <f ca="1">IF(PAJAK[[#This Row],[//]]="","",INDEX(INDIRECT("NOTA["&amp;PAJAK[#Headers]&amp;"]"),PAJAK[[#This Row],[//]]-2+PAJAK[[#This Row],[QB]]-1))</f>
        <v>0</v>
      </c>
      <c r="O7" s="24">
        <f ca="1">(PAJAK[[#This Row],[SUB T-DISC]]-PAJAK[[#This Row],[DISC DLL]])/111%</f>
        <v>7163038.4540540529</v>
      </c>
      <c r="P7" s="24">
        <f ca="1">PAJAK[[#This Row],[DPP]]*PAJAK[[#This Row],[PPN]]</f>
        <v>787934.22994594579</v>
      </c>
      <c r="Q7" s="24">
        <f ca="1">PAJAK[[#This Row],[DPP]]+PAJAK[[#This Row],[PPN 11%]]</f>
        <v>7950972.6839999985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Row],[ID]],[4]!Table1[ID],0)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Row],[ID]],[4]!Table1[ID],0)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5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15">
        <f ca="1">HYPERLINK("[NOTA_.XLSX]NOTA!c"&amp;PAJAK[[#This Row],[//]],IF(PAJAK[[#This Row],[//]]="","",INDEX(INDIRECT("NOTA["&amp;PAJAK[#Headers]&amp;"]"),PAJAK[[#This Row],[//]]-2)))</f>
        <v>37</v>
      </c>
      <c r="C10" s="15" t="str">
        <f ca="1">IF(PAJAK[[#This Row],[//]]="","",INDEX(INDIRECT("NOTA["&amp;PAJAK[#Headers]&amp;"]"),PAJAK[[#This Row],[//]]-2))</f>
        <v>KEN_0707_246-4</v>
      </c>
      <c r="D10" s="15" t="e">
        <f ca="1">MATCH(PAJAK[[#This Row],[ID]],[4]!Table1[ID],0)</f>
        <v>#REF!</v>
      </c>
      <c r="E10" s="16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Row],[ID]],[4]!Table1[ID],0)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Row],[ID]],[4]!Table1[ID],0)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Row],[ID]],[4]!Table1[ID],0)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9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21">
        <f ca="1">HYPERLINK("[NOTA_.XLSX]NOTA!c"&amp;PAJAK[[#This Row],[//]],IF(PAJAK[[#This Row],[//]]="","",INDEX(INDIRECT("NOTA["&amp;PAJAK[#Headers]&amp;"]"),PAJAK[[#This Row],[//]]-2)))</f>
        <v>41</v>
      </c>
      <c r="C14" s="19" t="str">
        <f ca="1">IF(PAJAK[[#This Row],[//]]="","",INDEX(INDIRECT("NOTA["&amp;PAJAK[#Headers]&amp;"]"),PAJAK[[#This Row],[//]]-2))</f>
        <v>ATA_0807_255-8</v>
      </c>
      <c r="D14" s="19" t="e">
        <f ca="1">MATCH(PAJAK[[#This Row],[ID]],[4]!Table1[ID],0)</f>
        <v>#REF!</v>
      </c>
      <c r="E14" s="20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9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1">
        <f ca="1">HYPERLINK("[NOTA_.XLSX]NOTA!c"&amp;PAJAK[[#This Row],[//]],IF(PAJAK[[#This Row],[//]]="","",INDEX(INDIRECT("NOTA["&amp;PAJAK[#Headers]&amp;"]"),PAJAK[[#This Row],[//]]-2)))</f>
        <v>42</v>
      </c>
      <c r="C15" s="19" t="str">
        <f ca="1">IF(PAJAK[[#This Row],[//]]="","",INDEX(INDIRECT("NOTA["&amp;PAJAK[#Headers]&amp;"]"),PAJAK[[#This Row],[//]]-2))</f>
        <v>ATA_0807_292-5</v>
      </c>
      <c r="D15" s="19" t="e">
        <f ca="1">MATCH(PAJAK[[#This Row],[ID]],[4]!Table1[ID],0)</f>
        <v>#REF!</v>
      </c>
      <c r="E15" s="20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21">
        <f ca="1">HYPERLINK("[NOTA_.XLSX]NOTA!c"&amp;PAJAK[[#This Row],[//]],IF(PAJAK[[#This Row],[//]]="","",INDEX(INDIRECT("NOTA["&amp;PAJAK[#Headers]&amp;"]"),PAJAK[[#This Row],[//]]-2)))</f>
        <v>43</v>
      </c>
      <c r="C16" s="19" t="str">
        <f ca="1">IF(PAJAK[[#This Row],[//]]="","",INDEX(INDIRECT("NOTA["&amp;PAJAK[#Headers]&amp;"]"),PAJAK[[#This Row],[//]]-2))</f>
        <v>KEN_0807_383-8</v>
      </c>
      <c r="D16" s="19" t="e">
        <f ca="1">MATCH(PAJAK[[#This Row],[ID]],[4]!Table1[ID],0)</f>
        <v>#REF!</v>
      </c>
      <c r="E16" s="20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Row],[ID]],[4]!Table1[ID],0)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15">
        <f ca="1">HYPERLINK("[NOTA_.XLSX]NOTA!c"&amp;PAJAK[[#This Row],[//]],IF(PAJAK[[#This Row],[//]]="","",INDEX(INDIRECT("NOTA["&amp;PAJAK[#Headers]&amp;"]"),PAJAK[[#This Row],[//]]-2)))</f>
        <v>52</v>
      </c>
      <c r="C18" s="15" t="str">
        <f ca="1">IF(PAJAK[[#This Row],[//]]="","",INDEX(INDIRECT("NOTA["&amp;PAJAK[#Headers]&amp;"]"),PAJAK[[#This Row],[//]]-2))</f>
        <v>KEN_1007_535-7</v>
      </c>
      <c r="D18" s="15" t="e">
        <f ca="1">MATCH(PAJAK[[#This Row],[ID]],[4]!Table1[ID],0)</f>
        <v>#REF!</v>
      </c>
      <c r="E18" s="16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Row],[ID]],[4]!Table1[ID],0)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Row],[ID]],[4]!Table1[ID],0)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21">
        <f ca="1">HYPERLINK("[NOTA_.XLSX]NOTA!c"&amp;PAJAK[[#This Row],[//]],IF(PAJAK[[#This Row],[//]]="","",INDEX(INDIRECT("NOTA["&amp;PAJAK[#Headers]&amp;"]"),PAJAK[[#This Row],[//]]-2)))</f>
        <v>55</v>
      </c>
      <c r="C21" s="19" t="str">
        <f ca="1">IF(PAJAK[[#This Row],[//]]="","",INDEX(INDIRECT("NOTA["&amp;PAJAK[#Headers]&amp;"]"),PAJAK[[#This Row],[//]]-2))</f>
        <v>ATA_1007_611-12</v>
      </c>
      <c r="D21" s="19" t="e">
        <f ca="1">MATCH(PAJAK[[#This Row],[ID]],[4]!Table1[ID],0)</f>
        <v>#REF!</v>
      </c>
      <c r="E21" s="20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Row],[ID]],[4]!Table1[ID],0)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Row],[ID]],[4]!Table1[ID],0)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Row],[ID]],[4]!Table1[ID],0)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21">
        <f ca="1">HYPERLINK("[NOTA_.XLSX]NOTA!c"&amp;PAJAK[[#This Row],[//]],IF(PAJAK[[#This Row],[//]]="","",INDEX(INDIRECT("NOTA["&amp;PAJAK[#Headers]&amp;"]"),PAJAK[[#This Row],[//]]-2)))</f>
        <v>60</v>
      </c>
      <c r="C25" s="19" t="str">
        <f ca="1">IF(PAJAK[[#This Row],[//]]="","",INDEX(INDIRECT("NOTA["&amp;PAJAK[#Headers]&amp;"]"),PAJAK[[#This Row],[//]]-2))</f>
        <v>KEN_1207_865-5</v>
      </c>
      <c r="D25" s="19" t="e">
        <f ca="1">MATCH(PAJAK[[#This Row],[ID]],[4]!Table1[ID],0)</f>
        <v>#REF!</v>
      </c>
      <c r="E25" s="20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Row],[ID]],[4]!Table1[ID],0)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21">
        <f ca="1">HYPERLINK("[NOTA_.XLSX]NOTA!c"&amp;PAJAK[[#This Row],[//]],IF(PAJAK[[#This Row],[//]]="","",INDEX(INDIRECT("NOTA["&amp;PAJAK[#Headers]&amp;"]"),PAJAK[[#This Row],[//]]-2)))</f>
        <v>66</v>
      </c>
      <c r="C27" s="19" t="str">
        <f ca="1">IF(PAJAK[[#This Row],[//]]="","",INDEX(INDIRECT("NOTA["&amp;PAJAK[#Headers]&amp;"]"),PAJAK[[#This Row],[//]]-2))</f>
        <v>KEN_1407_030-7</v>
      </c>
      <c r="D27" s="19" t="e">
        <f ca="1">MATCH(PAJAK[[#This Row],[ID]],[4]!Table1[ID],0)</f>
        <v>#REF!</v>
      </c>
      <c r="E27" s="20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Row],[ID]],[4]!Table1[ID],0)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15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Row],[ID]],[4]!Table1[ID],0)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Row],[ID]],[4]!Table1[ID],0)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Row],[ID]],[4]!Table1[ID],0)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5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2">
        <f ca="1">HYPERLINK("[NOTA_.XLSX]NOTA!c"&amp;PAJAK[[#This Row],[//]],IF(PAJAK[[#This Row],[//]]="","",INDEX(INDIRECT("NOTA["&amp;PAJAK[#Headers]&amp;"]"),PAJAK[[#This Row],[//]]-2)))</f>
        <v>71</v>
      </c>
      <c r="C32" s="15" t="str">
        <f ca="1">IF(PAJAK[[#This Row],[//]]="","",INDEX(INDIRECT("NOTA["&amp;PAJAK[#Headers]&amp;"]"),PAJAK[[#This Row],[//]]-2))</f>
        <v>ATA_1407_914-2</v>
      </c>
      <c r="D32" s="15" t="e">
        <f ca="1">MATCH(PAJAK[[#This Row],[ID]],[4]!Table1[ID],0)</f>
        <v>#REF!</v>
      </c>
      <c r="E32" s="16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Row],[ID]],[4]!Table1[ID],0)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Row],[ID]],[4]!Table1[ID],0)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9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21">
        <f ca="1">HYPERLINK("[NOTA_.XLSX]NOTA!c"&amp;PAJAK[[#This Row],[//]],IF(PAJAK[[#This Row],[//]]="","",INDEX(INDIRECT("NOTA["&amp;PAJAK[#Headers]&amp;"]"),PAJAK[[#This Row],[//]]-2)))</f>
        <v>74</v>
      </c>
      <c r="C35" s="19" t="str">
        <f ca="1">IF(PAJAK[[#This Row],[//]]="","",INDEX(INDIRECT("NOTA["&amp;PAJAK[#Headers]&amp;"]"),PAJAK[[#This Row],[//]]-2))</f>
        <v>ATA_1407_734-3</v>
      </c>
      <c r="D35" s="19" t="e">
        <f ca="1">MATCH(PAJAK[[#This Row],[ID]],[4]!Table1[ID],0)</f>
        <v>#REF!</v>
      </c>
      <c r="E35" s="20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Row],[ID]],[4]!Table1[ID],0)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28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8">
        <f ca="1">HYPERLINK("[NOTA_.XLSX]NOTA!c"&amp;PAJAK[[#This Row],[//]],IF(PAJAK[[#This Row],[//]]="","",INDEX(INDIRECT("NOTA["&amp;PAJAK[#Headers]&amp;"]"),PAJAK[[#This Row],[//]]-2)))</f>
        <v>76</v>
      </c>
      <c r="C37" s="28" t="str">
        <f ca="1">IF(PAJAK[[#This Row],[//]]="","",INDEX(INDIRECT("NOTA["&amp;PAJAK[#Headers]&amp;"]"),PAJAK[[#This Row],[//]]-2))</f>
        <v>ATA_1407_783-5</v>
      </c>
      <c r="D37" s="28" t="e">
        <f ca="1">MATCH(PAJAK[[#This Row],[ID]],[4]!Table1[ID],0)</f>
        <v>#REF!</v>
      </c>
      <c r="E37" s="29">
        <f ca="1">IF(PAJAK[[#This Row],[ID]]="","",COUNTIF(NOTA[ID_H],PAJAK[[#This Row],[ID]]))</f>
        <v>5</v>
      </c>
      <c r="F37" s="28" t="str">
        <f ca="1">IF(PAJAK[[#This Row],[//]]="","",INDEX(CONV[2],MATCH(INDEX(INDIRECT("NOTA["&amp;PAJAK[#Headers]&amp;"]"),PAJAK[[#This Row],[//]]-2),CONV[1],0),0))</f>
        <v>PT ATALI MAKMUR</v>
      </c>
      <c r="G37" s="30">
        <f ca="1">IF(PAJAK[[#This Row],[//]]="","",INDEX(NOTA[TGL_H],PAJAK[[#This Row],[//]]-2))</f>
        <v>45121</v>
      </c>
      <c r="H37" s="30">
        <f ca="1">IF(PAJAK[[#This Row],[//]]="","",INDEX(INDIRECT("NOTA["&amp;PAJAK[#Headers]&amp;"]"),PAJAK[[#This Row],[//]]-2))</f>
        <v>45117</v>
      </c>
      <c r="I37" s="29" t="str">
        <f ca="1">IF(PAJAK[[#This Row],[//]]="","",INDEX(INDIRECT("NOTA["&amp;PAJAK[#Headers]&amp;"]"),PAJAK[[#This Row],[//]]-2))</f>
        <v>SA230711783</v>
      </c>
      <c r="J37" s="28" t="str">
        <f ca="1">IF(OR(PAJAK[[#This Row],[//]]="",INDEX(INDIRECT("NOTA["&amp;PAJAK[#Headers]&amp;"]"),PAJAK[[#This Row],[//]]-2)=""),"",INDEX(INDIRECT("NOTA["&amp;PAJAK[#Headers]&amp;"]"),PAJAK[[#This Row],[//]]-2))</f>
        <v/>
      </c>
      <c r="K37" s="34">
        <f ca="1">IF(PAJAK[[#This Row],[//]]="","",SUMIF(NOTA[ID_H],PAJAK[[#This Row],[ID]],NOTA[JUMLAH]))</f>
        <v>14508000</v>
      </c>
      <c r="L37" s="34">
        <f ca="1">IF(PAJAK[[#This Row],[//]]="","",SUMIF(NOTA[ID_H],PAJAK[[#This Row],[ID]],NOTA[DISC]))</f>
        <v>2448225</v>
      </c>
      <c r="M37" s="34">
        <f ca="1">PAJAK[[#This Row],[SUB TOTAL]]-PAJAK[[#This Row],[DISKON]]</f>
        <v>12059775</v>
      </c>
      <c r="N37" s="34">
        <f ca="1">IF(PAJAK[[#This Row],[//]]="","",INDEX(INDIRECT("NOTA["&amp;PAJAK[#Headers]&amp;"]"),PAJAK[[#This Row],[//]]-2+PAJAK[[#This Row],[QB]]-1))</f>
        <v>0</v>
      </c>
      <c r="O37" s="34">
        <f ca="1">(PAJAK[[#This Row],[SUB T-DISC]]-PAJAK[[#This Row],[DISC DLL]])/111%</f>
        <v>10864662.162162161</v>
      </c>
      <c r="P37" s="34">
        <f ca="1">PAJAK[[#This Row],[DPP]]*PAJAK[[#This Row],[PPN]]</f>
        <v>1195112.8378378376</v>
      </c>
      <c r="Q37" s="34">
        <f ca="1">PAJAK[[#This Row],[DPP]]+PAJAK[[#This Row],[PPN 11%]]</f>
        <v>12059774.999999998</v>
      </c>
      <c r="R37" s="35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1">
        <f ca="1">HYPERLINK("[NOTA_.XLSX]NOTA!c"&amp;PAJAK[[#This Row],[//]],IF(PAJAK[[#This Row],[//]]="","",INDEX(INDIRECT("NOTA["&amp;PAJAK[#Headers]&amp;"]"),PAJAK[[#This Row],[//]]-2)))</f>
        <v>77</v>
      </c>
      <c r="C38" s="19" t="str">
        <f ca="1">IF(PAJAK[[#This Row],[//]]="","",INDEX(INDIRECT("NOTA["&amp;PAJAK[#Headers]&amp;"]"),PAJAK[[#This Row],[//]]-2))</f>
        <v>ATA_1407_666-4</v>
      </c>
      <c r="D38" s="19" t="e">
        <f ca="1">MATCH(PAJAK[[#This Row],[ID]],[4]!Table1[ID],0)</f>
        <v>#REF!</v>
      </c>
      <c r="E38" s="20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401</v>
      </c>
      <c r="B39" s="21">
        <f ca="1">HYPERLINK("[NOTA_.XLSX]NOTA!c"&amp;PAJAK[[#This Row],[//]],IF(PAJAK[[#This Row],[//]]="","",INDEX(INDIRECT("NOTA["&amp;PAJAK[#Headers]&amp;"]"),PAJAK[[#This Row],[//]]-2)))</f>
        <v>81</v>
      </c>
      <c r="C39" s="19" t="str">
        <f ca="1">IF(PAJAK[[#This Row],[//]]="","",INDEX(INDIRECT("NOTA["&amp;PAJAK[#Headers]&amp;"]"),PAJAK[[#This Row],[//]]-2))</f>
        <v>KEN_1807_355-2</v>
      </c>
      <c r="D39" s="19" t="e">
        <f ca="1">MATCH(PAJAK[[#This Row],[ID]],[4]!Table1[ID],0)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PT KENKO SINAR INDONESIA</v>
      </c>
      <c r="G39" s="17">
        <f ca="1">IF(PAJAK[[#This Row],[//]]="","",INDEX(NOTA[TGL_H],PAJAK[[#This Row],[//]]-2))</f>
        <v>45125</v>
      </c>
      <c r="H39" s="17">
        <f ca="1">IF(PAJAK[[#This Row],[//]]="","",INDEX(INDIRECT("NOTA["&amp;PAJAK[#Headers]&amp;"]"),PAJAK[[#This Row],[//]]-2))</f>
        <v>45122</v>
      </c>
      <c r="I39" s="16" t="str">
        <f ca="1">IF(PAJAK[[#This Row],[//]]="","",INDEX(INDIRECT("NOTA["&amp;PAJAK[#Headers]&amp;"]"),PAJAK[[#This Row],[//]]-2))</f>
        <v>23071355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9324000</v>
      </c>
      <c r="L39" s="24">
        <f ca="1">IF(PAJAK[[#This Row],[//]]="","",SUMIF(NOTA[ID_H],PAJAK[[#This Row],[ID]],NOTA[DISC]))</f>
        <v>1585080</v>
      </c>
      <c r="M39" s="24">
        <f ca="1">PAJAK[[#This Row],[SUB TOTAL]]-PAJAK[[#This Row],[DISKON]]</f>
        <v>7738920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6971999.9999999991</v>
      </c>
      <c r="P39" s="24">
        <f ca="1">PAJAK[[#This Row],[DPP]]*PAJAK[[#This Row],[PPN]]</f>
        <v>766919.99999999988</v>
      </c>
      <c r="Q39" s="24">
        <f ca="1">PAJAK[[#This Row],[DPP]]+PAJAK[[#This Row],[PPN 11%]]</f>
        <v>7738919.9999999991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404</v>
      </c>
      <c r="B40" s="21">
        <f ca="1">HYPERLINK("[NOTA_.XLSX]NOTA!c"&amp;PAJAK[[#This Row],[//]],IF(PAJAK[[#This Row],[//]]="","",INDEX(INDIRECT("NOTA["&amp;PAJAK[#Headers]&amp;"]"),PAJAK[[#This Row],[//]]-2)))</f>
        <v>82</v>
      </c>
      <c r="C40" s="19" t="str">
        <f ca="1">IF(PAJAK[[#This Row],[//]]="","",INDEX(INDIRECT("NOTA["&amp;PAJAK[#Headers]&amp;"]"),PAJAK[[#This Row],[//]]-2))</f>
        <v>KEN_1807_464-8</v>
      </c>
      <c r="D40" s="19" t="e">
        <f ca="1">MATCH(PAJAK[[#This Row],[ID]],[4]!Table1[ID],0)</f>
        <v>#REF!</v>
      </c>
      <c r="E40" s="20">
        <f ca="1">IF(PAJAK[[#This Row],[ID]]="","",COUNTIF(NOTA[ID_H],PAJAK[[#This Row],[ID]]))</f>
        <v>8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45124</v>
      </c>
      <c r="I40" s="16" t="str">
        <f ca="1">IF(PAJAK[[#This Row],[//]]="","",INDEX(INDIRECT("NOTA["&amp;PAJAK[#Headers]&amp;"]"),PAJAK[[#This Row],[//]]-2))</f>
        <v>23071464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20867600</v>
      </c>
      <c r="L40" s="24">
        <f ca="1">IF(PAJAK[[#This Row],[//]]="","",SUMIF(NOTA[ID_H],PAJAK[[#This Row],[ID]],NOTA[DISC]))</f>
        <v>3547492</v>
      </c>
      <c r="M40" s="24">
        <f ca="1">PAJAK[[#This Row],[SUB TOTAL]]-PAJAK[[#This Row],[DISKON]]</f>
        <v>17320108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15603700.9009009</v>
      </c>
      <c r="P40" s="24">
        <f ca="1">PAJAK[[#This Row],[DPP]]*PAJAK[[#This Row],[PPN]]</f>
        <v>1716407.0990990989</v>
      </c>
      <c r="Q40" s="24">
        <f ca="1">PAJAK[[#This Row],[DPP]]+PAJAK[[#This Row],[PPN 11%]]</f>
        <v>17320108</v>
      </c>
      <c r="R40" s="18" t="str">
        <f ca="1">IF(ISNUMBER(PAJAK[[#This Row],[//]]),PPN,"")</f>
        <v>11%</v>
      </c>
    </row>
    <row r="41" spans="1:18" x14ac:dyDescent="0.25">
      <c r="A41" s="15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22" t="str">
        <f ca="1">HYPERLINK("[NOTA_.XLSX]NOTA!c"&amp;PAJAK[[#This Row],[//]],IF(PAJAK[[#This Row],[//]]="","",INDEX(INDIRECT("NOTA["&amp;PAJAK[#Headers]&amp;"]"),PAJAK[[#This Row],[//]]-2)))</f>
        <v/>
      </c>
      <c r="C41" s="15" t="str">
        <f ca="1">IF(PAJAK[[#This Row],[//]]="","",INDEX(INDIRECT("NOTA["&amp;PAJAK[#Headers]&amp;"]"),PAJAK[[#This Row],[//]]-2))</f>
        <v/>
      </c>
      <c r="D41" s="15" t="e">
        <f ca="1">MATCH(PAJAK[[#This Row],[ID]],[4]!Table1[ID],0)</f>
        <v>#REF!</v>
      </c>
      <c r="E41" s="16" t="str">
        <f ca="1">IF(PAJAK[[#This Row],[ID]]="","",COUNTIF(NOTA[ID_H],PAJAK[[#This Row],[ID]]))</f>
        <v/>
      </c>
      <c r="F41" s="15" t="str">
        <f ca="1">IF(PAJAK[[#This Row],[//]]="","",INDEX(CONV[2],MATCH(INDEX(INDIRECT("NOTA["&amp;PAJAK[#Headers]&amp;"]"),PAJAK[[#This Row],[//]]-2),CONV[1],0),0))</f>
        <v/>
      </c>
      <c r="G41" s="17" t="str">
        <f ca="1">IF(PAJAK[[#This Row],[//]]="","",INDEX(NOTA[TGL_H],PAJAK[[#This Row],[//]]-2))</f>
        <v/>
      </c>
      <c r="H41" s="17" t="str">
        <f ca="1">IF(PAJAK[[#This Row],[//]]="","",INDEX(INDIRECT("NOTA["&amp;PAJAK[#Headers]&amp;"]"),PAJAK[[#This Row],[//]]-2))</f>
        <v/>
      </c>
      <c r="I41" s="16" t="str">
        <f ca="1">IF(PAJAK[[#This Row],[//]]="","",INDEX(INDIRECT("NOTA["&amp;PAJAK[#Headers]&amp;"]"),PAJAK[[#This Row],[//]]-2))</f>
        <v/>
      </c>
      <c r="J4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24" t="str">
        <f ca="1">IF(PAJAK[[#This Row],[//]]="","",SUMIF(NOTA[ID_H],PAJAK[[#This Row],[ID]],NOTA[JUMLAH]))</f>
        <v/>
      </c>
      <c r="L41" s="24" t="str">
        <f ca="1">IF(PAJAK[[#This Row],[//]]="","",SUMIF(NOTA[ID_H],PAJAK[[#This Row],[ID]],NOTA[DISC]))</f>
        <v/>
      </c>
      <c r="M41" s="24" t="e">
        <f ca="1">PAJAK[[#This Row],[SUB TOTAL]]-PAJAK[[#This Row],[DISKON]]</f>
        <v>#VALUE!</v>
      </c>
      <c r="N41" s="24" t="str">
        <f ca="1">IF(PAJAK[[#This Row],[//]]="","",INDEX(INDIRECT("NOTA["&amp;PAJAK[#Headers]&amp;"]"),PAJAK[[#This Row],[//]]-2+PAJAK[[#This Row],[QB]]-1))</f>
        <v/>
      </c>
      <c r="O41" s="24" t="e">
        <f ca="1">(PAJAK[[#This Row],[SUB T-DISC]]-PAJAK[[#This Row],[DISC DLL]])/111%</f>
        <v>#VALUE!</v>
      </c>
      <c r="P41" s="24" t="e">
        <f ca="1">PAJAK[[#This Row],[DPP]]*PAJAK[[#This Row],[PPN]]</f>
        <v>#VALUE!</v>
      </c>
      <c r="Q41" s="24" t="e">
        <f ca="1">PAJAK[[#This Row],[DPP]]+PAJAK[[#This Row],[PPN 11%]]</f>
        <v>#VALUE!</v>
      </c>
      <c r="R41" s="18" t="str">
        <f ca="1">IF(ISNUMBER(PAJAK[[#This Row],[//]]),PPN,"")</f>
        <v/>
      </c>
    </row>
    <row r="42" spans="1:18" x14ac:dyDescent="0.25">
      <c r="A42" s="15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" t="str">
        <f ca="1">HYPERLINK("[NOTA_.XLSX]NOTA!c"&amp;PAJAK[[#This Row],[//]],IF(PAJAK[[#This Row],[//]]="","",INDEX(INDIRECT("NOTA["&amp;PAJAK[#Headers]&amp;"]"),PAJAK[[#This Row],[//]]-2)))</f>
        <v/>
      </c>
      <c r="C42" s="15" t="str">
        <f ca="1">IF(PAJAK[[#This Row],[//]]="","",INDEX(INDIRECT("NOTA["&amp;PAJAK[#Headers]&amp;"]"),PAJAK[[#This Row],[//]]-2))</f>
        <v/>
      </c>
      <c r="D42" s="15" t="e">
        <f ca="1">MATCH(PAJAK[[#This Row],[ID]],[4]!Table1[ID],0)</f>
        <v>#REF!</v>
      </c>
      <c r="E42" s="16" t="str">
        <f ca="1">IF(PAJAK[[#This Row],[ID]]="","",COUNTIF(NOTA[ID_H],PAJAK[[#This Row],[ID]]))</f>
        <v/>
      </c>
      <c r="F42" s="15" t="str">
        <f ca="1">IF(PAJAK[[#This Row],[//]]="","",INDEX(CONV[2],MATCH(INDEX(INDIRECT("NOTA["&amp;PAJAK[#Headers]&amp;"]"),PAJAK[[#This Row],[//]]-2),CONV[1],0),0))</f>
        <v/>
      </c>
      <c r="G42" s="17" t="str">
        <f ca="1">IF(PAJAK[[#This Row],[//]]="","",INDEX(NOTA[TGL_H],PAJAK[[#This Row],[//]]-2))</f>
        <v/>
      </c>
      <c r="H42" s="17" t="str">
        <f ca="1">IF(PAJAK[[#This Row],[//]]="","",INDEX(INDIRECT("NOTA["&amp;PAJAK[#Headers]&amp;"]"),PAJAK[[#This Row],[//]]-2))</f>
        <v/>
      </c>
      <c r="I42" s="16" t="str">
        <f ca="1">IF(PAJAK[[#This Row],[//]]="","",INDEX(INDIRECT("NOTA["&amp;PAJAK[#Headers]&amp;"]"),PAJAK[[#This Row],[//]]-2))</f>
        <v/>
      </c>
      <c r="J4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24" t="str">
        <f ca="1">IF(PAJAK[[#This Row],[//]]="","",SUMIF(NOTA[ID_H],PAJAK[[#This Row],[ID]],NOTA[JUMLAH]))</f>
        <v/>
      </c>
      <c r="L42" s="24" t="str">
        <f ca="1">IF(PAJAK[[#This Row],[//]]="","",SUMIF(NOTA[ID_H],PAJAK[[#This Row],[ID]],NOTA[DISC]))</f>
        <v/>
      </c>
      <c r="M42" s="24" t="e">
        <f ca="1">PAJAK[[#This Row],[SUB TOTAL]]-PAJAK[[#This Row],[DISKON]]</f>
        <v>#VALUE!</v>
      </c>
      <c r="N42" s="24" t="str">
        <f ca="1">IF(PAJAK[[#This Row],[//]]="","",INDEX(INDIRECT("NOTA["&amp;PAJAK[#Headers]&amp;"]"),PAJAK[[#This Row],[//]]-2+PAJAK[[#This Row],[QB]]-1))</f>
        <v/>
      </c>
      <c r="O42" s="24" t="e">
        <f ca="1">(PAJAK[[#This Row],[SUB T-DISC]]-PAJAK[[#This Row],[DISC DLL]])/111%</f>
        <v>#VALUE!</v>
      </c>
      <c r="P42" s="24" t="e">
        <f ca="1">PAJAK[[#This Row],[DPP]]*PAJAK[[#This Row],[PPN]]</f>
        <v>#VALUE!</v>
      </c>
      <c r="Q42" s="24" t="e">
        <f ca="1">PAJAK[[#This Row],[DPP]]+PAJAK[[#This Row],[PPN 11%]]</f>
        <v>#VALUE!</v>
      </c>
      <c r="R42" s="18" t="str">
        <f ca="1">IF(ISNUMBER(PAJAK[[#This Row],[//]]),PPN,"")</f>
        <v/>
      </c>
    </row>
    <row r="43" spans="1:18" x14ac:dyDescent="0.25">
      <c r="A43" s="19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21" t="str">
        <f ca="1">HYPERLINK("[NOTA_.XLSX]NOTA!c"&amp;PAJAK[[#This Row],[//]],IF(PAJAK[[#This Row],[//]]="","",INDEX(INDIRECT("NOTA["&amp;PAJAK[#Headers]&amp;"]"),PAJAK[[#This Row],[//]]-2)))</f>
        <v/>
      </c>
      <c r="C43" s="19" t="str">
        <f ca="1">IF(PAJAK[[#This Row],[//]]="","",INDEX(INDIRECT("NOTA["&amp;PAJAK[#Headers]&amp;"]"),PAJAK[[#This Row],[//]]-2))</f>
        <v/>
      </c>
      <c r="D43" s="19" t="e">
        <f ca="1">MATCH(PAJAK[[#This Row],[ID]],[4]!Table1[ID],0)</f>
        <v>#REF!</v>
      </c>
      <c r="E43" s="20" t="str">
        <f ca="1">IF(PAJAK[[#This Row],[ID]]="","",COUNTIF(NOTA[ID_H],PAJAK[[#This Row],[ID]]))</f>
        <v/>
      </c>
      <c r="F43" s="15" t="str">
        <f ca="1">IF(PAJAK[[#This Row],[//]]="","",INDEX(CONV[2],MATCH(INDEX(INDIRECT("NOTA["&amp;PAJAK[#Headers]&amp;"]"),PAJAK[[#This Row],[//]]-2),CONV[1],0),0))</f>
        <v/>
      </c>
      <c r="G43" s="17" t="str">
        <f ca="1">IF(PAJAK[[#This Row],[//]]="","",INDEX(NOTA[TGL_H],PAJAK[[#This Row],[//]]-2))</f>
        <v/>
      </c>
      <c r="H43" s="17" t="str">
        <f ca="1">IF(PAJAK[[#This Row],[//]]="","",INDEX(INDIRECT("NOTA["&amp;PAJAK[#Headers]&amp;"]"),PAJAK[[#This Row],[//]]-2))</f>
        <v/>
      </c>
      <c r="I43" s="16" t="str">
        <f ca="1">IF(PAJAK[[#This Row],[//]]="","",INDEX(INDIRECT("NOTA["&amp;PAJAK[#Headers]&amp;"]"),PAJAK[[#This Row],[//]]-2))</f>
        <v/>
      </c>
      <c r="J4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24" t="str">
        <f ca="1">IF(PAJAK[[#This Row],[//]]="","",SUMIF(NOTA[ID_H],PAJAK[[#This Row],[ID]],NOTA[JUMLAH]))</f>
        <v/>
      </c>
      <c r="L43" s="24" t="str">
        <f ca="1">IF(PAJAK[[#This Row],[//]]="","",SUMIF(NOTA[ID_H],PAJAK[[#This Row],[ID]],NOTA[DISC]))</f>
        <v/>
      </c>
      <c r="M43" s="24" t="e">
        <f ca="1">PAJAK[[#This Row],[SUB TOTAL]]-PAJAK[[#This Row],[DISKON]]</f>
        <v>#VALUE!</v>
      </c>
      <c r="N43" s="24" t="str">
        <f ca="1">IF(PAJAK[[#This Row],[//]]="","",INDEX(INDIRECT("NOTA["&amp;PAJAK[#Headers]&amp;"]"),PAJAK[[#This Row],[//]]-2+PAJAK[[#This Row],[QB]]-1))</f>
        <v/>
      </c>
      <c r="O43" s="24" t="e">
        <f ca="1">(PAJAK[[#This Row],[SUB T-DISC]]-PAJAK[[#This Row],[DISC DLL]])/111%</f>
        <v>#VALUE!</v>
      </c>
      <c r="P43" s="24" t="e">
        <f ca="1">PAJAK[[#This Row],[DPP]]*PAJAK[[#This Row],[PPN]]</f>
        <v>#VALUE!</v>
      </c>
      <c r="Q43" s="24" t="e">
        <f ca="1">PAJAK[[#This Row],[DPP]]+PAJAK[[#This Row],[PPN 11%]]</f>
        <v>#VALUE!</v>
      </c>
      <c r="R43" s="18" t="str">
        <f ca="1">IF(ISNUMBER(PAJAK[[#This Row],[//]]),PPN,"")</f>
        <v/>
      </c>
    </row>
    <row r="44" spans="1:18" x14ac:dyDescent="0.25">
      <c r="A44" s="19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21" t="str">
        <f ca="1">HYPERLINK("[NOTA_.XLSX]NOTA!c"&amp;PAJAK[[#This Row],[//]],IF(PAJAK[[#This Row],[//]]="","",INDEX(INDIRECT("NOTA["&amp;PAJAK[#Headers]&amp;"]"),PAJAK[[#This Row],[//]]-2)))</f>
        <v/>
      </c>
      <c r="C44" s="19" t="str">
        <f ca="1">IF(PAJAK[[#This Row],[//]]="","",INDEX(INDIRECT("NOTA["&amp;PAJAK[#Headers]&amp;"]"),PAJAK[[#This Row],[//]]-2))</f>
        <v/>
      </c>
      <c r="D44" s="19" t="e">
        <f ca="1">MATCH(PAJAK[[#This Row],[ID]],[4]!Table1[ID],0)</f>
        <v>#REF!</v>
      </c>
      <c r="E44" s="20" t="str">
        <f ca="1">IF(PAJAK[[#This Row],[ID]]="","",COUNTIF(NOTA[ID_H],PAJAK[[#This Row],[ID]]))</f>
        <v/>
      </c>
      <c r="F44" s="15" t="str">
        <f ca="1">IF(PAJAK[[#This Row],[//]]="","",INDEX(CONV[2],MATCH(INDEX(INDIRECT("NOTA["&amp;PAJAK[#Headers]&amp;"]"),PAJAK[[#This Row],[//]]-2),CONV[1],0),0))</f>
        <v/>
      </c>
      <c r="G44" s="17" t="str">
        <f ca="1">IF(PAJAK[[#This Row],[//]]="","",INDEX(NOTA[TGL_H],PAJAK[[#This Row],[//]]-2))</f>
        <v/>
      </c>
      <c r="H44" s="17" t="str">
        <f ca="1">IF(PAJAK[[#This Row],[//]]="","",INDEX(INDIRECT("NOTA["&amp;PAJAK[#Headers]&amp;"]"),PAJAK[[#This Row],[//]]-2))</f>
        <v/>
      </c>
      <c r="I44" s="16" t="str">
        <f ca="1">IF(PAJAK[[#This Row],[//]]="","",INDEX(INDIRECT("NOTA["&amp;PAJAK[#Headers]&amp;"]"),PAJAK[[#This Row],[//]]-2))</f>
        <v/>
      </c>
      <c r="J4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24" t="str">
        <f ca="1">IF(PAJAK[[#This Row],[//]]="","",SUMIF(NOTA[ID_H],PAJAK[[#This Row],[ID]],NOTA[JUMLAH]))</f>
        <v/>
      </c>
      <c r="L44" s="24" t="str">
        <f ca="1">IF(PAJAK[[#This Row],[//]]="","",SUMIF(NOTA[ID_H],PAJAK[[#This Row],[ID]],NOTA[DISC]))</f>
        <v/>
      </c>
      <c r="M44" s="24" t="e">
        <f ca="1">PAJAK[[#This Row],[SUB TOTAL]]-PAJAK[[#This Row],[DISKON]]</f>
        <v>#VALUE!</v>
      </c>
      <c r="N44" s="24" t="str">
        <f ca="1">IF(PAJAK[[#This Row],[//]]="","",INDEX(INDIRECT("NOTA["&amp;PAJAK[#Headers]&amp;"]"),PAJAK[[#This Row],[//]]-2+PAJAK[[#This Row],[QB]]-1))</f>
        <v/>
      </c>
      <c r="O44" s="24" t="e">
        <f ca="1">(PAJAK[[#This Row],[SUB T-DISC]]-PAJAK[[#This Row],[DISC DLL]])/111%</f>
        <v>#VALUE!</v>
      </c>
      <c r="P44" s="24" t="e">
        <f ca="1">PAJAK[[#This Row],[DPP]]*PAJAK[[#This Row],[PPN]]</f>
        <v>#VALUE!</v>
      </c>
      <c r="Q44" s="24" t="e">
        <f ca="1">PAJAK[[#This Row],[DPP]]+PAJAK[[#This Row],[PPN 11%]]</f>
        <v>#VALUE!</v>
      </c>
      <c r="R44" s="18" t="str">
        <f ca="1">IF(ISNUMBER(PAJAK[[#This Row],[//]]),PPN,"")</f>
        <v/>
      </c>
    </row>
    <row r="45" spans="1:18" x14ac:dyDescent="0.25">
      <c r="A45" s="19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21" t="str">
        <f ca="1">HYPERLINK("[NOTA_.XLSX]NOTA!c"&amp;PAJAK[[#This Row],[//]],IF(PAJAK[[#This Row],[//]]="","",INDEX(INDIRECT("NOTA["&amp;PAJAK[#Headers]&amp;"]"),PAJAK[[#This Row],[//]]-2)))</f>
        <v/>
      </c>
      <c r="C45" s="19" t="str">
        <f ca="1">IF(PAJAK[[#This Row],[//]]="","",INDEX(INDIRECT("NOTA["&amp;PAJAK[#Headers]&amp;"]"),PAJAK[[#This Row],[//]]-2))</f>
        <v/>
      </c>
      <c r="D45" s="19" t="e">
        <f ca="1">MATCH(PAJAK[[#This Row],[ID]],[4]!Table1[ID],0)</f>
        <v>#REF!</v>
      </c>
      <c r="E45" s="20" t="str">
        <f ca="1">IF(PAJAK[[#This Row],[ID]]="","",COUNTIF(NOTA[ID_H],PAJAK[[#This Row],[ID]]))</f>
        <v/>
      </c>
      <c r="F45" s="15" t="str">
        <f ca="1">IF(PAJAK[[#This Row],[//]]="","",INDEX(CONV[2],MATCH(INDEX(INDIRECT("NOTA["&amp;PAJAK[#Headers]&amp;"]"),PAJAK[[#This Row],[//]]-2),CONV[1],0),0))</f>
        <v/>
      </c>
      <c r="G45" s="17" t="str">
        <f ca="1">IF(PAJAK[[#This Row],[//]]="","",INDEX(NOTA[TGL_H],PAJAK[[#This Row],[//]]-2))</f>
        <v/>
      </c>
      <c r="H45" s="17" t="str">
        <f ca="1">IF(PAJAK[[#This Row],[//]]="","",INDEX(INDIRECT("NOTA["&amp;PAJAK[#Headers]&amp;"]"),PAJAK[[#This Row],[//]]-2))</f>
        <v/>
      </c>
      <c r="I45" s="16" t="str">
        <f ca="1">IF(PAJAK[[#This Row],[//]]="","",INDEX(INDIRECT("NOTA["&amp;PAJAK[#Headers]&amp;"]"),PAJAK[[#This Row],[//]]-2))</f>
        <v/>
      </c>
      <c r="J4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24" t="str">
        <f ca="1">IF(PAJAK[[#This Row],[//]]="","",SUMIF(NOTA[ID_H],PAJAK[[#This Row],[ID]],NOTA[JUMLAH]))</f>
        <v/>
      </c>
      <c r="L45" s="24" t="str">
        <f ca="1">IF(PAJAK[[#This Row],[//]]="","",SUMIF(NOTA[ID_H],PAJAK[[#This Row],[ID]],NOTA[DISC]))</f>
        <v/>
      </c>
      <c r="M45" s="24" t="e">
        <f ca="1">PAJAK[[#This Row],[SUB TOTAL]]-PAJAK[[#This Row],[DISKON]]</f>
        <v>#VALUE!</v>
      </c>
      <c r="N45" s="24" t="str">
        <f ca="1">IF(PAJAK[[#This Row],[//]]="","",INDEX(INDIRECT("NOTA["&amp;PAJAK[#Headers]&amp;"]"),PAJAK[[#This Row],[//]]-2+PAJAK[[#This Row],[QB]]-1))</f>
        <v/>
      </c>
      <c r="O45" s="24" t="e">
        <f ca="1">(PAJAK[[#This Row],[SUB T-DISC]]-PAJAK[[#This Row],[DISC DLL]])/111%</f>
        <v>#VALUE!</v>
      </c>
      <c r="P45" s="24" t="e">
        <f ca="1">PAJAK[[#This Row],[DPP]]*PAJAK[[#This Row],[PPN]]</f>
        <v>#VALUE!</v>
      </c>
      <c r="Q45" s="24" t="e">
        <f ca="1">PAJAK[[#This Row],[DPP]]+PAJAK[[#This Row],[PPN 11%]]</f>
        <v>#VALUE!</v>
      </c>
      <c r="R45" s="18" t="str">
        <f ca="1">IF(ISNUMBER(PAJAK[[#This Row],[//]]),PPN,"")</f>
        <v/>
      </c>
    </row>
    <row r="46" spans="1:18" x14ac:dyDescent="0.25">
      <c r="A46" s="19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21" t="str">
        <f ca="1">HYPERLINK("[NOTA_.XLSX]NOTA!c"&amp;PAJAK[[#This Row],[//]],IF(PAJAK[[#This Row],[//]]="","",INDEX(INDIRECT("NOTA["&amp;PAJAK[#Headers]&amp;"]"),PAJAK[[#This Row],[//]]-2)))</f>
        <v/>
      </c>
      <c r="C46" s="19" t="str">
        <f ca="1">IF(PAJAK[[#This Row],[//]]="","",INDEX(INDIRECT("NOTA["&amp;PAJAK[#Headers]&amp;"]"),PAJAK[[#This Row],[//]]-2))</f>
        <v/>
      </c>
      <c r="D46" s="19" t="e">
        <f ca="1">MATCH(PAJAK[[#This Row],[ID]],[4]!Table1[ID],0)</f>
        <v>#REF!</v>
      </c>
      <c r="E46" s="20" t="str">
        <f ca="1">IF(PAJAK[[#This Row],[ID]]="","",COUNTIF(NOTA[ID_H],PAJAK[[#This Row],[ID]]))</f>
        <v/>
      </c>
      <c r="F46" s="15" t="str">
        <f ca="1">IF(PAJAK[[#This Row],[//]]="","",INDEX(CONV[2],MATCH(INDEX(INDIRECT("NOTA["&amp;PAJAK[#Headers]&amp;"]"),PAJAK[[#This Row],[//]]-2),CONV[1],0),0))</f>
        <v/>
      </c>
      <c r="G46" s="17" t="str">
        <f ca="1">IF(PAJAK[[#This Row],[//]]="","",INDEX(NOTA[TGL_H],PAJAK[[#This Row],[//]]-2))</f>
        <v/>
      </c>
      <c r="H46" s="17" t="str">
        <f ca="1">IF(PAJAK[[#This Row],[//]]="","",INDEX(INDIRECT("NOTA["&amp;PAJAK[#Headers]&amp;"]"),PAJAK[[#This Row],[//]]-2))</f>
        <v/>
      </c>
      <c r="I46" s="16" t="str">
        <f ca="1">IF(PAJAK[[#This Row],[//]]="","",INDEX(INDIRECT("NOTA["&amp;PAJAK[#Headers]&amp;"]"),PAJAK[[#This Row],[//]]-2))</f>
        <v/>
      </c>
      <c r="J4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24" t="str">
        <f ca="1">IF(PAJAK[[#This Row],[//]]="","",SUMIF(NOTA[ID_H],PAJAK[[#This Row],[ID]],NOTA[JUMLAH]))</f>
        <v/>
      </c>
      <c r="L46" s="24" t="str">
        <f ca="1">IF(PAJAK[[#This Row],[//]]="","",SUMIF(NOTA[ID_H],PAJAK[[#This Row],[ID]],NOTA[DISC]))</f>
        <v/>
      </c>
      <c r="M46" s="24" t="e">
        <f ca="1">PAJAK[[#This Row],[SUB TOTAL]]-PAJAK[[#This Row],[DISKON]]</f>
        <v>#VALUE!</v>
      </c>
      <c r="N46" s="24" t="str">
        <f ca="1">IF(PAJAK[[#This Row],[//]]="","",INDEX(INDIRECT("NOTA["&amp;PAJAK[#Headers]&amp;"]"),PAJAK[[#This Row],[//]]-2+PAJAK[[#This Row],[QB]]-1))</f>
        <v/>
      </c>
      <c r="O46" s="24" t="e">
        <f ca="1">(PAJAK[[#This Row],[SUB T-DISC]]-PAJAK[[#This Row],[DISC DLL]])/111%</f>
        <v>#VALUE!</v>
      </c>
      <c r="P46" s="24" t="e">
        <f ca="1">PAJAK[[#This Row],[DPP]]*PAJAK[[#This Row],[PPN]]</f>
        <v>#VALUE!</v>
      </c>
      <c r="Q46" s="24" t="e">
        <f ca="1">PAJAK[[#This Row],[DPP]]+PAJAK[[#This Row],[PPN 11%]]</f>
        <v>#VALUE!</v>
      </c>
      <c r="R46" s="18" t="str">
        <f ca="1">IF(ISNUMBER(PAJAK[[#This Row],[//]]),PPN,"")</f>
        <v/>
      </c>
    </row>
    <row r="47" spans="1:18" x14ac:dyDescent="0.25">
      <c r="A47" s="15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22" t="str">
        <f ca="1">HYPERLINK("[NOTA_.XLSX]NOTA!c"&amp;PAJAK[[#This Row],[//]],IF(PAJAK[[#This Row],[//]]="","",INDEX(INDIRECT("NOTA["&amp;PAJAK[#Headers]&amp;"]"),PAJAK[[#This Row],[//]]-2)))</f>
        <v/>
      </c>
      <c r="C47" s="15" t="str">
        <f ca="1">IF(PAJAK[[#This Row],[//]]="","",INDEX(INDIRECT("NOTA["&amp;PAJAK[#Headers]&amp;"]"),PAJAK[[#This Row],[//]]-2))</f>
        <v/>
      </c>
      <c r="D47" s="15" t="e">
        <f ca="1">MATCH(PAJAK[[#This Row],[ID]],[4]!Table1[ID],0)</f>
        <v>#REF!</v>
      </c>
      <c r="E47" s="16" t="str">
        <f ca="1">IF(PAJAK[[#This Row],[ID]]="","",COUNTIF(NOTA[ID_H],PAJAK[[#This Row],[ID]]))</f>
        <v/>
      </c>
      <c r="F47" s="15" t="str">
        <f ca="1">IF(PAJAK[[#This Row],[//]]="","",INDEX(CONV[2],MATCH(INDEX(INDIRECT("NOTA["&amp;PAJAK[#Headers]&amp;"]"),PAJAK[[#This Row],[//]]-2),CONV[1],0),0))</f>
        <v/>
      </c>
      <c r="G47" s="17" t="str">
        <f ca="1">IF(PAJAK[[#This Row],[//]]="","",INDEX(NOTA[TGL_H],PAJAK[[#This Row],[//]]-2))</f>
        <v/>
      </c>
      <c r="H47" s="17" t="str">
        <f ca="1">IF(PAJAK[[#This Row],[//]]="","",INDEX(INDIRECT("NOTA["&amp;PAJAK[#Headers]&amp;"]"),PAJAK[[#This Row],[//]]-2))</f>
        <v/>
      </c>
      <c r="I47" s="16" t="str">
        <f ca="1">IF(PAJAK[[#This Row],[//]]="","",INDEX(INDIRECT("NOTA["&amp;PAJAK[#Headers]&amp;"]"),PAJAK[[#This Row],[//]]-2))</f>
        <v/>
      </c>
      <c r="J4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24" t="str">
        <f ca="1">IF(PAJAK[[#This Row],[//]]="","",SUMIF(NOTA[ID_H],PAJAK[[#This Row],[ID]],NOTA[JUMLAH]))</f>
        <v/>
      </c>
      <c r="L47" s="24" t="str">
        <f ca="1">IF(PAJAK[[#This Row],[//]]="","",SUMIF(NOTA[ID_H],PAJAK[[#This Row],[ID]],NOTA[DISC]))</f>
        <v/>
      </c>
      <c r="M47" s="24" t="e">
        <f ca="1">PAJAK[[#This Row],[SUB TOTAL]]-PAJAK[[#This Row],[DISKON]]</f>
        <v>#VALUE!</v>
      </c>
      <c r="N47" s="24" t="str">
        <f ca="1">IF(PAJAK[[#This Row],[//]]="","",INDEX(INDIRECT("NOTA["&amp;PAJAK[#Headers]&amp;"]"),PAJAK[[#This Row],[//]]-2+PAJAK[[#This Row],[QB]]-1))</f>
        <v/>
      </c>
      <c r="O47" s="24" t="e">
        <f ca="1">(PAJAK[[#This Row],[SUB T-DISC]]-PAJAK[[#This Row],[DISC DLL]])/111%</f>
        <v>#VALUE!</v>
      </c>
      <c r="P47" s="24" t="e">
        <f ca="1">PAJAK[[#This Row],[DPP]]*PAJAK[[#This Row],[PPN]]</f>
        <v>#VALUE!</v>
      </c>
      <c r="Q47" s="24" t="e">
        <f ca="1">PAJAK[[#This Row],[DPP]]+PAJAK[[#This Row],[PPN 11%]]</f>
        <v>#VALUE!</v>
      </c>
      <c r="R47" s="18" t="str">
        <f ca="1">IF(ISNUMBER(PAJAK[[#This Row],[//]]),PPN,"")</f>
        <v/>
      </c>
    </row>
    <row r="48" spans="1:18" x14ac:dyDescent="0.25">
      <c r="A48" s="15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22" t="str">
        <f ca="1">HYPERLINK("[NOTA_.XLSX]NOTA!c"&amp;PAJAK[[#This Row],[//]],IF(PAJAK[[#This Row],[//]]="","",INDEX(INDIRECT("NOTA["&amp;PAJAK[#Headers]&amp;"]"),PAJAK[[#This Row],[//]]-2)))</f>
        <v/>
      </c>
      <c r="C48" s="15" t="str">
        <f ca="1">IF(PAJAK[[#This Row],[//]]="","",INDEX(INDIRECT("NOTA["&amp;PAJAK[#Headers]&amp;"]"),PAJAK[[#This Row],[//]]-2))</f>
        <v/>
      </c>
      <c r="D48" s="15" t="e">
        <f ca="1">MATCH(PAJAK[[#This Row],[ID]],[4]!Table1[ID],0)</f>
        <v>#REF!</v>
      </c>
      <c r="E48" s="16" t="str">
        <f ca="1">IF(PAJAK[[#This Row],[ID]]="","",COUNTIF(NOTA[ID_H],PAJAK[[#This Row],[ID]]))</f>
        <v/>
      </c>
      <c r="F48" s="15" t="str">
        <f ca="1">IF(PAJAK[[#This Row],[//]]="","",INDEX(CONV[2],MATCH(INDEX(INDIRECT("NOTA["&amp;PAJAK[#Headers]&amp;"]"),PAJAK[[#This Row],[//]]-2),CONV[1],0),0))</f>
        <v/>
      </c>
      <c r="G48" s="17" t="str">
        <f ca="1">IF(PAJAK[[#This Row],[//]]="","",INDEX(NOTA[TGL_H],PAJAK[[#This Row],[//]]-2))</f>
        <v/>
      </c>
      <c r="H48" s="17" t="str">
        <f ca="1">IF(PAJAK[[#This Row],[//]]="","",INDEX(INDIRECT("NOTA["&amp;PAJAK[#Headers]&amp;"]"),PAJAK[[#This Row],[//]]-2))</f>
        <v/>
      </c>
      <c r="I48" s="16" t="str">
        <f ca="1">IF(PAJAK[[#This Row],[//]]="","",INDEX(INDIRECT("NOTA["&amp;PAJAK[#Headers]&amp;"]"),PAJAK[[#This Row],[//]]-2))</f>
        <v/>
      </c>
      <c r="J4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24" t="str">
        <f ca="1">IF(PAJAK[[#This Row],[//]]="","",SUMIF(NOTA[ID_H],PAJAK[[#This Row],[ID]],NOTA[JUMLAH]))</f>
        <v/>
      </c>
      <c r="L48" s="24" t="str">
        <f ca="1">IF(PAJAK[[#This Row],[//]]="","",SUMIF(NOTA[ID_H],PAJAK[[#This Row],[ID]],NOTA[DISC]))</f>
        <v/>
      </c>
      <c r="M48" s="24" t="e">
        <f ca="1">PAJAK[[#This Row],[SUB TOTAL]]-PAJAK[[#This Row],[DISKON]]</f>
        <v>#VALUE!</v>
      </c>
      <c r="N48" s="24" t="str">
        <f ca="1">IF(PAJAK[[#This Row],[//]]="","",INDEX(INDIRECT("NOTA["&amp;PAJAK[#Headers]&amp;"]"),PAJAK[[#This Row],[//]]-2+PAJAK[[#This Row],[QB]]-1))</f>
        <v/>
      </c>
      <c r="O48" s="24" t="e">
        <f ca="1">(PAJAK[[#This Row],[SUB T-DISC]]-PAJAK[[#This Row],[DISC DLL]])/111%</f>
        <v>#VALUE!</v>
      </c>
      <c r="P48" s="24" t="e">
        <f ca="1">PAJAK[[#This Row],[DPP]]*PAJAK[[#This Row],[PPN]]</f>
        <v>#VALUE!</v>
      </c>
      <c r="Q48" s="24" t="e">
        <f ca="1">PAJAK[[#This Row],[DPP]]+PAJAK[[#This Row],[PPN 11%]]</f>
        <v>#VALUE!</v>
      </c>
      <c r="R48" s="18" t="str">
        <f ca="1">IF(ISNUMBER(PAJAK[[#This Row],[//]]),PPN,"")</f>
        <v/>
      </c>
    </row>
    <row r="49" spans="1:18" x14ac:dyDescent="0.25">
      <c r="A49" s="1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21" t="str">
        <f ca="1">HYPERLINK("[NOTA_.XLSX]NOTA!c"&amp;PAJAK[[#This Row],[//]],IF(PAJAK[[#This Row],[//]]="","",INDEX(INDIRECT("NOTA["&amp;PAJAK[#Headers]&amp;"]"),PAJAK[[#This Row],[//]]-2)))</f>
        <v/>
      </c>
      <c r="C49" s="19" t="str">
        <f ca="1">IF(PAJAK[[#This Row],[//]]="","",INDEX(INDIRECT("NOTA["&amp;PAJAK[#Headers]&amp;"]"),PAJAK[[#This Row],[//]]-2))</f>
        <v/>
      </c>
      <c r="D49" s="19" t="e">
        <f ca="1">MATCH(PAJAK[[#This Row],[ID]],[4]!Table1[ID],0)</f>
        <v>#REF!</v>
      </c>
      <c r="E49" s="20" t="str">
        <f ca="1">IF(PAJAK[[#This Row],[ID]]="","",COUNTIF(NOTA[ID_H],PAJAK[[#This Row],[ID]]))</f>
        <v/>
      </c>
      <c r="F49" s="15" t="str">
        <f ca="1">IF(PAJAK[[#This Row],[//]]="","",INDEX(CONV[2],MATCH(INDEX(INDIRECT("NOTA["&amp;PAJAK[#Headers]&amp;"]"),PAJAK[[#This Row],[//]]-2),CONV[1],0),0))</f>
        <v/>
      </c>
      <c r="G49" s="17" t="str">
        <f ca="1">IF(PAJAK[[#This Row],[//]]="","",INDEX(NOTA[TGL_H],PAJAK[[#This Row],[//]]-2))</f>
        <v/>
      </c>
      <c r="H49" s="17" t="str">
        <f ca="1">IF(PAJAK[[#This Row],[//]]="","",INDEX(INDIRECT("NOTA["&amp;PAJAK[#Headers]&amp;"]"),PAJAK[[#This Row],[//]]-2))</f>
        <v/>
      </c>
      <c r="I49" s="16" t="str">
        <f ca="1">IF(PAJAK[[#This Row],[//]]="","",INDEX(INDIRECT("NOTA["&amp;PAJAK[#Headers]&amp;"]"),PAJAK[[#This Row],[//]]-2))</f>
        <v/>
      </c>
      <c r="J4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24" t="str">
        <f ca="1">IF(PAJAK[[#This Row],[//]]="","",SUMIF(NOTA[ID_H],PAJAK[[#This Row],[ID]],NOTA[JUMLAH]))</f>
        <v/>
      </c>
      <c r="L49" s="24" t="str">
        <f ca="1">IF(PAJAK[[#This Row],[//]]="","",SUMIF(NOTA[ID_H],PAJAK[[#This Row],[ID]],NOTA[DISC]))</f>
        <v/>
      </c>
      <c r="M49" s="24" t="e">
        <f ca="1">PAJAK[[#This Row],[SUB TOTAL]]-PAJAK[[#This Row],[DISKON]]</f>
        <v>#VALUE!</v>
      </c>
      <c r="N49" s="24" t="str">
        <f ca="1">IF(PAJAK[[#This Row],[//]]="","",INDEX(INDIRECT("NOTA["&amp;PAJAK[#Headers]&amp;"]"),PAJAK[[#This Row],[//]]-2+PAJAK[[#This Row],[QB]]-1))</f>
        <v/>
      </c>
      <c r="O49" s="24" t="e">
        <f ca="1">(PAJAK[[#This Row],[SUB T-DISC]]-PAJAK[[#This Row],[DISC DLL]])/111%</f>
        <v>#VALUE!</v>
      </c>
      <c r="P49" s="24" t="e">
        <f ca="1">PAJAK[[#This Row],[DPP]]*PAJAK[[#This Row],[PPN]]</f>
        <v>#VALUE!</v>
      </c>
      <c r="Q49" s="24" t="e">
        <f ca="1">PAJAK[[#This Row],[DPP]]+PAJAK[[#This Row],[PPN 11%]]</f>
        <v>#VALUE!</v>
      </c>
      <c r="R49" s="18" t="str">
        <f ca="1">IF(ISNUMBER(PAJAK[[#This Row],[//]]),PPN,"")</f>
        <v/>
      </c>
    </row>
    <row r="50" spans="1:18" x14ac:dyDescent="0.25">
      <c r="A50" s="19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21" t="str">
        <f ca="1">HYPERLINK("[NOTA_.XLSX]NOTA!c"&amp;PAJAK[[#This Row],[//]],IF(PAJAK[[#This Row],[//]]="","",INDEX(INDIRECT("NOTA["&amp;PAJAK[#Headers]&amp;"]"),PAJAK[[#This Row],[//]]-2)))</f>
        <v/>
      </c>
      <c r="C50" s="19" t="str">
        <f ca="1">IF(PAJAK[[#This Row],[//]]="","",INDEX(INDIRECT("NOTA["&amp;PAJAK[#Headers]&amp;"]"),PAJAK[[#This Row],[//]]-2))</f>
        <v/>
      </c>
      <c r="D50" s="19" t="e">
        <f ca="1">MATCH(PAJAK[[#This Row],[ID]],[4]!Table1[ID],0)</f>
        <v>#REF!</v>
      </c>
      <c r="E50" s="20" t="str">
        <f ca="1">IF(PAJAK[[#This Row],[ID]]="","",COUNTIF(NOTA[ID_H],PAJAK[[#This Row],[ID]]))</f>
        <v/>
      </c>
      <c r="F50" s="15" t="str">
        <f ca="1">IF(PAJAK[[#This Row],[//]]="","",INDEX(CONV[2],MATCH(INDEX(INDIRECT("NOTA["&amp;PAJAK[#Headers]&amp;"]"),PAJAK[[#This Row],[//]]-2),CONV[1],0),0))</f>
        <v/>
      </c>
      <c r="G50" s="17" t="str">
        <f ca="1">IF(PAJAK[[#This Row],[//]]="","",INDEX(NOTA[TGL_H],PAJAK[[#This Row],[//]]-2))</f>
        <v/>
      </c>
      <c r="H50" s="17" t="str">
        <f ca="1">IF(PAJAK[[#This Row],[//]]="","",INDEX(INDIRECT("NOTA["&amp;PAJAK[#Headers]&amp;"]"),PAJAK[[#This Row],[//]]-2))</f>
        <v/>
      </c>
      <c r="I50" s="16" t="str">
        <f ca="1">IF(PAJAK[[#This Row],[//]]="","",INDEX(INDIRECT("NOTA["&amp;PAJAK[#Headers]&amp;"]"),PAJAK[[#This Row],[//]]-2))</f>
        <v/>
      </c>
      <c r="J5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24" t="str">
        <f ca="1">IF(PAJAK[[#This Row],[//]]="","",SUMIF(NOTA[ID_H],PAJAK[[#This Row],[ID]],NOTA[JUMLAH]))</f>
        <v/>
      </c>
      <c r="L50" s="24" t="str">
        <f ca="1">IF(PAJAK[[#This Row],[//]]="","",SUMIF(NOTA[ID_H],PAJAK[[#This Row],[ID]],NOTA[DISC]))</f>
        <v/>
      </c>
      <c r="M50" s="24" t="e">
        <f ca="1">PAJAK[[#This Row],[SUB TOTAL]]-PAJAK[[#This Row],[DISKON]]</f>
        <v>#VALUE!</v>
      </c>
      <c r="N50" s="24" t="str">
        <f ca="1">IF(PAJAK[[#This Row],[//]]="","",INDEX(INDIRECT("NOTA["&amp;PAJAK[#Headers]&amp;"]"),PAJAK[[#This Row],[//]]-2+PAJAK[[#This Row],[QB]]-1))</f>
        <v/>
      </c>
      <c r="O50" s="24" t="e">
        <f ca="1">(PAJAK[[#This Row],[SUB T-DISC]]-PAJAK[[#This Row],[DISC DLL]])/111%</f>
        <v>#VALUE!</v>
      </c>
      <c r="P50" s="24" t="e">
        <f ca="1">PAJAK[[#This Row],[DPP]]*PAJAK[[#This Row],[PPN]]</f>
        <v>#VALUE!</v>
      </c>
      <c r="Q50" s="24" t="e">
        <f ca="1">PAJAK[[#This Row],[DPP]]+PAJAK[[#This Row],[PPN 11%]]</f>
        <v>#VALUE!</v>
      </c>
      <c r="R50" s="18" t="str">
        <f ca="1">IF(ISNUMBER(PAJAK[[#This Row],[//]]),PPN,"")</f>
        <v/>
      </c>
    </row>
    <row r="51" spans="1:18" x14ac:dyDescent="0.25">
      <c r="A51" s="15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" t="str">
        <f ca="1">HYPERLINK("[NOTA_.XLSX]NOTA!c"&amp;PAJAK[[#This Row],[//]],IF(PAJAK[[#This Row],[//]]="","",INDEX(INDIRECT("NOTA["&amp;PAJAK[#Headers]&amp;"]"),PAJAK[[#This Row],[//]]-2)))</f>
        <v/>
      </c>
      <c r="C51" s="15" t="str">
        <f ca="1">IF(PAJAK[[#This Row],[//]]="","",INDEX(INDIRECT("NOTA["&amp;PAJAK[#Headers]&amp;"]"),PAJAK[[#This Row],[//]]-2))</f>
        <v/>
      </c>
      <c r="D51" s="15" t="e">
        <f ca="1">MATCH(PAJAK[[#This Row],[ID]],[4]!Table1[ID],0)</f>
        <v>#REF!</v>
      </c>
      <c r="E51" s="16" t="str">
        <f ca="1">IF(PAJAK[[#This Row],[ID]]="","",COUNTIF(NOTA[ID_H],PAJAK[[#This Row],[ID]]))</f>
        <v/>
      </c>
      <c r="F51" s="15" t="str">
        <f ca="1">IF(PAJAK[[#This Row],[//]]="","",INDEX(CONV[2],MATCH(INDEX(INDIRECT("NOTA["&amp;PAJAK[#Headers]&amp;"]"),PAJAK[[#This Row],[//]]-2),CONV[1],0),0))</f>
        <v/>
      </c>
      <c r="G51" s="17" t="str">
        <f ca="1">IF(PAJAK[[#This Row],[//]]="","",INDEX(NOTA[TGL_H],PAJAK[[#This Row],[//]]-2))</f>
        <v/>
      </c>
      <c r="H51" s="17" t="str">
        <f ca="1">IF(PAJAK[[#This Row],[//]]="","",INDEX(INDIRECT("NOTA["&amp;PAJAK[#Headers]&amp;"]"),PAJAK[[#This Row],[//]]-2))</f>
        <v/>
      </c>
      <c r="I51" s="16" t="str">
        <f ca="1">IF(PAJAK[[#This Row],[//]]="","",INDEX(INDIRECT("NOTA["&amp;PAJAK[#Headers]&amp;"]"),PAJAK[[#This Row],[//]]-2))</f>
        <v/>
      </c>
      <c r="J5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24" t="str">
        <f ca="1">IF(PAJAK[[#This Row],[//]]="","",SUMIF(NOTA[ID_H],PAJAK[[#This Row],[ID]],NOTA[JUMLAH]))</f>
        <v/>
      </c>
      <c r="L51" s="24" t="str">
        <f ca="1">IF(PAJAK[[#This Row],[//]]="","",SUMIF(NOTA[ID_H],PAJAK[[#This Row],[ID]],NOTA[DISC]))</f>
        <v/>
      </c>
      <c r="M51" s="24" t="e">
        <f ca="1">PAJAK[[#This Row],[SUB TOTAL]]-PAJAK[[#This Row],[DISKON]]</f>
        <v>#VALUE!</v>
      </c>
      <c r="N51" s="24" t="str">
        <f ca="1">IF(PAJAK[[#This Row],[//]]="","",INDEX(INDIRECT("NOTA["&amp;PAJAK[#Headers]&amp;"]"),PAJAK[[#This Row],[//]]-2+PAJAK[[#This Row],[QB]]-1))</f>
        <v/>
      </c>
      <c r="O51" s="24" t="e">
        <f ca="1">(PAJAK[[#This Row],[SUB T-DISC]]-PAJAK[[#This Row],[DISC DLL]])/111%</f>
        <v>#VALUE!</v>
      </c>
      <c r="P51" s="24" t="e">
        <f ca="1">PAJAK[[#This Row],[DPP]]*PAJAK[[#This Row],[PPN]]</f>
        <v>#VALUE!</v>
      </c>
      <c r="Q51" s="24" t="e">
        <f ca="1">PAJAK[[#This Row],[DPP]]+PAJAK[[#This Row],[PPN 11%]]</f>
        <v>#VALUE!</v>
      </c>
      <c r="R51" s="18" t="str">
        <f ca="1">IF(ISNUMBER(PAJAK[[#This Row],[//]]),PPN,"")</f>
        <v/>
      </c>
    </row>
    <row r="52" spans="1:18" x14ac:dyDescent="0.25">
      <c r="A52" s="19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21" t="str">
        <f ca="1">HYPERLINK("[NOTA_.XLSX]NOTA!c"&amp;PAJAK[[#This Row],[//]],IF(PAJAK[[#This Row],[//]]="","",INDEX(INDIRECT("NOTA["&amp;PAJAK[#Headers]&amp;"]"),PAJAK[[#This Row],[//]]-2)))</f>
        <v/>
      </c>
      <c r="C52" s="19" t="str">
        <f ca="1">IF(PAJAK[[#This Row],[//]]="","",INDEX(INDIRECT("NOTA["&amp;PAJAK[#Headers]&amp;"]"),PAJAK[[#This Row],[//]]-2))</f>
        <v/>
      </c>
      <c r="D52" s="19" t="e">
        <f ca="1">MATCH(PAJAK[[#This Row],[ID]],[4]!Table1[ID],0)</f>
        <v>#REF!</v>
      </c>
      <c r="E52" s="20" t="str">
        <f ca="1">IF(PAJAK[[#This Row],[ID]]="","",COUNTIF(NOTA[ID_H],PAJAK[[#This Row],[ID]]))</f>
        <v/>
      </c>
      <c r="F52" s="15" t="str">
        <f ca="1">IF(PAJAK[[#This Row],[//]]="","",INDEX(CONV[2],MATCH(INDEX(INDIRECT("NOTA["&amp;PAJAK[#Headers]&amp;"]"),PAJAK[[#This Row],[//]]-2),CONV[1],0),0))</f>
        <v/>
      </c>
      <c r="G52" s="17" t="str">
        <f ca="1">IF(PAJAK[[#This Row],[//]]="","",INDEX(NOTA[TGL_H],PAJAK[[#This Row],[//]]-2))</f>
        <v/>
      </c>
      <c r="H52" s="17" t="str">
        <f ca="1">IF(PAJAK[[#This Row],[//]]="","",INDEX(INDIRECT("NOTA["&amp;PAJAK[#Headers]&amp;"]"),PAJAK[[#This Row],[//]]-2))</f>
        <v/>
      </c>
      <c r="I52" s="16" t="str">
        <f ca="1">IF(PAJAK[[#This Row],[//]]="","",INDEX(INDIRECT("NOTA["&amp;PAJAK[#Headers]&amp;"]"),PAJAK[[#This Row],[//]]-2))</f>
        <v/>
      </c>
      <c r="J5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24" t="str">
        <f ca="1">IF(PAJAK[[#This Row],[//]]="","",SUMIF(NOTA[ID_H],PAJAK[[#This Row],[ID]],NOTA[JUMLAH]))</f>
        <v/>
      </c>
      <c r="L52" s="24" t="str">
        <f ca="1">IF(PAJAK[[#This Row],[//]]="","",SUMIF(NOTA[ID_H],PAJAK[[#This Row],[ID]],NOTA[DISC]))</f>
        <v/>
      </c>
      <c r="M52" s="24" t="e">
        <f ca="1">PAJAK[[#This Row],[SUB TOTAL]]-PAJAK[[#This Row],[DISKON]]</f>
        <v>#VALUE!</v>
      </c>
      <c r="N52" s="24" t="str">
        <f ca="1">IF(PAJAK[[#This Row],[//]]="","",INDEX(INDIRECT("NOTA["&amp;PAJAK[#Headers]&amp;"]"),PAJAK[[#This Row],[//]]-2+PAJAK[[#This Row],[QB]]-1))</f>
        <v/>
      </c>
      <c r="O52" s="24" t="e">
        <f ca="1">(PAJAK[[#This Row],[SUB T-DISC]]-PAJAK[[#This Row],[DISC DLL]])/111%</f>
        <v>#VALUE!</v>
      </c>
      <c r="P52" s="24" t="e">
        <f ca="1">PAJAK[[#This Row],[DPP]]*PAJAK[[#This Row],[PPN]]</f>
        <v>#VALUE!</v>
      </c>
      <c r="Q52" s="24" t="e">
        <f ca="1">PAJAK[[#This Row],[DPP]]+PAJAK[[#This Row],[PPN 11%]]</f>
        <v>#VALUE!</v>
      </c>
      <c r="R52" s="18" t="str">
        <f ca="1">IF(ISNUMBER(PAJAK[[#This Row],[//]]),PPN,"")</f>
        <v/>
      </c>
    </row>
    <row r="53" spans="1:18" x14ac:dyDescent="0.25">
      <c r="A53" s="19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21" t="str">
        <f ca="1">HYPERLINK("[NOTA_.XLSX]NOTA!c"&amp;PAJAK[[#This Row],[//]],IF(PAJAK[[#This Row],[//]]="","",INDEX(INDIRECT("NOTA["&amp;PAJAK[#Headers]&amp;"]"),PAJAK[[#This Row],[//]]-2)))</f>
        <v/>
      </c>
      <c r="C53" s="19" t="str">
        <f ca="1">IF(PAJAK[[#This Row],[//]]="","",INDEX(INDIRECT("NOTA["&amp;PAJAK[#Headers]&amp;"]"),PAJAK[[#This Row],[//]]-2))</f>
        <v/>
      </c>
      <c r="D53" s="19" t="e">
        <f ca="1">MATCH(PAJAK[[#This Row],[ID]],[4]!Table1[ID],0)</f>
        <v>#REF!</v>
      </c>
      <c r="E53" s="20" t="str">
        <f ca="1">IF(PAJAK[[#This Row],[ID]]="","",COUNTIF(NOTA[ID_H],PAJAK[[#This Row],[ID]]))</f>
        <v/>
      </c>
      <c r="F53" s="15" t="str">
        <f ca="1">IF(PAJAK[[#This Row],[//]]="","",INDEX(CONV[2],MATCH(INDEX(INDIRECT("NOTA["&amp;PAJAK[#Headers]&amp;"]"),PAJAK[[#This Row],[//]]-2),CONV[1],0),0))</f>
        <v/>
      </c>
      <c r="G53" s="17" t="str">
        <f ca="1">IF(PAJAK[[#This Row],[//]]="","",INDEX(NOTA[TGL_H],PAJAK[[#This Row],[//]]-2))</f>
        <v/>
      </c>
      <c r="H53" s="17" t="str">
        <f ca="1">IF(PAJAK[[#This Row],[//]]="","",INDEX(INDIRECT("NOTA["&amp;PAJAK[#Headers]&amp;"]"),PAJAK[[#This Row],[//]]-2))</f>
        <v/>
      </c>
      <c r="I53" s="16" t="str">
        <f ca="1">IF(PAJAK[[#This Row],[//]]="","",INDEX(INDIRECT("NOTA["&amp;PAJAK[#Headers]&amp;"]"),PAJAK[[#This Row],[//]]-2))</f>
        <v/>
      </c>
      <c r="J5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24" t="str">
        <f ca="1">IF(PAJAK[[#This Row],[//]]="","",SUMIF(NOTA[ID_H],PAJAK[[#This Row],[ID]],NOTA[JUMLAH]))</f>
        <v/>
      </c>
      <c r="L53" s="24" t="str">
        <f ca="1">IF(PAJAK[[#This Row],[//]]="","",SUMIF(NOTA[ID_H],PAJAK[[#This Row],[ID]],NOTA[DISC]))</f>
        <v/>
      </c>
      <c r="M53" s="24" t="e">
        <f ca="1">PAJAK[[#This Row],[SUB TOTAL]]-PAJAK[[#This Row],[DISKON]]</f>
        <v>#VALUE!</v>
      </c>
      <c r="N53" s="24" t="str">
        <f ca="1">IF(PAJAK[[#This Row],[//]]="","",INDEX(INDIRECT("NOTA["&amp;PAJAK[#Headers]&amp;"]"),PAJAK[[#This Row],[//]]-2+PAJAK[[#This Row],[QB]]-1))</f>
        <v/>
      </c>
      <c r="O53" s="24" t="e">
        <f ca="1">(PAJAK[[#This Row],[SUB T-DISC]]-PAJAK[[#This Row],[DISC DLL]])/111%</f>
        <v>#VALUE!</v>
      </c>
      <c r="P53" s="24" t="e">
        <f ca="1">PAJAK[[#This Row],[DPP]]*PAJAK[[#This Row],[PPN]]</f>
        <v>#VALUE!</v>
      </c>
      <c r="Q53" s="24" t="e">
        <f ca="1">PAJAK[[#This Row],[DPP]]+PAJAK[[#This Row],[PPN 11%]]</f>
        <v>#VALUE!</v>
      </c>
      <c r="R53" s="18" t="str">
        <f ca="1">IF(ISNUMBER(PAJAK[[#This Row],[//]]),PPN,"")</f>
        <v/>
      </c>
    </row>
    <row r="54" spans="1:18" x14ac:dyDescent="0.25">
      <c r="A54" s="31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32" t="str">
        <f ca="1">HYPERLINK("[NOTA_.XLSX]NOTA!c"&amp;PAJAK[[#This Row],[//]],IF(PAJAK[[#This Row],[//]]="","",INDEX(INDIRECT("NOTA["&amp;PAJAK[#Headers]&amp;"]"),PAJAK[[#This Row],[//]]-2)))</f>
        <v/>
      </c>
      <c r="C54" s="31" t="str">
        <f ca="1">IF(PAJAK[[#This Row],[//]]="","",INDEX(INDIRECT("NOTA["&amp;PAJAK[#Headers]&amp;"]"),PAJAK[[#This Row],[//]]-2))</f>
        <v/>
      </c>
      <c r="D54" s="31" t="e">
        <f ca="1">MATCH(PAJAK[[#This Row],[ID]],[4]!Table1[ID],0)</f>
        <v>#REF!</v>
      </c>
      <c r="E54" s="33" t="str">
        <f ca="1">IF(PAJAK[[#This Row],[ID]]="","",COUNTIF(NOTA[ID_H],PAJAK[[#This Row],[ID]]))</f>
        <v/>
      </c>
      <c r="F54" s="28" t="str">
        <f ca="1">IF(PAJAK[[#This Row],[//]]="","",INDEX(CONV[2],MATCH(INDEX(INDIRECT("NOTA["&amp;PAJAK[#Headers]&amp;"]"),PAJAK[[#This Row],[//]]-2),CONV[1],0),0))</f>
        <v/>
      </c>
      <c r="G54" s="30" t="str">
        <f ca="1">IF(PAJAK[[#This Row],[//]]="","",INDEX(NOTA[TGL_H],PAJAK[[#This Row],[//]]-2))</f>
        <v/>
      </c>
      <c r="H54" s="30" t="str">
        <f ca="1">IF(PAJAK[[#This Row],[//]]="","",INDEX(INDIRECT("NOTA["&amp;PAJAK[#Headers]&amp;"]"),PAJAK[[#This Row],[//]]-2))</f>
        <v/>
      </c>
      <c r="I54" s="29" t="str">
        <f ca="1">IF(PAJAK[[#This Row],[//]]="","",INDEX(INDIRECT("NOTA["&amp;PAJAK[#Headers]&amp;"]"),PAJAK[[#This Row],[//]]-2))</f>
        <v/>
      </c>
      <c r="J54" s="28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34" t="str">
        <f ca="1">IF(PAJAK[[#This Row],[//]]="","",SUMIF(NOTA[ID_H],PAJAK[[#This Row],[ID]],NOTA[JUMLAH]))</f>
        <v/>
      </c>
      <c r="L54" s="34" t="str">
        <f ca="1">IF(PAJAK[[#This Row],[//]]="","",SUMIF(NOTA[ID_H],PAJAK[[#This Row],[ID]],NOTA[DISC]))</f>
        <v/>
      </c>
      <c r="M54" s="34" t="e">
        <f ca="1">PAJAK[[#This Row],[SUB TOTAL]]-PAJAK[[#This Row],[DISKON]]</f>
        <v>#VALUE!</v>
      </c>
      <c r="N54" s="34" t="str">
        <f ca="1">IF(PAJAK[[#This Row],[//]]="","",INDEX(INDIRECT("NOTA["&amp;PAJAK[#Headers]&amp;"]"),PAJAK[[#This Row],[//]]-2+PAJAK[[#This Row],[QB]]-1))</f>
        <v/>
      </c>
      <c r="O54" s="34" t="e">
        <f ca="1">(PAJAK[[#This Row],[SUB T-DISC]]-PAJAK[[#This Row],[DISC DLL]])/111%</f>
        <v>#VALUE!</v>
      </c>
      <c r="P54" s="34" t="e">
        <f ca="1">PAJAK[[#This Row],[DPP]]*PAJAK[[#This Row],[PPN]]</f>
        <v>#VALUE!</v>
      </c>
      <c r="Q54" s="34" t="e">
        <f ca="1">PAJAK[[#This Row],[DPP]]+PAJAK[[#This Row],[PPN 11%]]</f>
        <v>#VALUE!</v>
      </c>
      <c r="R54" s="35" t="str">
        <f ca="1">IF(ISNUMBER(PAJAK[[#This Row],[//]]),PPN,"")</f>
        <v/>
      </c>
    </row>
    <row r="55" spans="1:18" x14ac:dyDescent="0.25">
      <c r="A55" s="19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21" t="str">
        <f ca="1">HYPERLINK("[NOTA_.XLSX]NOTA!c"&amp;PAJAK[[#This Row],[//]],IF(PAJAK[[#This Row],[//]]="","",INDEX(INDIRECT("NOTA["&amp;PAJAK[#Headers]&amp;"]"),PAJAK[[#This Row],[//]]-2)))</f>
        <v/>
      </c>
      <c r="C55" s="19" t="str">
        <f ca="1">IF(PAJAK[[#This Row],[//]]="","",INDEX(INDIRECT("NOTA["&amp;PAJAK[#Headers]&amp;"]"),PAJAK[[#This Row],[//]]-2))</f>
        <v/>
      </c>
      <c r="D55" s="19" t="e">
        <f ca="1">MATCH(PAJAK[[#This Row],[ID]],[4]!Table1[ID],0)</f>
        <v>#REF!</v>
      </c>
      <c r="E55" s="20" t="str">
        <f ca="1">IF(PAJAK[[#This Row],[ID]]="","",COUNTIF(NOTA[ID_H],PAJAK[[#This Row],[ID]]))</f>
        <v/>
      </c>
      <c r="F55" s="15" t="str">
        <f ca="1">IF(PAJAK[[#This Row],[//]]="","",INDEX(CONV[2],MATCH(INDEX(INDIRECT("NOTA["&amp;PAJAK[#Headers]&amp;"]"),PAJAK[[#This Row],[//]]-2),CONV[1],0),0))</f>
        <v/>
      </c>
      <c r="G55" s="17" t="str">
        <f ca="1">IF(PAJAK[[#This Row],[//]]="","",INDEX(NOTA[TGL_H],PAJAK[[#This Row],[//]]-2))</f>
        <v/>
      </c>
      <c r="H55" s="17" t="str">
        <f ca="1">IF(PAJAK[[#This Row],[//]]="","",INDEX(INDIRECT("NOTA["&amp;PAJAK[#Headers]&amp;"]"),PAJAK[[#This Row],[//]]-2))</f>
        <v/>
      </c>
      <c r="I55" s="16" t="str">
        <f ca="1">IF(PAJAK[[#This Row],[//]]="","",INDEX(INDIRECT("NOTA["&amp;PAJAK[#Headers]&amp;"]"),PAJAK[[#This Row],[//]]-2))</f>
        <v/>
      </c>
      <c r="J5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24" t="str">
        <f ca="1">IF(PAJAK[[#This Row],[//]]="","",SUMIF(NOTA[ID_H],PAJAK[[#This Row],[ID]],NOTA[JUMLAH]))</f>
        <v/>
      </c>
      <c r="L55" s="24" t="str">
        <f ca="1">IF(PAJAK[[#This Row],[//]]="","",SUMIF(NOTA[ID_H],PAJAK[[#This Row],[ID]],NOTA[DISC]))</f>
        <v/>
      </c>
      <c r="M55" s="24" t="e">
        <f ca="1">PAJAK[[#This Row],[SUB TOTAL]]-PAJAK[[#This Row],[DISKON]]</f>
        <v>#VALUE!</v>
      </c>
      <c r="N55" s="24" t="str">
        <f ca="1">IF(PAJAK[[#This Row],[//]]="","",INDEX(INDIRECT("NOTA["&amp;PAJAK[#Headers]&amp;"]"),PAJAK[[#This Row],[//]]-2+PAJAK[[#This Row],[QB]]-1))</f>
        <v/>
      </c>
      <c r="O55" s="24" t="e">
        <f ca="1">(PAJAK[[#This Row],[SUB T-DISC]]-PAJAK[[#This Row],[DISC DLL]])/111%</f>
        <v>#VALUE!</v>
      </c>
      <c r="P55" s="24" t="e">
        <f ca="1">PAJAK[[#This Row],[DPP]]*PAJAK[[#This Row],[PPN]]</f>
        <v>#VALUE!</v>
      </c>
      <c r="Q55" s="24" t="e">
        <f ca="1">PAJAK[[#This Row],[DPP]]+PAJAK[[#This Row],[PPN 11%]]</f>
        <v>#VALUE!</v>
      </c>
      <c r="R55" s="18" t="str">
        <f ca="1">IF(ISNUMBER(PAJAK[[#This Row],[//]]),PPN,"")</f>
        <v/>
      </c>
    </row>
    <row r="56" spans="1:18" x14ac:dyDescent="0.25">
      <c r="A56" s="15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2" t="str">
        <f ca="1">HYPERLINK("[NOTA_.XLSX]NOTA!c"&amp;PAJAK[[#This Row],[//]],IF(PAJAK[[#This Row],[//]]="","",INDEX(INDIRECT("NOTA["&amp;PAJAK[#Headers]&amp;"]"),PAJAK[[#This Row],[//]]-2)))</f>
        <v/>
      </c>
      <c r="C56" s="15" t="str">
        <f ca="1">IF(PAJAK[[#This Row],[//]]="","",INDEX(INDIRECT("NOTA["&amp;PAJAK[#Headers]&amp;"]"),PAJAK[[#This Row],[//]]-2))</f>
        <v/>
      </c>
      <c r="D56" s="15" t="e">
        <f ca="1">MATCH(PAJAK[[#This Row],[ID]],[4]!Table1[ID],0)</f>
        <v>#REF!</v>
      </c>
      <c r="E56" s="16" t="str">
        <f ca="1">IF(PAJAK[[#This Row],[ID]]="","",COUNTIF(NOTA[ID_H],PAJAK[[#This Row],[ID]]))</f>
        <v/>
      </c>
      <c r="F56" s="15" t="str">
        <f ca="1">IF(PAJAK[[#This Row],[//]]="","",INDEX(CONV[2],MATCH(INDEX(INDIRECT("NOTA["&amp;PAJAK[#Headers]&amp;"]"),PAJAK[[#This Row],[//]]-2),CONV[1],0),0))</f>
        <v/>
      </c>
      <c r="G56" s="17" t="str">
        <f ca="1">IF(PAJAK[[#This Row],[//]]="","",INDEX(NOTA[TGL_H],PAJAK[[#This Row],[//]]-2))</f>
        <v/>
      </c>
      <c r="H56" s="17" t="str">
        <f ca="1">IF(PAJAK[[#This Row],[//]]="","",INDEX(INDIRECT("NOTA["&amp;PAJAK[#Headers]&amp;"]"),PAJAK[[#This Row],[//]]-2))</f>
        <v/>
      </c>
      <c r="I56" s="16" t="str">
        <f ca="1">IF(PAJAK[[#This Row],[//]]="","",INDEX(INDIRECT("NOTA["&amp;PAJAK[#Headers]&amp;"]"),PAJAK[[#This Row],[//]]-2))</f>
        <v/>
      </c>
      <c r="J5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24" t="str">
        <f ca="1">IF(PAJAK[[#This Row],[//]]="","",SUMIF(NOTA[ID_H],PAJAK[[#This Row],[ID]],NOTA[JUMLAH]))</f>
        <v/>
      </c>
      <c r="L56" s="24" t="str">
        <f ca="1">IF(PAJAK[[#This Row],[//]]="","",SUMIF(NOTA[ID_H],PAJAK[[#This Row],[ID]],NOTA[DISC]))</f>
        <v/>
      </c>
      <c r="M56" s="24" t="e">
        <f ca="1">PAJAK[[#This Row],[SUB TOTAL]]-PAJAK[[#This Row],[DISKON]]</f>
        <v>#VALUE!</v>
      </c>
      <c r="N56" s="24" t="str">
        <f ca="1">IF(PAJAK[[#This Row],[//]]="","",INDEX(INDIRECT("NOTA["&amp;PAJAK[#Headers]&amp;"]"),PAJAK[[#This Row],[//]]-2+PAJAK[[#This Row],[QB]]-1))</f>
        <v/>
      </c>
      <c r="O56" s="24" t="e">
        <f ca="1">(PAJAK[[#This Row],[SUB T-DISC]]-PAJAK[[#This Row],[DISC DLL]])/111%</f>
        <v>#VALUE!</v>
      </c>
      <c r="P56" s="24" t="e">
        <f ca="1">PAJAK[[#This Row],[DPP]]*PAJAK[[#This Row],[PPN]]</f>
        <v>#VALUE!</v>
      </c>
      <c r="Q56" s="24" t="e">
        <f ca="1">PAJAK[[#This Row],[DPP]]+PAJAK[[#This Row],[PPN 11%]]</f>
        <v>#VALUE!</v>
      </c>
      <c r="R56" s="18" t="str">
        <f ca="1">IF(ISNUMBER(PAJAK[[#This Row],[//]]),PPN,"")</f>
        <v/>
      </c>
    </row>
    <row r="57" spans="1:18" x14ac:dyDescent="0.25">
      <c r="A57" s="15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2" t="str">
        <f ca="1">HYPERLINK("[NOTA_.XLSX]NOTA!c"&amp;PAJAK[[#This Row],[//]],IF(PAJAK[[#This Row],[//]]="","",INDEX(INDIRECT("NOTA["&amp;PAJAK[#Headers]&amp;"]"),PAJAK[[#This Row],[//]]-2)))</f>
        <v/>
      </c>
      <c r="C57" s="15" t="str">
        <f ca="1">IF(PAJAK[[#This Row],[//]]="","",INDEX(INDIRECT("NOTA["&amp;PAJAK[#Headers]&amp;"]"),PAJAK[[#This Row],[//]]-2))</f>
        <v/>
      </c>
      <c r="D57" s="15" t="e">
        <f ca="1">MATCH(PAJAK[[#This Row],[ID]],[4]!Table1[ID],0)</f>
        <v>#REF!</v>
      </c>
      <c r="E57" s="16" t="str">
        <f ca="1">IF(PAJAK[[#This Row],[ID]]="","",COUNTIF(NOTA[ID_H],PAJAK[[#This Row],[ID]]))</f>
        <v/>
      </c>
      <c r="F57" s="15" t="str">
        <f ca="1">IF(PAJAK[[#This Row],[//]]="","",INDEX(CONV[2],MATCH(INDEX(INDIRECT("NOTA["&amp;PAJAK[#Headers]&amp;"]"),PAJAK[[#This Row],[//]]-2),CONV[1],0),0))</f>
        <v/>
      </c>
      <c r="G57" s="17" t="str">
        <f ca="1">IF(PAJAK[[#This Row],[//]]="","",INDEX(NOTA[TGL_H],PAJAK[[#This Row],[//]]-2))</f>
        <v/>
      </c>
      <c r="H57" s="17" t="str">
        <f ca="1">IF(PAJAK[[#This Row],[//]]="","",INDEX(INDIRECT("NOTA["&amp;PAJAK[#Headers]&amp;"]"),PAJAK[[#This Row],[//]]-2))</f>
        <v/>
      </c>
      <c r="I57" s="16" t="str">
        <f ca="1">IF(PAJAK[[#This Row],[//]]="","",INDEX(INDIRECT("NOTA["&amp;PAJAK[#Headers]&amp;"]"),PAJAK[[#This Row],[//]]-2))</f>
        <v/>
      </c>
      <c r="J5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24" t="str">
        <f ca="1">IF(PAJAK[[#This Row],[//]]="","",SUMIF(NOTA[ID_H],PAJAK[[#This Row],[ID]],NOTA[JUMLAH]))</f>
        <v/>
      </c>
      <c r="L57" s="24" t="str">
        <f ca="1">IF(PAJAK[[#This Row],[//]]="","",SUMIF(NOTA[ID_H],PAJAK[[#This Row],[ID]],NOTA[DISC]))</f>
        <v/>
      </c>
      <c r="M57" s="24" t="e">
        <f ca="1">PAJAK[[#This Row],[SUB TOTAL]]-PAJAK[[#This Row],[DISKON]]</f>
        <v>#VALUE!</v>
      </c>
      <c r="N57" s="24" t="str">
        <f ca="1">IF(PAJAK[[#This Row],[//]]="","",INDEX(INDIRECT("NOTA["&amp;PAJAK[#Headers]&amp;"]"),PAJAK[[#This Row],[//]]-2+PAJAK[[#This Row],[QB]]-1))</f>
        <v/>
      </c>
      <c r="O57" s="24" t="e">
        <f ca="1">(PAJAK[[#This Row],[SUB T-DISC]]-PAJAK[[#This Row],[DISC DLL]])/111%</f>
        <v>#VALUE!</v>
      </c>
      <c r="P57" s="24" t="e">
        <f ca="1">PAJAK[[#This Row],[DPP]]*PAJAK[[#This Row],[PPN]]</f>
        <v>#VALUE!</v>
      </c>
      <c r="Q57" s="24" t="e">
        <f ca="1">PAJAK[[#This Row],[DPP]]+PAJAK[[#This Row],[PPN 11%]]</f>
        <v>#VALUE!</v>
      </c>
      <c r="R57" s="18" t="str">
        <f ca="1">IF(ISNUMBER(PAJAK[[#This Row],[//]]),PPN,"")</f>
        <v/>
      </c>
    </row>
    <row r="58" spans="1:18" x14ac:dyDescent="0.25">
      <c r="A58" s="19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21" t="str">
        <f ca="1">HYPERLINK("[NOTA_.XLSX]NOTA!c"&amp;PAJAK[[#This Row],[//]],IF(PAJAK[[#This Row],[//]]="","",INDEX(INDIRECT("NOTA["&amp;PAJAK[#Headers]&amp;"]"),PAJAK[[#This Row],[//]]-2)))</f>
        <v/>
      </c>
      <c r="C58" s="19" t="str">
        <f ca="1">IF(PAJAK[[#This Row],[//]]="","",INDEX(INDIRECT("NOTA["&amp;PAJAK[#Headers]&amp;"]"),PAJAK[[#This Row],[//]]-2))</f>
        <v/>
      </c>
      <c r="D58" s="19" t="e">
        <f ca="1">MATCH(PAJAK[[#This Row],[ID]],[4]!Table1[ID],0)</f>
        <v>#REF!</v>
      </c>
      <c r="E58" s="20" t="str">
        <f ca="1">IF(PAJAK[[#This Row],[ID]]="","",COUNTIF(NOTA[ID_H],PAJAK[[#This Row],[ID]]))</f>
        <v/>
      </c>
      <c r="F58" s="15" t="str">
        <f ca="1">IF(PAJAK[[#This Row],[//]]="","",INDEX(CONV[2],MATCH(INDEX(INDIRECT("NOTA["&amp;PAJAK[#Headers]&amp;"]"),PAJAK[[#This Row],[//]]-2),CONV[1],0),0))</f>
        <v/>
      </c>
      <c r="G58" s="17" t="str">
        <f ca="1">IF(PAJAK[[#This Row],[//]]="","",INDEX(NOTA[TGL_H],PAJAK[[#This Row],[//]]-2))</f>
        <v/>
      </c>
      <c r="H58" s="17" t="str">
        <f ca="1">IF(PAJAK[[#This Row],[//]]="","",INDEX(INDIRECT("NOTA["&amp;PAJAK[#Headers]&amp;"]"),PAJAK[[#This Row],[//]]-2))</f>
        <v/>
      </c>
      <c r="I58" s="16" t="str">
        <f ca="1">IF(PAJAK[[#This Row],[//]]="","",INDEX(INDIRECT("NOTA["&amp;PAJAK[#Headers]&amp;"]"),PAJAK[[#This Row],[//]]-2))</f>
        <v/>
      </c>
      <c r="J5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24" t="str">
        <f ca="1">IF(PAJAK[[#This Row],[//]]="","",SUMIF(NOTA[ID_H],PAJAK[[#This Row],[ID]],NOTA[JUMLAH]))</f>
        <v/>
      </c>
      <c r="L58" s="24" t="str">
        <f ca="1">IF(PAJAK[[#This Row],[//]]="","",SUMIF(NOTA[ID_H],PAJAK[[#This Row],[ID]],NOTA[DISC]))</f>
        <v/>
      </c>
      <c r="M58" s="24" t="e">
        <f ca="1">PAJAK[[#This Row],[SUB TOTAL]]-PAJAK[[#This Row],[DISKON]]</f>
        <v>#VALUE!</v>
      </c>
      <c r="N58" s="24" t="str">
        <f ca="1">IF(PAJAK[[#This Row],[//]]="","",INDEX(INDIRECT("NOTA["&amp;PAJAK[#Headers]&amp;"]"),PAJAK[[#This Row],[//]]-2+PAJAK[[#This Row],[QB]]-1))</f>
        <v/>
      </c>
      <c r="O58" s="24" t="e">
        <f ca="1">(PAJAK[[#This Row],[SUB T-DISC]]-PAJAK[[#This Row],[DISC DLL]])/111%</f>
        <v>#VALUE!</v>
      </c>
      <c r="P58" s="24" t="e">
        <f ca="1">PAJAK[[#This Row],[DPP]]*PAJAK[[#This Row],[PPN]]</f>
        <v>#VALUE!</v>
      </c>
      <c r="Q58" s="24" t="e">
        <f ca="1">PAJAK[[#This Row],[DPP]]+PAJAK[[#This Row],[PPN 11%]]</f>
        <v>#VALUE!</v>
      </c>
      <c r="R58" s="18" t="str">
        <f ca="1">IF(ISNUMBER(PAJAK[[#This Row],[//]]),PPN,"")</f>
        <v/>
      </c>
    </row>
    <row r="59" spans="1:18" x14ac:dyDescent="0.25">
      <c r="A59" s="1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21" t="str">
        <f ca="1">HYPERLINK("[NOTA_.XLSX]NOTA!c"&amp;PAJAK[[#This Row],[//]],IF(PAJAK[[#This Row],[//]]="","",INDEX(INDIRECT("NOTA["&amp;PAJAK[#Headers]&amp;"]"),PAJAK[[#This Row],[//]]-2)))</f>
        <v/>
      </c>
      <c r="C59" s="19" t="str">
        <f ca="1">IF(PAJAK[[#This Row],[//]]="","",INDEX(INDIRECT("NOTA["&amp;PAJAK[#Headers]&amp;"]"),PAJAK[[#This Row],[//]]-2))</f>
        <v/>
      </c>
      <c r="D59" s="19" t="e">
        <f ca="1">MATCH(PAJAK[[#This Row],[ID]],[4]!Table1[ID],0)</f>
        <v>#REF!</v>
      </c>
      <c r="E59" s="20" t="str">
        <f ca="1">IF(PAJAK[[#This Row],[ID]]="","",COUNTIF(NOTA[ID_H],PAJAK[[#This Row],[ID]]))</f>
        <v/>
      </c>
      <c r="F59" s="15" t="str">
        <f ca="1">IF(PAJAK[[#This Row],[//]]="","",INDEX(CONV[2],MATCH(INDEX(INDIRECT("NOTA["&amp;PAJAK[#Headers]&amp;"]"),PAJAK[[#This Row],[//]]-2),CONV[1],0),0))</f>
        <v/>
      </c>
      <c r="G59" s="17" t="str">
        <f ca="1">IF(PAJAK[[#This Row],[//]]="","",INDEX(NOTA[TGL_H],PAJAK[[#This Row],[//]]-2))</f>
        <v/>
      </c>
      <c r="H59" s="17" t="str">
        <f ca="1">IF(PAJAK[[#This Row],[//]]="","",INDEX(INDIRECT("NOTA["&amp;PAJAK[#Headers]&amp;"]"),PAJAK[[#This Row],[//]]-2))</f>
        <v/>
      </c>
      <c r="I59" s="16" t="str">
        <f ca="1">IF(PAJAK[[#This Row],[//]]="","",INDEX(INDIRECT("NOTA["&amp;PAJAK[#Headers]&amp;"]"),PAJAK[[#This Row],[//]]-2))</f>
        <v/>
      </c>
      <c r="J5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24" t="str">
        <f ca="1">IF(PAJAK[[#This Row],[//]]="","",SUMIF(NOTA[ID_H],PAJAK[[#This Row],[ID]],NOTA[JUMLAH]))</f>
        <v/>
      </c>
      <c r="L59" s="24" t="str">
        <f ca="1">IF(PAJAK[[#This Row],[//]]="","",SUMIF(NOTA[ID_H],PAJAK[[#This Row],[ID]],NOTA[DISC]))</f>
        <v/>
      </c>
      <c r="M59" s="24" t="e">
        <f ca="1">PAJAK[[#This Row],[SUB TOTAL]]-PAJAK[[#This Row],[DISKON]]</f>
        <v>#VALUE!</v>
      </c>
      <c r="N59" s="24" t="str">
        <f ca="1">IF(PAJAK[[#This Row],[//]]="","",INDEX(INDIRECT("NOTA["&amp;PAJAK[#Headers]&amp;"]"),PAJAK[[#This Row],[//]]-2+PAJAK[[#This Row],[QB]]-1))</f>
        <v/>
      </c>
      <c r="O59" s="24" t="e">
        <f ca="1">(PAJAK[[#This Row],[SUB T-DISC]]-PAJAK[[#This Row],[DISC DLL]])/111%</f>
        <v>#VALUE!</v>
      </c>
      <c r="P59" s="24" t="e">
        <f ca="1">PAJAK[[#This Row],[DPP]]*PAJAK[[#This Row],[PPN]]</f>
        <v>#VALUE!</v>
      </c>
      <c r="Q59" s="24" t="e">
        <f ca="1">PAJAK[[#This Row],[DPP]]+PAJAK[[#This Row],[PPN 11%]]</f>
        <v>#VALUE!</v>
      </c>
      <c r="R59" s="18" t="str">
        <f ca="1">IF(ISNUMBER(PAJAK[[#This Row],[//]]),PPN,"")</f>
        <v/>
      </c>
    </row>
    <row r="60" spans="1:18" x14ac:dyDescent="0.25">
      <c r="A60" s="15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2" t="str">
        <f ca="1">HYPERLINK("[NOTA_.XLSX]NOTA!c"&amp;PAJAK[[#This Row],[//]],IF(PAJAK[[#This Row],[//]]="","",INDEX(INDIRECT("NOTA["&amp;PAJAK[#Headers]&amp;"]"),PAJAK[[#This Row],[//]]-2)))</f>
        <v/>
      </c>
      <c r="C60" s="15" t="str">
        <f ca="1">IF(PAJAK[[#This Row],[//]]="","",INDEX(INDIRECT("NOTA["&amp;PAJAK[#Headers]&amp;"]"),PAJAK[[#This Row],[//]]-2))</f>
        <v/>
      </c>
      <c r="D60" s="15" t="e">
        <f ca="1">MATCH(PAJAK[[#This Row],[ID]],[4]!Table1[ID],0)</f>
        <v>#REF!</v>
      </c>
      <c r="E60" s="16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4" t="str">
        <f ca="1">IF(PAJAK[[#This Row],[//]]="","",SUMIF(NOTA[ID_H],PAJAK[[#This Row],[ID]],NOTA[JUMLAH]))</f>
        <v/>
      </c>
      <c r="L60" s="24" t="str">
        <f ca="1">IF(PAJAK[[#This Row],[//]]="","",SUMIF(NOTA[ID_H],PAJAK[[#This Row],[ID]],NOTA[DISC]))</f>
        <v/>
      </c>
      <c r="M60" s="24" t="e">
        <f ca="1">PAJAK[[#This Row],[SUB TOTAL]]-PAJAK[[#This Row],[DISKON]]</f>
        <v>#VALUE!</v>
      </c>
      <c r="N60" s="24" t="str">
        <f ca="1">IF(PAJAK[[#This Row],[//]]="","",INDEX(INDIRECT("NOTA["&amp;PAJAK[#Headers]&amp;"]"),PAJAK[[#This Row],[//]]-2+PAJAK[[#This Row],[QB]]-1))</f>
        <v/>
      </c>
      <c r="O60" s="24" t="e">
        <f ca="1">(PAJAK[[#This Row],[SUB T-DISC]]-PAJAK[[#This Row],[DISC DLL]])/111%</f>
        <v>#VALUE!</v>
      </c>
      <c r="P60" s="24" t="e">
        <f ca="1">PAJAK[[#This Row],[DPP]]*PAJAK[[#This Row],[PPN]]</f>
        <v>#VALUE!</v>
      </c>
      <c r="Q60" s="24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9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21" t="str">
        <f ca="1">HYPERLINK("[NOTA_.XLSX]NOTA!c"&amp;PAJAK[[#This Row],[//]],IF(PAJAK[[#This Row],[//]]="","",INDEX(INDIRECT("NOTA["&amp;PAJAK[#Headers]&amp;"]"),PAJAK[[#This Row],[//]]-2)))</f>
        <v/>
      </c>
      <c r="C61" s="19" t="str">
        <f ca="1">IF(PAJAK[[#This Row],[//]]="","",INDEX(INDIRECT("NOTA["&amp;PAJAK[#Headers]&amp;"]"),PAJAK[[#This Row],[//]]-2))</f>
        <v/>
      </c>
      <c r="D61" s="19" t="e">
        <f ca="1">MATCH(PAJAK[[#This Row],[ID]],[4]!Table1[ID],0)</f>
        <v>#REF!</v>
      </c>
      <c r="E61" s="20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4" t="str">
        <f ca="1">IF(PAJAK[[#This Row],[//]]="","",SUMIF(NOTA[ID_H],PAJAK[[#This Row],[ID]],NOTA[JUMLAH]))</f>
        <v/>
      </c>
      <c r="L61" s="24" t="str">
        <f ca="1">IF(PAJAK[[#This Row],[//]]="","",SUMIF(NOTA[ID_H],PAJAK[[#This Row],[ID]],NOTA[DISC]))</f>
        <v/>
      </c>
      <c r="M61" s="24" t="e">
        <f ca="1">PAJAK[[#This Row],[SUB TOTAL]]-PAJAK[[#This Row],[DISKON]]</f>
        <v>#VALUE!</v>
      </c>
      <c r="N61" s="24" t="str">
        <f ca="1">IF(PAJAK[[#This Row],[//]]="","",INDEX(INDIRECT("NOTA["&amp;PAJAK[#Headers]&amp;"]"),PAJAK[[#This Row],[//]]-2+PAJAK[[#This Row],[QB]]-1))</f>
        <v/>
      </c>
      <c r="O61" s="24" t="e">
        <f ca="1">(PAJAK[[#This Row],[SUB T-DISC]]-PAJAK[[#This Row],[DISC DLL]])/111%</f>
        <v>#VALUE!</v>
      </c>
      <c r="P61" s="24" t="e">
        <f ca="1">PAJAK[[#This Row],[DPP]]*PAJAK[[#This Row],[PPN]]</f>
        <v>#VALUE!</v>
      </c>
      <c r="Q61" s="24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9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21" t="str">
        <f ca="1">HYPERLINK("[NOTA_.XLSX]NOTA!c"&amp;PAJAK[[#This Row],[//]],IF(PAJAK[[#This Row],[//]]="","",INDEX(INDIRECT("NOTA["&amp;PAJAK[#Headers]&amp;"]"),PAJAK[[#This Row],[//]]-2)))</f>
        <v/>
      </c>
      <c r="C62" s="19" t="str">
        <f ca="1">IF(PAJAK[[#This Row],[//]]="","",INDEX(INDIRECT("NOTA["&amp;PAJAK[#Headers]&amp;"]"),PAJAK[[#This Row],[//]]-2))</f>
        <v/>
      </c>
      <c r="D62" s="19" t="e">
        <f ca="1">MATCH(PAJAK[[#This Row],[ID]],[4]!Table1[ID],0)</f>
        <v>#REF!</v>
      </c>
      <c r="E62" s="20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4" t="str">
        <f ca="1">IF(PAJAK[[#This Row],[//]]="","",SUMIF(NOTA[ID_H],PAJAK[[#This Row],[ID]],NOTA[JUMLAH]))</f>
        <v/>
      </c>
      <c r="L62" s="24" t="str">
        <f ca="1">IF(PAJAK[[#This Row],[//]]="","",SUMIF(NOTA[ID_H],PAJAK[[#This Row],[ID]],NOTA[DISC]))</f>
        <v/>
      </c>
      <c r="M62" s="24" t="e">
        <f ca="1">PAJAK[[#This Row],[SUB TOTAL]]-PAJAK[[#This Row],[DISKON]]</f>
        <v>#VALUE!</v>
      </c>
      <c r="N62" s="24" t="str">
        <f ca="1">IF(PAJAK[[#This Row],[//]]="","",INDEX(INDIRECT("NOTA["&amp;PAJAK[#Headers]&amp;"]"),PAJAK[[#This Row],[//]]-2+PAJAK[[#This Row],[QB]]-1))</f>
        <v/>
      </c>
      <c r="O62" s="24" t="e">
        <f ca="1">(PAJAK[[#This Row],[SUB T-DISC]]-PAJAK[[#This Row],[DISC DLL]])/111%</f>
        <v>#VALUE!</v>
      </c>
      <c r="P62" s="24" t="e">
        <f ca="1">PAJAK[[#This Row],[DPP]]*PAJAK[[#This Row],[PPN]]</f>
        <v>#VALUE!</v>
      </c>
      <c r="Q62" s="24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9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21" t="str">
        <f ca="1">HYPERLINK("[NOTA_.XLSX]NOTA!c"&amp;PAJAK[[#This Row],[//]],IF(PAJAK[[#This Row],[//]]="","",INDEX(INDIRECT("NOTA["&amp;PAJAK[#Headers]&amp;"]"),PAJAK[[#This Row],[//]]-2)))</f>
        <v/>
      </c>
      <c r="C63" s="19" t="str">
        <f ca="1">IF(PAJAK[[#This Row],[//]]="","",INDEX(INDIRECT("NOTA["&amp;PAJAK[#Headers]&amp;"]"),PAJAK[[#This Row],[//]]-2))</f>
        <v/>
      </c>
      <c r="D63" s="19" t="e">
        <f ca="1">MATCH(PAJAK[[#This Row],[ID]],[4]!Table1[ID],0)</f>
        <v>#REF!</v>
      </c>
      <c r="E63" s="20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4" t="str">
        <f ca="1">IF(PAJAK[[#This Row],[//]]="","",SUMIF(NOTA[ID_H],PAJAK[[#This Row],[ID]],NOTA[JUMLAH]))</f>
        <v/>
      </c>
      <c r="L63" s="24" t="str">
        <f ca="1">IF(PAJAK[[#This Row],[//]]="","",SUMIF(NOTA[ID_H],PAJAK[[#This Row],[ID]],NOTA[DISC]))</f>
        <v/>
      </c>
      <c r="M63" s="24" t="e">
        <f ca="1">PAJAK[[#This Row],[SUB TOTAL]]-PAJAK[[#This Row],[DISKON]]</f>
        <v>#VALUE!</v>
      </c>
      <c r="N63" s="24" t="str">
        <f ca="1">IF(PAJAK[[#This Row],[//]]="","",INDEX(INDIRECT("NOTA["&amp;PAJAK[#Headers]&amp;"]"),PAJAK[[#This Row],[//]]-2+PAJAK[[#This Row],[QB]]-1))</f>
        <v/>
      </c>
      <c r="O63" s="24" t="e">
        <f ca="1">(PAJAK[[#This Row],[SUB T-DISC]]-PAJAK[[#This Row],[DISC DLL]])/111%</f>
        <v>#VALUE!</v>
      </c>
      <c r="P63" s="24" t="e">
        <f ca="1">PAJAK[[#This Row],[DPP]]*PAJAK[[#This Row],[PPN]]</f>
        <v>#VALUE!</v>
      </c>
      <c r="Q63" s="24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Row],[ID]],[4]!Table1[ID],0)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4" t="str">
        <f ca="1">IF(PAJAK[[#This Row],[//]]="","",SUMIF(NOTA[ID_H],PAJAK[[#This Row],[ID]],NOTA[JUMLAH]))</f>
        <v/>
      </c>
      <c r="L64" s="24" t="str">
        <f ca="1">IF(PAJAK[[#This Row],[//]]="","",SUMIF(NOTA[ID_H],PAJAK[[#This Row],[ID]],NOTA[DISC]))</f>
        <v/>
      </c>
      <c r="M64" s="24" t="e">
        <f ca="1">PAJAK[[#This Row],[SUB TOTAL]]-PAJAK[[#This Row],[DISKON]]</f>
        <v>#VALUE!</v>
      </c>
      <c r="N64" s="24" t="str">
        <f ca="1">IF(PAJAK[[#This Row],[//]]="","",INDEX(INDIRECT("NOTA["&amp;PAJAK[#Headers]&amp;"]"),PAJAK[[#This Row],[//]]-2+PAJAK[[#This Row],[QB]]-1))</f>
        <v/>
      </c>
      <c r="O64" s="24" t="e">
        <f ca="1">(PAJAK[[#This Row],[SUB T-DISC]]-PAJAK[[#This Row],[DISC DLL]])/111%</f>
        <v>#VALUE!</v>
      </c>
      <c r="P64" s="24" t="e">
        <f ca="1">PAJAK[[#This Row],[DPP]]*PAJAK[[#This Row],[PPN]]</f>
        <v>#VALUE!</v>
      </c>
      <c r="Q64" s="24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" t="str">
        <f ca="1">HYPERLINK("[NOTA_.XLSX]NOTA!c"&amp;PAJAK[[#This Row],[//]],IF(PAJAK[[#This Row],[//]]="","",INDEX(INDIRECT("NOTA["&amp;PAJAK[#Headers]&amp;"]"),PAJAK[[#This Row],[//]]-2)))</f>
        <v/>
      </c>
      <c r="C65" s="15" t="str">
        <f ca="1">IF(PAJAK[[#This Row],[//]]="","",INDEX(INDIRECT("NOTA["&amp;PAJAK[#Headers]&amp;"]"),PAJAK[[#This Row],[//]]-2))</f>
        <v/>
      </c>
      <c r="D65" s="15" t="e">
        <f ca="1">MATCH(PAJAK[[#This Row],[ID]],[4]!Table1[ID],0)</f>
        <v>#REF!</v>
      </c>
      <c r="E65" s="16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4" t="str">
        <f ca="1">IF(PAJAK[[#This Row],[//]]="","",SUMIF(NOTA[ID_H],PAJAK[[#This Row],[ID]],NOTA[JUMLAH]))</f>
        <v/>
      </c>
      <c r="L65" s="24" t="str">
        <f ca="1">IF(PAJAK[[#This Row],[//]]="","",SUMIF(NOTA[ID_H],PAJAK[[#This Row],[ID]],NOTA[DISC]))</f>
        <v/>
      </c>
      <c r="M65" s="24" t="e">
        <f ca="1">PAJAK[[#This Row],[SUB TOTAL]]-PAJAK[[#This Row],[DISKON]]</f>
        <v>#VALUE!</v>
      </c>
      <c r="N65" s="24" t="str">
        <f ca="1">IF(PAJAK[[#This Row],[//]]="","",INDEX(INDIRECT("NOTA["&amp;PAJAK[#Headers]&amp;"]"),PAJAK[[#This Row],[//]]-2+PAJAK[[#This Row],[QB]]-1))</f>
        <v/>
      </c>
      <c r="O65" s="24" t="e">
        <f ca="1">(PAJAK[[#This Row],[SUB T-DISC]]-PAJAK[[#This Row],[DISC DLL]])/111%</f>
        <v>#VALUE!</v>
      </c>
      <c r="P65" s="24" t="e">
        <f ca="1">PAJAK[[#This Row],[DPP]]*PAJAK[[#This Row],[PPN]]</f>
        <v>#VALUE!</v>
      </c>
      <c r="Q65" s="24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Row],[ID]],[4]!Table1[ID],0)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4" t="str">
        <f ca="1">IF(PAJAK[[#This Row],[//]]="","",SUMIF(NOTA[ID_H],PAJAK[[#This Row],[ID]],NOTA[JUMLAH]))</f>
        <v/>
      </c>
      <c r="L66" s="24" t="str">
        <f ca="1">IF(PAJAK[[#This Row],[//]]="","",SUMIF(NOTA[ID_H],PAJAK[[#This Row],[ID]],NOTA[DISC]))</f>
        <v/>
      </c>
      <c r="M66" s="24" t="e">
        <f ca="1">PAJAK[[#This Row],[SUB TOTAL]]-PAJAK[[#This Row],[DISKON]]</f>
        <v>#VALUE!</v>
      </c>
      <c r="N66" s="24" t="str">
        <f ca="1">IF(PAJAK[[#This Row],[//]]="","",INDEX(INDIRECT("NOTA["&amp;PAJAK[#Headers]&amp;"]"),PAJAK[[#This Row],[//]]-2+PAJAK[[#This Row],[QB]]-1))</f>
        <v/>
      </c>
      <c r="O66" s="24" t="e">
        <f ca="1">(PAJAK[[#This Row],[SUB T-DISC]]-PAJAK[[#This Row],[DISC DLL]])/111%</f>
        <v>#VALUE!</v>
      </c>
      <c r="P66" s="24" t="e">
        <f ca="1">PAJAK[[#This Row],[DPP]]*PAJAK[[#This Row],[PPN]]</f>
        <v>#VALUE!</v>
      </c>
      <c r="Q66" s="24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Row],[ID]],[4]!Table1[ID],0)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4" t="str">
        <f ca="1">IF(PAJAK[[#This Row],[//]]="","",SUMIF(NOTA[ID_H],PAJAK[[#This Row],[ID]],NOTA[JUMLAH]))</f>
        <v/>
      </c>
      <c r="L67" s="24" t="str">
        <f ca="1">IF(PAJAK[[#This Row],[//]]="","",SUMIF(NOTA[ID_H],PAJAK[[#This Row],[ID]],NOTA[DISC]))</f>
        <v/>
      </c>
      <c r="M67" s="24" t="e">
        <f ca="1">PAJAK[[#This Row],[SUB TOTAL]]-PAJAK[[#This Row],[DISKON]]</f>
        <v>#VALUE!</v>
      </c>
      <c r="N67" s="24" t="str">
        <f ca="1">IF(PAJAK[[#This Row],[//]]="","",INDEX(INDIRECT("NOTA["&amp;PAJAK[#Headers]&amp;"]"),PAJAK[[#This Row],[//]]-2+PAJAK[[#This Row],[QB]]-1))</f>
        <v/>
      </c>
      <c r="O67" s="24" t="e">
        <f ca="1">(PAJAK[[#This Row],[SUB T-DISC]]-PAJAK[[#This Row],[DISC DLL]])/111%</f>
        <v>#VALUE!</v>
      </c>
      <c r="P67" s="24" t="e">
        <f ca="1">PAJAK[[#This Row],[DPP]]*PAJAK[[#This Row],[PPN]]</f>
        <v>#VALUE!</v>
      </c>
      <c r="Q67" s="24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5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" t="str">
        <f ca="1">HYPERLINK("[NOTA_.XLSX]NOTA!c"&amp;PAJAK[[#This Row],[//]],IF(PAJAK[[#This Row],[//]]="","",INDEX(INDIRECT("NOTA["&amp;PAJAK[#Headers]&amp;"]"),PAJAK[[#This Row],[//]]-2)))</f>
        <v/>
      </c>
      <c r="C68" s="15" t="str">
        <f ca="1">IF(PAJAK[[#This Row],[//]]="","",INDEX(INDIRECT("NOTA["&amp;PAJAK[#Headers]&amp;"]"),PAJAK[[#This Row],[//]]-2))</f>
        <v/>
      </c>
      <c r="D68" s="15" t="e">
        <f ca="1">MATCH(PAJAK[[#This Row],[ID]],[4]!Table1[ID],0)</f>
        <v>#REF!</v>
      </c>
      <c r="E68" s="16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4" t="str">
        <f ca="1">IF(PAJAK[[#This Row],[//]]="","",SUMIF(NOTA[ID_H],PAJAK[[#This Row],[ID]],NOTA[JUMLAH]))</f>
        <v/>
      </c>
      <c r="L68" s="24" t="str">
        <f ca="1">IF(PAJAK[[#This Row],[//]]="","",SUMIF(NOTA[ID_H],PAJAK[[#This Row],[ID]],NOTA[DISC]))</f>
        <v/>
      </c>
      <c r="M68" s="24" t="e">
        <f ca="1">PAJAK[[#This Row],[SUB TOTAL]]-PAJAK[[#This Row],[DISKON]]</f>
        <v>#VALUE!</v>
      </c>
      <c r="N68" s="24" t="str">
        <f ca="1">IF(PAJAK[[#This Row],[//]]="","",INDEX(INDIRECT("NOTA["&amp;PAJAK[#Headers]&amp;"]"),PAJAK[[#This Row],[//]]-2+PAJAK[[#This Row],[QB]]-1))</f>
        <v/>
      </c>
      <c r="O68" s="24" t="e">
        <f ca="1">(PAJAK[[#This Row],[SUB T-DISC]]-PAJAK[[#This Row],[DISC DLL]])/111%</f>
        <v>#VALUE!</v>
      </c>
      <c r="P68" s="24" t="e">
        <f ca="1">PAJAK[[#This Row],[DPP]]*PAJAK[[#This Row],[PPN]]</f>
        <v>#VALUE!</v>
      </c>
      <c r="Q68" s="24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1" t="str">
        <f ca="1">HYPERLINK("[NOTA_.XLSX]NOTA!c"&amp;PAJAK[[#This Row],[//]],IF(PAJAK[[#This Row],[//]]="","",INDEX(INDIRECT("NOTA["&amp;PAJAK[#Headers]&amp;"]"),PAJAK[[#This Row],[//]]-2)))</f>
        <v/>
      </c>
      <c r="C69" s="19" t="str">
        <f ca="1">IF(PAJAK[[#This Row],[//]]="","",INDEX(INDIRECT("NOTA["&amp;PAJAK[#Headers]&amp;"]"),PAJAK[[#This Row],[//]]-2))</f>
        <v/>
      </c>
      <c r="D69" s="19" t="e">
        <f ca="1">MATCH(PAJAK[[#This Row],[ID]],[4]!Table1[ID],0)</f>
        <v>#REF!</v>
      </c>
      <c r="E69" s="20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4" t="str">
        <f ca="1">IF(PAJAK[[#This Row],[//]]="","",SUMIF(NOTA[ID_H],PAJAK[[#This Row],[ID]],NOTA[JUMLAH]))</f>
        <v/>
      </c>
      <c r="L69" s="24" t="str">
        <f ca="1">IF(PAJAK[[#This Row],[//]]="","",SUMIF(NOTA[ID_H],PAJAK[[#This Row],[ID]],NOTA[DISC]))</f>
        <v/>
      </c>
      <c r="M69" s="24" t="e">
        <f ca="1">PAJAK[[#This Row],[SUB TOTAL]]-PAJAK[[#This Row],[DISKON]]</f>
        <v>#VALUE!</v>
      </c>
      <c r="N69" s="24" t="str">
        <f ca="1">IF(PAJAK[[#This Row],[//]]="","",INDEX(INDIRECT("NOTA["&amp;PAJAK[#Headers]&amp;"]"),PAJAK[[#This Row],[//]]-2+PAJAK[[#This Row],[QB]]-1))</f>
        <v/>
      </c>
      <c r="O69" s="24" t="e">
        <f ca="1">(PAJAK[[#This Row],[SUB T-DISC]]-PAJAK[[#This Row],[DISC DLL]])/111%</f>
        <v>#VALUE!</v>
      </c>
      <c r="P69" s="24" t="e">
        <f ca="1">PAJAK[[#This Row],[DPP]]*PAJAK[[#This Row],[PPN]]</f>
        <v>#VALUE!</v>
      </c>
      <c r="Q69" s="24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5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" t="str">
        <f ca="1">HYPERLINK("[NOTA_.XLSX]NOTA!c"&amp;PAJAK[[#This Row],[//]],IF(PAJAK[[#This Row],[//]]="","",INDEX(INDIRECT("NOTA["&amp;PAJAK[#Headers]&amp;"]"),PAJAK[[#This Row],[//]]-2)))</f>
        <v/>
      </c>
      <c r="C70" s="15" t="str">
        <f ca="1">IF(PAJAK[[#This Row],[//]]="","",INDEX(INDIRECT("NOTA["&amp;PAJAK[#Headers]&amp;"]"),PAJAK[[#This Row],[//]]-2))</f>
        <v/>
      </c>
      <c r="D70" s="15" t="e">
        <f ca="1">MATCH(PAJAK[[#This Row],[ID]],[4]!Table1[ID],0)</f>
        <v>#REF!</v>
      </c>
      <c r="E70" s="16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4" t="str">
        <f ca="1">IF(PAJAK[[#This Row],[//]]="","",SUMIF(NOTA[ID_H],PAJAK[[#This Row],[ID]],NOTA[JUMLAH]))</f>
        <v/>
      </c>
      <c r="L70" s="24" t="str">
        <f ca="1">IF(PAJAK[[#This Row],[//]]="","",SUMIF(NOTA[ID_H],PAJAK[[#This Row],[ID]],NOTA[DISC]))</f>
        <v/>
      </c>
      <c r="M70" s="24" t="e">
        <f ca="1">PAJAK[[#This Row],[SUB TOTAL]]-PAJAK[[#This Row],[DISKON]]</f>
        <v>#VALUE!</v>
      </c>
      <c r="N70" s="24" t="str">
        <f ca="1">IF(PAJAK[[#This Row],[//]]="","",INDEX(INDIRECT("NOTA["&amp;PAJAK[#Headers]&amp;"]"),PAJAK[[#This Row],[//]]-2+PAJAK[[#This Row],[QB]]-1))</f>
        <v/>
      </c>
      <c r="O70" s="24" t="e">
        <f ca="1">(PAJAK[[#This Row],[SUB T-DISC]]-PAJAK[[#This Row],[DISC DLL]])/111%</f>
        <v>#VALUE!</v>
      </c>
      <c r="P70" s="24" t="e">
        <f ca="1">PAJAK[[#This Row],[DPP]]*PAJAK[[#This Row],[PPN]]</f>
        <v>#VALUE!</v>
      </c>
      <c r="Q70" s="24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Row],[ID]],[4]!Table1[ID],0)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4" t="str">
        <f ca="1">IF(PAJAK[[#This Row],[//]]="","",SUMIF(NOTA[ID_H],PAJAK[[#This Row],[ID]],NOTA[JUMLAH]))</f>
        <v/>
      </c>
      <c r="L71" s="24" t="str">
        <f ca="1">IF(PAJAK[[#This Row],[//]]="","",SUMIF(NOTA[ID_H],PAJAK[[#This Row],[ID]],NOTA[DISC]))</f>
        <v/>
      </c>
      <c r="M71" s="24" t="e">
        <f ca="1">PAJAK[[#This Row],[SUB TOTAL]]-PAJAK[[#This Row],[DISKON]]</f>
        <v>#VALUE!</v>
      </c>
      <c r="N71" s="24" t="str">
        <f ca="1">IF(PAJAK[[#This Row],[//]]="","",INDEX(INDIRECT("NOTA["&amp;PAJAK[#Headers]&amp;"]"),PAJAK[[#This Row],[//]]-2+PAJAK[[#This Row],[QB]]-1))</f>
        <v/>
      </c>
      <c r="O71" s="24" t="e">
        <f ca="1">(PAJAK[[#This Row],[SUB T-DISC]]-PAJAK[[#This Row],[DISC DLL]])/111%</f>
        <v>#VALUE!</v>
      </c>
      <c r="P71" s="24" t="e">
        <f ca="1">PAJAK[[#This Row],[DPP]]*PAJAK[[#This Row],[PPN]]</f>
        <v>#VALUE!</v>
      </c>
      <c r="Q71" s="24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5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" t="str">
        <f ca="1">HYPERLINK("[NOTA_.XLSX]NOTA!c"&amp;PAJAK[[#This Row],[//]],IF(PAJAK[[#This Row],[//]]="","",INDEX(INDIRECT("NOTA["&amp;PAJAK[#Headers]&amp;"]"),PAJAK[[#This Row],[//]]-2)))</f>
        <v/>
      </c>
      <c r="C72" s="15" t="str">
        <f ca="1">IF(PAJAK[[#This Row],[//]]="","",INDEX(INDIRECT("NOTA["&amp;PAJAK[#Headers]&amp;"]"),PAJAK[[#This Row],[//]]-2))</f>
        <v/>
      </c>
      <c r="D72" s="15" t="e">
        <f ca="1">MATCH(PAJAK[[#This Row],[ID]],[4]!Table1[ID],0)</f>
        <v>#REF!</v>
      </c>
      <c r="E72" s="16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4" t="str">
        <f ca="1">IF(PAJAK[[#This Row],[//]]="","",SUMIF(NOTA[ID_H],PAJAK[[#This Row],[ID]],NOTA[JUMLAH]))</f>
        <v/>
      </c>
      <c r="L72" s="24" t="str">
        <f ca="1">IF(PAJAK[[#This Row],[//]]="","",SUMIF(NOTA[ID_H],PAJAK[[#This Row],[ID]],NOTA[DISC]))</f>
        <v/>
      </c>
      <c r="M72" s="24" t="e">
        <f ca="1">PAJAK[[#This Row],[SUB TOTAL]]-PAJAK[[#This Row],[DISKON]]</f>
        <v>#VALUE!</v>
      </c>
      <c r="N72" s="24" t="str">
        <f ca="1">IF(PAJAK[[#This Row],[//]]="","",INDEX(INDIRECT("NOTA["&amp;PAJAK[#Headers]&amp;"]"),PAJAK[[#This Row],[//]]-2+PAJAK[[#This Row],[QB]]-1))</f>
        <v/>
      </c>
      <c r="O72" s="24" t="e">
        <f ca="1">(PAJAK[[#This Row],[SUB T-DISC]]-PAJAK[[#This Row],[DISC DLL]])/111%</f>
        <v>#VALUE!</v>
      </c>
      <c r="P72" s="24" t="e">
        <f ca="1">PAJAK[[#This Row],[DPP]]*PAJAK[[#This Row],[PPN]]</f>
        <v>#VALUE!</v>
      </c>
      <c r="Q72" s="24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Row],[ID]],[4]!Table1[ID],0)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4" t="str">
        <f ca="1">IF(PAJAK[[#This Row],[//]]="","",SUMIF(NOTA[ID_H],PAJAK[[#This Row],[ID]],NOTA[JUMLAH]))</f>
        <v/>
      </c>
      <c r="L73" s="24" t="str">
        <f ca="1">IF(PAJAK[[#This Row],[//]]="","",SUMIF(NOTA[ID_H],PAJAK[[#This Row],[ID]],NOTA[DISC]))</f>
        <v/>
      </c>
      <c r="M73" s="24" t="e">
        <f ca="1">PAJAK[[#This Row],[SUB TOTAL]]-PAJAK[[#This Row],[DISKON]]</f>
        <v>#VALUE!</v>
      </c>
      <c r="N73" s="24" t="str">
        <f ca="1">IF(PAJAK[[#This Row],[//]]="","",INDEX(INDIRECT("NOTA["&amp;PAJAK[#Headers]&amp;"]"),PAJAK[[#This Row],[//]]-2+PAJAK[[#This Row],[QB]]-1))</f>
        <v/>
      </c>
      <c r="O73" s="24" t="e">
        <f ca="1">(PAJAK[[#This Row],[SUB T-DISC]]-PAJAK[[#This Row],[DISC DLL]])/111%</f>
        <v>#VALUE!</v>
      </c>
      <c r="P73" s="24" t="e">
        <f ca="1">PAJAK[[#This Row],[DPP]]*PAJAK[[#This Row],[PPN]]</f>
        <v>#VALUE!</v>
      </c>
      <c r="Q73" s="24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1" t="str">
        <f ca="1">HYPERLINK("[NOTA_.XLSX]NOTA!c"&amp;PAJAK[[#This Row],[//]],IF(PAJAK[[#This Row],[//]]="","",INDEX(INDIRECT("NOTA["&amp;PAJAK[#Headers]&amp;"]"),PAJAK[[#This Row],[//]]-2)))</f>
        <v/>
      </c>
      <c r="C74" s="19" t="str">
        <f ca="1">IF(PAJAK[[#This Row],[//]]="","",INDEX(INDIRECT("NOTA["&amp;PAJAK[#Headers]&amp;"]"),PAJAK[[#This Row],[//]]-2))</f>
        <v/>
      </c>
      <c r="D74" s="19" t="e">
        <f ca="1">MATCH(PAJAK[[#This Row],[ID]],[4]!Table1[ID],0)</f>
        <v>#REF!</v>
      </c>
      <c r="E74" s="20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4" t="str">
        <f ca="1">IF(PAJAK[[#This Row],[//]]="","",SUMIF(NOTA[ID_H],PAJAK[[#This Row],[ID]],NOTA[JUMLAH]))</f>
        <v/>
      </c>
      <c r="L74" s="24" t="str">
        <f ca="1">IF(PAJAK[[#This Row],[//]]="","",SUMIF(NOTA[ID_H],PAJAK[[#This Row],[ID]],NOTA[DISC]))</f>
        <v/>
      </c>
      <c r="M74" s="24" t="e">
        <f ca="1">PAJAK[[#This Row],[SUB TOTAL]]-PAJAK[[#This Row],[DISKON]]</f>
        <v>#VALUE!</v>
      </c>
      <c r="N74" s="24" t="str">
        <f ca="1">IF(PAJAK[[#This Row],[//]]="","",INDEX(INDIRECT("NOTA["&amp;PAJAK[#Headers]&amp;"]"),PAJAK[[#This Row],[//]]-2+PAJAK[[#This Row],[QB]]-1))</f>
        <v/>
      </c>
      <c r="O74" s="24" t="e">
        <f ca="1">(PAJAK[[#This Row],[SUB T-DISC]]-PAJAK[[#This Row],[DISC DLL]])/111%</f>
        <v>#VALUE!</v>
      </c>
      <c r="P74" s="24" t="e">
        <f ca="1">PAJAK[[#This Row],[DPP]]*PAJAK[[#This Row],[PPN]]</f>
        <v>#VALUE!</v>
      </c>
      <c r="Q74" s="24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Row],[ID]],[4]!Table1[ID],0)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4" t="str">
        <f ca="1">IF(PAJAK[[#This Row],[//]]="","",SUMIF(NOTA[ID_H],PAJAK[[#This Row],[ID]],NOTA[JUMLAH]))</f>
        <v/>
      </c>
      <c r="L75" s="24" t="str">
        <f ca="1">IF(PAJAK[[#This Row],[//]]="","",SUMIF(NOTA[ID_H],PAJAK[[#This Row],[ID]],NOTA[DISC]))</f>
        <v/>
      </c>
      <c r="M75" s="24" t="e">
        <f ca="1">PAJAK[[#This Row],[SUB TOTAL]]-PAJAK[[#This Row],[DISKON]]</f>
        <v>#VALUE!</v>
      </c>
      <c r="N75" s="24" t="str">
        <f ca="1">IF(PAJAK[[#This Row],[//]]="","",INDEX(INDIRECT("NOTA["&amp;PAJAK[#Headers]&amp;"]"),PAJAK[[#This Row],[//]]-2+PAJAK[[#This Row],[QB]]-1))</f>
        <v/>
      </c>
      <c r="O75" s="24" t="e">
        <f ca="1">(PAJAK[[#This Row],[SUB T-DISC]]-PAJAK[[#This Row],[DISC DLL]])/111%</f>
        <v>#VALUE!</v>
      </c>
      <c r="P75" s="24" t="e">
        <f ca="1">PAJAK[[#This Row],[DPP]]*PAJAK[[#This Row],[PPN]]</f>
        <v>#VALUE!</v>
      </c>
      <c r="Q75" s="24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Row],[ID]],[4]!Table1[ID],0)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4" t="str">
        <f ca="1">IF(PAJAK[[#This Row],[//]]="","",SUMIF(NOTA[ID_H],PAJAK[[#This Row],[ID]],NOTA[JUMLAH]))</f>
        <v/>
      </c>
      <c r="L76" s="24" t="str">
        <f ca="1">IF(PAJAK[[#This Row],[//]]="","",SUMIF(NOTA[ID_H],PAJAK[[#This Row],[ID]],NOTA[DISC]))</f>
        <v/>
      </c>
      <c r="M76" s="24" t="e">
        <f ca="1">PAJAK[[#This Row],[SUB TOTAL]]-PAJAK[[#This Row],[DISKON]]</f>
        <v>#VALUE!</v>
      </c>
      <c r="N76" s="24" t="str">
        <f ca="1">IF(PAJAK[[#This Row],[//]]="","",INDEX(INDIRECT("NOTA["&amp;PAJAK[#Headers]&amp;"]"),PAJAK[[#This Row],[//]]-2+PAJAK[[#This Row],[QB]]-1))</f>
        <v/>
      </c>
      <c r="O76" s="24" t="e">
        <f ca="1">(PAJAK[[#This Row],[SUB T-DISC]]-PAJAK[[#This Row],[DISC DLL]])/111%</f>
        <v>#VALUE!</v>
      </c>
      <c r="P76" s="24" t="e">
        <f ca="1">PAJAK[[#This Row],[DPP]]*PAJAK[[#This Row],[PPN]]</f>
        <v>#VALUE!</v>
      </c>
      <c r="Q76" s="24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Row],[ID]],[4]!Table1[ID],0)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4" t="str">
        <f ca="1">IF(PAJAK[[#This Row],[//]]="","",SUMIF(NOTA[ID_H],PAJAK[[#This Row],[ID]],NOTA[JUMLAH]))</f>
        <v/>
      </c>
      <c r="L77" s="24" t="str">
        <f ca="1">IF(PAJAK[[#This Row],[//]]="","",SUMIF(NOTA[ID_H],PAJAK[[#This Row],[ID]],NOTA[DISC]))</f>
        <v/>
      </c>
      <c r="M77" s="24" t="e">
        <f ca="1">PAJAK[[#This Row],[SUB TOTAL]]-PAJAK[[#This Row],[DISKON]]</f>
        <v>#VALUE!</v>
      </c>
      <c r="N77" s="24" t="str">
        <f ca="1">IF(PAJAK[[#This Row],[//]]="","",INDEX(INDIRECT("NOTA["&amp;PAJAK[#Headers]&amp;"]"),PAJAK[[#This Row],[//]]-2+PAJAK[[#This Row],[QB]]-1))</f>
        <v/>
      </c>
      <c r="O77" s="24" t="e">
        <f ca="1">(PAJAK[[#This Row],[SUB T-DISC]]-PAJAK[[#This Row],[DISC DLL]])/111%</f>
        <v>#VALUE!</v>
      </c>
      <c r="P77" s="24" t="e">
        <f ca="1">PAJAK[[#This Row],[DPP]]*PAJAK[[#This Row],[PPN]]</f>
        <v>#VALUE!</v>
      </c>
      <c r="Q77" s="24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5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" t="str">
        <f ca="1">HYPERLINK("[NOTA_.XLSX]NOTA!c"&amp;PAJAK[[#This Row],[//]],IF(PAJAK[[#This Row],[//]]="","",INDEX(INDIRECT("NOTA["&amp;PAJAK[#Headers]&amp;"]"),PAJAK[[#This Row],[//]]-2)))</f>
        <v/>
      </c>
      <c r="C78" s="15" t="str">
        <f ca="1">IF(PAJAK[[#This Row],[//]]="","",INDEX(INDIRECT("NOTA["&amp;PAJAK[#Headers]&amp;"]"),PAJAK[[#This Row],[//]]-2))</f>
        <v/>
      </c>
      <c r="D78" s="15" t="e">
        <f ca="1">MATCH(PAJAK[[#This Row],[ID]],[4]!Table1[ID],0)</f>
        <v>#REF!</v>
      </c>
      <c r="E78" s="16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4" t="str">
        <f ca="1">IF(PAJAK[[#This Row],[//]]="","",SUMIF(NOTA[ID_H],PAJAK[[#This Row],[ID]],NOTA[JUMLAH]))</f>
        <v/>
      </c>
      <c r="L78" s="24" t="str">
        <f ca="1">IF(PAJAK[[#This Row],[//]]="","",SUMIF(NOTA[ID_H],PAJAK[[#This Row],[ID]],NOTA[DISC]))</f>
        <v/>
      </c>
      <c r="M78" s="24" t="e">
        <f ca="1">PAJAK[[#This Row],[SUB TOTAL]]-PAJAK[[#This Row],[DISKON]]</f>
        <v>#VALUE!</v>
      </c>
      <c r="N78" s="24" t="str">
        <f ca="1">IF(PAJAK[[#This Row],[//]]="","",INDEX(INDIRECT("NOTA["&amp;PAJAK[#Headers]&amp;"]"),PAJAK[[#This Row],[//]]-2+PAJAK[[#This Row],[QB]]-1))</f>
        <v/>
      </c>
      <c r="O78" s="24" t="e">
        <f ca="1">(PAJAK[[#This Row],[SUB T-DISC]]-PAJAK[[#This Row],[DISC DLL]])/111%</f>
        <v>#VALUE!</v>
      </c>
      <c r="P78" s="24" t="e">
        <f ca="1">PAJAK[[#This Row],[DPP]]*PAJAK[[#This Row],[PPN]]</f>
        <v>#VALUE!</v>
      </c>
      <c r="Q78" s="24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Row],[ID]],[4]!Table1[ID],0)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4" t="str">
        <f ca="1">IF(PAJAK[[#This Row],[//]]="","",SUMIF(NOTA[ID_H],PAJAK[[#This Row],[ID]],NOTA[JUMLAH]))</f>
        <v/>
      </c>
      <c r="L79" s="24" t="str">
        <f ca="1">IF(PAJAK[[#This Row],[//]]="","",SUMIF(NOTA[ID_H],PAJAK[[#This Row],[ID]],NOTA[DISC]))</f>
        <v/>
      </c>
      <c r="M79" s="24" t="e">
        <f ca="1">PAJAK[[#This Row],[SUB TOTAL]]-PAJAK[[#This Row],[DISKON]]</f>
        <v>#VALUE!</v>
      </c>
      <c r="N79" s="24" t="str">
        <f ca="1">IF(PAJAK[[#This Row],[//]]="","",INDEX(INDIRECT("NOTA["&amp;PAJAK[#Headers]&amp;"]"),PAJAK[[#This Row],[//]]-2+PAJAK[[#This Row],[QB]]-1))</f>
        <v/>
      </c>
      <c r="O79" s="24" t="e">
        <f ca="1">(PAJAK[[#This Row],[SUB T-DISC]]-PAJAK[[#This Row],[DISC DLL]])/111%</f>
        <v>#VALUE!</v>
      </c>
      <c r="P79" s="24" t="e">
        <f ca="1">PAJAK[[#This Row],[DPP]]*PAJAK[[#This Row],[PPN]]</f>
        <v>#VALUE!</v>
      </c>
      <c r="Q79" s="24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1" customFormat="1" x14ac:dyDescent="0.25">
      <c r="A80" s="15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" t="str">
        <f ca="1">HYPERLINK("[NOTA_.XLSX]NOTA!c"&amp;PAJAK[[#This Row],[//]],IF(PAJAK[[#This Row],[//]]="","",INDEX(INDIRECT("NOTA["&amp;PAJAK[#Headers]&amp;"]"),PAJAK[[#This Row],[//]]-2)))</f>
        <v/>
      </c>
      <c r="C80" s="15" t="str">
        <f ca="1">IF(PAJAK[[#This Row],[//]]="","",INDEX(INDIRECT("NOTA["&amp;PAJAK[#Headers]&amp;"]"),PAJAK[[#This Row],[//]]-2))</f>
        <v/>
      </c>
      <c r="D80" s="15" t="e">
        <f ca="1">MATCH(PAJAK[[#This Row],[ID]],[4]!Table1[ID],0)</f>
        <v>#REF!</v>
      </c>
      <c r="E80" s="16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Row],[ID]],[4]!Table1[ID],0)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Row],[ID]],[4]!Table1[ID],0)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Row],[ID]],[4]!Table1[ID],0)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Row],[ID]],[4]!Table1[ID],0)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Row],[ID]],[4]!Table1[ID],0)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Row],[ID]],[4]!Table1[ID],0)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1" t="str">
        <f ca="1">HYPERLINK("[NOTA_.XLSX]NOTA!c"&amp;PAJAK[[#This Row],[//]],IF(PAJAK[[#This Row],[//]]="","",INDEX(INDIRECT("NOTA["&amp;PAJAK[#Headers]&amp;"]"),PAJAK[[#This Row],[//]]-2)))</f>
        <v/>
      </c>
      <c r="C87" s="19" t="str">
        <f ca="1">IF(PAJAK[[#This Row],[//]]="","",INDEX(INDIRECT("NOTA["&amp;PAJAK[#Headers]&amp;"]"),PAJAK[[#This Row],[//]]-2))</f>
        <v/>
      </c>
      <c r="D87" s="19" t="e">
        <f ca="1">MATCH(PAJAK[[#This Row],[ID]],[4]!Table1[ID],0)</f>
        <v>#REF!</v>
      </c>
      <c r="E87" s="20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Row],[ID]],[4]!Table1[ID],0)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Row],[ID]],[4]!Table1[ID],0)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Row],[ID]],[4]!Table1[ID],0)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Row],[ID]],[4]!Table1[ID],0)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Row],[ID]],[4]!Table1[ID],0)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Row],[ID]],[4]!Table1[ID],0)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20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39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40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4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EXP\BARU\2023\07 JULI\[NOTA 07 JULI 2023.xlsx]SDI</v>
      </c>
      <c r="K1" s="26">
        <f ca="1">(400881.99*(100/11))*1.11+I3</f>
        <v>4045263.7172727278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27" t="s">
        <v>39</v>
      </c>
      <c r="I2" s="27" t="s">
        <v>40</v>
      </c>
      <c r="J2" s="27" t="s">
        <v>42</v>
      </c>
      <c r="K2" s="27" t="s">
        <v>45</v>
      </c>
      <c r="L2" s="27" t="s">
        <v>22</v>
      </c>
      <c r="M2" s="11" t="s">
        <v>94</v>
      </c>
      <c r="N2" s="11" t="s">
        <v>95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7950972.6839999994</v>
      </c>
      <c r="I3" s="25">
        <f ca="1">IF(SDI[[#This Row],[//PAJAK]]="","",SDI[[#This Row],[H_DISC DLL]])</f>
        <v>0</v>
      </c>
      <c r="J3" s="25">
        <f ca="1">(SDI[[#This Row],[SUB TOTAL]])/1.11</f>
        <v>7163038.4540540529</v>
      </c>
      <c r="K3" s="25">
        <f ca="1">SDI[[#This Row],[DPP]]*11%</f>
        <v>787934.22994594579</v>
      </c>
      <c r="L3" s="25">
        <f ca="1">SDI[[#This Row],[DPP]]+SDI[[#This Row],[PPN (11%)]]</f>
        <v>7950972.6839999985</v>
      </c>
      <c r="M3" s="25">
        <f ca="1">IF(SDI[[#This Row],[//PAJAK]]="","",INDEX(PAJAK[DISKON],SDI[[#This Row],[//PAJAK]]-1))</f>
        <v>1512810.7559999998</v>
      </c>
      <c r="N3" s="25">
        <f ca="1">IF(SDI[[#This Row],[//PAJAK]]="","",INDEX(PAJAK[DISC DLL],SDI[[#This Row],[//PAJAK]]-1))</f>
        <v>0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6" t="str">
        <f ca="1">IF(SDI[[#This Row],[//PAJAK]]="","",(INDEX(INDIRECT("PAJAK["&amp;SDI[#Headers]&amp;"]"),SDI[[#This Row],[//PAJAK]]-1))-SDI[[#This Row],[H_DISKON]])</f>
        <v/>
      </c>
      <c r="I4" s="26" t="str">
        <f ca="1">IF(SDI[[#This Row],[//PAJAK]]="","",SDI[[#This Row],[H_DISC DLL]])</f>
        <v/>
      </c>
      <c r="J4" s="26" t="e">
        <f ca="1">(SDI[[#This Row],[SUB TOTAL]])/1.11</f>
        <v>#VALUE!</v>
      </c>
      <c r="K4" s="26" t="e">
        <f ca="1">SDI[[#This Row],[DPP]]*11%</f>
        <v>#VALUE!</v>
      </c>
      <c r="L4" s="26" t="e">
        <f ca="1">SDI[[#This Row],[DPP]]+SDI[[#This Row],[PPN (11%)]]</f>
        <v>#VALUE!</v>
      </c>
      <c r="M4" s="26" t="str">
        <f ca="1">IF(SDI[[#This Row],[//PAJAK]]="","",INDEX(PAJAK[DISKON],SDI[[#This Row],[//PAJAK]]-1))</f>
        <v/>
      </c>
      <c r="N4" s="2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6" t="str">
        <f ca="1">IF(SDI[[#This Row],[//PAJAK]]="","",(INDEX(INDIRECT("PAJAK["&amp;SDI[#Headers]&amp;"]"),SDI[[#This Row],[//PAJAK]]-1))-SDI[[#This Row],[H_DISKON]])</f>
        <v/>
      </c>
      <c r="I5" s="26" t="str">
        <f ca="1">IF(SDI[[#This Row],[//PAJAK]]="","",SDI[[#This Row],[H_DISC DLL]])</f>
        <v/>
      </c>
      <c r="J5" s="26" t="e">
        <f ca="1">(SDI[[#This Row],[SUB TOTAL]])/1.11</f>
        <v>#VALUE!</v>
      </c>
      <c r="K5" s="26" t="e">
        <f ca="1">SDI[[#This Row],[DPP]]*11%</f>
        <v>#VALUE!</v>
      </c>
      <c r="L5" s="26" t="e">
        <f ca="1">SDI[[#This Row],[DPP]]+SDI[[#This Row],[PPN (11%)]]</f>
        <v>#VALUE!</v>
      </c>
      <c r="M5" s="26" t="str">
        <f ca="1">IF(SDI[[#This Row],[//PAJAK]]="","",INDEX(PAJAK[DISKON],SDI[[#This Row],[//PAJAK]]-1))</f>
        <v/>
      </c>
      <c r="N5" s="2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14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A31" workbookViewId="0">
      <selection activeCell="A75" sqref="A75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86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422</v>
      </c>
      <c r="D2" t="s">
        <v>23</v>
      </c>
      <c r="E2" t="s">
        <v>60</v>
      </c>
      <c r="F2" t="s">
        <v>70</v>
      </c>
      <c r="G2">
        <f>COUNTIF(NOTA[SUPPLIER],CONV[[#This Row],[1]])</f>
        <v>16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20</v>
      </c>
    </row>
    <row r="4" spans="1:7" x14ac:dyDescent="0.25">
      <c r="A4" t="s">
        <v>35</v>
      </c>
      <c r="B4">
        <f>COUNTIF(NOTA[FAKTUR],NM_FAKTUR)</f>
        <v>39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23" t="s">
        <v>88</v>
      </c>
      <c r="B14" t="s">
        <v>24</v>
      </c>
    </row>
    <row r="16" spans="1:7" x14ac:dyDescent="0.25">
      <c r="A16" s="23" t="s">
        <v>86</v>
      </c>
      <c r="B16" t="s">
        <v>89</v>
      </c>
    </row>
    <row r="17" spans="1:2" x14ac:dyDescent="0.25">
      <c r="A17" s="4" t="s">
        <v>108</v>
      </c>
      <c r="B17" s="3">
        <v>3</v>
      </c>
    </row>
    <row r="18" spans="1:2" x14ac:dyDescent="0.25">
      <c r="A18" s="4" t="s">
        <v>431</v>
      </c>
      <c r="B18" s="3">
        <v>3</v>
      </c>
    </row>
    <row r="19" spans="1:2" x14ac:dyDescent="0.25">
      <c r="A19" s="4" t="s">
        <v>134</v>
      </c>
      <c r="B19" s="3">
        <v>2</v>
      </c>
    </row>
    <row r="20" spans="1:2" x14ac:dyDescent="0.25">
      <c r="A20" s="4" t="s">
        <v>105</v>
      </c>
      <c r="B20" s="3">
        <v>10</v>
      </c>
    </row>
    <row r="21" spans="1:2" x14ac:dyDescent="0.25">
      <c r="A21" s="4" t="s">
        <v>452</v>
      </c>
      <c r="B21" s="3">
        <v>5</v>
      </c>
    </row>
    <row r="22" spans="1:2" x14ac:dyDescent="0.25">
      <c r="A22" s="4" t="s">
        <v>339</v>
      </c>
      <c r="B22" s="3">
        <v>1</v>
      </c>
    </row>
    <row r="23" spans="1:2" x14ac:dyDescent="0.25">
      <c r="A23" s="4" t="s">
        <v>340</v>
      </c>
      <c r="B23" s="3">
        <v>3</v>
      </c>
    </row>
    <row r="24" spans="1:2" x14ac:dyDescent="0.25">
      <c r="A24" s="4" t="s">
        <v>341</v>
      </c>
      <c r="B24" s="3">
        <v>1</v>
      </c>
    </row>
    <row r="25" spans="1:2" x14ac:dyDescent="0.25">
      <c r="A25" s="4" t="s">
        <v>138</v>
      </c>
      <c r="B25" s="3">
        <v>4</v>
      </c>
    </row>
    <row r="26" spans="1:2" x14ac:dyDescent="0.25">
      <c r="A26" s="4" t="s">
        <v>100</v>
      </c>
      <c r="B26" s="3">
        <v>3</v>
      </c>
    </row>
    <row r="27" spans="1:2" x14ac:dyDescent="0.25">
      <c r="A27" s="4" t="s">
        <v>407</v>
      </c>
      <c r="B27" s="3">
        <v>3</v>
      </c>
    </row>
    <row r="28" spans="1:2" x14ac:dyDescent="0.25">
      <c r="A28" s="4" t="s">
        <v>139</v>
      </c>
      <c r="B28" s="3">
        <v>1</v>
      </c>
    </row>
    <row r="29" spans="1:2" x14ac:dyDescent="0.25">
      <c r="A29" s="4" t="s">
        <v>332</v>
      </c>
      <c r="B29" s="3">
        <v>3</v>
      </c>
    </row>
    <row r="30" spans="1:2" x14ac:dyDescent="0.25">
      <c r="A30" s="4" t="s">
        <v>285</v>
      </c>
      <c r="B30" s="3">
        <v>1</v>
      </c>
    </row>
    <row r="31" spans="1:2" x14ac:dyDescent="0.25">
      <c r="A31" s="4" t="s">
        <v>293</v>
      </c>
      <c r="B31" s="3">
        <v>9</v>
      </c>
    </row>
    <row r="32" spans="1:2" x14ac:dyDescent="0.25">
      <c r="A32" s="4" t="s">
        <v>90</v>
      </c>
      <c r="B32" s="3">
        <v>23</v>
      </c>
    </row>
    <row r="33" spans="1:2" x14ac:dyDescent="0.25">
      <c r="A33" s="4" t="s">
        <v>103</v>
      </c>
      <c r="B33" s="3">
        <v>2</v>
      </c>
    </row>
    <row r="34" spans="1:2" x14ac:dyDescent="0.25">
      <c r="A34" s="4" t="s">
        <v>445</v>
      </c>
      <c r="B34" s="3">
        <v>1</v>
      </c>
    </row>
    <row r="35" spans="1:2" x14ac:dyDescent="0.25">
      <c r="A35" s="4" t="s">
        <v>107</v>
      </c>
      <c r="B35" s="3">
        <v>5</v>
      </c>
    </row>
    <row r="36" spans="1:2" x14ac:dyDescent="0.25">
      <c r="A36" s="4" t="s">
        <v>335</v>
      </c>
      <c r="B36" s="3">
        <v>2</v>
      </c>
    </row>
    <row r="37" spans="1:2" x14ac:dyDescent="0.25">
      <c r="A37" s="4" t="s">
        <v>318</v>
      </c>
      <c r="B37" s="3">
        <v>14</v>
      </c>
    </row>
    <row r="38" spans="1:2" x14ac:dyDescent="0.25">
      <c r="A38" s="4" t="s">
        <v>287</v>
      </c>
      <c r="B38" s="3">
        <v>7</v>
      </c>
    </row>
    <row r="39" spans="1:2" x14ac:dyDescent="0.25">
      <c r="A39" s="4" t="s">
        <v>331</v>
      </c>
      <c r="B39" s="3">
        <v>3</v>
      </c>
    </row>
    <row r="40" spans="1:2" x14ac:dyDescent="0.25">
      <c r="A40" s="4" t="s">
        <v>99</v>
      </c>
      <c r="B40" s="3">
        <v>5</v>
      </c>
    </row>
    <row r="41" spans="1:2" x14ac:dyDescent="0.25">
      <c r="A41" s="4" t="s">
        <v>101</v>
      </c>
      <c r="B41" s="3">
        <v>1</v>
      </c>
    </row>
    <row r="42" spans="1:2" x14ac:dyDescent="0.25">
      <c r="A42" s="4" t="s">
        <v>102</v>
      </c>
      <c r="B42" s="3">
        <v>6</v>
      </c>
    </row>
    <row r="43" spans="1:2" x14ac:dyDescent="0.25">
      <c r="A43" s="4" t="s">
        <v>104</v>
      </c>
      <c r="B43" s="3">
        <v>2</v>
      </c>
    </row>
    <row r="44" spans="1:2" x14ac:dyDescent="0.25">
      <c r="A44" s="4" t="s">
        <v>106</v>
      </c>
      <c r="B44" s="3">
        <v>2</v>
      </c>
    </row>
    <row r="45" spans="1:2" x14ac:dyDescent="0.25">
      <c r="A45" s="4" t="s">
        <v>109</v>
      </c>
      <c r="B45" s="3">
        <v>1</v>
      </c>
    </row>
    <row r="46" spans="1:2" x14ac:dyDescent="0.25">
      <c r="A46" s="4" t="s">
        <v>110</v>
      </c>
      <c r="B46" s="3">
        <v>2</v>
      </c>
    </row>
    <row r="47" spans="1:2" x14ac:dyDescent="0.25">
      <c r="A47" s="4" t="s">
        <v>111</v>
      </c>
      <c r="B47" s="3">
        <v>1</v>
      </c>
    </row>
    <row r="48" spans="1:2" x14ac:dyDescent="0.25">
      <c r="A48" s="4" t="s">
        <v>112</v>
      </c>
      <c r="B48" s="3">
        <v>5</v>
      </c>
    </row>
    <row r="49" spans="1:2" x14ac:dyDescent="0.25">
      <c r="A49" s="4" t="s">
        <v>114</v>
      </c>
      <c r="B49" s="3">
        <v>6</v>
      </c>
    </row>
    <row r="50" spans="1:2" x14ac:dyDescent="0.25">
      <c r="A50" s="4" t="s">
        <v>113</v>
      </c>
      <c r="B50" s="3">
        <v>7</v>
      </c>
    </row>
    <row r="51" spans="1:2" x14ac:dyDescent="0.25">
      <c r="A51" s="4" t="s">
        <v>117</v>
      </c>
      <c r="B51" s="3">
        <v>7</v>
      </c>
    </row>
    <row r="52" spans="1:2" x14ac:dyDescent="0.25">
      <c r="A52" s="4" t="s">
        <v>119</v>
      </c>
      <c r="B52" s="3">
        <v>1</v>
      </c>
    </row>
    <row r="53" spans="1:2" x14ac:dyDescent="0.25">
      <c r="A53" s="4" t="s">
        <v>120</v>
      </c>
      <c r="B53" s="3">
        <v>1</v>
      </c>
    </row>
    <row r="54" spans="1:2" x14ac:dyDescent="0.25">
      <c r="A54" s="4" t="s">
        <v>122</v>
      </c>
      <c r="B54" s="3">
        <v>2</v>
      </c>
    </row>
    <row r="55" spans="1:2" x14ac:dyDescent="0.25">
      <c r="A55" s="4" t="s">
        <v>123</v>
      </c>
      <c r="B55" s="3">
        <v>2</v>
      </c>
    </row>
    <row r="56" spans="1:2" x14ac:dyDescent="0.25">
      <c r="A56" s="4" t="s">
        <v>124</v>
      </c>
      <c r="B56" s="3">
        <v>8</v>
      </c>
    </row>
    <row r="57" spans="1:2" x14ac:dyDescent="0.25">
      <c r="A57" s="4" t="s">
        <v>125</v>
      </c>
      <c r="B57" s="3"/>
    </row>
    <row r="58" spans="1:2" x14ac:dyDescent="0.25">
      <c r="A58" s="4" t="s">
        <v>127</v>
      </c>
      <c r="B58" s="3">
        <v>1</v>
      </c>
    </row>
    <row r="59" spans="1:2" x14ac:dyDescent="0.25">
      <c r="A59" s="4" t="s">
        <v>128</v>
      </c>
      <c r="B59" s="3">
        <v>1</v>
      </c>
    </row>
    <row r="60" spans="1:2" x14ac:dyDescent="0.25">
      <c r="A60" s="4" t="s">
        <v>129</v>
      </c>
      <c r="B60" s="3">
        <v>1</v>
      </c>
    </row>
    <row r="61" spans="1:2" x14ac:dyDescent="0.25">
      <c r="A61" s="4" t="s">
        <v>130</v>
      </c>
      <c r="B61" s="3">
        <v>1</v>
      </c>
    </row>
    <row r="62" spans="1:2" x14ac:dyDescent="0.25">
      <c r="A62" s="4" t="s">
        <v>132</v>
      </c>
      <c r="B62" s="3">
        <v>4</v>
      </c>
    </row>
    <row r="63" spans="1:2" x14ac:dyDescent="0.25">
      <c r="A63" s="4" t="s">
        <v>133</v>
      </c>
      <c r="B63" s="3">
        <v>2</v>
      </c>
    </row>
    <row r="64" spans="1:2" x14ac:dyDescent="0.25">
      <c r="A64" s="4" t="s">
        <v>136</v>
      </c>
      <c r="B64" s="3">
        <v>1</v>
      </c>
    </row>
    <row r="65" spans="1:2" x14ac:dyDescent="0.25">
      <c r="A65" s="4" t="s">
        <v>137</v>
      </c>
      <c r="B65" s="3">
        <v>1</v>
      </c>
    </row>
    <row r="66" spans="1:2" x14ac:dyDescent="0.25">
      <c r="A66" s="4" t="s">
        <v>141</v>
      </c>
      <c r="B66" s="3">
        <v>10</v>
      </c>
    </row>
    <row r="67" spans="1:2" x14ac:dyDescent="0.25">
      <c r="A67" s="4" t="s">
        <v>143</v>
      </c>
      <c r="B67" s="3">
        <v>21</v>
      </c>
    </row>
    <row r="68" spans="1:2" x14ac:dyDescent="0.25">
      <c r="A68" s="4" t="s">
        <v>144</v>
      </c>
      <c r="B68" s="3">
        <v>26</v>
      </c>
    </row>
    <row r="69" spans="1:2" x14ac:dyDescent="0.25">
      <c r="A69" s="4" t="s">
        <v>236</v>
      </c>
      <c r="B69" s="3">
        <v>1</v>
      </c>
    </row>
    <row r="70" spans="1:2" x14ac:dyDescent="0.25">
      <c r="A70" s="4" t="s">
        <v>238</v>
      </c>
      <c r="B70" s="3">
        <v>1</v>
      </c>
    </row>
    <row r="71" spans="1:2" x14ac:dyDescent="0.25">
      <c r="A71" s="4" t="s">
        <v>240</v>
      </c>
      <c r="B71" s="3">
        <v>1</v>
      </c>
    </row>
    <row r="72" spans="1:2" x14ac:dyDescent="0.25">
      <c r="A72" s="4" t="s">
        <v>263</v>
      </c>
      <c r="B72" s="3">
        <v>69</v>
      </c>
    </row>
    <row r="73" spans="1:2" x14ac:dyDescent="0.25">
      <c r="A73" s="4" t="s">
        <v>265</v>
      </c>
      <c r="B73" s="3">
        <v>31</v>
      </c>
    </row>
    <row r="74" spans="1:2" x14ac:dyDescent="0.25">
      <c r="A74" s="4" t="s">
        <v>266</v>
      </c>
      <c r="B74" s="3">
        <v>50</v>
      </c>
    </row>
    <row r="75" spans="1:2" x14ac:dyDescent="0.25">
      <c r="A75" s="4" t="s">
        <v>267</v>
      </c>
      <c r="B75" s="3">
        <v>14</v>
      </c>
    </row>
    <row r="76" spans="1:2" x14ac:dyDescent="0.25">
      <c r="A76" s="4" t="s">
        <v>268</v>
      </c>
      <c r="B76" s="3">
        <v>2</v>
      </c>
    </row>
    <row r="77" spans="1:2" x14ac:dyDescent="0.25">
      <c r="A77" s="4" t="s">
        <v>269</v>
      </c>
      <c r="B77" s="3">
        <v>4</v>
      </c>
    </row>
    <row r="78" spans="1:2" x14ac:dyDescent="0.25">
      <c r="A78" s="4" t="s">
        <v>271</v>
      </c>
      <c r="B78" s="3">
        <v>1</v>
      </c>
    </row>
    <row r="79" spans="1:2" x14ac:dyDescent="0.25">
      <c r="A79" s="4" t="s">
        <v>272</v>
      </c>
      <c r="B79" s="3">
        <v>2</v>
      </c>
    </row>
    <row r="80" spans="1:2" x14ac:dyDescent="0.25">
      <c r="A80" s="4" t="s">
        <v>274</v>
      </c>
      <c r="B80" s="3">
        <v>10</v>
      </c>
    </row>
    <row r="81" spans="1:2" x14ac:dyDescent="0.25">
      <c r="A81" s="4" t="s">
        <v>275</v>
      </c>
      <c r="B81" s="3">
        <v>12</v>
      </c>
    </row>
    <row r="82" spans="1:2" x14ac:dyDescent="0.25">
      <c r="A82" s="4" t="s">
        <v>276</v>
      </c>
      <c r="B82" s="3">
        <v>3</v>
      </c>
    </row>
    <row r="83" spans="1:2" x14ac:dyDescent="0.25">
      <c r="A83" s="4" t="s">
        <v>277</v>
      </c>
      <c r="B83" s="3">
        <v>2</v>
      </c>
    </row>
    <row r="84" spans="1:2" x14ac:dyDescent="0.25">
      <c r="A84" s="4" t="s">
        <v>279</v>
      </c>
      <c r="B84" s="3">
        <v>1</v>
      </c>
    </row>
    <row r="85" spans="1:2" x14ac:dyDescent="0.25">
      <c r="A85" s="4" t="s">
        <v>280</v>
      </c>
      <c r="B85" s="3">
        <v>4</v>
      </c>
    </row>
    <row r="86" spans="1:2" x14ac:dyDescent="0.25">
      <c r="A86" s="4" t="s">
        <v>281</v>
      </c>
      <c r="B86" s="3">
        <v>1</v>
      </c>
    </row>
    <row r="87" spans="1:2" x14ac:dyDescent="0.25">
      <c r="A87" s="4" t="s">
        <v>282</v>
      </c>
      <c r="B87" s="3">
        <v>1</v>
      </c>
    </row>
    <row r="88" spans="1:2" x14ac:dyDescent="0.25">
      <c r="A88" s="4" t="s">
        <v>283</v>
      </c>
      <c r="B88" s="3">
        <v>1</v>
      </c>
    </row>
    <row r="89" spans="1:2" x14ac:dyDescent="0.25">
      <c r="A89" s="4" t="s">
        <v>284</v>
      </c>
      <c r="B89" s="3">
        <v>1</v>
      </c>
    </row>
    <row r="90" spans="1:2" x14ac:dyDescent="0.25">
      <c r="A90" s="4" t="s">
        <v>286</v>
      </c>
      <c r="B90" s="3">
        <v>4</v>
      </c>
    </row>
    <row r="91" spans="1:2" x14ac:dyDescent="0.25">
      <c r="A91" s="4" t="s">
        <v>289</v>
      </c>
      <c r="B91" s="3">
        <v>4</v>
      </c>
    </row>
    <row r="92" spans="1:2" x14ac:dyDescent="0.25">
      <c r="A92" s="4" t="s">
        <v>290</v>
      </c>
      <c r="B92" s="3">
        <v>1</v>
      </c>
    </row>
    <row r="93" spans="1:2" x14ac:dyDescent="0.25">
      <c r="A93" s="4" t="s">
        <v>291</v>
      </c>
      <c r="B93" s="3">
        <v>32</v>
      </c>
    </row>
    <row r="94" spans="1:2" x14ac:dyDescent="0.25">
      <c r="A94" s="4" t="s">
        <v>292</v>
      </c>
      <c r="B94" s="3">
        <v>12</v>
      </c>
    </row>
    <row r="95" spans="1:2" x14ac:dyDescent="0.25">
      <c r="A95" s="4" t="s">
        <v>305</v>
      </c>
      <c r="B95" s="3">
        <v>5</v>
      </c>
    </row>
    <row r="96" spans="1:2" x14ac:dyDescent="0.25">
      <c r="A96" s="4" t="s">
        <v>315</v>
      </c>
      <c r="B96" s="3">
        <v>14</v>
      </c>
    </row>
    <row r="97" spans="1:2" x14ac:dyDescent="0.25">
      <c r="A97" s="4" t="s">
        <v>308</v>
      </c>
      <c r="B97" s="3">
        <v>2</v>
      </c>
    </row>
    <row r="98" spans="1:2" x14ac:dyDescent="0.25">
      <c r="A98" s="4" t="s">
        <v>310</v>
      </c>
      <c r="B98" s="3">
        <v>1</v>
      </c>
    </row>
    <row r="99" spans="1:2" x14ac:dyDescent="0.25">
      <c r="A99" s="4" t="s">
        <v>311</v>
      </c>
      <c r="B99" s="3">
        <v>1</v>
      </c>
    </row>
    <row r="100" spans="1:2" x14ac:dyDescent="0.25">
      <c r="A100" s="4" t="s">
        <v>316</v>
      </c>
      <c r="B100" s="3">
        <v>1</v>
      </c>
    </row>
    <row r="101" spans="1:2" x14ac:dyDescent="0.25">
      <c r="A101" s="4" t="s">
        <v>312</v>
      </c>
      <c r="B101" s="3">
        <v>1</v>
      </c>
    </row>
    <row r="102" spans="1:2" x14ac:dyDescent="0.25">
      <c r="A102" s="4" t="s">
        <v>326</v>
      </c>
      <c r="B102" s="3">
        <v>3</v>
      </c>
    </row>
    <row r="103" spans="1:2" x14ac:dyDescent="0.25">
      <c r="A103" s="4" t="s">
        <v>313</v>
      </c>
      <c r="B103" s="3">
        <v>3</v>
      </c>
    </row>
    <row r="104" spans="1:2" x14ac:dyDescent="0.25">
      <c r="A104" s="4" t="s">
        <v>319</v>
      </c>
      <c r="B104" s="3">
        <v>9</v>
      </c>
    </row>
    <row r="105" spans="1:2" x14ac:dyDescent="0.25">
      <c r="A105" s="4" t="s">
        <v>323</v>
      </c>
      <c r="B105" s="3">
        <v>8</v>
      </c>
    </row>
    <row r="106" spans="1:2" x14ac:dyDescent="0.25">
      <c r="A106" s="4" t="s">
        <v>322</v>
      </c>
      <c r="B106" s="3">
        <v>5</v>
      </c>
    </row>
    <row r="107" spans="1:2" x14ac:dyDescent="0.25">
      <c r="A107" s="4" t="s">
        <v>321</v>
      </c>
      <c r="B107" s="3">
        <v>5</v>
      </c>
    </row>
    <row r="108" spans="1:2" x14ac:dyDescent="0.25">
      <c r="A108" s="4" t="s">
        <v>421</v>
      </c>
      <c r="B108" s="3"/>
    </row>
    <row r="109" spans="1:2" x14ac:dyDescent="0.25">
      <c r="A109" s="4" t="s">
        <v>325</v>
      </c>
      <c r="B109" s="3">
        <v>1</v>
      </c>
    </row>
    <row r="110" spans="1:2" x14ac:dyDescent="0.25">
      <c r="A110" s="4" t="s">
        <v>328</v>
      </c>
      <c r="B110" s="3">
        <v>2</v>
      </c>
    </row>
    <row r="111" spans="1:2" x14ac:dyDescent="0.25">
      <c r="A111" s="4" t="s">
        <v>329</v>
      </c>
      <c r="B111" s="3">
        <v>2</v>
      </c>
    </row>
    <row r="112" spans="1:2" x14ac:dyDescent="0.25">
      <c r="A112" s="4" t="s">
        <v>330</v>
      </c>
      <c r="B112" s="3">
        <v>3</v>
      </c>
    </row>
    <row r="113" spans="1:2" x14ac:dyDescent="0.25">
      <c r="A113" s="4" t="s">
        <v>334</v>
      </c>
      <c r="B113" s="3">
        <v>1</v>
      </c>
    </row>
    <row r="114" spans="1:2" x14ac:dyDescent="0.25">
      <c r="A114" s="4" t="s">
        <v>336</v>
      </c>
      <c r="B114" s="3">
        <v>10</v>
      </c>
    </row>
    <row r="115" spans="1:2" x14ac:dyDescent="0.25">
      <c r="A115" s="4" t="s">
        <v>337</v>
      </c>
      <c r="B115" s="3">
        <v>3</v>
      </c>
    </row>
    <row r="116" spans="1:2" x14ac:dyDescent="0.25">
      <c r="A116" s="4" t="s">
        <v>342</v>
      </c>
      <c r="B116" s="3">
        <v>4</v>
      </c>
    </row>
    <row r="117" spans="1:2" x14ac:dyDescent="0.25">
      <c r="A117" s="4" t="s">
        <v>338</v>
      </c>
      <c r="B117" s="3">
        <v>2</v>
      </c>
    </row>
    <row r="118" spans="1:2" x14ac:dyDescent="0.25">
      <c r="A118" s="4" t="s">
        <v>371</v>
      </c>
      <c r="B118" s="3">
        <v>1</v>
      </c>
    </row>
    <row r="119" spans="1:2" x14ac:dyDescent="0.25">
      <c r="A119" s="4" t="s">
        <v>375</v>
      </c>
      <c r="B119" s="3">
        <v>3</v>
      </c>
    </row>
    <row r="120" spans="1:2" x14ac:dyDescent="0.25">
      <c r="A120" s="4" t="s">
        <v>372</v>
      </c>
      <c r="B120" s="3">
        <v>3</v>
      </c>
    </row>
    <row r="121" spans="1:2" x14ac:dyDescent="0.25">
      <c r="A121" s="4" t="s">
        <v>373</v>
      </c>
      <c r="B121" s="3">
        <v>2</v>
      </c>
    </row>
    <row r="122" spans="1:2" x14ac:dyDescent="0.25">
      <c r="A122" s="4" t="s">
        <v>374</v>
      </c>
      <c r="B122" s="3">
        <v>2</v>
      </c>
    </row>
    <row r="123" spans="1:2" x14ac:dyDescent="0.25">
      <c r="A123" s="4" t="s">
        <v>377</v>
      </c>
      <c r="B123" s="3">
        <v>2</v>
      </c>
    </row>
    <row r="124" spans="1:2" x14ac:dyDescent="0.25">
      <c r="A124" s="4" t="s">
        <v>378</v>
      </c>
      <c r="B124" s="3">
        <v>10</v>
      </c>
    </row>
    <row r="125" spans="1:2" x14ac:dyDescent="0.25">
      <c r="A125" s="4" t="s">
        <v>380</v>
      </c>
      <c r="B125" s="3">
        <v>2</v>
      </c>
    </row>
    <row r="126" spans="1:2" x14ac:dyDescent="0.25">
      <c r="A126" s="4" t="s">
        <v>381</v>
      </c>
      <c r="B126" s="3">
        <v>5</v>
      </c>
    </row>
    <row r="127" spans="1:2" x14ac:dyDescent="0.25">
      <c r="A127" s="4" t="s">
        <v>382</v>
      </c>
      <c r="B127" s="3">
        <v>5</v>
      </c>
    </row>
    <row r="128" spans="1:2" x14ac:dyDescent="0.25">
      <c r="A128" s="4" t="s">
        <v>383</v>
      </c>
      <c r="B128" s="3">
        <v>2</v>
      </c>
    </row>
    <row r="129" spans="1:2" x14ac:dyDescent="0.25">
      <c r="A129" s="4" t="s">
        <v>390</v>
      </c>
      <c r="B129" s="3">
        <v>7</v>
      </c>
    </row>
    <row r="130" spans="1:2" x14ac:dyDescent="0.25">
      <c r="A130" s="4" t="s">
        <v>385</v>
      </c>
      <c r="B130" s="3">
        <v>2</v>
      </c>
    </row>
    <row r="131" spans="1:2" x14ac:dyDescent="0.25">
      <c r="A131" s="4" t="s">
        <v>386</v>
      </c>
      <c r="B131" s="3">
        <v>2</v>
      </c>
    </row>
    <row r="132" spans="1:2" x14ac:dyDescent="0.25">
      <c r="A132" s="4" t="s">
        <v>387</v>
      </c>
      <c r="B132" s="3">
        <v>2</v>
      </c>
    </row>
    <row r="133" spans="1:2" x14ac:dyDescent="0.25">
      <c r="A133" s="4" t="s">
        <v>388</v>
      </c>
      <c r="B133" s="3">
        <v>17</v>
      </c>
    </row>
    <row r="134" spans="1:2" x14ac:dyDescent="0.25">
      <c r="A134" s="4" t="s">
        <v>389</v>
      </c>
      <c r="B134" s="3">
        <v>1</v>
      </c>
    </row>
    <row r="135" spans="1:2" x14ac:dyDescent="0.25">
      <c r="A135" s="4" t="s">
        <v>422</v>
      </c>
      <c r="B135" s="3">
        <v>1</v>
      </c>
    </row>
    <row r="136" spans="1:2" x14ac:dyDescent="0.25">
      <c r="A136" s="4" t="s">
        <v>393</v>
      </c>
      <c r="B136" s="3">
        <v>1</v>
      </c>
    </row>
    <row r="137" spans="1:2" x14ac:dyDescent="0.25">
      <c r="A137" s="4" t="s">
        <v>394</v>
      </c>
      <c r="B137" s="3">
        <v>2</v>
      </c>
    </row>
    <row r="138" spans="1:2" x14ac:dyDescent="0.25">
      <c r="A138" s="4" t="s">
        <v>398</v>
      </c>
      <c r="B138" s="3">
        <v>4</v>
      </c>
    </row>
    <row r="139" spans="1:2" x14ac:dyDescent="0.25">
      <c r="A139" s="4" t="s">
        <v>399</v>
      </c>
      <c r="B139" s="3">
        <v>3</v>
      </c>
    </row>
    <row r="140" spans="1:2" x14ac:dyDescent="0.25">
      <c r="A140" s="4" t="s">
        <v>400</v>
      </c>
      <c r="B140" s="3">
        <v>1</v>
      </c>
    </row>
    <row r="141" spans="1:2" x14ac:dyDescent="0.25">
      <c r="A141" s="4" t="s">
        <v>401</v>
      </c>
      <c r="B141" s="3">
        <v>1</v>
      </c>
    </row>
    <row r="142" spans="1:2" x14ac:dyDescent="0.25">
      <c r="A142" s="4" t="s">
        <v>402</v>
      </c>
      <c r="B142" s="3">
        <v>2</v>
      </c>
    </row>
    <row r="143" spans="1:2" x14ac:dyDescent="0.25">
      <c r="A143" s="4" t="s">
        <v>403</v>
      </c>
      <c r="B143" s="3">
        <v>10</v>
      </c>
    </row>
    <row r="144" spans="1:2" x14ac:dyDescent="0.25">
      <c r="A144" s="4" t="s">
        <v>409</v>
      </c>
      <c r="B144" s="3">
        <v>2</v>
      </c>
    </row>
    <row r="145" spans="1:2" x14ac:dyDescent="0.25">
      <c r="A145" s="4" t="s">
        <v>408</v>
      </c>
      <c r="B145" s="3">
        <v>1</v>
      </c>
    </row>
    <row r="146" spans="1:2" x14ac:dyDescent="0.25">
      <c r="A146" s="4" t="s">
        <v>413</v>
      </c>
      <c r="B146" s="3">
        <v>3</v>
      </c>
    </row>
    <row r="147" spans="1:2" x14ac:dyDescent="0.25">
      <c r="A147" s="4" t="s">
        <v>415</v>
      </c>
      <c r="B147" s="3">
        <v>2</v>
      </c>
    </row>
    <row r="148" spans="1:2" x14ac:dyDescent="0.25">
      <c r="A148" s="4" t="s">
        <v>416</v>
      </c>
      <c r="B148" s="3">
        <v>1</v>
      </c>
    </row>
    <row r="149" spans="1:2" x14ac:dyDescent="0.25">
      <c r="A149" s="4" t="s">
        <v>428</v>
      </c>
      <c r="B149" s="3">
        <v>1</v>
      </c>
    </row>
    <row r="150" spans="1:2" x14ac:dyDescent="0.25">
      <c r="A150" s="4" t="s">
        <v>429</v>
      </c>
      <c r="B150" s="3">
        <v>1</v>
      </c>
    </row>
    <row r="151" spans="1:2" x14ac:dyDescent="0.25">
      <c r="A151" s="4" t="s">
        <v>432</v>
      </c>
      <c r="B151" s="3">
        <v>5</v>
      </c>
    </row>
    <row r="152" spans="1:2" x14ac:dyDescent="0.25">
      <c r="A152" s="4" t="s">
        <v>434</v>
      </c>
      <c r="B152" s="3">
        <v>2</v>
      </c>
    </row>
    <row r="153" spans="1:2" x14ac:dyDescent="0.25">
      <c r="A153" s="4" t="s">
        <v>435</v>
      </c>
      <c r="B153" s="3">
        <v>2</v>
      </c>
    </row>
    <row r="154" spans="1:2" x14ac:dyDescent="0.25">
      <c r="A154" s="4" t="s">
        <v>436</v>
      </c>
      <c r="B154" s="3">
        <v>3</v>
      </c>
    </row>
    <row r="155" spans="1:2" x14ac:dyDescent="0.25">
      <c r="A155" s="4" t="s">
        <v>438</v>
      </c>
      <c r="B155" s="3">
        <v>1</v>
      </c>
    </row>
    <row r="156" spans="1:2" x14ac:dyDescent="0.25">
      <c r="A156" s="4" t="s">
        <v>439</v>
      </c>
      <c r="B156" s="3">
        <v>1</v>
      </c>
    </row>
    <row r="157" spans="1:2" x14ac:dyDescent="0.25">
      <c r="A157" s="4" t="s">
        <v>441</v>
      </c>
      <c r="B157" s="3">
        <v>1</v>
      </c>
    </row>
    <row r="158" spans="1:2" x14ac:dyDescent="0.25">
      <c r="A158" s="4" t="s">
        <v>442</v>
      </c>
      <c r="B158" s="3">
        <v>1</v>
      </c>
    </row>
    <row r="159" spans="1:2" x14ac:dyDescent="0.25">
      <c r="A159" s="4" t="s">
        <v>443</v>
      </c>
      <c r="B159" s="3">
        <v>1</v>
      </c>
    </row>
    <row r="160" spans="1:2" x14ac:dyDescent="0.25">
      <c r="A160" s="4" t="s">
        <v>447</v>
      </c>
      <c r="B160" s="3">
        <v>1</v>
      </c>
    </row>
    <row r="161" spans="1:2" x14ac:dyDescent="0.25">
      <c r="A161" s="4" t="s">
        <v>446</v>
      </c>
      <c r="B161" s="3"/>
    </row>
    <row r="162" spans="1:2" x14ac:dyDescent="0.25">
      <c r="A162" s="4" t="s">
        <v>448</v>
      </c>
      <c r="B162" s="3"/>
    </row>
    <row r="163" spans="1:2" x14ac:dyDescent="0.25">
      <c r="A163" s="4" t="s">
        <v>449</v>
      </c>
      <c r="B163" s="3"/>
    </row>
    <row r="164" spans="1:2" x14ac:dyDescent="0.25">
      <c r="A164" s="4" t="s">
        <v>450</v>
      </c>
      <c r="B164" s="3"/>
    </row>
    <row r="165" spans="1:2" x14ac:dyDescent="0.25">
      <c r="A165" s="4" t="s">
        <v>454</v>
      </c>
      <c r="B165" s="3">
        <v>5</v>
      </c>
    </row>
    <row r="166" spans="1:2" x14ac:dyDescent="0.25">
      <c r="A166" s="4" t="s">
        <v>455</v>
      </c>
      <c r="B166" s="3">
        <v>10</v>
      </c>
    </row>
    <row r="167" spans="1:2" x14ac:dyDescent="0.25">
      <c r="A167" s="4" t="s">
        <v>456</v>
      </c>
      <c r="B167" s="3">
        <v>3</v>
      </c>
    </row>
    <row r="168" spans="1:2" x14ac:dyDescent="0.25">
      <c r="A168" s="4" t="s">
        <v>457</v>
      </c>
      <c r="B168" s="3">
        <v>1</v>
      </c>
    </row>
    <row r="169" spans="1:2" x14ac:dyDescent="0.25">
      <c r="A169" s="4" t="s">
        <v>461</v>
      </c>
      <c r="B169" s="3">
        <v>5</v>
      </c>
    </row>
    <row r="170" spans="1:2" x14ac:dyDescent="0.25">
      <c r="A170" s="4" t="s">
        <v>462</v>
      </c>
      <c r="B170" s="3">
        <v>5</v>
      </c>
    </row>
    <row r="171" spans="1:2" x14ac:dyDescent="0.25">
      <c r="A171" s="4" t="s">
        <v>464</v>
      </c>
      <c r="B171" s="3">
        <v>1</v>
      </c>
    </row>
    <row r="172" spans="1:2" x14ac:dyDescent="0.25">
      <c r="A172" s="4" t="s">
        <v>466</v>
      </c>
      <c r="B172" s="3">
        <v>12</v>
      </c>
    </row>
    <row r="173" spans="1:2" x14ac:dyDescent="0.25">
      <c r="A173" s="4" t="s">
        <v>468</v>
      </c>
      <c r="B173" s="3">
        <v>2</v>
      </c>
    </row>
    <row r="174" spans="1:2" x14ac:dyDescent="0.25">
      <c r="A174" s="4" t="s">
        <v>467</v>
      </c>
      <c r="B174" s="3">
        <v>1</v>
      </c>
    </row>
    <row r="175" spans="1:2" x14ac:dyDescent="0.25">
      <c r="A175" s="4" t="s">
        <v>87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2023-07-20T09:38:28Z</dcterms:modified>
</cp:coreProperties>
</file>