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3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 localSheetId="0">Invoice!$G$1</definedName>
    <definedName name="newestIdRow" localSheetId="0">Invoice!$A$1</definedName>
    <definedName name="offset" localSheetId="0">Invoice!$C$1</definedName>
    <definedName name="_xlnm.Print_Area" localSheetId="0">Invoice!$A$1939:$L$2052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47" i="2" l="1"/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025" i="1" l="1"/>
  <c r="K1227" i="1"/>
  <c r="H4926" i="2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10" i="1" s="1"/>
  <c r="K2314" i="1" s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K1744" i="1" l="1"/>
  <c r="J1742" i="1"/>
  <c r="J4934" i="2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1554" i="1" l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K282" i="1"/>
  <c r="E230" i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712" i="1"/>
  <c r="E1636" i="1"/>
  <c r="E1674" i="1" s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548" i="1"/>
  <c r="E2586" i="1" s="1"/>
  <c r="E2624" i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80" i="1"/>
  <c r="E3004" i="1"/>
  <c r="E3042" i="1" s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246" i="1"/>
  <c r="E5170" i="1"/>
  <c r="E5208" i="1" s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<sst xmlns="http://schemas.openxmlformats.org/spreadsheetml/2006/main" count="10033" uniqueCount="128">
  <si>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</si>
  <si>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</si>
  <si>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</si>
  <si>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</si>
  <si>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</si>
  <si>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</si>
  <si>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</si>
  <si>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</si>
  <si>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</si>
  <si>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</si>
  <si>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</si>
  <si>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</si>
  <si>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</si>
  <si>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</si>
  <si>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</si>
  <si>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</si>
  <si>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</si>
  <si>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</si>
  <si>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</si>
  <si>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</si>
  <si>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</si>
  <si>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</si>
  <si>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</si>
  <si>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</si>
  <si>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</si>
  <si>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</si>
  <si>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</si>
  <si>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</si>
  <si>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</si>
  <si>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</si>
  <si>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LILY JULIAWATI</t>
  </si>
  <si>
    <t>(REJO AGUNG)</t>
  </si>
  <si>
    <t>JOMBANG</t>
  </si>
  <si>
    <t>G 0536</t>
  </si>
  <si>
    <t>LSN</t>
  </si>
  <si>
    <t>CUTTER 18 MM KENKO L-500 (BESAR)</t>
  </si>
  <si>
    <t>NOVI / CONDRO</t>
  </si>
  <si>
    <t>CUTTER 9 MM KENKO A-300 (KECIL)</t>
  </si>
  <si>
    <t>CV FM 90</t>
  </si>
  <si>
    <t/>
  </si>
  <si>
    <t>KEBUMEN</t>
  </si>
  <si>
    <t>A 0539</t>
  </si>
  <si>
    <t>GEL PEN TRIFELLO HI-TECH TF-1191 WARNA</t>
  </si>
  <si>
    <t>GEL PEN TRIFELLO HI-TECH TF-1190 HITAM</t>
  </si>
  <si>
    <t>CV PELITA JAYA</t>
  </si>
  <si>
    <t>(ANUGERAH SEJAHTERA)</t>
  </si>
  <si>
    <t>PURWOKERTO</t>
  </si>
  <si>
    <t>PCS</t>
  </si>
  <si>
    <t>PENSIL WARNA JOYKO CP-12PB (PANJANG)</t>
  </si>
  <si>
    <t>STAPLER KENKO HD-50</t>
  </si>
  <si>
    <t>GRS</t>
  </si>
  <si>
    <t>PENSIL KENKO 2B-6191 HIJAU CAP HITAM</t>
  </si>
  <si>
    <t>PUNCH KENKO NO. 30XL</t>
  </si>
  <si>
    <t>BOX</t>
  </si>
  <si>
    <t>STIP / PENGHAPUS JOYKO 526-B40BL HITAM</t>
  </si>
  <si>
    <t>STIP / PENGHAPUS JOYKO 526-B40P PUTIH</t>
  </si>
  <si>
    <t>STIP / PENGHAPUS KENKO ERB-40SQ HITAM</t>
  </si>
  <si>
    <t>KO 0551</t>
  </si>
  <si>
    <t>CV TIARA</t>
  </si>
  <si>
    <t>SOLO</t>
  </si>
  <si>
    <t>A 0553</t>
  </si>
  <si>
    <t>GEL PEN TRIFELLO HI-TECH TF-1191 HITAM</t>
  </si>
  <si>
    <t>CV GANESHA</t>
  </si>
  <si>
    <t>WONOSOBO</t>
  </si>
  <si>
    <t>KO 0554</t>
  </si>
  <si>
    <t>BINDER CLIP KENKO NO. 200</t>
  </si>
  <si>
    <t>LEM STICK KENKO 15 GR (TANGGUNG) isi 20 pc</t>
  </si>
  <si>
    <t>CV LANCAR JAYA SENTOSA</t>
  </si>
  <si>
    <t>MALANG</t>
  </si>
  <si>
    <t>KO 4960</t>
  </si>
  <si>
    <t>TAPE DISPENSER KENKO TD-323 (1" &amp; 3" CORE)</t>
  </si>
  <si>
    <t>KO 0570</t>
  </si>
  <si>
    <t>CORRECTION FLUID KENKO KE-01</t>
  </si>
  <si>
    <t>G 0568</t>
  </si>
  <si>
    <t>PENSIL JOYKO 2B P-88</t>
  </si>
  <si>
    <t>KO 3287</t>
  </si>
  <si>
    <t>CRAYON / OIL PASTEL JOYKO OP-12S PP CASE SEA WORLD</t>
  </si>
  <si>
    <t>PT.Hasta Kencana Sakti</t>
  </si>
  <si>
    <t>( Trio Plaza )</t>
  </si>
  <si>
    <t>(Magelang)</t>
  </si>
  <si>
    <t>G 0604</t>
  </si>
  <si>
    <t>GEL PEN KENKO KE-303 T-GEL TRIANGULAR</t>
  </si>
  <si>
    <t>CUTTER 9 MM KENKO K-200 (KECIL)</t>
  </si>
  <si>
    <t>BINDER CLIP KENKO NO. 111</t>
  </si>
  <si>
    <t>BINDER CLIP KENKO NO. 155</t>
  </si>
  <si>
    <t>BUKU KAS KWARTO</t>
  </si>
  <si>
    <t>RISMA / CONDRO</t>
  </si>
  <si>
    <t>KO 4778</t>
  </si>
  <si>
    <t>LEM STICK KENKO 8 GR (KECIL) isi 30 pc</t>
  </si>
  <si>
    <t>G 4780</t>
  </si>
  <si>
    <t>CRAYON / OIL PASTEL JOYKO OP-18S PP CASE SEA WORLD</t>
  </si>
  <si>
    <t>CRAYON / OIL PASTEL JOYKO OP-24S PP CASE SEA WORLD</t>
  </si>
  <si>
    <t>CRAYON / OIL PASTEL JOYKO OP-48S PP CASE SEA WORLD</t>
  </si>
  <si>
    <t>CRAYON / OIL PASTEL JOYKO OP-55S PP CASE SEA WORLD</t>
  </si>
  <si>
    <t>GUNAWAN HARTONO KUSUMA</t>
  </si>
  <si>
    <t>( NIKI SAE )</t>
  </si>
  <si>
    <t>TULUNG AGUNG</t>
  </si>
  <si>
    <t>G 4783</t>
  </si>
  <si>
    <t>CRAYON / OIL PASTEL PUTAR JOYKO TWCR-12S (PANJANG)</t>
  </si>
  <si>
    <t>CRAYON / OIL PASTEL PUTAR JOYKO TWCR-12MINI (PENDEK)</t>
  </si>
  <si>
    <t>G 0584</t>
  </si>
  <si>
    <t>ISI CUTTER 18 MM KENKO L-150 (BESAR)</t>
  </si>
  <si>
    <t>G 4789</t>
  </si>
  <si>
    <t>SET</t>
  </si>
  <si>
    <t>CRAYON / OIL PASTEL JOYKO OP-36S PP CASE SEA WORLD</t>
  </si>
  <si>
    <t>NOVI / YO</t>
  </si>
  <si>
    <t>KO 4788</t>
  </si>
  <si>
    <t>SETIAWAN BUDIONO</t>
  </si>
  <si>
    <t>( PRIMA )</t>
  </si>
  <si>
    <t>PEKALONGAN</t>
  </si>
  <si>
    <t>PC</t>
  </si>
  <si>
    <t>HIGHLIGHTER / STABILLO JOYKO HL-1/2/3/4/5 (Kn/Hj/Br/Pink/Or)</t>
  </si>
  <si>
    <t>NOTEBOOK JOYKO A6 NB-665</t>
  </si>
  <si>
    <t>LS</t>
  </si>
  <si>
    <t>BALLPEN JOYKO BP-338 VOCUS</t>
  </si>
  <si>
    <t>G 4791</t>
  </si>
  <si>
    <t>KO 3296</t>
  </si>
  <si>
    <t>STAPLER JOYKO HD-10CL</t>
  </si>
  <si>
    <t>ISI CUTTER 18 MM JOYKO L-150 AM (BESAR)</t>
  </si>
  <si>
    <t>CUTTER 18 MM JOYKO L-500 + ISI (BESAR)</t>
  </si>
  <si>
    <t>TAPE CUTTER JOYKO TD-102</t>
  </si>
  <si>
    <t>G 4792</t>
  </si>
  <si>
    <t>GUNTING JOYKO SC-828</t>
  </si>
  <si>
    <t>GUNTING JOYKO SC-838</t>
  </si>
  <si>
    <t>KO 0654</t>
  </si>
  <si>
    <t>RAK SUSUN BESI 5 SUSUN</t>
  </si>
  <si>
    <t>G 0705</t>
  </si>
  <si>
    <t>CORRECTION TAPE JOYKO CT-522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</si>
</sst>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283" zoomScaleNormal="100" workbookViewId="0">
      <selection activeCell="B2291" sqref="B2291:I229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23120001</v>
      </c>
      <c r="G2" s="11" t="s">
        <v>2</v>
      </c>
      <c r="H2" s="354" t="s">
        <v>30</v>
      </c>
      <c r="I2" s="354"/>
      <c r="J2" s="354"/>
      <c r="K2" s="355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58" t="s">
        <v>3</v>
      </c>
      <c r="G3" s="17"/>
      <c r="H3" s="356"/>
      <c r="I3" s="356"/>
      <c r="J3" s="356"/>
      <c r="K3" s="357"/>
      <c r="L3" s="12"/>
    </row>
    <row r="4" spans="1:12" s="10" customFormat="1" ht="16.5" customHeight="1" x14ac:dyDescent="0.3">
      <c r="A4" s="5"/>
      <c r="B4" s="6" t="s">
        <v>4</v>
      </c>
      <c r="C4" s="7"/>
      <c r="D4" s="359">
        <v>45264</v>
      </c>
      <c r="E4" s="360"/>
      <c r="F4" s="358"/>
      <c r="G4" s="18"/>
      <c r="H4" s="361" t="s">
        <v>31</v>
      </c>
      <c r="I4" s="361"/>
      <c r="J4" s="361"/>
      <c r="K4" s="362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58"/>
      <c r="G5" s="18"/>
      <c r="H5" s="363" t="s">
        <v>32</v>
      </c>
      <c r="I5" s="363"/>
      <c r="J5" s="363"/>
      <c r="K5" s="36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5"/>
      <c r="I6" s="365"/>
      <c r="J6" s="365"/>
      <c r="K6" s="366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0" t="s">
        <v>35</v>
      </c>
      <c r="F10" s="48"/>
      <c r="G10" s="49"/>
      <c r="H10" s="50">
        <v>147600</v>
      </c>
      <c r="I10" s="51">
        <v>0.125</v>
      </c>
      <c r="J10" s="51"/>
      <c r="K10" s="52">
        <f t="shared" ref="K10:K25" si="0">(B10*H10-((B10*H10)*I10))-((B10*H10-((B10*H10)*I10))*J10)</f>
        <v>12915000</v>
      </c>
      <c r="L10" s="36"/>
    </row>
    <row r="11" spans="1:12" s="10" customFormat="1" ht="14.1" customHeight="1" x14ac:dyDescent="0.25">
      <c r="A11" s="45">
        <v>2</v>
      </c>
      <c r="B11" s="46">
        <v>60</v>
      </c>
      <c r="C11" s="46" t="s">
        <v>34</v>
      </c>
      <c r="D11" s="93">
        <v>2</v>
      </c>
      <c r="E11" s="110" t="s">
        <v>37</v>
      </c>
      <c r="F11" s="48"/>
      <c r="G11" s="49"/>
      <c r="H11" s="50">
        <v>57000</v>
      </c>
      <c r="I11" s="51">
        <v>0.125</v>
      </c>
      <c r="J11" s="51"/>
      <c r="K11" s="52">
        <f t="shared" si="0"/>
        <v>2992500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1"/>
      <c r="K27" s="34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3">
        <f>SUM(K10:K25)</f>
        <v>15907500</v>
      </c>
      <c r="K28" s="34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5"/>
      <c r="K29" s="34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2"/>
      <c r="K31" s="34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6">
        <f>((J28/1.11)+(K30/1.11))*11%</f>
        <v>1576418.9189189188</v>
      </c>
      <c r="K32" s="34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2"/>
      <c r="K33" s="34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15907500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48" t="s">
        <v>36</v>
      </c>
      <c r="K36" s="349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48"/>
      <c r="K37" s="34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23120001</v>
      </c>
      <c r="F40" s="123"/>
      <c r="G40" s="124" t="s">
        <v>2</v>
      </c>
      <c r="H40" s="350" t="str">
        <f>H2</f>
        <v>LILY JULIAWATI</v>
      </c>
      <c r="I40" s="350"/>
      <c r="J40" s="350"/>
      <c r="K40" s="351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6" t="s">
        <v>3</v>
      </c>
      <c r="G41" s="130"/>
      <c r="H41" s="352"/>
      <c r="I41" s="352"/>
      <c r="J41" s="352"/>
      <c r="K41" s="353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7">
        <f>D4</f>
        <v>45264</v>
      </c>
      <c r="E42" s="328"/>
      <c r="F42" s="326"/>
      <c r="G42" s="131"/>
      <c r="H42" s="329" t="str">
        <f>H4</f>
        <v>(REJO AGUNG)</v>
      </c>
      <c r="I42" s="329"/>
      <c r="J42" s="329"/>
      <c r="K42" s="33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6"/>
      <c r="G43" s="131"/>
      <c r="H43" s="331" t="str">
        <f>H5</f>
        <v>JOMBANG</v>
      </c>
      <c r="I43" s="331"/>
      <c r="J43" s="331"/>
      <c r="K43" s="33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0536</v>
      </c>
      <c r="E44" s="122"/>
      <c r="F44" s="133"/>
      <c r="G44" s="134"/>
      <c r="H44" s="333"/>
      <c r="I44" s="333"/>
      <c r="J44" s="333"/>
      <c r="K44" s="33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100</v>
      </c>
      <c r="C48" s="287" t="str">
        <f t="shared" si="1"/>
        <v>LSN</v>
      </c>
      <c r="D48" s="288">
        <f t="shared" si="1"/>
        <v>5</v>
      </c>
      <c r="E48" s="289" t="str">
        <f t="shared" si="1"/>
        <v>CUTTER 18 MM KENKO L-500 (BESAR)</v>
      </c>
      <c r="F48" s="158"/>
      <c r="G48" s="159"/>
      <c r="H48" s="160">
        <f t="shared" ref="H48:J63" si="2">H10</f>
        <v>147600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12915000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60</v>
      </c>
      <c r="C49" s="287" t="str">
        <f t="shared" si="1"/>
        <v>LSN</v>
      </c>
      <c r="D49" s="288">
        <f t="shared" si="1"/>
        <v>2</v>
      </c>
      <c r="E49" s="289" t="str">
        <f t="shared" si="1"/>
        <v>CUTTER 9 MM KENKO A-300 (KECIL)</v>
      </c>
      <c r="F49" s="158"/>
      <c r="G49" s="159"/>
      <c r="H49" s="160">
        <f t="shared" si="2"/>
        <v>57000</v>
      </c>
      <c r="I49" s="161">
        <f t="shared" si="2"/>
        <v>0.125</v>
      </c>
      <c r="J49" s="161">
        <f t="shared" si="2"/>
        <v>0</v>
      </c>
      <c r="K49" s="162">
        <f t="shared" si="3"/>
        <v>2992500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5"/>
      <c r="K65" s="309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6">
        <f>SUM(K48:K63)</f>
        <v>15907500</v>
      </c>
      <c r="K66" s="33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38"/>
      <c r="K67" s="338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09"/>
      <c r="K69" s="309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39">
        <f>((J66/1.11)+(K68/1.11))*11%</f>
        <v>1576418.9189189188</v>
      </c>
      <c r="K70" s="340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09"/>
      <c r="K71" s="309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15907500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0" t="str">
        <f>J36</f>
        <v>NOVI / CONDRO</v>
      </c>
      <c r="K74" s="311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0">
        <f>J37</f>
        <v>0</v>
      </c>
      <c r="K75" s="311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23120001</v>
      </c>
      <c r="F78" s="200"/>
      <c r="G78" s="201" t="s">
        <v>2</v>
      </c>
      <c r="H78" s="312" t="str">
        <f>H40</f>
        <v>LILY JULIAWATI</v>
      </c>
      <c r="I78" s="312"/>
      <c r="J78" s="312"/>
      <c r="K78" s="313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6" t="s">
        <v>3</v>
      </c>
      <c r="G79" s="207"/>
      <c r="H79" s="314"/>
      <c r="I79" s="314"/>
      <c r="J79" s="314"/>
      <c r="K79" s="315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7">
        <f>D42</f>
        <v>45264</v>
      </c>
      <c r="E80" s="318"/>
      <c r="F80" s="316"/>
      <c r="G80" s="208"/>
      <c r="H80" s="319" t="str">
        <f>H42</f>
        <v>(REJO AGUNG)</v>
      </c>
      <c r="I80" s="319"/>
      <c r="J80" s="319"/>
      <c r="K80" s="320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6"/>
      <c r="G81" s="208"/>
      <c r="H81" s="321" t="str">
        <f>H43</f>
        <v>JOMBANG</v>
      </c>
      <c r="I81" s="321"/>
      <c r="J81" s="321"/>
      <c r="K81" s="322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0536</v>
      </c>
      <c r="E82" s="199"/>
      <c r="F82" s="210"/>
      <c r="G82" s="211"/>
      <c r="H82" s="323"/>
      <c r="I82" s="323"/>
      <c r="J82" s="323"/>
      <c r="K82" s="324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100</v>
      </c>
      <c r="C86" s="292" t="str">
        <f t="shared" si="4"/>
        <v>LSN</v>
      </c>
      <c r="D86" s="293">
        <f t="shared" si="4"/>
        <v>5</v>
      </c>
      <c r="E86" s="294" t="str">
        <f t="shared" si="4"/>
        <v>CUTTER 18 MM KENKO L-500 (BESAR)</v>
      </c>
      <c r="F86" s="235"/>
      <c r="G86" s="236"/>
      <c r="H86" s="237">
        <f t="shared" ref="H86:J101" si="5">H48</f>
        <v>147600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12915000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60</v>
      </c>
      <c r="C87" s="292" t="str">
        <f t="shared" si="4"/>
        <v>LSN</v>
      </c>
      <c r="D87" s="293">
        <f t="shared" si="4"/>
        <v>2</v>
      </c>
      <c r="E87" s="294" t="str">
        <f t="shared" si="4"/>
        <v>CUTTER 9 MM KENKO A-300 (KECIL)</v>
      </c>
      <c r="F87" s="235"/>
      <c r="G87" s="236"/>
      <c r="H87" s="237">
        <f t="shared" si="5"/>
        <v>57000</v>
      </c>
      <c r="I87" s="238">
        <f t="shared" si="5"/>
        <v>0.125</v>
      </c>
      <c r="J87" s="238">
        <f t="shared" si="5"/>
        <v>0</v>
      </c>
      <c r="K87" s="239">
        <f t="shared" si="6"/>
        <v>2992500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5"/>
      <c r="K103" s="30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1">
        <f>SUM(K86:K101)</f>
        <v>15907500</v>
      </c>
      <c r="K104" s="30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3"/>
      <c r="K105" s="30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4"/>
      <c r="K107" s="30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5">
        <f>((J104/1.11)+(K106/1.11))*11%</f>
        <v>1576418.9189189188</v>
      </c>
      <c r="K108" s="30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4"/>
      <c r="K109" s="30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15907500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07" t="str">
        <f>J74</f>
        <v>NOVI / CONDRO</v>
      </c>
      <c r="K112" s="30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07">
        <f>J75</f>
        <v>0</v>
      </c>
      <c r="K113" s="30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23120002</v>
      </c>
      <c r="G116" s="11" t="s">
        <v>2</v>
      </c>
      <c r="H116" s="354" t="s">
        <v>38</v>
      </c>
      <c r="I116" s="354"/>
      <c r="J116" s="354"/>
      <c r="K116" s="355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58" t="s">
        <v>3</v>
      </c>
      <c r="G117" s="17"/>
      <c r="H117" s="356"/>
      <c r="I117" s="356"/>
      <c r="J117" s="356"/>
      <c r="K117" s="357"/>
      <c r="L117" s="12"/>
    </row>
    <row r="118" spans="1:12" s="10" customFormat="1" ht="16.5" customHeight="1" x14ac:dyDescent="0.3">
      <c r="A118" s="5"/>
      <c r="B118" s="6" t="s">
        <v>4</v>
      </c>
      <c r="C118" s="7"/>
      <c r="D118" s="359">
        <v>45265</v>
      </c>
      <c r="E118" s="360"/>
      <c r="F118" s="358"/>
      <c r="G118" s="18"/>
      <c r="H118" s="361" t="s">
        <v>39</v>
      </c>
      <c r="I118" s="361"/>
      <c r="J118" s="361"/>
      <c r="K118" s="362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58"/>
      <c r="G119" s="18"/>
      <c r="H119" s="363" t="s">
        <v>40</v>
      </c>
      <c r="I119" s="363"/>
      <c r="J119" s="363"/>
      <c r="K119" s="364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41</v>
      </c>
      <c r="E120" s="9"/>
      <c r="F120" s="21"/>
      <c r="G120" s="22"/>
      <c r="H120" s="365"/>
      <c r="I120" s="365"/>
      <c r="J120" s="365"/>
      <c r="K120" s="366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42</v>
      </c>
      <c r="F124" s="48"/>
      <c r="G124" s="49"/>
      <c r="H124" s="50">
        <v>28500</v>
      </c>
      <c r="I124" s="51"/>
      <c r="J124" s="51"/>
      <c r="K124" s="52">
        <f t="shared" ref="K124:K139" si="7">(B124*H124-((B124*H124)*I124))-((B124*H124-((B124*H124)*I124))*J124)</f>
        <v>4104000</v>
      </c>
      <c r="L124" s="36"/>
    </row>
    <row r="125" spans="1:12" s="10" customFormat="1" ht="14.1" customHeight="1" x14ac:dyDescent="0.25">
      <c r="A125" s="45">
        <v>2</v>
      </c>
      <c r="B125" s="46">
        <v>288</v>
      </c>
      <c r="C125" s="46" t="s">
        <v>34</v>
      </c>
      <c r="D125" s="93">
        <v>2</v>
      </c>
      <c r="E125" s="110" t="s">
        <v>43</v>
      </c>
      <c r="F125" s="48"/>
      <c r="G125" s="49"/>
      <c r="H125" s="50">
        <v>28500</v>
      </c>
      <c r="I125" s="51"/>
      <c r="J125" s="51"/>
      <c r="K125" s="52">
        <f t="shared" si="7"/>
        <v>8208000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1"/>
      <c r="K141" s="34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3">
        <f>SUM(K124:K139)</f>
        <v>12312000</v>
      </c>
      <c r="K142" s="34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5"/>
      <c r="K143" s="34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2"/>
      <c r="K145" s="34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6">
        <f>((J142/1.11)+(K144/1.11))*11%</f>
        <v>1220108.1081081079</v>
      </c>
      <c r="K146" s="34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2"/>
      <c r="K147" s="34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12312000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48" t="s">
        <v>36</v>
      </c>
      <c r="K150" s="349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48"/>
      <c r="K151" s="34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23120002</v>
      </c>
      <c r="F154" s="123"/>
      <c r="G154" s="124" t="s">
        <v>2</v>
      </c>
      <c r="H154" s="350" t="str">
        <f>H116</f>
        <v>CV FM 90</v>
      </c>
      <c r="I154" s="350"/>
      <c r="J154" s="350"/>
      <c r="K154" s="351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6" t="s">
        <v>3</v>
      </c>
      <c r="G155" s="130"/>
      <c r="H155" s="352"/>
      <c r="I155" s="352"/>
      <c r="J155" s="352"/>
      <c r="K155" s="353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7">
        <f>D118</f>
        <v>45265</v>
      </c>
      <c r="E156" s="328"/>
      <c r="F156" s="326"/>
      <c r="G156" s="131"/>
      <c r="H156" s="329" t="str">
        <f>H118</f>
        <v/>
      </c>
      <c r="I156" s="329"/>
      <c r="J156" s="329"/>
      <c r="K156" s="33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6"/>
      <c r="G157" s="131"/>
      <c r="H157" s="331" t="str">
        <f>H119</f>
        <v>KEBUMEN</v>
      </c>
      <c r="I157" s="331"/>
      <c r="J157" s="331"/>
      <c r="K157" s="33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A 0539</v>
      </c>
      <c r="E158" s="122"/>
      <c r="F158" s="133"/>
      <c r="G158" s="134"/>
      <c r="H158" s="333"/>
      <c r="I158" s="333"/>
      <c r="J158" s="333"/>
      <c r="K158" s="33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GEL PEN TRIFELLO HI-TECH TF-1191 WARNA</v>
      </c>
      <c r="F162" s="158"/>
      <c r="G162" s="159"/>
      <c r="H162" s="160">
        <f t="shared" ref="H162:J162" si="9">H124</f>
        <v>28500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4104000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288</v>
      </c>
      <c r="C163" s="287" t="str">
        <f t="shared" si="11"/>
        <v>LSN</v>
      </c>
      <c r="D163" s="288">
        <f t="shared" si="11"/>
        <v>2</v>
      </c>
      <c r="E163" s="289" t="str">
        <f t="shared" si="11"/>
        <v>GEL PEN TRIFELLO HI-TECH TF-1190 HITAM</v>
      </c>
      <c r="F163" s="158"/>
      <c r="G163" s="159"/>
      <c r="H163" s="160">
        <f t="shared" ref="H163:J163" si="12">H125</f>
        <v>28500</v>
      </c>
      <c r="I163" s="161">
        <f t="shared" si="12"/>
        <v>0</v>
      </c>
      <c r="J163" s="161">
        <f t="shared" si="12"/>
        <v>0</v>
      </c>
      <c r="K163" s="162">
        <f t="shared" si="10"/>
        <v>8208000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5"/>
      <c r="K179" s="309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6">
        <f>SUM(K162:K177)</f>
        <v>12312000</v>
      </c>
      <c r="K180" s="33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38"/>
      <c r="K181" s="338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09"/>
      <c r="K183" s="309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39">
        <f>((J180/1.11)+(K182/1.11))*11%</f>
        <v>1220108.1081081079</v>
      </c>
      <c r="K184" s="340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09"/>
      <c r="K185" s="309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12312000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0" t="str">
        <f>J150</f>
        <v>NOVI / CONDRO</v>
      </c>
      <c r="K188" s="311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0">
        <f>J151</f>
        <v>0</v>
      </c>
      <c r="K189" s="311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23120002</v>
      </c>
      <c r="F192" s="200"/>
      <c r="G192" s="201" t="s">
        <v>2</v>
      </c>
      <c r="H192" s="312" t="str">
        <f>H154</f>
        <v>CV FM 90</v>
      </c>
      <c r="I192" s="312"/>
      <c r="J192" s="312"/>
      <c r="K192" s="313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6" t="s">
        <v>3</v>
      </c>
      <c r="G193" s="207"/>
      <c r="H193" s="314"/>
      <c r="I193" s="314"/>
      <c r="J193" s="314"/>
      <c r="K193" s="315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7">
        <f>D156</f>
        <v>45265</v>
      </c>
      <c r="E194" s="318"/>
      <c r="F194" s="316"/>
      <c r="G194" s="208"/>
      <c r="H194" s="319" t="str">
        <f>H156</f>
        <v/>
      </c>
      <c r="I194" s="319"/>
      <c r="J194" s="319"/>
      <c r="K194" s="320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6"/>
      <c r="G195" s="208"/>
      <c r="H195" s="321" t="str">
        <f>H157</f>
        <v>KEBUMEN</v>
      </c>
      <c r="I195" s="321"/>
      <c r="J195" s="321"/>
      <c r="K195" s="322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A 0539</v>
      </c>
      <c r="E196" s="199"/>
      <c r="F196" s="210"/>
      <c r="G196" s="211"/>
      <c r="H196" s="323"/>
      <c r="I196" s="323"/>
      <c r="J196" s="323"/>
      <c r="K196" s="324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GEL PEN TRIFELLO HI-TECH TF-1191 WARNA</v>
      </c>
      <c r="F200" s="235"/>
      <c r="G200" s="236"/>
      <c r="H200" s="237">
        <f t="shared" ref="H200:J200" si="42">H162</f>
        <v>28500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4104000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288</v>
      </c>
      <c r="C201" s="292" t="str">
        <f t="shared" si="44"/>
        <v>LSN</v>
      </c>
      <c r="D201" s="293">
        <f t="shared" si="44"/>
        <v>2</v>
      </c>
      <c r="E201" s="294" t="str">
        <f t="shared" si="44"/>
        <v>GEL PEN TRIFELLO HI-TECH TF-1190 HITAM</v>
      </c>
      <c r="F201" s="235"/>
      <c r="G201" s="236"/>
      <c r="H201" s="237">
        <f t="shared" ref="H201:J201" si="45">H163</f>
        <v>28500</v>
      </c>
      <c r="I201" s="238">
        <f t="shared" si="45"/>
        <v>0</v>
      </c>
      <c r="J201" s="238">
        <f t="shared" si="45"/>
        <v>0</v>
      </c>
      <c r="K201" s="239">
        <f t="shared" si="43"/>
        <v>8208000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5"/>
      <c r="K217" s="30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1">
        <f>SUM(K200:K215)</f>
        <v>12312000</v>
      </c>
      <c r="K218" s="30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3"/>
      <c r="K219" s="30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4"/>
      <c r="K221" s="30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5">
        <f>((J218/1.11)+(K220/1.11))*11%</f>
        <v>1220108.1081081079</v>
      </c>
      <c r="K222" s="30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4"/>
      <c r="K223" s="30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12312000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07" t="str">
        <f>J188</f>
        <v>NOVI / CONDRO</v>
      </c>
      <c r="K226" s="30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07">
        <f>J189</f>
        <v>0</v>
      </c>
      <c r="K227" s="30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23120003</v>
      </c>
      <c r="G230" s="11" t="s">
        <v>2</v>
      </c>
      <c r="H230" s="354" t="s">
        <v>44</v>
      </c>
      <c r="I230" s="354"/>
      <c r="J230" s="354"/>
      <c r="K230" s="355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58" t="s">
        <v>3</v>
      </c>
      <c r="G231" s="17"/>
      <c r="H231" s="356"/>
      <c r="I231" s="356"/>
      <c r="J231" s="356"/>
      <c r="K231" s="357"/>
      <c r="L231" s="12"/>
    </row>
    <row r="232" spans="1:12" s="10" customFormat="1" ht="16.5" customHeight="1" x14ac:dyDescent="0.3">
      <c r="A232" s="5"/>
      <c r="B232" s="6" t="s">
        <v>4</v>
      </c>
      <c r="C232" s="7"/>
      <c r="D232" s="359">
        <v>45266</v>
      </c>
      <c r="E232" s="360"/>
      <c r="F232" s="358"/>
      <c r="G232" s="18"/>
      <c r="H232" s="361" t="s">
        <v>45</v>
      </c>
      <c r="I232" s="361"/>
      <c r="J232" s="361"/>
      <c r="K232" s="36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58"/>
      <c r="G233" s="18"/>
      <c r="H233" s="363" t="s">
        <v>46</v>
      </c>
      <c r="I233" s="363"/>
      <c r="J233" s="363"/>
      <c r="K233" s="36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57</v>
      </c>
      <c r="E234" s="9"/>
      <c r="F234" s="21"/>
      <c r="G234" s="22"/>
      <c r="H234" s="365"/>
      <c r="I234" s="365"/>
      <c r="J234" s="365"/>
      <c r="K234" s="36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288</v>
      </c>
      <c r="C238" s="46" t="s">
        <v>47</v>
      </c>
      <c r="D238" s="93">
        <v>2</v>
      </c>
      <c r="E238" s="110" t="s">
        <v>48</v>
      </c>
      <c r="F238" s="48"/>
      <c r="G238" s="49"/>
      <c r="H238" s="50">
        <v>10600</v>
      </c>
      <c r="I238" s="51">
        <v>0.13500000000000001</v>
      </c>
      <c r="J238" s="51"/>
      <c r="K238" s="52">
        <f t="shared" ref="K238:K253" si="74">(B238*H238-((B238*H238)*I238))-((B238*H238-((B238*H238)*I238))*J238)</f>
        <v>2640672</v>
      </c>
      <c r="L238" s="36"/>
    </row>
    <row r="239" spans="1:12" s="10" customFormat="1" ht="14.1" customHeight="1" x14ac:dyDescent="0.25">
      <c r="A239" s="45">
        <v>2</v>
      </c>
      <c r="B239" s="46">
        <v>30</v>
      </c>
      <c r="C239" s="46" t="s">
        <v>34</v>
      </c>
      <c r="D239" s="93">
        <v>3</v>
      </c>
      <c r="E239" s="110" t="s">
        <v>49</v>
      </c>
      <c r="F239" s="48"/>
      <c r="G239" s="49"/>
      <c r="H239" s="50">
        <v>228000</v>
      </c>
      <c r="I239" s="51">
        <v>0.13500000000000001</v>
      </c>
      <c r="J239" s="51"/>
      <c r="K239" s="52">
        <f t="shared" si="74"/>
        <v>5916600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50</v>
      </c>
      <c r="D240" s="93">
        <v>1</v>
      </c>
      <c r="E240" s="110" t="s">
        <v>51</v>
      </c>
      <c r="F240" s="48"/>
      <c r="G240" s="49"/>
      <c r="H240" s="50">
        <v>110400</v>
      </c>
      <c r="I240" s="51">
        <v>0.13500000000000001</v>
      </c>
      <c r="J240" s="51"/>
      <c r="K240" s="52">
        <f t="shared" si="74"/>
        <v>1909920</v>
      </c>
      <c r="L240" s="36"/>
    </row>
    <row r="241" spans="1:12" s="10" customFormat="1" ht="14.1" customHeight="1" x14ac:dyDescent="0.25">
      <c r="A241" s="45">
        <v>4</v>
      </c>
      <c r="B241" s="46">
        <v>96</v>
      </c>
      <c r="C241" s="46" t="s">
        <v>47</v>
      </c>
      <c r="D241" s="93">
        <v>1</v>
      </c>
      <c r="E241" s="110" t="s">
        <v>52</v>
      </c>
      <c r="F241" s="48"/>
      <c r="G241" s="49"/>
      <c r="H241" s="50">
        <v>15000</v>
      </c>
      <c r="I241" s="51">
        <v>0.13500000000000001</v>
      </c>
      <c r="J241" s="51"/>
      <c r="K241" s="52">
        <f t="shared" si="74"/>
        <v>1245600</v>
      </c>
      <c r="L241" s="36"/>
    </row>
    <row r="242" spans="1:12" s="10" customFormat="1" ht="14.1" customHeight="1" x14ac:dyDescent="0.25">
      <c r="A242" s="45">
        <v>5</v>
      </c>
      <c r="B242" s="46">
        <v>100</v>
      </c>
      <c r="C242" s="46" t="s">
        <v>53</v>
      </c>
      <c r="D242" s="93">
        <v>2</v>
      </c>
      <c r="E242" s="110" t="s">
        <v>54</v>
      </c>
      <c r="F242" s="48"/>
      <c r="G242" s="49"/>
      <c r="H242" s="50">
        <v>28300</v>
      </c>
      <c r="I242" s="51">
        <v>0.13500000000000001</v>
      </c>
      <c r="J242" s="51"/>
      <c r="K242" s="52">
        <f t="shared" si="74"/>
        <v>2447950</v>
      </c>
      <c r="L242" s="36"/>
    </row>
    <row r="243" spans="1:12" s="10" customFormat="1" ht="14.1" customHeight="1" x14ac:dyDescent="0.25">
      <c r="A243" s="45">
        <v>6</v>
      </c>
      <c r="B243" s="46">
        <v>100</v>
      </c>
      <c r="C243" s="46" t="s">
        <v>53</v>
      </c>
      <c r="D243" s="93">
        <v>2</v>
      </c>
      <c r="E243" s="110" t="s">
        <v>55</v>
      </c>
      <c r="F243" s="48"/>
      <c r="G243" s="49"/>
      <c r="H243" s="50">
        <v>28300</v>
      </c>
      <c r="I243" s="51">
        <v>0.13500000000000001</v>
      </c>
      <c r="J243" s="51"/>
      <c r="K243" s="52">
        <f t="shared" si="74"/>
        <v>2447950</v>
      </c>
      <c r="L243" s="36"/>
    </row>
    <row r="244" spans="1:12" s="10" customFormat="1" ht="14.1" customHeight="1" x14ac:dyDescent="0.25">
      <c r="A244" s="45">
        <v>7</v>
      </c>
      <c r="B244" s="46">
        <v>50</v>
      </c>
      <c r="C244" s="46" t="s">
        <v>53</v>
      </c>
      <c r="D244" s="93">
        <v>1</v>
      </c>
      <c r="E244" s="110" t="s">
        <v>56</v>
      </c>
      <c r="F244" s="48"/>
      <c r="G244" s="49"/>
      <c r="H244" s="50">
        <v>27500</v>
      </c>
      <c r="I244" s="51">
        <v>0.13500000000000001</v>
      </c>
      <c r="J244" s="51"/>
      <c r="K244" s="52">
        <f t="shared" si="74"/>
        <v>1189375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1"/>
      <c r="K255" s="34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3">
        <f>SUM(K238:K253)</f>
        <v>17798067</v>
      </c>
      <c r="K256" s="34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5"/>
      <c r="K257" s="34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2"/>
      <c r="K259" s="34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6">
        <f>((J256/1.11)+(K258/1.11))*11%</f>
        <v>1763772.4054054054</v>
      </c>
      <c r="K260" s="34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2"/>
      <c r="K261" s="34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17798067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48" t="s">
        <v>36</v>
      </c>
      <c r="K264" s="349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48"/>
      <c r="K265" s="34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23120003</v>
      </c>
      <c r="F268" s="123"/>
      <c r="G268" s="124" t="s">
        <v>2</v>
      </c>
      <c r="H268" s="350" t="str">
        <f>H230</f>
        <v>CV PELITA JAYA</v>
      </c>
      <c r="I268" s="350"/>
      <c r="J268" s="350"/>
      <c r="K268" s="351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6" t="s">
        <v>3</v>
      </c>
      <c r="G269" s="130"/>
      <c r="H269" s="352"/>
      <c r="I269" s="352"/>
      <c r="J269" s="352"/>
      <c r="K269" s="353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7">
        <f>D232</f>
        <v>45266</v>
      </c>
      <c r="E270" s="328"/>
      <c r="F270" s="326"/>
      <c r="G270" s="131"/>
      <c r="H270" s="329" t="str">
        <f>H232</f>
        <v>(ANUGERAH SEJAHTERA)</v>
      </c>
      <c r="I270" s="329"/>
      <c r="J270" s="329"/>
      <c r="K270" s="33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6"/>
      <c r="G271" s="131"/>
      <c r="H271" s="331" t="str">
        <f>H233</f>
        <v>PURWOKERTO</v>
      </c>
      <c r="I271" s="331"/>
      <c r="J271" s="331"/>
      <c r="K271" s="33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0551</v>
      </c>
      <c r="E272" s="122"/>
      <c r="F272" s="133"/>
      <c r="G272" s="134"/>
      <c r="H272" s="333"/>
      <c r="I272" s="333"/>
      <c r="J272" s="333"/>
      <c r="K272" s="33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288</v>
      </c>
      <c r="C276" s="287" t="str">
        <f t="shared" si="75"/>
        <v>PCS</v>
      </c>
      <c r="D276" s="288">
        <f t="shared" si="75"/>
        <v>2</v>
      </c>
      <c r="E276" s="289" t="str">
        <f t="shared" si="75"/>
        <v>PENSIL WARNA JOYKO CP-12PB (PANJANG)</v>
      </c>
      <c r="F276" s="158"/>
      <c r="G276" s="159"/>
      <c r="H276" s="160">
        <f t="shared" ref="H276:J276" si="76">H238</f>
        <v>10600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2640672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30</v>
      </c>
      <c r="C277" s="287" t="str">
        <f t="shared" si="78"/>
        <v>LSN</v>
      </c>
      <c r="D277" s="288">
        <f t="shared" si="78"/>
        <v>3</v>
      </c>
      <c r="E277" s="289" t="str">
        <f t="shared" si="78"/>
        <v>STAPLER KENKO HD-50</v>
      </c>
      <c r="F277" s="158"/>
      <c r="G277" s="159"/>
      <c r="H277" s="160">
        <f t="shared" ref="H277:J277" si="79">H239</f>
        <v>228000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5916600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PENSIL KENKO 2B-6191 HIJAU CAP HITAM</v>
      </c>
      <c r="F278" s="158"/>
      <c r="G278" s="159"/>
      <c r="H278" s="160">
        <f t="shared" ref="H278:J278" si="81">H240</f>
        <v>110400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1909920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96</v>
      </c>
      <c r="C279" s="287" t="str">
        <f t="shared" si="82"/>
        <v>PCS</v>
      </c>
      <c r="D279" s="288">
        <f t="shared" si="82"/>
        <v>1</v>
      </c>
      <c r="E279" s="289" t="str">
        <f t="shared" si="82"/>
        <v>PUNCH KENKO NO. 30XL</v>
      </c>
      <c r="F279" s="158"/>
      <c r="G279" s="159"/>
      <c r="H279" s="160">
        <f t="shared" ref="H279:J279" si="83">H241</f>
        <v>15000</v>
      </c>
      <c r="I279" s="161">
        <f t="shared" si="83"/>
        <v>0.13500000000000001</v>
      </c>
      <c r="J279" s="161">
        <f t="shared" si="83"/>
        <v>0</v>
      </c>
      <c r="K279" s="162">
        <f t="shared" si="77"/>
        <v>1245600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100</v>
      </c>
      <c r="C280" s="287" t="str">
        <f t="shared" si="84"/>
        <v>BOX</v>
      </c>
      <c r="D280" s="288">
        <f t="shared" si="84"/>
        <v>2</v>
      </c>
      <c r="E280" s="289" t="str">
        <f t="shared" si="84"/>
        <v>STIP / PENGHAPUS JOYKO 526-B40BL HITAM</v>
      </c>
      <c r="F280" s="158"/>
      <c r="G280" s="159"/>
      <c r="H280" s="160">
        <f t="shared" ref="H280:J280" si="85">H242</f>
        <v>28300</v>
      </c>
      <c r="I280" s="161">
        <f t="shared" si="85"/>
        <v>0.13500000000000001</v>
      </c>
      <c r="J280" s="161">
        <f t="shared" si="85"/>
        <v>0</v>
      </c>
      <c r="K280" s="162">
        <f t="shared" si="77"/>
        <v>2447950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100</v>
      </c>
      <c r="C281" s="287" t="str">
        <f t="shared" si="86"/>
        <v>BOX</v>
      </c>
      <c r="D281" s="288">
        <f t="shared" si="86"/>
        <v>2</v>
      </c>
      <c r="E281" s="289" t="str">
        <f t="shared" si="86"/>
        <v>STIP / PENGHAPUS JOYKO 526-B40P PUTIH</v>
      </c>
      <c r="F281" s="158"/>
      <c r="G281" s="159"/>
      <c r="H281" s="160">
        <f t="shared" ref="H281:J281" si="87">H243</f>
        <v>28300</v>
      </c>
      <c r="I281" s="161">
        <f t="shared" si="87"/>
        <v>0.13500000000000001</v>
      </c>
      <c r="J281" s="161">
        <f t="shared" si="87"/>
        <v>0</v>
      </c>
      <c r="K281" s="162">
        <f t="shared" si="77"/>
        <v>2447950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50</v>
      </c>
      <c r="C282" s="287" t="str">
        <f t="shared" si="88"/>
        <v>BOX</v>
      </c>
      <c r="D282" s="288">
        <f t="shared" si="88"/>
        <v>1</v>
      </c>
      <c r="E282" s="289" t="str">
        <f t="shared" si="88"/>
        <v>STIP / PENGHAPUS KENKO ERB-40SQ HITAM</v>
      </c>
      <c r="F282" s="158"/>
      <c r="G282" s="159"/>
      <c r="H282" s="160">
        <f t="shared" ref="H282:J282" si="89">H244</f>
        <v>27500</v>
      </c>
      <c r="I282" s="161">
        <f t="shared" si="89"/>
        <v>0.13500000000000001</v>
      </c>
      <c r="J282" s="161">
        <f t="shared" si="89"/>
        <v>0</v>
      </c>
      <c r="K282" s="162">
        <f t="shared" si="77"/>
        <v>1189375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5"/>
      <c r="K293" s="309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6">
        <f>SUM(K276:K291)</f>
        <v>17798067</v>
      </c>
      <c r="K294" s="33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38"/>
      <c r="K295" s="338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09"/>
      <c r="K297" s="309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39">
        <f>((J294/1.11)+(K296/1.11))*11%</f>
        <v>1763772.4054054054</v>
      </c>
      <c r="K298" s="340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09"/>
      <c r="K299" s="309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17798067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0" t="str">
        <f>J264</f>
        <v>NOVI / CONDRO</v>
      </c>
      <c r="K302" s="311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0">
        <f>J265</f>
        <v>0</v>
      </c>
      <c r="K303" s="311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23120003</v>
      </c>
      <c r="F306" s="200"/>
      <c r="G306" s="201" t="s">
        <v>2</v>
      </c>
      <c r="H306" s="312" t="str">
        <f>H268</f>
        <v>CV PELITA JAYA</v>
      </c>
      <c r="I306" s="312"/>
      <c r="J306" s="312"/>
      <c r="K306" s="313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6" t="s">
        <v>3</v>
      </c>
      <c r="G307" s="207"/>
      <c r="H307" s="314"/>
      <c r="I307" s="314"/>
      <c r="J307" s="314"/>
      <c r="K307" s="315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7">
        <f>D270</f>
        <v>45266</v>
      </c>
      <c r="E308" s="318"/>
      <c r="F308" s="316"/>
      <c r="G308" s="208"/>
      <c r="H308" s="319" t="str">
        <f>H270</f>
        <v>(ANUGERAH SEJAHTERA)</v>
      </c>
      <c r="I308" s="319"/>
      <c r="J308" s="319"/>
      <c r="K308" s="320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6"/>
      <c r="G309" s="208"/>
      <c r="H309" s="321" t="str">
        <f>H271</f>
        <v>PURWOKERTO</v>
      </c>
      <c r="I309" s="321"/>
      <c r="J309" s="321"/>
      <c r="K309" s="322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0551</v>
      </c>
      <c r="E310" s="199"/>
      <c r="F310" s="210"/>
      <c r="G310" s="211"/>
      <c r="H310" s="323"/>
      <c r="I310" s="323"/>
      <c r="J310" s="323"/>
      <c r="K310" s="324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288</v>
      </c>
      <c r="C314" s="292" t="str">
        <f t="shared" si="108"/>
        <v>PCS</v>
      </c>
      <c r="D314" s="293">
        <f t="shared" si="108"/>
        <v>2</v>
      </c>
      <c r="E314" s="294" t="str">
        <f t="shared" si="108"/>
        <v>PENSIL WARNA JOYKO CP-12PB (PANJANG)</v>
      </c>
      <c r="F314" s="235"/>
      <c r="G314" s="236"/>
      <c r="H314" s="237">
        <f t="shared" ref="H314:J314" si="109">H276</f>
        <v>10600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2640672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30</v>
      </c>
      <c r="C315" s="292" t="str">
        <f t="shared" si="111"/>
        <v>LSN</v>
      </c>
      <c r="D315" s="293">
        <f t="shared" si="111"/>
        <v>3</v>
      </c>
      <c r="E315" s="294" t="str">
        <f t="shared" si="111"/>
        <v>STAPLER KENKO HD-50</v>
      </c>
      <c r="F315" s="235"/>
      <c r="G315" s="236"/>
      <c r="H315" s="237">
        <f t="shared" ref="H315:J315" si="112">H277</f>
        <v>228000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5916600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PENSIL KENKO 2B-6191 HIJAU CAP HITAM</v>
      </c>
      <c r="F316" s="235"/>
      <c r="G316" s="236"/>
      <c r="H316" s="237">
        <f t="shared" ref="H316:J316" si="114">H278</f>
        <v>110400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1909920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96</v>
      </c>
      <c r="C317" s="292" t="str">
        <f t="shared" si="115"/>
        <v>PCS</v>
      </c>
      <c r="D317" s="293">
        <f t="shared" si="115"/>
        <v>1</v>
      </c>
      <c r="E317" s="294" t="str">
        <f t="shared" si="115"/>
        <v>PUNCH KENKO NO. 30XL</v>
      </c>
      <c r="F317" s="235"/>
      <c r="G317" s="236"/>
      <c r="H317" s="237">
        <f t="shared" ref="H317:J317" si="116">H279</f>
        <v>15000</v>
      </c>
      <c r="I317" s="238">
        <f t="shared" si="116"/>
        <v>0.13500000000000001</v>
      </c>
      <c r="J317" s="238">
        <f t="shared" si="116"/>
        <v>0</v>
      </c>
      <c r="K317" s="239">
        <f t="shared" si="110"/>
        <v>1245600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100</v>
      </c>
      <c r="C318" s="292" t="str">
        <f t="shared" si="117"/>
        <v>BOX</v>
      </c>
      <c r="D318" s="293">
        <f t="shared" si="117"/>
        <v>2</v>
      </c>
      <c r="E318" s="294" t="str">
        <f t="shared" si="117"/>
        <v>STIP / PENGHAPUS JOYKO 526-B40BL HITAM</v>
      </c>
      <c r="F318" s="235"/>
      <c r="G318" s="236"/>
      <c r="H318" s="237">
        <f t="shared" ref="H318:J318" si="118">H280</f>
        <v>28300</v>
      </c>
      <c r="I318" s="238">
        <f t="shared" si="118"/>
        <v>0.13500000000000001</v>
      </c>
      <c r="J318" s="238">
        <f t="shared" si="118"/>
        <v>0</v>
      </c>
      <c r="K318" s="239">
        <f t="shared" si="110"/>
        <v>2447950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100</v>
      </c>
      <c r="C319" s="292" t="str">
        <f t="shared" si="119"/>
        <v>BOX</v>
      </c>
      <c r="D319" s="293">
        <f t="shared" si="119"/>
        <v>2</v>
      </c>
      <c r="E319" s="294" t="str">
        <f t="shared" si="119"/>
        <v>STIP / PENGHAPUS JOYKO 526-B40P PUTIH</v>
      </c>
      <c r="F319" s="235"/>
      <c r="G319" s="236"/>
      <c r="H319" s="237">
        <f t="shared" ref="H319:J319" si="120">H281</f>
        <v>28300</v>
      </c>
      <c r="I319" s="238">
        <f t="shared" si="120"/>
        <v>0.13500000000000001</v>
      </c>
      <c r="J319" s="238">
        <f t="shared" si="120"/>
        <v>0</v>
      </c>
      <c r="K319" s="239">
        <f t="shared" si="110"/>
        <v>2447950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50</v>
      </c>
      <c r="C320" s="292" t="str">
        <f t="shared" si="121"/>
        <v>BOX</v>
      </c>
      <c r="D320" s="293">
        <f t="shared" si="121"/>
        <v>1</v>
      </c>
      <c r="E320" s="294" t="str">
        <f t="shared" si="121"/>
        <v>STIP / PENGHAPUS KENKO ERB-40SQ HITAM</v>
      </c>
      <c r="F320" s="235"/>
      <c r="G320" s="236"/>
      <c r="H320" s="237">
        <f t="shared" ref="H320:J320" si="122">H282</f>
        <v>27500</v>
      </c>
      <c r="I320" s="238">
        <f t="shared" si="122"/>
        <v>0.13500000000000001</v>
      </c>
      <c r="J320" s="238">
        <f t="shared" si="122"/>
        <v>0</v>
      </c>
      <c r="K320" s="239">
        <f t="shared" si="110"/>
        <v>1189375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5"/>
      <c r="K331" s="30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1">
        <f>SUM(K314:K329)</f>
        <v>17798067</v>
      </c>
      <c r="K332" s="30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3"/>
      <c r="K333" s="30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4"/>
      <c r="K335" s="30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5">
        <f>((J332/1.11)+(K334/1.11))*11%</f>
        <v>1763772.4054054054</v>
      </c>
      <c r="K336" s="30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4"/>
      <c r="K337" s="30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17798067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07" t="str">
        <f>J302</f>
        <v>NOVI / CONDRO</v>
      </c>
      <c r="K340" s="30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07">
        <f>J303</f>
        <v>0</v>
      </c>
      <c r="K341" s="30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23120004</v>
      </c>
      <c r="G344" s="11" t="s">
        <v>2</v>
      </c>
      <c r="H344" s="354" t="s">
        <v>58</v>
      </c>
      <c r="I344" s="354"/>
      <c r="J344" s="354"/>
      <c r="K344" s="355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58" t="s">
        <v>3</v>
      </c>
      <c r="G345" s="17"/>
      <c r="H345" s="356"/>
      <c r="I345" s="356"/>
      <c r="J345" s="356"/>
      <c r="K345" s="357"/>
      <c r="L345" s="12"/>
    </row>
    <row r="346" spans="1:12" s="10" customFormat="1" ht="16.5" customHeight="1" x14ac:dyDescent="0.3">
      <c r="A346" s="5"/>
      <c r="B346" s="6" t="s">
        <v>4</v>
      </c>
      <c r="C346" s="7"/>
      <c r="D346" s="359">
        <v>45266</v>
      </c>
      <c r="E346" s="360"/>
      <c r="F346" s="358"/>
      <c r="G346" s="18"/>
      <c r="H346" s="361" t="s">
        <v>39</v>
      </c>
      <c r="I346" s="361"/>
      <c r="J346" s="361"/>
      <c r="K346" s="362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58"/>
      <c r="G347" s="18"/>
      <c r="H347" s="363" t="s">
        <v>59</v>
      </c>
      <c r="I347" s="363"/>
      <c r="J347" s="363"/>
      <c r="K347" s="364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60</v>
      </c>
      <c r="E348" s="9"/>
      <c r="F348" s="21"/>
      <c r="G348" s="22"/>
      <c r="H348" s="365"/>
      <c r="I348" s="365"/>
      <c r="J348" s="365"/>
      <c r="K348" s="366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144</v>
      </c>
      <c r="C352" s="46" t="s">
        <v>34</v>
      </c>
      <c r="D352" s="93">
        <v>1</v>
      </c>
      <c r="E352" s="110" t="s">
        <v>61</v>
      </c>
      <c r="F352" s="48"/>
      <c r="G352" s="49"/>
      <c r="H352" s="50">
        <v>28000</v>
      </c>
      <c r="I352" s="51"/>
      <c r="J352" s="51"/>
      <c r="K352" s="52">
        <f t="shared" ref="K352:K367" si="141">(B352*H352-((B352*H352)*I352))-((B352*H352-((B352*H352)*I352))*J352)</f>
        <v>4032000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1"/>
      <c r="K369" s="34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3">
        <f>SUM(K352:K367)</f>
        <v>4032000</v>
      </c>
      <c r="K370" s="34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5"/>
      <c r="K371" s="34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2"/>
      <c r="K373" s="34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6">
        <f>((J370/1.11)+(K372/1.11))*11%</f>
        <v>399567.56756756752</v>
      </c>
      <c r="K374" s="34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2"/>
      <c r="K375" s="34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4032000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48" t="s">
        <v>36</v>
      </c>
      <c r="K378" s="349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48"/>
      <c r="K379" s="34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23120004</v>
      </c>
      <c r="F382" s="123"/>
      <c r="G382" s="124" t="s">
        <v>2</v>
      </c>
      <c r="H382" s="350" t="str">
        <f>H344</f>
        <v>CV TIARA</v>
      </c>
      <c r="I382" s="350"/>
      <c r="J382" s="350"/>
      <c r="K382" s="351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6" t="s">
        <v>3</v>
      </c>
      <c r="G383" s="130"/>
      <c r="H383" s="352"/>
      <c r="I383" s="352"/>
      <c r="J383" s="352"/>
      <c r="K383" s="353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7">
        <f>D346</f>
        <v>45266</v>
      </c>
      <c r="E384" s="328"/>
      <c r="F384" s="326"/>
      <c r="G384" s="131"/>
      <c r="H384" s="329" t="str">
        <f>H346</f>
        <v/>
      </c>
      <c r="I384" s="329"/>
      <c r="J384" s="329"/>
      <c r="K384" s="33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6"/>
      <c r="G385" s="131"/>
      <c r="H385" s="331" t="str">
        <f>H347</f>
        <v>SOLO</v>
      </c>
      <c r="I385" s="331"/>
      <c r="J385" s="331"/>
      <c r="K385" s="33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A 0553</v>
      </c>
      <c r="E386" s="122"/>
      <c r="F386" s="133"/>
      <c r="G386" s="134"/>
      <c r="H386" s="333"/>
      <c r="I386" s="333"/>
      <c r="J386" s="333"/>
      <c r="K386" s="33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144</v>
      </c>
      <c r="C390" s="287" t="str">
        <f t="shared" si="142"/>
        <v>LSN</v>
      </c>
      <c r="D390" s="288">
        <f t="shared" si="142"/>
        <v>1</v>
      </c>
      <c r="E390" s="289" t="str">
        <f t="shared" si="142"/>
        <v>GEL PEN TRIFELLO HI-TECH TF-1191 HITAM</v>
      </c>
      <c r="F390" s="158"/>
      <c r="G390" s="159"/>
      <c r="H390" s="160">
        <f t="shared" ref="H390:J390" si="143">H352</f>
        <v>28000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4032000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5"/>
      <c r="K407" s="309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6">
        <f>SUM(K390:K405)</f>
        <v>4032000</v>
      </c>
      <c r="K408" s="33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38"/>
      <c r="K409" s="338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09"/>
      <c r="K411" s="309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39">
        <f>((J408/1.11)+(K410/1.11))*11%</f>
        <v>399567.56756756752</v>
      </c>
      <c r="K412" s="340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09"/>
      <c r="K413" s="309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4032000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0" t="str">
        <f>J378</f>
        <v>NOVI / CONDRO</v>
      </c>
      <c r="K416" s="311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0">
        <f>J379</f>
        <v>0</v>
      </c>
      <c r="K417" s="311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23120004</v>
      </c>
      <c r="F420" s="200"/>
      <c r="G420" s="201" t="s">
        <v>2</v>
      </c>
      <c r="H420" s="312" t="str">
        <f>H382</f>
        <v>CV TIARA</v>
      </c>
      <c r="I420" s="312"/>
      <c r="J420" s="312"/>
      <c r="K420" s="313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6" t="s">
        <v>3</v>
      </c>
      <c r="G421" s="207"/>
      <c r="H421" s="314"/>
      <c r="I421" s="314"/>
      <c r="J421" s="314"/>
      <c r="K421" s="315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7">
        <f>D384</f>
        <v>45266</v>
      </c>
      <c r="E422" s="318"/>
      <c r="F422" s="316"/>
      <c r="G422" s="208"/>
      <c r="H422" s="319" t="str">
        <f>H384</f>
        <v/>
      </c>
      <c r="I422" s="319"/>
      <c r="J422" s="319"/>
      <c r="K422" s="320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6"/>
      <c r="G423" s="208"/>
      <c r="H423" s="321" t="str">
        <f>H385</f>
        <v>SOLO</v>
      </c>
      <c r="I423" s="321"/>
      <c r="J423" s="321"/>
      <c r="K423" s="322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A 0553</v>
      </c>
      <c r="E424" s="199"/>
      <c r="F424" s="210"/>
      <c r="G424" s="211"/>
      <c r="H424" s="323"/>
      <c r="I424" s="323"/>
      <c r="J424" s="323"/>
      <c r="K424" s="324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144</v>
      </c>
      <c r="C428" s="292" t="str">
        <f t="shared" si="175"/>
        <v>LSN</v>
      </c>
      <c r="D428" s="293">
        <f t="shared" si="175"/>
        <v>1</v>
      </c>
      <c r="E428" s="294" t="str">
        <f t="shared" si="175"/>
        <v>GEL PEN TRIFELLO HI-TECH TF-1191 HITAM</v>
      </c>
      <c r="F428" s="235"/>
      <c r="G428" s="236"/>
      <c r="H428" s="237">
        <f t="shared" ref="H428:J428" si="176">H390</f>
        <v>28000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4032000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5"/>
      <c r="K445" s="30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1">
        <f>SUM(K428:K443)</f>
        <v>4032000</v>
      </c>
      <c r="K446" s="30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3"/>
      <c r="K447" s="30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4"/>
      <c r="K449" s="30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5">
        <f>((J446/1.11)+(K448/1.11))*11%</f>
        <v>399567.56756756752</v>
      </c>
      <c r="K450" s="30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4"/>
      <c r="K451" s="30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4032000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07" t="str">
        <f>J416</f>
        <v>NOVI / CONDRO</v>
      </c>
      <c r="K454" s="30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07">
        <f>J417</f>
        <v>0</v>
      </c>
      <c r="K455" s="30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23120005</v>
      </c>
      <c r="G458" s="11" t="s">
        <v>2</v>
      </c>
      <c r="H458" s="354" t="s">
        <v>62</v>
      </c>
      <c r="I458" s="354"/>
      <c r="J458" s="354"/>
      <c r="K458" s="355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58" t="s">
        <v>3</v>
      </c>
      <c r="G459" s="17"/>
      <c r="H459" s="356"/>
      <c r="I459" s="356"/>
      <c r="J459" s="356"/>
      <c r="K459" s="357"/>
      <c r="L459" s="12"/>
    </row>
    <row r="460" spans="1:12" s="10" customFormat="1" ht="16.5" customHeight="1" x14ac:dyDescent="0.3">
      <c r="A460" s="5"/>
      <c r="B460" s="6" t="s">
        <v>4</v>
      </c>
      <c r="C460" s="7"/>
      <c r="D460" s="359">
        <v>45266</v>
      </c>
      <c r="E460" s="360"/>
      <c r="F460" s="358"/>
      <c r="G460" s="18"/>
      <c r="H460" s="361" t="s">
        <v>39</v>
      </c>
      <c r="I460" s="361"/>
      <c r="J460" s="361"/>
      <c r="K460" s="362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58"/>
      <c r="G461" s="18"/>
      <c r="H461" s="363" t="s">
        <v>63</v>
      </c>
      <c r="I461" s="363"/>
      <c r="J461" s="363"/>
      <c r="K461" s="364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64</v>
      </c>
      <c r="E462" s="9"/>
      <c r="F462" s="21"/>
      <c r="G462" s="22"/>
      <c r="H462" s="365"/>
      <c r="I462" s="365"/>
      <c r="J462" s="365"/>
      <c r="K462" s="366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</v>
      </c>
      <c r="C466" s="46" t="s">
        <v>50</v>
      </c>
      <c r="D466" s="93" t="s">
        <v>39</v>
      </c>
      <c r="E466" s="110" t="s">
        <v>65</v>
      </c>
      <c r="F466" s="48"/>
      <c r="G466" s="49"/>
      <c r="H466" s="50">
        <v>120000</v>
      </c>
      <c r="I466" s="51">
        <v>0.1</v>
      </c>
      <c r="J466" s="51"/>
      <c r="K466" s="52">
        <f t="shared" ref="K466:K481" si="208">(B466*H466-((B466*H466)*I466))-((B466*H466-((B466*H466)*I466))*J466)</f>
        <v>324000</v>
      </c>
      <c r="L466" s="36"/>
    </row>
    <row r="467" spans="1:12" s="10" customFormat="1" ht="14.1" customHeight="1" x14ac:dyDescent="0.25">
      <c r="A467" s="45">
        <v>2</v>
      </c>
      <c r="B467" s="46">
        <v>5</v>
      </c>
      <c r="C467" s="46" t="s">
        <v>53</v>
      </c>
      <c r="D467" s="93" t="s">
        <v>39</v>
      </c>
      <c r="E467" s="110" t="s">
        <v>66</v>
      </c>
      <c r="F467" s="48"/>
      <c r="G467" s="49"/>
      <c r="H467" s="50">
        <v>72000</v>
      </c>
      <c r="I467" s="51">
        <v>0.1</v>
      </c>
      <c r="J467" s="51"/>
      <c r="K467" s="52">
        <f t="shared" si="208"/>
        <v>324000</v>
      </c>
      <c r="L467" s="36"/>
    </row>
    <row r="468" spans="1:12" s="10" customFormat="1" ht="14.1" customHeight="1" x14ac:dyDescent="0.25">
      <c r="A468" s="45">
        <v>3</v>
      </c>
      <c r="B468" s="46">
        <v>4</v>
      </c>
      <c r="C468" s="46" t="s">
        <v>34</v>
      </c>
      <c r="D468" s="93" t="s">
        <v>39</v>
      </c>
      <c r="E468" s="110" t="s">
        <v>37</v>
      </c>
      <c r="F468" s="48"/>
      <c r="G468" s="49"/>
      <c r="H468" s="50">
        <v>57000</v>
      </c>
      <c r="I468" s="51">
        <v>0.1</v>
      </c>
      <c r="J468" s="51"/>
      <c r="K468" s="52">
        <f t="shared" si="208"/>
        <v>205200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1"/>
      <c r="K483" s="34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3">
        <f>SUM(K466:K481)</f>
        <v>853200</v>
      </c>
      <c r="K484" s="34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5"/>
      <c r="K485" s="34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2"/>
      <c r="K487" s="34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6">
        <f>((J484/1.11)+(K486/1.11))*11%</f>
        <v>84551.351351351332</v>
      </c>
      <c r="K488" s="34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2"/>
      <c r="K489" s="34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853200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48" t="s">
        <v>36</v>
      </c>
      <c r="K492" s="349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48"/>
      <c r="K493" s="34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23120005</v>
      </c>
      <c r="F496" s="123"/>
      <c r="G496" s="124" t="s">
        <v>2</v>
      </c>
      <c r="H496" s="350" t="str">
        <f>H458</f>
        <v>CV GANESHA</v>
      </c>
      <c r="I496" s="350"/>
      <c r="J496" s="350"/>
      <c r="K496" s="351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6" t="s">
        <v>3</v>
      </c>
      <c r="G497" s="130"/>
      <c r="H497" s="352"/>
      <c r="I497" s="352"/>
      <c r="J497" s="352"/>
      <c r="K497" s="353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7">
        <f>D460</f>
        <v>45266</v>
      </c>
      <c r="E498" s="328"/>
      <c r="F498" s="326"/>
      <c r="G498" s="131"/>
      <c r="H498" s="329" t="str">
        <f>H460</f>
        <v/>
      </c>
      <c r="I498" s="329"/>
      <c r="J498" s="329"/>
      <c r="K498" s="33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6"/>
      <c r="G499" s="131"/>
      <c r="H499" s="331" t="str">
        <f>H461</f>
        <v>WONOSOBO</v>
      </c>
      <c r="I499" s="331"/>
      <c r="J499" s="331"/>
      <c r="K499" s="33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0554</v>
      </c>
      <c r="E500" s="122"/>
      <c r="F500" s="133"/>
      <c r="G500" s="134"/>
      <c r="H500" s="333"/>
      <c r="I500" s="333"/>
      <c r="J500" s="333"/>
      <c r="K500" s="33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</v>
      </c>
      <c r="C504" s="287" t="str">
        <f t="shared" si="209"/>
        <v>GRS</v>
      </c>
      <c r="D504" s="288" t="str">
        <f t="shared" si="209"/>
        <v/>
      </c>
      <c r="E504" s="289" t="str">
        <f t="shared" si="209"/>
        <v>BINDER CLIP KENKO NO. 200</v>
      </c>
      <c r="F504" s="158"/>
      <c r="G504" s="159"/>
      <c r="H504" s="160">
        <f t="shared" ref="H504:J504" si="210">H466</f>
        <v>120000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324000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5</v>
      </c>
      <c r="C505" s="287" t="str">
        <f t="shared" si="212"/>
        <v>BOX</v>
      </c>
      <c r="D505" s="288" t="str">
        <f t="shared" si="212"/>
        <v/>
      </c>
      <c r="E505" s="289" t="str">
        <f t="shared" si="212"/>
        <v>LEM STICK KENKO 15 GR (TANGGUNG) isi 20 pc</v>
      </c>
      <c r="F505" s="158"/>
      <c r="G505" s="159"/>
      <c r="H505" s="160">
        <f t="shared" ref="H505:J505" si="213">H467</f>
        <v>72000</v>
      </c>
      <c r="I505" s="161">
        <f t="shared" si="213"/>
        <v>0.1</v>
      </c>
      <c r="J505" s="161">
        <f t="shared" si="213"/>
        <v>0</v>
      </c>
      <c r="K505" s="162">
        <f t="shared" si="211"/>
        <v>324000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CUTTER 9 MM KENKO A-300 (KECIL)</v>
      </c>
      <c r="F506" s="158"/>
      <c r="G506" s="159"/>
      <c r="H506" s="160">
        <f t="shared" ref="H506:J506" si="215">H468</f>
        <v>57000</v>
      </c>
      <c r="I506" s="161">
        <f t="shared" si="215"/>
        <v>0.1</v>
      </c>
      <c r="J506" s="161">
        <f t="shared" si="215"/>
        <v>0</v>
      </c>
      <c r="K506" s="162">
        <f t="shared" si="211"/>
        <v>205200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5"/>
      <c r="K521" s="309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6">
        <f>SUM(K504:K519)</f>
        <v>853200</v>
      </c>
      <c r="K522" s="33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38"/>
      <c r="K523" s="338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09"/>
      <c r="K525" s="309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39">
        <f>((J522/1.11)+(K524/1.11))*11%</f>
        <v>84551.351351351332</v>
      </c>
      <c r="K526" s="340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09"/>
      <c r="K527" s="309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853200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0" t="str">
        <f>J492</f>
        <v>NOVI / CONDRO</v>
      </c>
      <c r="K530" s="311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0">
        <f>J493</f>
        <v>0</v>
      </c>
      <c r="K531" s="311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23120005</v>
      </c>
      <c r="F534" s="200"/>
      <c r="G534" s="201" t="s">
        <v>2</v>
      </c>
      <c r="H534" s="312" t="str">
        <f>H496</f>
        <v>CV GANESHA</v>
      </c>
      <c r="I534" s="312"/>
      <c r="J534" s="312"/>
      <c r="K534" s="313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6" t="s">
        <v>3</v>
      </c>
      <c r="G535" s="207"/>
      <c r="H535" s="314"/>
      <c r="I535" s="314"/>
      <c r="J535" s="314"/>
      <c r="K535" s="315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7">
        <f>D498</f>
        <v>45266</v>
      </c>
      <c r="E536" s="318"/>
      <c r="F536" s="316"/>
      <c r="G536" s="208"/>
      <c r="H536" s="319" t="str">
        <f>H498</f>
        <v/>
      </c>
      <c r="I536" s="319"/>
      <c r="J536" s="319"/>
      <c r="K536" s="320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6"/>
      <c r="G537" s="208"/>
      <c r="H537" s="321" t="str">
        <f>H499</f>
        <v>WONOSOBO</v>
      </c>
      <c r="I537" s="321"/>
      <c r="J537" s="321"/>
      <c r="K537" s="322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0554</v>
      </c>
      <c r="E538" s="199"/>
      <c r="F538" s="210"/>
      <c r="G538" s="211"/>
      <c r="H538" s="323"/>
      <c r="I538" s="323"/>
      <c r="J538" s="323"/>
      <c r="K538" s="324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</v>
      </c>
      <c r="C542" s="292" t="str">
        <f t="shared" si="242"/>
        <v>GRS</v>
      </c>
      <c r="D542" s="293" t="str">
        <f t="shared" si="242"/>
        <v/>
      </c>
      <c r="E542" s="294" t="str">
        <f t="shared" si="242"/>
        <v>BINDER CLIP KENKO NO. 200</v>
      </c>
      <c r="F542" s="235"/>
      <c r="G542" s="236"/>
      <c r="H542" s="237">
        <f t="shared" ref="H542:J542" si="243">H504</f>
        <v>120000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324000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5</v>
      </c>
      <c r="C543" s="292" t="str">
        <f t="shared" si="245"/>
        <v>BOX</v>
      </c>
      <c r="D543" s="293" t="str">
        <f t="shared" si="245"/>
        <v/>
      </c>
      <c r="E543" s="294" t="str">
        <f t="shared" si="245"/>
        <v>LEM STICK KENKO 15 GR (TANGGUNG) isi 20 pc</v>
      </c>
      <c r="F543" s="235"/>
      <c r="G543" s="236"/>
      <c r="H543" s="237">
        <f t="shared" ref="H543:J543" si="246">H505</f>
        <v>72000</v>
      </c>
      <c r="I543" s="238">
        <f t="shared" si="246"/>
        <v>0.1</v>
      </c>
      <c r="J543" s="238">
        <f t="shared" si="246"/>
        <v>0</v>
      </c>
      <c r="K543" s="239">
        <f t="shared" si="244"/>
        <v>324000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CUTTER 9 MM KENKO A-300 (KECIL)</v>
      </c>
      <c r="F544" s="235"/>
      <c r="G544" s="236"/>
      <c r="H544" s="237">
        <f t="shared" ref="H544:J544" si="248">H506</f>
        <v>57000</v>
      </c>
      <c r="I544" s="238">
        <f t="shared" si="248"/>
        <v>0.1</v>
      </c>
      <c r="J544" s="238">
        <f t="shared" si="248"/>
        <v>0</v>
      </c>
      <c r="K544" s="239">
        <f t="shared" si="244"/>
        <v>205200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5"/>
      <c r="K559" s="30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1">
        <f>SUM(K542:K557)</f>
        <v>853200</v>
      </c>
      <c r="K560" s="30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3"/>
      <c r="K561" s="30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4"/>
      <c r="K563" s="30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5">
        <f>((J560/1.11)+(K562/1.11))*11%</f>
        <v>84551.351351351332</v>
      </c>
      <c r="K564" s="30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4"/>
      <c r="K565" s="30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853200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07" t="str">
        <f>J530</f>
        <v>NOVI / CONDRO</v>
      </c>
      <c r="K568" s="30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07">
        <f>J531</f>
        <v>0</v>
      </c>
      <c r="K569" s="30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23120006</v>
      </c>
      <c r="G572" s="11" t="s">
        <v>2</v>
      </c>
      <c r="H572" s="354" t="s">
        <v>67</v>
      </c>
      <c r="I572" s="354"/>
      <c r="J572" s="354"/>
      <c r="K572" s="355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58" t="s">
        <v>3</v>
      </c>
      <c r="G573" s="17"/>
      <c r="H573" s="356"/>
      <c r="I573" s="356"/>
      <c r="J573" s="356"/>
      <c r="K573" s="357"/>
      <c r="L573" s="12"/>
    </row>
    <row r="574" spans="1:12" s="10" customFormat="1" ht="16.5" customHeight="1" x14ac:dyDescent="0.3">
      <c r="A574" s="5"/>
      <c r="B574" s="6" t="s">
        <v>4</v>
      </c>
      <c r="C574" s="7"/>
      <c r="D574" s="359">
        <v>45267</v>
      </c>
      <c r="E574" s="360"/>
      <c r="F574" s="358"/>
      <c r="G574" s="18"/>
      <c r="H574" s="361" t="s">
        <v>39</v>
      </c>
      <c r="I574" s="361"/>
      <c r="J574" s="361"/>
      <c r="K574" s="362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58"/>
      <c r="G575" s="18"/>
      <c r="H575" s="363" t="s">
        <v>68</v>
      </c>
      <c r="I575" s="363"/>
      <c r="J575" s="363"/>
      <c r="K575" s="364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365"/>
      <c r="I576" s="365"/>
      <c r="J576" s="365"/>
      <c r="K576" s="366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47</v>
      </c>
      <c r="D580" s="93">
        <v>1</v>
      </c>
      <c r="E580" s="110" t="s">
        <v>70</v>
      </c>
      <c r="F580" s="48"/>
      <c r="G580" s="49"/>
      <c r="H580" s="50">
        <v>19250</v>
      </c>
      <c r="I580" s="51">
        <v>0.125</v>
      </c>
      <c r="J580" s="51"/>
      <c r="K580" s="52">
        <f t="shared" ref="K580:K595" si="275">(B580*H580-((B580*H580)*I580))-((B580*H580-((B580*H580)*I580))*J580)</f>
        <v>808500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1"/>
      <c r="K597" s="34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3">
        <f>SUM(K580:K595)</f>
        <v>808500</v>
      </c>
      <c r="K598" s="34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5"/>
      <c r="K599" s="34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2"/>
      <c r="K601" s="34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6">
        <f>((J598/1.11)+(K600/1.11))*11%</f>
        <v>80121.621621621613</v>
      </c>
      <c r="K602" s="34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2"/>
      <c r="K603" s="34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808500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48" t="s">
        <v>36</v>
      </c>
      <c r="K606" s="349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48"/>
      <c r="K607" s="34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23120006</v>
      </c>
      <c r="F610" s="123"/>
      <c r="G610" s="124" t="s">
        <v>2</v>
      </c>
      <c r="H610" s="350" t="str">
        <f>H572</f>
        <v>CV LANCAR JAYA SENTOSA</v>
      </c>
      <c r="I610" s="350"/>
      <c r="J610" s="350"/>
      <c r="K610" s="351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6" t="s">
        <v>3</v>
      </c>
      <c r="G611" s="130"/>
      <c r="H611" s="352"/>
      <c r="I611" s="352"/>
      <c r="J611" s="352"/>
      <c r="K611" s="353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7">
        <f>D574</f>
        <v>45267</v>
      </c>
      <c r="E612" s="328"/>
      <c r="F612" s="326"/>
      <c r="G612" s="131"/>
      <c r="H612" s="329" t="str">
        <f>H574</f>
        <v/>
      </c>
      <c r="I612" s="329"/>
      <c r="J612" s="329"/>
      <c r="K612" s="33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6"/>
      <c r="G613" s="131"/>
      <c r="H613" s="331" t="str">
        <f>H575</f>
        <v>MALANG</v>
      </c>
      <c r="I613" s="331"/>
      <c r="J613" s="331"/>
      <c r="K613" s="33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4960</v>
      </c>
      <c r="E614" s="122"/>
      <c r="F614" s="133"/>
      <c r="G614" s="134"/>
      <c r="H614" s="333"/>
      <c r="I614" s="333"/>
      <c r="J614" s="333"/>
      <c r="K614" s="33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48</v>
      </c>
      <c r="C618" s="287" t="str">
        <f t="shared" si="276"/>
        <v>PCS</v>
      </c>
      <c r="D618" s="288">
        <f t="shared" si="276"/>
        <v>1</v>
      </c>
      <c r="E618" s="289" t="str">
        <f t="shared" si="276"/>
        <v>TAPE DISPENSER KENKO TD-323 (1" &amp; 3" CORE)</v>
      </c>
      <c r="F618" s="158"/>
      <c r="G618" s="159"/>
      <c r="H618" s="160">
        <f t="shared" ref="H618:J618" si="277">H580</f>
        <v>19250</v>
      </c>
      <c r="I618" s="161">
        <f t="shared" si="277"/>
        <v>0.125</v>
      </c>
      <c r="J618" s="161">
        <f t="shared" si="277"/>
        <v>0</v>
      </c>
      <c r="K618" s="162">
        <f t="shared" ref="K618:K633" si="278">(B618*H618-((B618*H618)*I618))-((B618*H618-((B618*H618)*I618))*J618)</f>
        <v>808500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5"/>
      <c r="K635" s="309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6">
        <f>SUM(K618:K633)</f>
        <v>808500</v>
      </c>
      <c r="K636" s="33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38"/>
      <c r="K637" s="338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09"/>
      <c r="K639" s="309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39">
        <f>((J636/1.11)+(K638/1.11))*11%</f>
        <v>80121.621621621613</v>
      </c>
      <c r="K640" s="340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09"/>
      <c r="K641" s="309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808500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0" t="str">
        <f>J606</f>
        <v>NOVI / CONDRO</v>
      </c>
      <c r="K644" s="311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0">
        <f>J607</f>
        <v>0</v>
      </c>
      <c r="K645" s="311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23120006</v>
      </c>
      <c r="F648" s="200"/>
      <c r="G648" s="201" t="s">
        <v>2</v>
      </c>
      <c r="H648" s="312" t="str">
        <f>H610</f>
        <v>CV LANCAR JAYA SENTOSA</v>
      </c>
      <c r="I648" s="312"/>
      <c r="J648" s="312"/>
      <c r="K648" s="313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6" t="s">
        <v>3</v>
      </c>
      <c r="G649" s="207"/>
      <c r="H649" s="314"/>
      <c r="I649" s="314"/>
      <c r="J649" s="314"/>
      <c r="K649" s="315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7">
        <f>D612</f>
        <v>45267</v>
      </c>
      <c r="E650" s="318"/>
      <c r="F650" s="316"/>
      <c r="G650" s="208"/>
      <c r="H650" s="319" t="str">
        <f>H612</f>
        <v/>
      </c>
      <c r="I650" s="319"/>
      <c r="J650" s="319"/>
      <c r="K650" s="320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6"/>
      <c r="G651" s="208"/>
      <c r="H651" s="321" t="str">
        <f>H613</f>
        <v>MALANG</v>
      </c>
      <c r="I651" s="321"/>
      <c r="J651" s="321"/>
      <c r="K651" s="322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4960</v>
      </c>
      <c r="E652" s="199"/>
      <c r="F652" s="210"/>
      <c r="G652" s="211"/>
      <c r="H652" s="323"/>
      <c r="I652" s="323"/>
      <c r="J652" s="323"/>
      <c r="K652" s="324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48</v>
      </c>
      <c r="C656" s="292" t="str">
        <f t="shared" si="309"/>
        <v>PCS</v>
      </c>
      <c r="D656" s="293">
        <f t="shared" si="309"/>
        <v>1</v>
      </c>
      <c r="E656" s="294" t="str">
        <f t="shared" si="309"/>
        <v>TAPE DISPENSER KENKO TD-323 (1" &amp; 3" CORE)</v>
      </c>
      <c r="F656" s="235"/>
      <c r="G656" s="236"/>
      <c r="H656" s="237">
        <f t="shared" ref="H656:J656" si="310">H618</f>
        <v>19250</v>
      </c>
      <c r="I656" s="238">
        <f t="shared" si="310"/>
        <v>0.125</v>
      </c>
      <c r="J656" s="238">
        <f t="shared" si="310"/>
        <v>0</v>
      </c>
      <c r="K656" s="239">
        <f t="shared" ref="K656:K671" si="311">(B656*H656-((B656*H656)*I656))-((B656*H656-((B656*H656)*I656))*J656)</f>
        <v>808500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5"/>
      <c r="K673" s="30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1">
        <f>SUM(K656:K671)</f>
        <v>808500</v>
      </c>
      <c r="K674" s="30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3"/>
      <c r="K675" s="30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4"/>
      <c r="K677" s="30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5">
        <f>((J674/1.11)+(K676/1.11))*11%</f>
        <v>80121.621621621613</v>
      </c>
      <c r="K678" s="30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4"/>
      <c r="K679" s="30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808500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07" t="str">
        <f>J644</f>
        <v>NOVI / CONDRO</v>
      </c>
      <c r="K682" s="30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07">
        <f>J645</f>
        <v>0</v>
      </c>
      <c r="K683" s="30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23120007</v>
      </c>
      <c r="G686" s="11" t="s">
        <v>2</v>
      </c>
      <c r="H686" s="354" t="s">
        <v>44</v>
      </c>
      <c r="I686" s="354"/>
      <c r="J686" s="354"/>
      <c r="K686" s="355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58" t="s">
        <v>3</v>
      </c>
      <c r="G687" s="17"/>
      <c r="H687" s="356"/>
      <c r="I687" s="356"/>
      <c r="J687" s="356"/>
      <c r="K687" s="357"/>
      <c r="L687" s="12"/>
    </row>
    <row r="688" spans="1:12" s="10" customFormat="1" ht="16.5" customHeight="1" x14ac:dyDescent="0.3">
      <c r="A688" s="5"/>
      <c r="B688" s="6" t="s">
        <v>4</v>
      </c>
      <c r="C688" s="7"/>
      <c r="D688" s="359">
        <v>45269</v>
      </c>
      <c r="E688" s="360"/>
      <c r="F688" s="358"/>
      <c r="G688" s="18"/>
      <c r="H688" s="361" t="s">
        <v>45</v>
      </c>
      <c r="I688" s="361"/>
      <c r="J688" s="361"/>
      <c r="K688" s="362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58"/>
      <c r="G689" s="18"/>
      <c r="H689" s="363" t="s">
        <v>46</v>
      </c>
      <c r="I689" s="363"/>
      <c r="J689" s="363"/>
      <c r="K689" s="364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71</v>
      </c>
      <c r="E690" s="9"/>
      <c r="F690" s="21"/>
      <c r="G690" s="22"/>
      <c r="H690" s="365"/>
      <c r="I690" s="365"/>
      <c r="J690" s="365"/>
      <c r="K690" s="366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</v>
      </c>
      <c r="C694" s="46" t="s">
        <v>34</v>
      </c>
      <c r="D694" s="93">
        <v>1</v>
      </c>
      <c r="E694" s="110" t="s">
        <v>72</v>
      </c>
      <c r="F694" s="48"/>
      <c r="G694" s="49"/>
      <c r="H694" s="50">
        <v>54300</v>
      </c>
      <c r="I694" s="51">
        <v>0.13500000000000001</v>
      </c>
      <c r="J694" s="51"/>
      <c r="K694" s="52">
        <f t="shared" ref="K694:K709" si="342">(B694*H694-((B694*H694)*I694))-((B694*H694-((B694*H694)*I694))*J694)</f>
        <v>3381804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1"/>
      <c r="K711" s="34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3">
        <f>SUM(K694:K709)</f>
        <v>3381804</v>
      </c>
      <c r="K712" s="34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5"/>
      <c r="K713" s="34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2"/>
      <c r="K715" s="34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6">
        <f>((J712/1.11)+(K714/1.11))*11%</f>
        <v>335133.7297297297</v>
      </c>
      <c r="K716" s="34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2"/>
      <c r="K717" s="34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3381804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48" t="s">
        <v>36</v>
      </c>
      <c r="K720" s="349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48"/>
      <c r="K721" s="34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23120007</v>
      </c>
      <c r="F724" s="123"/>
      <c r="G724" s="124" t="s">
        <v>2</v>
      </c>
      <c r="H724" s="350" t="str">
        <f>H686</f>
        <v>CV PELITA JAYA</v>
      </c>
      <c r="I724" s="350"/>
      <c r="J724" s="350"/>
      <c r="K724" s="351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6" t="s">
        <v>3</v>
      </c>
      <c r="G725" s="130"/>
      <c r="H725" s="352"/>
      <c r="I725" s="352"/>
      <c r="J725" s="352"/>
      <c r="K725" s="353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7">
        <f>D688</f>
        <v>45269</v>
      </c>
      <c r="E726" s="328"/>
      <c r="F726" s="326"/>
      <c r="G726" s="131"/>
      <c r="H726" s="329" t="str">
        <f>H688</f>
        <v>(ANUGERAH SEJAHTERA)</v>
      </c>
      <c r="I726" s="329"/>
      <c r="J726" s="329"/>
      <c r="K726" s="33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6"/>
      <c r="G727" s="131"/>
      <c r="H727" s="331" t="str">
        <f>H689</f>
        <v>PURWOKERTO</v>
      </c>
      <c r="I727" s="331"/>
      <c r="J727" s="331"/>
      <c r="K727" s="33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0570</v>
      </c>
      <c r="E728" s="122"/>
      <c r="F728" s="133"/>
      <c r="G728" s="134"/>
      <c r="H728" s="333"/>
      <c r="I728" s="333"/>
      <c r="J728" s="333"/>
      <c r="K728" s="33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CORRECTION FLUID KENKO KE-01</v>
      </c>
      <c r="F732" s="158"/>
      <c r="G732" s="159"/>
      <c r="H732" s="160">
        <f t="shared" ref="H732:J732" si="344">H694</f>
        <v>54300</v>
      </c>
      <c r="I732" s="161">
        <f t="shared" si="344"/>
        <v>0.13500000000000001</v>
      </c>
      <c r="J732" s="161">
        <f t="shared" si="344"/>
        <v>0</v>
      </c>
      <c r="K732" s="162">
        <f t="shared" ref="K732:K747" si="345">(B732*H732-((B732*H732)*I732))-((B732*H732-((B732*H732)*I732))*J732)</f>
        <v>3381804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5"/>
      <c r="K749" s="309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6">
        <f>SUM(K732:K747)</f>
        <v>3381804</v>
      </c>
      <c r="K750" s="33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38"/>
      <c r="K751" s="338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09"/>
      <c r="K753" s="309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39">
        <f>((J750/1.11)+(K752/1.11))*11%</f>
        <v>335133.7297297297</v>
      </c>
      <c r="K754" s="340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09"/>
      <c r="K755" s="309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3381804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0" t="str">
        <f>J720</f>
        <v>NOVI / CONDRO</v>
      </c>
      <c r="K758" s="311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0">
        <f>J721</f>
        <v>0</v>
      </c>
      <c r="K759" s="311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23120007</v>
      </c>
      <c r="F762" s="200"/>
      <c r="G762" s="201" t="s">
        <v>2</v>
      </c>
      <c r="H762" s="312" t="str">
        <f>H724</f>
        <v>CV PELITA JAYA</v>
      </c>
      <c r="I762" s="312"/>
      <c r="J762" s="312"/>
      <c r="K762" s="313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6" t="s">
        <v>3</v>
      </c>
      <c r="G763" s="207"/>
      <c r="H763" s="314"/>
      <c r="I763" s="314"/>
      <c r="J763" s="314"/>
      <c r="K763" s="315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7">
        <f>D726</f>
        <v>45269</v>
      </c>
      <c r="E764" s="318"/>
      <c r="F764" s="316"/>
      <c r="G764" s="208"/>
      <c r="H764" s="319" t="str">
        <f>H726</f>
        <v>(ANUGERAH SEJAHTERA)</v>
      </c>
      <c r="I764" s="319"/>
      <c r="J764" s="319"/>
      <c r="K764" s="320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6"/>
      <c r="G765" s="208"/>
      <c r="H765" s="321" t="str">
        <f>H727</f>
        <v>PURWOKERTO</v>
      </c>
      <c r="I765" s="321"/>
      <c r="J765" s="321"/>
      <c r="K765" s="322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0570</v>
      </c>
      <c r="E766" s="199"/>
      <c r="F766" s="210"/>
      <c r="G766" s="211"/>
      <c r="H766" s="323"/>
      <c r="I766" s="323"/>
      <c r="J766" s="323"/>
      <c r="K766" s="324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CORRECTION FLUID KENKO KE-01</v>
      </c>
      <c r="F770" s="235"/>
      <c r="G770" s="236"/>
      <c r="H770" s="237">
        <f t="shared" ref="H770:J770" si="377">H732</f>
        <v>54300</v>
      </c>
      <c r="I770" s="238">
        <f t="shared" si="377"/>
        <v>0.13500000000000001</v>
      </c>
      <c r="J770" s="238">
        <f t="shared" si="377"/>
        <v>0</v>
      </c>
      <c r="K770" s="239">
        <f t="shared" ref="K770:K785" si="378">(B770*H770-((B770*H770)*I770))-((B770*H770-((B770*H770)*I770))*J770)</f>
        <v>3381804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5"/>
      <c r="K787" s="30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1">
        <f>SUM(K770:K785)</f>
        <v>3381804</v>
      </c>
      <c r="K788" s="30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3"/>
      <c r="K789" s="30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4"/>
      <c r="K791" s="30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5">
        <f>((J788/1.11)+(K790/1.11))*11%</f>
        <v>335133.7297297297</v>
      </c>
      <c r="K792" s="30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4"/>
      <c r="K793" s="30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3381804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07" t="str">
        <f>J758</f>
        <v>NOVI / CONDRO</v>
      </c>
      <c r="K796" s="30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07">
        <f>J759</f>
        <v>0</v>
      </c>
      <c r="K797" s="30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23120008</v>
      </c>
      <c r="G800" s="11" t="s">
        <v>2</v>
      </c>
      <c r="H800" s="354" t="s">
        <v>30</v>
      </c>
      <c r="I800" s="354"/>
      <c r="J800" s="354"/>
      <c r="K800" s="355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58" t="s">
        <v>3</v>
      </c>
      <c r="G801" s="17"/>
      <c r="H801" s="356"/>
      <c r="I801" s="356"/>
      <c r="J801" s="356"/>
      <c r="K801" s="357"/>
      <c r="L801" s="12"/>
    </row>
    <row r="802" spans="1:12" s="10" customFormat="1" ht="16.5" customHeight="1" x14ac:dyDescent="0.3">
      <c r="A802" s="5"/>
      <c r="B802" s="6" t="s">
        <v>4</v>
      </c>
      <c r="C802" s="7"/>
      <c r="D802" s="359">
        <v>45269</v>
      </c>
      <c r="E802" s="360"/>
      <c r="F802" s="358"/>
      <c r="G802" s="18"/>
      <c r="H802" s="361" t="s">
        <v>31</v>
      </c>
      <c r="I802" s="361"/>
      <c r="J802" s="361"/>
      <c r="K802" s="362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58"/>
      <c r="G803" s="18"/>
      <c r="H803" s="363" t="s">
        <v>32</v>
      </c>
      <c r="I803" s="363"/>
      <c r="J803" s="363"/>
      <c r="K803" s="364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73</v>
      </c>
      <c r="E804" s="9"/>
      <c r="F804" s="21"/>
      <c r="G804" s="22"/>
      <c r="H804" s="365"/>
      <c r="I804" s="365"/>
      <c r="J804" s="365"/>
      <c r="K804" s="366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50</v>
      </c>
      <c r="D808" s="93">
        <v>2</v>
      </c>
      <c r="E808" s="110" t="s">
        <v>74</v>
      </c>
      <c r="F808" s="48"/>
      <c r="G808" s="49"/>
      <c r="H808" s="50">
        <v>104400</v>
      </c>
      <c r="I808" s="51">
        <v>0.125</v>
      </c>
      <c r="J808" s="51"/>
      <c r="K808" s="52">
        <f t="shared" ref="K808:K823" si="409">(B808*H808-((B808*H808)*I808))-((B808*H808-((B808*H808)*I808))*J808)</f>
        <v>5481000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1"/>
      <c r="K825" s="34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3">
        <f>SUM(K808:K823)</f>
        <v>5481000</v>
      </c>
      <c r="K826" s="34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5"/>
      <c r="K827" s="34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2"/>
      <c r="K829" s="34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6">
        <f>((J826/1.11)+(K828/1.11))*11%</f>
        <v>543162.16216216213</v>
      </c>
      <c r="K830" s="34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2"/>
      <c r="K831" s="34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5481000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48" t="s">
        <v>36</v>
      </c>
      <c r="K834" s="349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48"/>
      <c r="K835" s="34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23120008</v>
      </c>
      <c r="F838" s="123"/>
      <c r="G838" s="124" t="s">
        <v>2</v>
      </c>
      <c r="H838" s="350" t="str">
        <f>H800</f>
        <v>LILY JULIAWATI</v>
      </c>
      <c r="I838" s="350"/>
      <c r="J838" s="350"/>
      <c r="K838" s="351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6" t="s">
        <v>3</v>
      </c>
      <c r="G839" s="130"/>
      <c r="H839" s="352"/>
      <c r="I839" s="352"/>
      <c r="J839" s="352"/>
      <c r="K839" s="353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7">
        <f>D802</f>
        <v>45269</v>
      </c>
      <c r="E840" s="328"/>
      <c r="F840" s="326"/>
      <c r="G840" s="131"/>
      <c r="H840" s="329" t="str">
        <f>H802</f>
        <v>(REJO AGUNG)</v>
      </c>
      <c r="I840" s="329"/>
      <c r="J840" s="329"/>
      <c r="K840" s="33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6"/>
      <c r="G841" s="131"/>
      <c r="H841" s="331" t="str">
        <f>H803</f>
        <v>JOMBANG</v>
      </c>
      <c r="I841" s="331"/>
      <c r="J841" s="331"/>
      <c r="K841" s="33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0568</v>
      </c>
      <c r="E842" s="122"/>
      <c r="F842" s="133"/>
      <c r="G842" s="134"/>
      <c r="H842" s="333"/>
      <c r="I842" s="333"/>
      <c r="J842" s="333"/>
      <c r="K842" s="33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60</v>
      </c>
      <c r="C846" s="287" t="str">
        <f t="shared" si="410"/>
        <v>GRS</v>
      </c>
      <c r="D846" s="288">
        <f t="shared" si="410"/>
        <v>2</v>
      </c>
      <c r="E846" s="289" t="str">
        <f t="shared" si="410"/>
        <v>PENSIL JOYKO 2B P-88</v>
      </c>
      <c r="F846" s="158"/>
      <c r="G846" s="159"/>
      <c r="H846" s="160">
        <f t="shared" ref="H846:J846" si="411">H808</f>
        <v>104400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5481000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5"/>
      <c r="K863" s="309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6">
        <f>SUM(K846:K861)</f>
        <v>5481000</v>
      </c>
      <c r="K864" s="33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38"/>
      <c r="K865" s="338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09"/>
      <c r="K867" s="309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39">
        <f>((J864/1.11)+(K866/1.11))*11%</f>
        <v>543162.16216216213</v>
      </c>
      <c r="K868" s="340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09"/>
      <c r="K869" s="309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5481000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0" t="str">
        <f>J834</f>
        <v>NOVI / CONDRO</v>
      </c>
      <c r="K872" s="311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0">
        <f>J835</f>
        <v>0</v>
      </c>
      <c r="K873" s="311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23120008</v>
      </c>
      <c r="F876" s="200"/>
      <c r="G876" s="201" t="s">
        <v>2</v>
      </c>
      <c r="H876" s="312" t="str">
        <f>H838</f>
        <v>LILY JULIAWATI</v>
      </c>
      <c r="I876" s="312"/>
      <c r="J876" s="312"/>
      <c r="K876" s="313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6" t="s">
        <v>3</v>
      </c>
      <c r="G877" s="207"/>
      <c r="H877" s="314"/>
      <c r="I877" s="314"/>
      <c r="J877" s="314"/>
      <c r="K877" s="315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7">
        <f>D840</f>
        <v>45269</v>
      </c>
      <c r="E878" s="318"/>
      <c r="F878" s="316"/>
      <c r="G878" s="208"/>
      <c r="H878" s="319" t="str">
        <f>H840</f>
        <v>(REJO AGUNG)</v>
      </c>
      <c r="I878" s="319"/>
      <c r="J878" s="319"/>
      <c r="K878" s="320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6"/>
      <c r="G879" s="208"/>
      <c r="H879" s="321" t="str">
        <f>H841</f>
        <v>JOMBANG</v>
      </c>
      <c r="I879" s="321"/>
      <c r="J879" s="321"/>
      <c r="K879" s="322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0568</v>
      </c>
      <c r="E880" s="199"/>
      <c r="F880" s="210"/>
      <c r="G880" s="211"/>
      <c r="H880" s="323"/>
      <c r="I880" s="323"/>
      <c r="J880" s="323"/>
      <c r="K880" s="324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60</v>
      </c>
      <c r="C884" s="292" t="str">
        <f t="shared" si="443"/>
        <v>GRS</v>
      </c>
      <c r="D884" s="293">
        <f t="shared" si="443"/>
        <v>2</v>
      </c>
      <c r="E884" s="294" t="str">
        <f t="shared" si="443"/>
        <v>PENSIL JOYKO 2B P-88</v>
      </c>
      <c r="F884" s="235"/>
      <c r="G884" s="236"/>
      <c r="H884" s="237">
        <f t="shared" ref="H884:J884" si="444">H846</f>
        <v>104400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5481000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5"/>
      <c r="K901" s="30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1">
        <f>SUM(K884:K899)</f>
        <v>5481000</v>
      </c>
      <c r="K902" s="30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3"/>
      <c r="K903" s="30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4"/>
      <c r="K905" s="30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5">
        <f>((J902/1.11)+(K904/1.11))*11%</f>
        <v>543162.16216216213</v>
      </c>
      <c r="K906" s="30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4"/>
      <c r="K907" s="30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5481000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07" t="str">
        <f>J872</f>
        <v>NOVI / CONDRO</v>
      </c>
      <c r="K910" s="30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07">
        <f>J873</f>
        <v>0</v>
      </c>
      <c r="K911" s="30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23120009</v>
      </c>
      <c r="G914" s="11" t="s">
        <v>2</v>
      </c>
      <c r="H914" s="354" t="s">
        <v>67</v>
      </c>
      <c r="I914" s="354"/>
      <c r="J914" s="354"/>
      <c r="K914" s="355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58" t="s">
        <v>3</v>
      </c>
      <c r="G915" s="17"/>
      <c r="H915" s="356"/>
      <c r="I915" s="356"/>
      <c r="J915" s="356"/>
      <c r="K915" s="357"/>
      <c r="L915" s="12"/>
    </row>
    <row r="916" spans="1:12" s="10" customFormat="1" ht="16.5" customHeight="1" x14ac:dyDescent="0.3">
      <c r="A916" s="5"/>
      <c r="B916" s="6" t="s">
        <v>4</v>
      </c>
      <c r="C916" s="7"/>
      <c r="D916" s="359">
        <v>45271</v>
      </c>
      <c r="E916" s="360"/>
      <c r="F916" s="358"/>
      <c r="G916" s="18"/>
      <c r="H916" s="361" t="s">
        <v>39</v>
      </c>
      <c r="I916" s="361"/>
      <c r="J916" s="361"/>
      <c r="K916" s="362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58"/>
      <c r="G917" s="18"/>
      <c r="H917" s="363" t="s">
        <v>68</v>
      </c>
      <c r="I917" s="363"/>
      <c r="J917" s="363"/>
      <c r="K917" s="364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75</v>
      </c>
      <c r="E918" s="9"/>
      <c r="F918" s="21"/>
      <c r="G918" s="22"/>
      <c r="H918" s="365"/>
      <c r="I918" s="365"/>
      <c r="J918" s="365"/>
      <c r="K918" s="366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720</v>
      </c>
      <c r="C922" s="46" t="s">
        <v>47</v>
      </c>
      <c r="D922" s="93">
        <v>5</v>
      </c>
      <c r="E922" s="110" t="s">
        <v>76</v>
      </c>
      <c r="F922" s="48"/>
      <c r="G922" s="49"/>
      <c r="H922" s="50">
        <v>11900</v>
      </c>
      <c r="I922" s="51">
        <v>0.125</v>
      </c>
      <c r="J922" s="51">
        <v>0.05</v>
      </c>
      <c r="K922" s="52">
        <f t="shared" ref="K922:K937" si="476">(B922*H922-((B922*H922)*I922))-((B922*H922-((B922*H922)*I922))*J922)</f>
        <v>7122150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1"/>
      <c r="K939" s="34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3">
        <f>SUM(K922:K937)</f>
        <v>7122150</v>
      </c>
      <c r="K940" s="34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5"/>
      <c r="K941" s="34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2"/>
      <c r="K943" s="34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6">
        <f>((J940/1.11)+(K942/1.11))*11%</f>
        <v>705798.64864864852</v>
      </c>
      <c r="K944" s="34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2"/>
      <c r="K945" s="34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7122150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48" t="s">
        <v>36</v>
      </c>
      <c r="K948" s="349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48"/>
      <c r="K949" s="34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23120009</v>
      </c>
      <c r="F952" s="123"/>
      <c r="G952" s="124" t="s">
        <v>2</v>
      </c>
      <c r="H952" s="350" t="str">
        <f>H914</f>
        <v>CV LANCAR JAYA SENTOSA</v>
      </c>
      <c r="I952" s="350"/>
      <c r="J952" s="350"/>
      <c r="K952" s="351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6" t="s">
        <v>3</v>
      </c>
      <c r="G953" s="130"/>
      <c r="H953" s="352"/>
      <c r="I953" s="352"/>
      <c r="J953" s="352"/>
      <c r="K953" s="353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7">
        <f>D916</f>
        <v>45271</v>
      </c>
      <c r="E954" s="328"/>
      <c r="F954" s="326"/>
      <c r="G954" s="131"/>
      <c r="H954" s="329" t="str">
        <f>H916</f>
        <v/>
      </c>
      <c r="I954" s="329"/>
      <c r="J954" s="329"/>
      <c r="K954" s="33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6"/>
      <c r="G955" s="131"/>
      <c r="H955" s="331" t="str">
        <f>H917</f>
        <v>MALANG</v>
      </c>
      <c r="I955" s="331"/>
      <c r="J955" s="331"/>
      <c r="K955" s="33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3287</v>
      </c>
      <c r="E956" s="122"/>
      <c r="F956" s="133"/>
      <c r="G956" s="134"/>
      <c r="H956" s="333"/>
      <c r="I956" s="333"/>
      <c r="J956" s="333"/>
      <c r="K956" s="33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720</v>
      </c>
      <c r="C960" s="287" t="str">
        <f t="shared" si="477"/>
        <v>PCS</v>
      </c>
      <c r="D960" s="288">
        <f t="shared" si="477"/>
        <v>5</v>
      </c>
      <c r="E960" s="289" t="str">
        <f t="shared" si="477"/>
        <v>CRAYON / OIL PASTEL JOYKO OP-12S PP CASE SEA WORLD</v>
      </c>
      <c r="F960" s="158"/>
      <c r="G960" s="159"/>
      <c r="H960" s="160">
        <f t="shared" ref="H960:J960" si="478">H922</f>
        <v>11900</v>
      </c>
      <c r="I960" s="161">
        <f t="shared" si="478"/>
        <v>0.125</v>
      </c>
      <c r="J960" s="161">
        <f t="shared" si="478"/>
        <v>0.05</v>
      </c>
      <c r="K960" s="162">
        <f t="shared" ref="K960:K975" si="479">(B960*H960-((B960*H960)*I960))-((B960*H960-((B960*H960)*I960))*J960)</f>
        <v>7122150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5"/>
      <c r="K977" s="309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6">
        <f>SUM(K960:K975)</f>
        <v>7122150</v>
      </c>
      <c r="K978" s="33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38"/>
      <c r="K979" s="338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09"/>
      <c r="K981" s="309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39">
        <f>((J978/1.11)+(K980/1.11))*11%</f>
        <v>705798.64864864852</v>
      </c>
      <c r="K982" s="340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09"/>
      <c r="K983" s="309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7122150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0" t="str">
        <f>J948</f>
        <v>NOVI / CONDRO</v>
      </c>
      <c r="K986" s="311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0">
        <f>J949</f>
        <v>0</v>
      </c>
      <c r="K987" s="311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23120009</v>
      </c>
      <c r="F990" s="200"/>
      <c r="G990" s="201" t="s">
        <v>2</v>
      </c>
      <c r="H990" s="312" t="str">
        <f>H952</f>
        <v>CV LANCAR JAYA SENTOSA</v>
      </c>
      <c r="I990" s="312"/>
      <c r="J990" s="312"/>
      <c r="K990" s="313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6" t="s">
        <v>3</v>
      </c>
      <c r="G991" s="207"/>
      <c r="H991" s="314"/>
      <c r="I991" s="314"/>
      <c r="J991" s="314"/>
      <c r="K991" s="315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7">
        <f>D954</f>
        <v>45271</v>
      </c>
      <c r="E992" s="318"/>
      <c r="F992" s="316"/>
      <c r="G992" s="208"/>
      <c r="H992" s="319" t="str">
        <f>H954</f>
        <v/>
      </c>
      <c r="I992" s="319"/>
      <c r="J992" s="319"/>
      <c r="K992" s="320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6"/>
      <c r="G993" s="208"/>
      <c r="H993" s="321" t="str">
        <f>H955</f>
        <v>MALANG</v>
      </c>
      <c r="I993" s="321"/>
      <c r="J993" s="321"/>
      <c r="K993" s="322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3287</v>
      </c>
      <c r="E994" s="199"/>
      <c r="F994" s="210"/>
      <c r="G994" s="211"/>
      <c r="H994" s="323"/>
      <c r="I994" s="323"/>
      <c r="J994" s="323"/>
      <c r="K994" s="324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720</v>
      </c>
      <c r="C998" s="292" t="str">
        <f t="shared" si="510"/>
        <v>PCS</v>
      </c>
      <c r="D998" s="293">
        <f t="shared" si="510"/>
        <v>5</v>
      </c>
      <c r="E998" s="294" t="str">
        <f t="shared" si="510"/>
        <v>CRAYON / OIL PASTEL JOYKO OP-12S PP CASE SEA WORLD</v>
      </c>
      <c r="F998" s="235"/>
      <c r="G998" s="236"/>
      <c r="H998" s="237">
        <f t="shared" ref="H998:J998" si="511">H960</f>
        <v>11900</v>
      </c>
      <c r="I998" s="238">
        <f t="shared" si="511"/>
        <v>0.125</v>
      </c>
      <c r="J998" s="238">
        <f t="shared" si="511"/>
        <v>0.05</v>
      </c>
      <c r="K998" s="239">
        <f t="shared" ref="K998:K1013" si="512">(B998*H998-((B998*H998)*I998))-((B998*H998-((B998*H998)*I998))*J998)</f>
        <v>7122150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5"/>
      <c r="K1015" s="30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1">
        <f>SUM(K998:K1013)</f>
        <v>7122150</v>
      </c>
      <c r="K1016" s="30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3"/>
      <c r="K1017" s="30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4"/>
      <c r="K1019" s="30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5">
        <f>((J1016/1.11)+(K1018/1.11))*11%</f>
        <v>705798.64864864852</v>
      </c>
      <c r="K1020" s="30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4"/>
      <c r="K1021" s="30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7122150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07" t="str">
        <f>J986</f>
        <v>NOVI / CONDRO</v>
      </c>
      <c r="K1024" s="30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07">
        <f>J987</f>
        <v>0</v>
      </c>
      <c r="K1025" s="30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23120010</v>
      </c>
      <c r="G1028" s="11" t="s">
        <v>2</v>
      </c>
      <c r="H1028" s="354" t="s">
        <v>77</v>
      </c>
      <c r="I1028" s="354"/>
      <c r="J1028" s="354"/>
      <c r="K1028" s="355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58" t="s">
        <v>3</v>
      </c>
      <c r="G1029" s="17"/>
      <c r="H1029" s="356"/>
      <c r="I1029" s="356"/>
      <c r="J1029" s="356"/>
      <c r="K1029" s="357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59">
        <v>45271</v>
      </c>
      <c r="E1030" s="360"/>
      <c r="F1030" s="358"/>
      <c r="G1030" s="18"/>
      <c r="H1030" s="361" t="s">
        <v>78</v>
      </c>
      <c r="I1030" s="361"/>
      <c r="J1030" s="361"/>
      <c r="K1030" s="36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58"/>
      <c r="G1031" s="18"/>
      <c r="H1031" s="363" t="s">
        <v>79</v>
      </c>
      <c r="I1031" s="363"/>
      <c r="J1031" s="363"/>
      <c r="K1031" s="36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80</v>
      </c>
      <c r="E1032" s="9"/>
      <c r="F1032" s="21"/>
      <c r="G1032" s="22"/>
      <c r="H1032" s="365"/>
      <c r="I1032" s="365"/>
      <c r="J1032" s="365"/>
      <c r="K1032" s="36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72</v>
      </c>
      <c r="C1036" s="46" t="s">
        <v>47</v>
      </c>
      <c r="D1036" s="93" t="s">
        <v>39</v>
      </c>
      <c r="E1036" s="110" t="s">
        <v>81</v>
      </c>
      <c r="F1036" s="48"/>
      <c r="G1036" s="49"/>
      <c r="H1036" s="50">
        <v>1800</v>
      </c>
      <c r="I1036" s="51"/>
      <c r="J1036" s="51"/>
      <c r="K1036" s="52">
        <f t="shared" ref="K1036:K1051" si="543">(B1036*H1036-((B1036*H1036)*I1036))-((B1036*H1036-((B1036*H1036)*I1036))*J1036)</f>
        <v>129600</v>
      </c>
      <c r="L1036" s="36"/>
    </row>
    <row r="1037" spans="1:12" s="10" customFormat="1" ht="14.1" customHeight="1" x14ac:dyDescent="0.25">
      <c r="A1037" s="45">
        <v>2</v>
      </c>
      <c r="B1037" s="46">
        <v>12</v>
      </c>
      <c r="C1037" s="46" t="s">
        <v>47</v>
      </c>
      <c r="D1037" s="93" t="s">
        <v>39</v>
      </c>
      <c r="E1037" s="110" t="s">
        <v>82</v>
      </c>
      <c r="F1037" s="48"/>
      <c r="G1037" s="49"/>
      <c r="H1037" s="50">
        <v>4375</v>
      </c>
      <c r="I1037" s="51"/>
      <c r="J1037" s="51"/>
      <c r="K1037" s="52">
        <f t="shared" si="543"/>
        <v>52500</v>
      </c>
      <c r="L1037" s="36"/>
    </row>
    <row r="1038" spans="1:12" s="10" customFormat="1" ht="14.1" customHeight="1" x14ac:dyDescent="0.25">
      <c r="A1038" s="45">
        <v>3</v>
      </c>
      <c r="B1038" s="46">
        <v>12</v>
      </c>
      <c r="C1038" s="46" t="s">
        <v>47</v>
      </c>
      <c r="D1038" s="93" t="s">
        <v>39</v>
      </c>
      <c r="E1038" s="110" t="s">
        <v>37</v>
      </c>
      <c r="F1038" s="48"/>
      <c r="G1038" s="49"/>
      <c r="H1038" s="50">
        <v>4750</v>
      </c>
      <c r="I1038" s="51"/>
      <c r="J1038" s="51"/>
      <c r="K1038" s="52">
        <f t="shared" si="543"/>
        <v>57000</v>
      </c>
      <c r="L1038" s="36"/>
    </row>
    <row r="1039" spans="1:12" s="10" customFormat="1" ht="14.1" customHeight="1" x14ac:dyDescent="0.25">
      <c r="A1039" s="45">
        <v>4</v>
      </c>
      <c r="B1039" s="46">
        <v>24</v>
      </c>
      <c r="C1039" s="46" t="s">
        <v>47</v>
      </c>
      <c r="D1039" s="93" t="s">
        <v>39</v>
      </c>
      <c r="E1039" s="110" t="s">
        <v>83</v>
      </c>
      <c r="F1039" s="48"/>
      <c r="G1039" s="49"/>
      <c r="H1039" s="50">
        <v>341.7</v>
      </c>
      <c r="I1039" s="51"/>
      <c r="J1039" s="51"/>
      <c r="K1039" s="52">
        <f t="shared" si="543"/>
        <v>8200.7999999999993</v>
      </c>
      <c r="L1039" s="36"/>
    </row>
    <row r="1040" spans="1:12" s="10" customFormat="1" ht="14.1" customHeight="1" x14ac:dyDescent="0.25">
      <c r="A1040" s="45">
        <v>5</v>
      </c>
      <c r="B1040" s="46">
        <v>24</v>
      </c>
      <c r="C1040" s="46" t="s">
        <v>47</v>
      </c>
      <c r="D1040" s="93" t="s">
        <v>39</v>
      </c>
      <c r="E1040" s="110" t="s">
        <v>84</v>
      </c>
      <c r="F1040" s="48"/>
      <c r="G1040" s="49"/>
      <c r="H1040" s="50">
        <v>541.66999999999996</v>
      </c>
      <c r="I1040" s="51"/>
      <c r="J1040" s="51"/>
      <c r="K1040" s="52">
        <f t="shared" si="543"/>
        <v>13000.079999999998</v>
      </c>
      <c r="L1040" s="36"/>
    </row>
    <row r="1041" spans="1:12" s="10" customFormat="1" ht="14.1" customHeight="1" x14ac:dyDescent="0.25">
      <c r="A1041" s="45">
        <v>6</v>
      </c>
      <c r="B1041" s="46">
        <v>24</v>
      </c>
      <c r="C1041" s="46" t="s">
        <v>47</v>
      </c>
      <c r="D1041" s="93" t="s">
        <v>39</v>
      </c>
      <c r="E1041" s="110" t="s">
        <v>65</v>
      </c>
      <c r="F1041" s="48"/>
      <c r="G1041" s="49"/>
      <c r="H1041" s="50">
        <v>916.67</v>
      </c>
      <c r="I1041" s="51"/>
      <c r="J1041" s="51"/>
      <c r="K1041" s="52">
        <f t="shared" si="543"/>
        <v>22000.079999999998</v>
      </c>
      <c r="L1041" s="36"/>
    </row>
    <row r="1042" spans="1:12" s="10" customFormat="1" ht="14.1" customHeight="1" x14ac:dyDescent="0.25">
      <c r="A1042" s="45">
        <v>7</v>
      </c>
      <c r="B1042" s="46">
        <v>5</v>
      </c>
      <c r="C1042" s="46" t="s">
        <v>47</v>
      </c>
      <c r="D1042" s="93" t="s">
        <v>39</v>
      </c>
      <c r="E1042" s="110" t="s">
        <v>85</v>
      </c>
      <c r="F1042" s="48"/>
      <c r="G1042" s="49"/>
      <c r="H1042" s="50">
        <v>9400</v>
      </c>
      <c r="I1042" s="51"/>
      <c r="J1042" s="51"/>
      <c r="K1042" s="52">
        <f t="shared" si="543"/>
        <v>47000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1"/>
      <c r="K1053" s="34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3">
        <f>SUM(K1036:K1051)</f>
        <v>329300.95999999996</v>
      </c>
      <c r="K1054" s="34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5"/>
      <c r="K1055" s="34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2"/>
      <c r="K1057" s="34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6">
        <f>((J1054/1.11)+(K1056/1.11))*11%</f>
        <v>32633.428468468464</v>
      </c>
      <c r="K1058" s="34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2"/>
      <c r="K1059" s="34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329300.95999999996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48" t="s">
        <v>86</v>
      </c>
      <c r="K1062" s="34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48"/>
      <c r="K1063" s="34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23120010</v>
      </c>
      <c r="F1066" s="123"/>
      <c r="G1066" s="124" t="s">
        <v>2</v>
      </c>
      <c r="H1066" s="350" t="str">
        <f>H1028</f>
        <v>PT.Hasta Kencana Sakti</v>
      </c>
      <c r="I1066" s="350"/>
      <c r="J1066" s="350"/>
      <c r="K1066" s="351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6" t="s">
        <v>3</v>
      </c>
      <c r="G1067" s="130"/>
      <c r="H1067" s="352"/>
      <c r="I1067" s="352"/>
      <c r="J1067" s="352"/>
      <c r="K1067" s="353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7">
        <f>D1030</f>
        <v>45271</v>
      </c>
      <c r="E1068" s="328"/>
      <c r="F1068" s="326"/>
      <c r="G1068" s="131"/>
      <c r="H1068" s="329" t="str">
        <f>H1030</f>
        <v>( Trio Plaza )</v>
      </c>
      <c r="I1068" s="329"/>
      <c r="J1068" s="329"/>
      <c r="K1068" s="33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6"/>
      <c r="G1069" s="131"/>
      <c r="H1069" s="331" t="str">
        <f>H1031</f>
        <v>(Magelang)</v>
      </c>
      <c r="I1069" s="331"/>
      <c r="J1069" s="331"/>
      <c r="K1069" s="33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0604</v>
      </c>
      <c r="E1070" s="122"/>
      <c r="F1070" s="133"/>
      <c r="G1070" s="134"/>
      <c r="H1070" s="333"/>
      <c r="I1070" s="333"/>
      <c r="J1070" s="333"/>
      <c r="K1070" s="33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72</v>
      </c>
      <c r="C1074" s="287" t="str">
        <f t="shared" si="544"/>
        <v>PCS</v>
      </c>
      <c r="D1074" s="288" t="str">
        <f t="shared" si="544"/>
        <v/>
      </c>
      <c r="E1074" s="289" t="str">
        <f t="shared" si="544"/>
        <v>GEL PEN KENKO KE-303 T-GEL TRIANGULAR</v>
      </c>
      <c r="F1074" s="158"/>
      <c r="G1074" s="159"/>
      <c r="H1074" s="160">
        <f t="shared" ref="H1074:J1074" si="545">H1036</f>
        <v>1800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129600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12</v>
      </c>
      <c r="C1075" s="287" t="str">
        <f t="shared" si="547"/>
        <v>PCS</v>
      </c>
      <c r="D1075" s="288" t="str">
        <f t="shared" si="547"/>
        <v/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4375</v>
      </c>
      <c r="I1075" s="161">
        <f t="shared" si="548"/>
        <v>0</v>
      </c>
      <c r="J1075" s="161">
        <f t="shared" si="548"/>
        <v>0</v>
      </c>
      <c r="K1075" s="162">
        <f t="shared" si="546"/>
        <v>52500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12</v>
      </c>
      <c r="C1076" s="287" t="str">
        <f t="shared" si="549"/>
        <v>PCS</v>
      </c>
      <c r="D1076" s="288" t="str">
        <f t="shared" si="549"/>
        <v/>
      </c>
      <c r="E1076" s="289" t="str">
        <f t="shared" si="549"/>
        <v>CUTTER 9 MM KENKO A-300 (KECIL)</v>
      </c>
      <c r="F1076" s="158"/>
      <c r="G1076" s="159"/>
      <c r="H1076" s="160">
        <f t="shared" ref="H1076:J1076" si="550">H1038</f>
        <v>4750</v>
      </c>
      <c r="I1076" s="161">
        <f t="shared" si="550"/>
        <v>0</v>
      </c>
      <c r="J1076" s="161">
        <f t="shared" si="550"/>
        <v>0</v>
      </c>
      <c r="K1076" s="162">
        <f t="shared" si="546"/>
        <v>57000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24</v>
      </c>
      <c r="C1077" s="287" t="str">
        <f t="shared" si="551"/>
        <v>PCS</v>
      </c>
      <c r="D1077" s="288" t="str">
        <f t="shared" si="551"/>
        <v/>
      </c>
      <c r="E1077" s="289" t="str">
        <f t="shared" si="551"/>
        <v>BINDER CLIP KENKO NO. 111</v>
      </c>
      <c r="F1077" s="158"/>
      <c r="G1077" s="159"/>
      <c r="H1077" s="160">
        <f t="shared" ref="H1077:J1077" si="552">H1039</f>
        <v>341.7</v>
      </c>
      <c r="I1077" s="161">
        <f t="shared" si="552"/>
        <v>0</v>
      </c>
      <c r="J1077" s="161">
        <f t="shared" si="552"/>
        <v>0</v>
      </c>
      <c r="K1077" s="162">
        <f t="shared" si="546"/>
        <v>8200.7999999999993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24</v>
      </c>
      <c r="C1078" s="287" t="str">
        <f t="shared" si="553"/>
        <v>PCS</v>
      </c>
      <c r="D1078" s="288" t="str">
        <f t="shared" si="553"/>
        <v/>
      </c>
      <c r="E1078" s="289" t="str">
        <f t="shared" si="553"/>
        <v>BINDER CLIP KENKO NO. 155</v>
      </c>
      <c r="F1078" s="158"/>
      <c r="G1078" s="159"/>
      <c r="H1078" s="160">
        <f t="shared" ref="H1078:J1078" si="554">H1040</f>
        <v>541.66999999999996</v>
      </c>
      <c r="I1078" s="161">
        <f t="shared" si="554"/>
        <v>0</v>
      </c>
      <c r="J1078" s="161">
        <f t="shared" si="554"/>
        <v>0</v>
      </c>
      <c r="K1078" s="162">
        <f t="shared" si="546"/>
        <v>13000.079999999998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24</v>
      </c>
      <c r="C1079" s="287" t="str">
        <f t="shared" si="555"/>
        <v>PCS</v>
      </c>
      <c r="D1079" s="288" t="str">
        <f t="shared" si="555"/>
        <v/>
      </c>
      <c r="E1079" s="289" t="str">
        <f t="shared" si="555"/>
        <v>BINDER CLIP KENKO NO. 200</v>
      </c>
      <c r="F1079" s="158"/>
      <c r="G1079" s="159"/>
      <c r="H1079" s="160">
        <f t="shared" ref="H1079:J1079" si="556">H1041</f>
        <v>916.67</v>
      </c>
      <c r="I1079" s="161">
        <f t="shared" si="556"/>
        <v>0</v>
      </c>
      <c r="J1079" s="161">
        <f t="shared" si="556"/>
        <v>0</v>
      </c>
      <c r="K1079" s="162">
        <f t="shared" si="546"/>
        <v>22000.079999999998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5</v>
      </c>
      <c r="C1080" s="287" t="str">
        <f t="shared" si="557"/>
        <v>PCS</v>
      </c>
      <c r="D1080" s="288" t="str">
        <f t="shared" si="557"/>
        <v/>
      </c>
      <c r="E1080" s="289" t="str">
        <f t="shared" si="557"/>
        <v>BUKU KAS KWARTO</v>
      </c>
      <c r="F1080" s="158"/>
      <c r="G1080" s="159"/>
      <c r="H1080" s="160">
        <f t="shared" ref="H1080:J1080" si="558">H1042</f>
        <v>9400</v>
      </c>
      <c r="I1080" s="161">
        <f t="shared" si="558"/>
        <v>0</v>
      </c>
      <c r="J1080" s="161">
        <f t="shared" si="558"/>
        <v>0</v>
      </c>
      <c r="K1080" s="162">
        <f t="shared" si="546"/>
        <v>47000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5"/>
      <c r="K1091" s="309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6">
        <f>SUM(K1074:K1089)</f>
        <v>329300.95999999996</v>
      </c>
      <c r="K1092" s="33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38"/>
      <c r="K1093" s="338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09"/>
      <c r="K1095" s="309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39">
        <f>((J1092/1.11)+(K1094/1.11))*11%</f>
        <v>32633.428468468464</v>
      </c>
      <c r="K1096" s="340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09"/>
      <c r="K1097" s="309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329300.95999999996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0" t="str">
        <f>J1062</f>
        <v>RISMA / CONDRO</v>
      </c>
      <c r="K1100" s="311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0">
        <f>J1063</f>
        <v>0</v>
      </c>
      <c r="K1101" s="311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23120010</v>
      </c>
      <c r="F1104" s="200"/>
      <c r="G1104" s="201" t="s">
        <v>2</v>
      </c>
      <c r="H1104" s="312" t="str">
        <f>H1066</f>
        <v>PT.Hasta Kencana Sakti</v>
      </c>
      <c r="I1104" s="312"/>
      <c r="J1104" s="312"/>
      <c r="K1104" s="313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6" t="s">
        <v>3</v>
      </c>
      <c r="G1105" s="207"/>
      <c r="H1105" s="314"/>
      <c r="I1105" s="314"/>
      <c r="J1105" s="314"/>
      <c r="K1105" s="315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7">
        <f>D1068</f>
        <v>45271</v>
      </c>
      <c r="E1106" s="318"/>
      <c r="F1106" s="316"/>
      <c r="G1106" s="208"/>
      <c r="H1106" s="319" t="str">
        <f>H1068</f>
        <v>( Trio Plaza )</v>
      </c>
      <c r="I1106" s="319"/>
      <c r="J1106" s="319"/>
      <c r="K1106" s="320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6"/>
      <c r="G1107" s="208"/>
      <c r="H1107" s="321" t="str">
        <f>H1069</f>
        <v>(Magelang)</v>
      </c>
      <c r="I1107" s="321"/>
      <c r="J1107" s="321"/>
      <c r="K1107" s="322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0604</v>
      </c>
      <c r="E1108" s="199"/>
      <c r="F1108" s="210"/>
      <c r="G1108" s="211"/>
      <c r="H1108" s="323"/>
      <c r="I1108" s="323"/>
      <c r="J1108" s="323"/>
      <c r="K1108" s="324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72</v>
      </c>
      <c r="C1112" s="292" t="str">
        <f t="shared" si="577"/>
        <v>PCS</v>
      </c>
      <c r="D1112" s="293" t="str">
        <f t="shared" si="577"/>
        <v/>
      </c>
      <c r="E1112" s="294" t="str">
        <f t="shared" si="577"/>
        <v>GEL PEN KENKO KE-303 T-GEL TRIANGULAR</v>
      </c>
      <c r="F1112" s="235"/>
      <c r="G1112" s="236"/>
      <c r="H1112" s="237">
        <f t="shared" ref="H1112:J1112" si="578">H1074</f>
        <v>1800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129600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12</v>
      </c>
      <c r="C1113" s="292" t="str">
        <f t="shared" si="580"/>
        <v>PCS</v>
      </c>
      <c r="D1113" s="293" t="str">
        <f t="shared" si="580"/>
        <v/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4375</v>
      </c>
      <c r="I1113" s="238">
        <f t="shared" si="581"/>
        <v>0</v>
      </c>
      <c r="J1113" s="238">
        <f t="shared" si="581"/>
        <v>0</v>
      </c>
      <c r="K1113" s="239">
        <f t="shared" si="579"/>
        <v>52500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12</v>
      </c>
      <c r="C1114" s="292" t="str">
        <f t="shared" si="582"/>
        <v>PCS</v>
      </c>
      <c r="D1114" s="293" t="str">
        <f t="shared" si="582"/>
        <v/>
      </c>
      <c r="E1114" s="294" t="str">
        <f t="shared" si="582"/>
        <v>CUTTER 9 MM KENKO A-300 (KECIL)</v>
      </c>
      <c r="F1114" s="235"/>
      <c r="G1114" s="236"/>
      <c r="H1114" s="237">
        <f t="shared" ref="H1114:J1114" si="583">H1076</f>
        <v>4750</v>
      </c>
      <c r="I1114" s="238">
        <f t="shared" si="583"/>
        <v>0</v>
      </c>
      <c r="J1114" s="238">
        <f t="shared" si="583"/>
        <v>0</v>
      </c>
      <c r="K1114" s="239">
        <f t="shared" si="579"/>
        <v>57000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24</v>
      </c>
      <c r="C1115" s="292" t="str">
        <f t="shared" si="584"/>
        <v>PCS</v>
      </c>
      <c r="D1115" s="293" t="str">
        <f t="shared" si="584"/>
        <v/>
      </c>
      <c r="E1115" s="294" t="str">
        <f t="shared" si="584"/>
        <v>BINDER CLIP KENKO NO. 111</v>
      </c>
      <c r="F1115" s="235"/>
      <c r="G1115" s="236"/>
      <c r="H1115" s="237">
        <f t="shared" ref="H1115:J1115" si="585">H1077</f>
        <v>341.7</v>
      </c>
      <c r="I1115" s="238">
        <f t="shared" si="585"/>
        <v>0</v>
      </c>
      <c r="J1115" s="238">
        <f t="shared" si="585"/>
        <v>0</v>
      </c>
      <c r="K1115" s="239">
        <f t="shared" si="579"/>
        <v>8200.7999999999993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24</v>
      </c>
      <c r="C1116" s="292" t="str">
        <f t="shared" si="586"/>
        <v>PCS</v>
      </c>
      <c r="D1116" s="293" t="str">
        <f t="shared" si="586"/>
        <v/>
      </c>
      <c r="E1116" s="294" t="str">
        <f t="shared" si="586"/>
        <v>BINDER CLIP KENKO NO. 155</v>
      </c>
      <c r="F1116" s="235"/>
      <c r="G1116" s="236"/>
      <c r="H1116" s="237">
        <f t="shared" ref="H1116:J1116" si="587">H1078</f>
        <v>541.66999999999996</v>
      </c>
      <c r="I1116" s="238">
        <f t="shared" si="587"/>
        <v>0</v>
      </c>
      <c r="J1116" s="238">
        <f t="shared" si="587"/>
        <v>0</v>
      </c>
      <c r="K1116" s="239">
        <f t="shared" si="579"/>
        <v>13000.079999999998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24</v>
      </c>
      <c r="C1117" s="292" t="str">
        <f t="shared" si="588"/>
        <v>PCS</v>
      </c>
      <c r="D1117" s="293" t="str">
        <f t="shared" si="588"/>
        <v/>
      </c>
      <c r="E1117" s="294" t="str">
        <f t="shared" si="588"/>
        <v>BINDER CLIP KENKO NO. 200</v>
      </c>
      <c r="F1117" s="235"/>
      <c r="G1117" s="236"/>
      <c r="H1117" s="237">
        <f t="shared" ref="H1117:J1117" si="589">H1079</f>
        <v>916.67</v>
      </c>
      <c r="I1117" s="238">
        <f t="shared" si="589"/>
        <v>0</v>
      </c>
      <c r="J1117" s="238">
        <f t="shared" si="589"/>
        <v>0</v>
      </c>
      <c r="K1117" s="239">
        <f t="shared" si="579"/>
        <v>22000.079999999998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5</v>
      </c>
      <c r="C1118" s="292" t="str">
        <f t="shared" si="590"/>
        <v>PCS</v>
      </c>
      <c r="D1118" s="293" t="str">
        <f t="shared" si="590"/>
        <v/>
      </c>
      <c r="E1118" s="294" t="str">
        <f t="shared" si="590"/>
        <v>BUKU KAS KWARTO</v>
      </c>
      <c r="F1118" s="235"/>
      <c r="G1118" s="236"/>
      <c r="H1118" s="237">
        <f t="shared" ref="H1118:J1118" si="591">H1080</f>
        <v>9400</v>
      </c>
      <c r="I1118" s="238">
        <f t="shared" si="591"/>
        <v>0</v>
      </c>
      <c r="J1118" s="238">
        <f t="shared" si="591"/>
        <v>0</v>
      </c>
      <c r="K1118" s="239">
        <f t="shared" si="579"/>
        <v>47000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5"/>
      <c r="K1129" s="30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1">
        <f>SUM(K1112:K1127)</f>
        <v>329300.95999999996</v>
      </c>
      <c r="K1130" s="30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3"/>
      <c r="K1131" s="30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4"/>
      <c r="K1133" s="30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5">
        <f>((J1130/1.11)+(K1132/1.11))*11%</f>
        <v>32633.428468468464</v>
      </c>
      <c r="K1134" s="30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4"/>
      <c r="K1135" s="30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329300.95999999996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07" t="str">
        <f>J1100</f>
        <v>RISMA / CONDRO</v>
      </c>
      <c r="K1138" s="30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07">
        <f>J1101</f>
        <v>0</v>
      </c>
      <c r="K1139" s="30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23120011</v>
      </c>
      <c r="G1142" s="11" t="s">
        <v>2</v>
      </c>
      <c r="H1142" s="354" t="s">
        <v>44</v>
      </c>
      <c r="I1142" s="354"/>
      <c r="J1142" s="354"/>
      <c r="K1142" s="355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58" t="s">
        <v>3</v>
      </c>
      <c r="G1143" s="17"/>
      <c r="H1143" s="356"/>
      <c r="I1143" s="356"/>
      <c r="J1143" s="356"/>
      <c r="K1143" s="357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59">
        <v>45271</v>
      </c>
      <c r="E1144" s="360"/>
      <c r="F1144" s="358"/>
      <c r="G1144" s="18"/>
      <c r="H1144" s="361" t="s">
        <v>45</v>
      </c>
      <c r="I1144" s="361"/>
      <c r="J1144" s="361"/>
      <c r="K1144" s="362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58"/>
      <c r="G1145" s="18"/>
      <c r="H1145" s="363" t="s">
        <v>46</v>
      </c>
      <c r="I1145" s="363"/>
      <c r="J1145" s="363"/>
      <c r="K1145" s="364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87</v>
      </c>
      <c r="E1146" s="9"/>
      <c r="F1146" s="21"/>
      <c r="G1146" s="22"/>
      <c r="H1146" s="365"/>
      <c r="I1146" s="365"/>
      <c r="J1146" s="365"/>
      <c r="K1146" s="366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50</v>
      </c>
      <c r="C1150" s="46" t="s">
        <v>53</v>
      </c>
      <c r="D1150" s="93">
        <v>1</v>
      </c>
      <c r="E1150" s="110" t="s">
        <v>56</v>
      </c>
      <c r="F1150" s="48"/>
      <c r="G1150" s="49"/>
      <c r="H1150" s="50">
        <v>27500</v>
      </c>
      <c r="I1150" s="51">
        <v>0.13500000000000001</v>
      </c>
      <c r="J1150" s="51"/>
      <c r="K1150" s="52">
        <f t="shared" ref="K1150:K1165" si="610">(B1150*H1150-((B1150*H1150)*I1150))-((B1150*H1150-((B1150*H1150)*I1150))*J1150)</f>
        <v>1189375</v>
      </c>
      <c r="L1150" s="36"/>
    </row>
    <row r="1151" spans="1:12" s="10" customFormat="1" ht="14.1" customHeight="1" x14ac:dyDescent="0.25">
      <c r="A1151" s="45">
        <v>2</v>
      </c>
      <c r="B1151" s="46">
        <v>72</v>
      </c>
      <c r="C1151" s="46" t="s">
        <v>53</v>
      </c>
      <c r="D1151" s="93">
        <v>2</v>
      </c>
      <c r="E1151" s="110" t="s">
        <v>88</v>
      </c>
      <c r="F1151" s="48"/>
      <c r="G1151" s="49"/>
      <c r="H1151" s="50">
        <v>66000</v>
      </c>
      <c r="I1151" s="51">
        <v>0.13500000000000001</v>
      </c>
      <c r="J1151" s="51"/>
      <c r="K1151" s="52">
        <f t="shared" si="610"/>
        <v>4110480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1"/>
      <c r="K1167" s="34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3">
        <f>SUM(K1150:K1165)</f>
        <v>5299855</v>
      </c>
      <c r="K1168" s="34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5"/>
      <c r="K1169" s="34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2"/>
      <c r="K1171" s="34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6">
        <f>((J1168/1.11)+(K1170/1.11))*11%</f>
        <v>525210.85585585586</v>
      </c>
      <c r="K1172" s="34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2"/>
      <c r="K1173" s="34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5299855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48" t="s">
        <v>36</v>
      </c>
      <c r="K1176" s="34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48"/>
      <c r="K1177" s="34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23120011</v>
      </c>
      <c r="F1180" s="123"/>
      <c r="G1180" s="124" t="s">
        <v>2</v>
      </c>
      <c r="H1180" s="350" t="str">
        <f>H1142</f>
        <v>CV PELITA JAYA</v>
      </c>
      <c r="I1180" s="350"/>
      <c r="J1180" s="350"/>
      <c r="K1180" s="351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6" t="s">
        <v>3</v>
      </c>
      <c r="G1181" s="130"/>
      <c r="H1181" s="352"/>
      <c r="I1181" s="352"/>
      <c r="J1181" s="352"/>
      <c r="K1181" s="353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7">
        <f>D1144</f>
        <v>45271</v>
      </c>
      <c r="E1182" s="328"/>
      <c r="F1182" s="326"/>
      <c r="G1182" s="131"/>
      <c r="H1182" s="329" t="str">
        <f>H1144</f>
        <v>(ANUGERAH SEJAHTERA)</v>
      </c>
      <c r="I1182" s="329"/>
      <c r="J1182" s="329"/>
      <c r="K1182" s="33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6"/>
      <c r="G1183" s="131"/>
      <c r="H1183" s="331" t="str">
        <f>H1145</f>
        <v>PURWOKERTO</v>
      </c>
      <c r="I1183" s="331"/>
      <c r="J1183" s="331"/>
      <c r="K1183" s="33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4778</v>
      </c>
      <c r="E1184" s="122"/>
      <c r="F1184" s="133"/>
      <c r="G1184" s="134"/>
      <c r="H1184" s="333"/>
      <c r="I1184" s="333"/>
      <c r="J1184" s="333"/>
      <c r="K1184" s="33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50</v>
      </c>
      <c r="C1188" s="287" t="str">
        <f t="shared" si="611"/>
        <v>BOX</v>
      </c>
      <c r="D1188" s="288">
        <f t="shared" si="611"/>
        <v>1</v>
      </c>
      <c r="E1188" s="289" t="str">
        <f t="shared" si="611"/>
        <v>STIP / PENGHAPUS KENKO ERB-40SQ HITAM</v>
      </c>
      <c r="F1188" s="158"/>
      <c r="G1188" s="159"/>
      <c r="H1188" s="160">
        <f t="shared" ref="H1188:J1188" si="612">H1150</f>
        <v>27500</v>
      </c>
      <c r="I1188" s="161">
        <f t="shared" si="612"/>
        <v>0.13500000000000001</v>
      </c>
      <c r="J1188" s="161">
        <f t="shared" si="612"/>
        <v>0</v>
      </c>
      <c r="K1188" s="162">
        <f t="shared" ref="K1188:K1203" si="613">(B1188*H1188-((B1188*H1188)*I1188))-((B1188*H1188-((B1188*H1188)*I1188))*J1188)</f>
        <v>1189375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72</v>
      </c>
      <c r="C1189" s="287" t="str">
        <f t="shared" si="614"/>
        <v>BOX</v>
      </c>
      <c r="D1189" s="288">
        <f t="shared" si="614"/>
        <v>2</v>
      </c>
      <c r="E1189" s="289" t="str">
        <f t="shared" si="614"/>
        <v>LEM STICK KENKO 8 GR (KECIL) isi 30 pc</v>
      </c>
      <c r="F1189" s="158"/>
      <c r="G1189" s="159"/>
      <c r="H1189" s="160">
        <f t="shared" ref="H1189:J1189" si="615">H1151</f>
        <v>66000</v>
      </c>
      <c r="I1189" s="161">
        <f t="shared" si="615"/>
        <v>0.13500000000000001</v>
      </c>
      <c r="J1189" s="161">
        <f t="shared" si="615"/>
        <v>0</v>
      </c>
      <c r="K1189" s="162">
        <f t="shared" si="613"/>
        <v>4110480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5"/>
      <c r="K1205" s="309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6">
        <f>SUM(K1188:K1203)</f>
        <v>5299855</v>
      </c>
      <c r="K1206" s="33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38"/>
      <c r="K1207" s="338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09"/>
      <c r="K1209" s="309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39">
        <f>((J1206/1.11)+(K1208/1.11))*11%</f>
        <v>525210.85585585586</v>
      </c>
      <c r="K1210" s="340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09"/>
      <c r="K1211" s="309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5299855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0" t="str">
        <f>J1176</f>
        <v>NOVI / CONDRO</v>
      </c>
      <c r="K1214" s="311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0">
        <f>J1177</f>
        <v>0</v>
      </c>
      <c r="K1215" s="311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23120011</v>
      </c>
      <c r="F1218" s="200"/>
      <c r="G1218" s="201" t="s">
        <v>2</v>
      </c>
      <c r="H1218" s="312" t="str">
        <f>H1180</f>
        <v>CV PELITA JAYA</v>
      </c>
      <c r="I1218" s="312"/>
      <c r="J1218" s="312"/>
      <c r="K1218" s="313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6" t="s">
        <v>3</v>
      </c>
      <c r="G1219" s="207"/>
      <c r="H1219" s="314"/>
      <c r="I1219" s="314"/>
      <c r="J1219" s="314"/>
      <c r="K1219" s="315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7">
        <f>D1182</f>
        <v>45271</v>
      </c>
      <c r="E1220" s="318"/>
      <c r="F1220" s="316"/>
      <c r="G1220" s="208"/>
      <c r="H1220" s="319" t="str">
        <f>H1182</f>
        <v>(ANUGERAH SEJAHTERA)</v>
      </c>
      <c r="I1220" s="319"/>
      <c r="J1220" s="319"/>
      <c r="K1220" s="320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6"/>
      <c r="G1221" s="208"/>
      <c r="H1221" s="321" t="str">
        <f>H1183</f>
        <v>PURWOKERTO</v>
      </c>
      <c r="I1221" s="321"/>
      <c r="J1221" s="321"/>
      <c r="K1221" s="322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4778</v>
      </c>
      <c r="E1222" s="199"/>
      <c r="F1222" s="210"/>
      <c r="G1222" s="211"/>
      <c r="H1222" s="323"/>
      <c r="I1222" s="323"/>
      <c r="J1222" s="323"/>
      <c r="K1222" s="324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50</v>
      </c>
      <c r="C1226" s="292" t="str">
        <f t="shared" si="644"/>
        <v>BOX</v>
      </c>
      <c r="D1226" s="293">
        <f t="shared" si="644"/>
        <v>1</v>
      </c>
      <c r="E1226" s="294" t="str">
        <f t="shared" si="644"/>
        <v>STIP / PENGHAPUS KENKO ERB-40SQ HITAM</v>
      </c>
      <c r="F1226" s="235"/>
      <c r="G1226" s="236"/>
      <c r="H1226" s="237">
        <f t="shared" ref="H1226:J1226" si="645">H1188</f>
        <v>27500</v>
      </c>
      <c r="I1226" s="238">
        <f t="shared" si="645"/>
        <v>0.13500000000000001</v>
      </c>
      <c r="J1226" s="238">
        <f t="shared" si="645"/>
        <v>0</v>
      </c>
      <c r="K1226" s="239">
        <f t="shared" ref="K1226:K1241" si="646">(B1226*H1226-((B1226*H1226)*I1226))-((B1226*H1226-((B1226*H1226)*I1226))*J1226)</f>
        <v>1189375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72</v>
      </c>
      <c r="C1227" s="292" t="str">
        <f t="shared" si="647"/>
        <v>BOX</v>
      </c>
      <c r="D1227" s="293">
        <f t="shared" si="647"/>
        <v>2</v>
      </c>
      <c r="E1227" s="294" t="str">
        <f t="shared" si="647"/>
        <v>LEM STICK KENKO 8 GR (KECIL) isi 30 pc</v>
      </c>
      <c r="F1227" s="235"/>
      <c r="G1227" s="236"/>
      <c r="H1227" s="237">
        <f t="shared" ref="H1227:J1227" si="648">H1189</f>
        <v>66000</v>
      </c>
      <c r="I1227" s="238">
        <f t="shared" si="648"/>
        <v>0.13500000000000001</v>
      </c>
      <c r="J1227" s="238">
        <f t="shared" si="648"/>
        <v>0</v>
      </c>
      <c r="K1227" s="239">
        <f t="shared" si="646"/>
        <v>4110480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5"/>
      <c r="K1243" s="30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1">
        <f>SUM(K1226:K1241)</f>
        <v>5299855</v>
      </c>
      <c r="K1244" s="30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3"/>
      <c r="K1245" s="30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4"/>
      <c r="K1247" s="30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5">
        <f>((J1244/1.11)+(K1246/1.11))*11%</f>
        <v>525210.85585585586</v>
      </c>
      <c r="K1248" s="30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4"/>
      <c r="K1249" s="30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5299855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07" t="str">
        <f>J1214</f>
        <v>NOVI / CONDRO</v>
      </c>
      <c r="K1252" s="30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07">
        <f>J1215</f>
        <v>0</v>
      </c>
      <c r="K1253" s="30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23120012</v>
      </c>
      <c r="G1256" s="11" t="s">
        <v>2</v>
      </c>
      <c r="H1256" s="354" t="s">
        <v>30</v>
      </c>
      <c r="I1256" s="354"/>
      <c r="J1256" s="354"/>
      <c r="K1256" s="355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58" t="s">
        <v>3</v>
      </c>
      <c r="G1257" s="17"/>
      <c r="H1257" s="356"/>
      <c r="I1257" s="356"/>
      <c r="J1257" s="356"/>
      <c r="K1257" s="357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59">
        <v>45271</v>
      </c>
      <c r="E1258" s="360"/>
      <c r="F1258" s="358"/>
      <c r="G1258" s="18"/>
      <c r="H1258" s="361" t="s">
        <v>31</v>
      </c>
      <c r="I1258" s="361"/>
      <c r="J1258" s="361"/>
      <c r="K1258" s="362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58"/>
      <c r="G1259" s="18"/>
      <c r="H1259" s="363" t="s">
        <v>32</v>
      </c>
      <c r="I1259" s="363"/>
      <c r="J1259" s="363"/>
      <c r="K1259" s="364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89</v>
      </c>
      <c r="E1260" s="9"/>
      <c r="F1260" s="21"/>
      <c r="G1260" s="22"/>
      <c r="H1260" s="365"/>
      <c r="I1260" s="365"/>
      <c r="J1260" s="365"/>
      <c r="K1260" s="366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360</v>
      </c>
      <c r="C1264" s="46" t="s">
        <v>47</v>
      </c>
      <c r="D1264" s="93">
        <v>5</v>
      </c>
      <c r="E1264" s="110" t="s">
        <v>90</v>
      </c>
      <c r="F1264" s="48"/>
      <c r="G1264" s="49"/>
      <c r="H1264" s="50">
        <v>23000</v>
      </c>
      <c r="I1264" s="51">
        <v>0.125</v>
      </c>
      <c r="J1264" s="51">
        <v>0.05</v>
      </c>
      <c r="K1264" s="52">
        <f t="shared" ref="K1264:K1279" si="677">(B1264*H1264-((B1264*H1264)*I1264))-((B1264*H1264-((B1264*H1264)*I1264))*J1264)</f>
        <v>6882750</v>
      </c>
      <c r="L1264" s="36"/>
    </row>
    <row r="1265" spans="1:12" s="10" customFormat="1" ht="14.1" customHeight="1" x14ac:dyDescent="0.25">
      <c r="A1265" s="45">
        <v>2</v>
      </c>
      <c r="B1265" s="46">
        <v>240</v>
      </c>
      <c r="C1265" s="46" t="s">
        <v>47</v>
      </c>
      <c r="D1265" s="93">
        <v>5</v>
      </c>
      <c r="E1265" s="110" t="s">
        <v>91</v>
      </c>
      <c r="F1265" s="48"/>
      <c r="G1265" s="49"/>
      <c r="H1265" s="50">
        <v>29600</v>
      </c>
      <c r="I1265" s="51">
        <v>0.125</v>
      </c>
      <c r="J1265" s="51">
        <v>0.05</v>
      </c>
      <c r="K1265" s="52">
        <f t="shared" si="677"/>
        <v>5905200</v>
      </c>
      <c r="L1265" s="36"/>
    </row>
    <row r="1266" spans="1:12" s="10" customFormat="1" ht="14.1" customHeight="1" x14ac:dyDescent="0.25">
      <c r="A1266" s="45">
        <v>3</v>
      </c>
      <c r="B1266" s="46">
        <v>48</v>
      </c>
      <c r="C1266" s="46" t="s">
        <v>47</v>
      </c>
      <c r="D1266" s="93">
        <v>2</v>
      </c>
      <c r="E1266" s="110" t="s">
        <v>92</v>
      </c>
      <c r="F1266" s="48"/>
      <c r="G1266" s="49"/>
      <c r="H1266" s="50">
        <v>58900</v>
      </c>
      <c r="I1266" s="51">
        <v>0.125</v>
      </c>
      <c r="J1266" s="51">
        <v>0.05</v>
      </c>
      <c r="K1266" s="52">
        <f t="shared" si="677"/>
        <v>2350110</v>
      </c>
      <c r="L1266" s="36"/>
    </row>
    <row r="1267" spans="1:12" s="10" customFormat="1" ht="14.1" customHeight="1" x14ac:dyDescent="0.25">
      <c r="A1267" s="45">
        <v>4</v>
      </c>
      <c r="B1267" s="46">
        <v>48</v>
      </c>
      <c r="C1267" s="46" t="s">
        <v>47</v>
      </c>
      <c r="D1267" s="93">
        <v>2</v>
      </c>
      <c r="E1267" s="110" t="s">
        <v>93</v>
      </c>
      <c r="F1267" s="48"/>
      <c r="G1267" s="49"/>
      <c r="H1267" s="50">
        <v>66900</v>
      </c>
      <c r="I1267" s="51">
        <v>0.125</v>
      </c>
      <c r="J1267" s="51">
        <v>0.05</v>
      </c>
      <c r="K1267" s="52">
        <f t="shared" si="677"/>
        <v>2669310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1"/>
      <c r="K1281" s="34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3">
        <f>SUM(K1264:K1279)</f>
        <v>17807370</v>
      </c>
      <c r="K1282" s="34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5"/>
      <c r="K1283" s="34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2"/>
      <c r="K1285" s="34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6">
        <f>((J1282/1.11)+(K1284/1.11))*11%</f>
        <v>1764694.324324324</v>
      </c>
      <c r="K1286" s="34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2"/>
      <c r="K1287" s="34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17807370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48" t="s">
        <v>36</v>
      </c>
      <c r="K1290" s="349" t="s">
        <v>36</v>
      </c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48"/>
      <c r="K1291" s="34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23120012</v>
      </c>
      <c r="F1294" s="123"/>
      <c r="G1294" s="124" t="s">
        <v>2</v>
      </c>
      <c r="H1294" s="350" t="str">
        <f>H1256</f>
        <v>LILY JULIAWATI</v>
      </c>
      <c r="I1294" s="350"/>
      <c r="J1294" s="350"/>
      <c r="K1294" s="351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6" t="s">
        <v>3</v>
      </c>
      <c r="G1295" s="130"/>
      <c r="H1295" s="352"/>
      <c r="I1295" s="352"/>
      <c r="J1295" s="352"/>
      <c r="K1295" s="353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7">
        <f>D1258</f>
        <v>45271</v>
      </c>
      <c r="E1296" s="328"/>
      <c r="F1296" s="326"/>
      <c r="G1296" s="131"/>
      <c r="H1296" s="329" t="str">
        <f>H1258</f>
        <v>(REJO AGUNG)</v>
      </c>
      <c r="I1296" s="329"/>
      <c r="J1296" s="329"/>
      <c r="K1296" s="33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6"/>
      <c r="G1297" s="131"/>
      <c r="H1297" s="331" t="str">
        <f>H1259</f>
        <v>JOMBANG</v>
      </c>
      <c r="I1297" s="331"/>
      <c r="J1297" s="331"/>
      <c r="K1297" s="33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4780</v>
      </c>
      <c r="E1298" s="122"/>
      <c r="F1298" s="133"/>
      <c r="G1298" s="134"/>
      <c r="H1298" s="333"/>
      <c r="I1298" s="333"/>
      <c r="J1298" s="333"/>
      <c r="K1298" s="33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360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OP-18S PP CASE SEA WORLD</v>
      </c>
      <c r="F1302" s="158"/>
      <c r="G1302" s="159"/>
      <c r="H1302" s="160">
        <f t="shared" ref="H1302:J1302" si="679">H1264</f>
        <v>23000</v>
      </c>
      <c r="I1302" s="161">
        <f t="shared" si="679"/>
        <v>0.125</v>
      </c>
      <c r="J1302" s="161">
        <f t="shared" si="679"/>
        <v>0.05</v>
      </c>
      <c r="K1302" s="162">
        <f t="shared" ref="K1302:K1317" si="680">(B1302*H1302-((B1302*H1302)*I1302))-((B1302*H1302-((B1302*H1302)*I1302))*J1302)</f>
        <v>6882750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240</v>
      </c>
      <c r="C1303" s="287" t="str">
        <f t="shared" si="681"/>
        <v>PCS</v>
      </c>
      <c r="D1303" s="288">
        <f t="shared" si="681"/>
        <v>5</v>
      </c>
      <c r="E1303" s="289" t="str">
        <f t="shared" si="681"/>
        <v>CRAYON / OIL PASTEL JOYKO OP-24S PP CASE SEA WORLD</v>
      </c>
      <c r="F1303" s="158"/>
      <c r="G1303" s="159"/>
      <c r="H1303" s="160">
        <f t="shared" ref="H1303:J1303" si="682">H1265</f>
        <v>29600</v>
      </c>
      <c r="I1303" s="161">
        <f t="shared" si="682"/>
        <v>0.125</v>
      </c>
      <c r="J1303" s="161">
        <f t="shared" si="682"/>
        <v>0.05</v>
      </c>
      <c r="K1303" s="162">
        <f t="shared" si="680"/>
        <v>5905200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48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OP-48S PP CASE SEA WORLD</v>
      </c>
      <c r="F1304" s="158"/>
      <c r="G1304" s="159"/>
      <c r="H1304" s="160">
        <f t="shared" ref="H1304:J1304" si="684">H1266</f>
        <v>58900</v>
      </c>
      <c r="I1304" s="161">
        <f t="shared" si="684"/>
        <v>0.125</v>
      </c>
      <c r="J1304" s="161">
        <f t="shared" si="684"/>
        <v>0.05</v>
      </c>
      <c r="K1304" s="162">
        <f t="shared" si="680"/>
        <v>2350110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48</v>
      </c>
      <c r="C1305" s="287" t="str">
        <f t="shared" si="685"/>
        <v>PCS</v>
      </c>
      <c r="D1305" s="288">
        <f t="shared" si="685"/>
        <v>2</v>
      </c>
      <c r="E1305" s="289" t="str">
        <f t="shared" si="685"/>
        <v>CRAYON / OIL PASTEL JOYKO OP-55S PP CASE SEA WORLD</v>
      </c>
      <c r="F1305" s="158"/>
      <c r="G1305" s="159"/>
      <c r="H1305" s="160">
        <f t="shared" ref="H1305:J1305" si="686">H1267</f>
        <v>66900</v>
      </c>
      <c r="I1305" s="161">
        <f t="shared" si="686"/>
        <v>0.125</v>
      </c>
      <c r="J1305" s="161">
        <f t="shared" si="686"/>
        <v>0.05</v>
      </c>
      <c r="K1305" s="162">
        <f t="shared" si="680"/>
        <v>2669310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5"/>
      <c r="K1319" s="309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6">
        <f>SUM(K1302:K1317)</f>
        <v>17807370</v>
      </c>
      <c r="K1320" s="33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38"/>
      <c r="K1321" s="338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09"/>
      <c r="K1323" s="309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39">
        <f>((J1320/1.11)+(K1322/1.11))*11%</f>
        <v>1764694.324324324</v>
      </c>
      <c r="K1324" s="340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09"/>
      <c r="K1325" s="309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17807370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0" t="str">
        <f>J1290</f>
        <v>NOVI / CONDRO</v>
      </c>
      <c r="K1328" s="311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0">
        <f>J1291</f>
        <v>0</v>
      </c>
      <c r="K1329" s="311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23120012</v>
      </c>
      <c r="F1332" s="200"/>
      <c r="G1332" s="201" t="s">
        <v>2</v>
      </c>
      <c r="H1332" s="312" t="str">
        <f>H1294</f>
        <v>LILY JULIAWATI</v>
      </c>
      <c r="I1332" s="312"/>
      <c r="J1332" s="312"/>
      <c r="K1332" s="313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6" t="s">
        <v>3</v>
      </c>
      <c r="G1333" s="207"/>
      <c r="H1333" s="314"/>
      <c r="I1333" s="314"/>
      <c r="J1333" s="314"/>
      <c r="K1333" s="315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7">
        <f>D1296</f>
        <v>45271</v>
      </c>
      <c r="E1334" s="318"/>
      <c r="F1334" s="316"/>
      <c r="G1334" s="208"/>
      <c r="H1334" s="319" t="str">
        <f>H1296</f>
        <v>(REJO AGUNG)</v>
      </c>
      <c r="I1334" s="319"/>
      <c r="J1334" s="319"/>
      <c r="K1334" s="320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6"/>
      <c r="G1335" s="208"/>
      <c r="H1335" s="321" t="str">
        <f>H1297</f>
        <v>JOMBANG</v>
      </c>
      <c r="I1335" s="321"/>
      <c r="J1335" s="321"/>
      <c r="K1335" s="322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4780</v>
      </c>
      <c r="E1336" s="199"/>
      <c r="F1336" s="210"/>
      <c r="G1336" s="211"/>
      <c r="H1336" s="323"/>
      <c r="I1336" s="323"/>
      <c r="J1336" s="323"/>
      <c r="K1336" s="324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360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OP-18S PP CASE SEA WORLD</v>
      </c>
      <c r="F1340" s="235"/>
      <c r="G1340" s="236"/>
      <c r="H1340" s="237">
        <f t="shared" ref="H1340:J1340" si="712">H1302</f>
        <v>23000</v>
      </c>
      <c r="I1340" s="238">
        <f t="shared" si="712"/>
        <v>0.125</v>
      </c>
      <c r="J1340" s="238">
        <f t="shared" si="712"/>
        <v>0.05</v>
      </c>
      <c r="K1340" s="239">
        <f t="shared" ref="K1340:K1355" si="713">(B1340*H1340-((B1340*H1340)*I1340))-((B1340*H1340-((B1340*H1340)*I1340))*J1340)</f>
        <v>6882750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240</v>
      </c>
      <c r="C1341" s="292" t="str">
        <f t="shared" si="714"/>
        <v>PCS</v>
      </c>
      <c r="D1341" s="293">
        <f t="shared" si="714"/>
        <v>5</v>
      </c>
      <c r="E1341" s="294" t="str">
        <f t="shared" si="714"/>
        <v>CRAYON / OIL PASTEL JOYKO OP-24S PP CASE SEA WORLD</v>
      </c>
      <c r="F1341" s="235"/>
      <c r="G1341" s="236"/>
      <c r="H1341" s="237">
        <f t="shared" ref="H1341:J1341" si="715">H1303</f>
        <v>29600</v>
      </c>
      <c r="I1341" s="238">
        <f t="shared" si="715"/>
        <v>0.125</v>
      </c>
      <c r="J1341" s="238">
        <f t="shared" si="715"/>
        <v>0.05</v>
      </c>
      <c r="K1341" s="239">
        <f t="shared" si="713"/>
        <v>5905200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48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OP-48S PP CASE SEA WORLD</v>
      </c>
      <c r="F1342" s="235"/>
      <c r="G1342" s="236"/>
      <c r="H1342" s="237">
        <f t="shared" ref="H1342:J1342" si="717">H1304</f>
        <v>58900</v>
      </c>
      <c r="I1342" s="238">
        <f t="shared" si="717"/>
        <v>0.125</v>
      </c>
      <c r="J1342" s="238">
        <f t="shared" si="717"/>
        <v>0.05</v>
      </c>
      <c r="K1342" s="239">
        <f t="shared" si="713"/>
        <v>2350110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48</v>
      </c>
      <c r="C1343" s="292" t="str">
        <f t="shared" si="718"/>
        <v>PCS</v>
      </c>
      <c r="D1343" s="293">
        <f t="shared" si="718"/>
        <v>2</v>
      </c>
      <c r="E1343" s="294" t="str">
        <f t="shared" si="718"/>
        <v>CRAYON / OIL PASTEL JOYKO OP-55S PP CASE SEA WORLD</v>
      </c>
      <c r="F1343" s="235"/>
      <c r="G1343" s="236"/>
      <c r="H1343" s="237">
        <f t="shared" ref="H1343:J1343" si="719">H1305</f>
        <v>66900</v>
      </c>
      <c r="I1343" s="238">
        <f t="shared" si="719"/>
        <v>0.125</v>
      </c>
      <c r="J1343" s="238">
        <f t="shared" si="719"/>
        <v>0.05</v>
      </c>
      <c r="K1343" s="239">
        <f t="shared" si="713"/>
        <v>2669310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5"/>
      <c r="K1357" s="30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1">
        <f>SUM(K1340:K1355)</f>
        <v>17807370</v>
      </c>
      <c r="K1358" s="30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3"/>
      <c r="K1359" s="30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4"/>
      <c r="K1361" s="30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5">
        <f>((J1358/1.11)+(K1360/1.11))*11%</f>
        <v>1764694.324324324</v>
      </c>
      <c r="K1362" s="30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4"/>
      <c r="K1363" s="30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17807370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07" t="str">
        <f>J1328</f>
        <v>NOVI / CONDRO</v>
      </c>
      <c r="K1366" s="30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07">
        <f>J1329</f>
        <v>0</v>
      </c>
      <c r="K1367" s="30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23120013</v>
      </c>
      <c r="G1370" s="11" t="s">
        <v>2</v>
      </c>
      <c r="H1370" s="354" t="s">
        <v>94</v>
      </c>
      <c r="I1370" s="354"/>
      <c r="J1370" s="354"/>
      <c r="K1370" s="355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58" t="s">
        <v>3</v>
      </c>
      <c r="G1371" s="17"/>
      <c r="H1371" s="356"/>
      <c r="I1371" s="356"/>
      <c r="J1371" s="356"/>
      <c r="K1371" s="357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59">
        <v>45271</v>
      </c>
      <c r="E1372" s="360"/>
      <c r="F1372" s="358"/>
      <c r="G1372" s="18"/>
      <c r="H1372" s="361" t="s">
        <v>95</v>
      </c>
      <c r="I1372" s="361"/>
      <c r="J1372" s="361"/>
      <c r="K1372" s="362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58"/>
      <c r="G1373" s="18"/>
      <c r="H1373" s="363" t="s">
        <v>96</v>
      </c>
      <c r="I1373" s="363"/>
      <c r="J1373" s="363"/>
      <c r="K1373" s="364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97</v>
      </c>
      <c r="E1374" s="9"/>
      <c r="F1374" s="21"/>
      <c r="G1374" s="22"/>
      <c r="H1374" s="365"/>
      <c r="I1374" s="365"/>
      <c r="J1374" s="365"/>
      <c r="K1374" s="366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216</v>
      </c>
      <c r="C1378" s="46" t="s">
        <v>47</v>
      </c>
      <c r="D1378" s="93">
        <v>3</v>
      </c>
      <c r="E1378" s="110" t="s">
        <v>90</v>
      </c>
      <c r="F1378" s="48"/>
      <c r="G1378" s="49"/>
      <c r="H1378" s="50">
        <v>23000</v>
      </c>
      <c r="I1378" s="51">
        <v>0.125</v>
      </c>
      <c r="J1378" s="51">
        <v>0.05</v>
      </c>
      <c r="K1378" s="52">
        <f t="shared" ref="K1378:K1393" si="744">(B1378*H1378-((B1378*H1378)*I1378))-((B1378*H1378-((B1378*H1378)*I1378))*J1378)</f>
        <v>4129650</v>
      </c>
      <c r="L1378" s="36"/>
    </row>
    <row r="1379" spans="1:12" s="10" customFormat="1" ht="14.1" customHeight="1" x14ac:dyDescent="0.25">
      <c r="A1379" s="45">
        <v>2</v>
      </c>
      <c r="B1379" s="46">
        <v>48</v>
      </c>
      <c r="C1379" s="46" t="s">
        <v>47</v>
      </c>
      <c r="D1379" s="93">
        <v>1</v>
      </c>
      <c r="E1379" s="110" t="s">
        <v>91</v>
      </c>
      <c r="F1379" s="48"/>
      <c r="G1379" s="49"/>
      <c r="H1379" s="50">
        <v>29600</v>
      </c>
      <c r="I1379" s="51">
        <v>0.125</v>
      </c>
      <c r="J1379" s="51">
        <v>0.05</v>
      </c>
      <c r="K1379" s="52">
        <f t="shared" si="744"/>
        <v>1181040</v>
      </c>
      <c r="L1379" s="36"/>
    </row>
    <row r="1380" spans="1:12" s="10" customFormat="1" ht="14.1" customHeight="1" x14ac:dyDescent="0.25">
      <c r="A1380" s="45">
        <v>3</v>
      </c>
      <c r="B1380" s="46">
        <v>24</v>
      </c>
      <c r="C1380" s="46" t="s">
        <v>47</v>
      </c>
      <c r="D1380" s="93">
        <v>1</v>
      </c>
      <c r="E1380" s="110" t="s">
        <v>93</v>
      </c>
      <c r="F1380" s="48"/>
      <c r="G1380" s="49"/>
      <c r="H1380" s="50">
        <v>66900</v>
      </c>
      <c r="I1380" s="51">
        <v>0.125</v>
      </c>
      <c r="J1380" s="51">
        <v>0.05</v>
      </c>
      <c r="K1380" s="52">
        <f t="shared" si="744"/>
        <v>1334655</v>
      </c>
      <c r="L1380" s="36"/>
    </row>
    <row r="1381" spans="1:12" s="10" customFormat="1" ht="14.1" customHeight="1" x14ac:dyDescent="0.25">
      <c r="A1381" s="45">
        <v>4</v>
      </c>
      <c r="B1381" s="46">
        <v>432</v>
      </c>
      <c r="C1381" s="46" t="s">
        <v>47</v>
      </c>
      <c r="D1381" s="93">
        <v>3</v>
      </c>
      <c r="E1381" s="110" t="s">
        <v>98</v>
      </c>
      <c r="F1381" s="48"/>
      <c r="G1381" s="49"/>
      <c r="H1381" s="50">
        <v>23900</v>
      </c>
      <c r="I1381" s="51">
        <v>0.125</v>
      </c>
      <c r="J1381" s="51">
        <v>0.05</v>
      </c>
      <c r="K1381" s="52">
        <f t="shared" si="744"/>
        <v>8582490</v>
      </c>
      <c r="L1381" s="36"/>
    </row>
    <row r="1382" spans="1:12" s="10" customFormat="1" ht="14.1" customHeight="1" x14ac:dyDescent="0.25">
      <c r="A1382" s="45">
        <v>5</v>
      </c>
      <c r="B1382" s="46">
        <v>144</v>
      </c>
      <c r="C1382" s="46" t="s">
        <v>47</v>
      </c>
      <c r="D1382" s="93">
        <v>1</v>
      </c>
      <c r="E1382" s="110" t="s">
        <v>99</v>
      </c>
      <c r="F1382" s="48"/>
      <c r="G1382" s="49"/>
      <c r="H1382" s="50">
        <v>18600</v>
      </c>
      <c r="I1382" s="51">
        <v>0.125</v>
      </c>
      <c r="J1382" s="51">
        <v>0.05</v>
      </c>
      <c r="K1382" s="52">
        <f t="shared" si="744"/>
        <v>2226420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1"/>
      <c r="K1395" s="34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3">
        <f>SUM(K1378:K1393)</f>
        <v>17454255</v>
      </c>
      <c r="K1396" s="34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5"/>
      <c r="K1397" s="34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2"/>
      <c r="K1399" s="34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6">
        <f>((J1396/1.11)+(K1398/1.11))*11%</f>
        <v>1729700.9459459458</v>
      </c>
      <c r="K1400" s="34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2"/>
      <c r="K1401" s="34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17454255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48" t="s">
        <v>36</v>
      </c>
      <c r="K1404" s="34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48"/>
      <c r="K1405" s="34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23120013</v>
      </c>
      <c r="F1408" s="123"/>
      <c r="G1408" s="124" t="s">
        <v>2</v>
      </c>
      <c r="H1408" s="350" t="str">
        <f>H1370</f>
        <v>GUNAWAN HARTONO KUSUMA</v>
      </c>
      <c r="I1408" s="350"/>
      <c r="J1408" s="350"/>
      <c r="K1408" s="351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6" t="s">
        <v>3</v>
      </c>
      <c r="G1409" s="130"/>
      <c r="H1409" s="352"/>
      <c r="I1409" s="352"/>
      <c r="J1409" s="352"/>
      <c r="K1409" s="353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7">
        <f>D1372</f>
        <v>45271</v>
      </c>
      <c r="E1410" s="328"/>
      <c r="F1410" s="326"/>
      <c r="G1410" s="131"/>
      <c r="H1410" s="329" t="str">
        <f>H1372</f>
        <v>( NIKI SAE )</v>
      </c>
      <c r="I1410" s="329"/>
      <c r="J1410" s="329"/>
      <c r="K1410" s="33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6"/>
      <c r="G1411" s="131"/>
      <c r="H1411" s="331" t="str">
        <f>H1373</f>
        <v>TULUNG AGUNG</v>
      </c>
      <c r="I1411" s="331"/>
      <c r="J1411" s="331"/>
      <c r="K1411" s="33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4783</v>
      </c>
      <c r="E1412" s="122"/>
      <c r="F1412" s="133"/>
      <c r="G1412" s="134"/>
      <c r="H1412" s="333"/>
      <c r="I1412" s="333"/>
      <c r="J1412" s="333"/>
      <c r="K1412" s="33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216</v>
      </c>
      <c r="C1416" s="287" t="str">
        <f t="shared" si="745"/>
        <v>PCS</v>
      </c>
      <c r="D1416" s="288">
        <f t="shared" si="745"/>
        <v>3</v>
      </c>
      <c r="E1416" s="289" t="str">
        <f t="shared" si="745"/>
        <v>CRAYON / OIL PASTEL JOYKO OP-18S PP CASE SEA WORLD</v>
      </c>
      <c r="F1416" s="158"/>
      <c r="G1416" s="159"/>
      <c r="H1416" s="160">
        <f t="shared" ref="H1416:J1416" si="746">H1378</f>
        <v>23000</v>
      </c>
      <c r="I1416" s="161">
        <f t="shared" si="746"/>
        <v>0.125</v>
      </c>
      <c r="J1416" s="161">
        <f t="shared" si="746"/>
        <v>0.05</v>
      </c>
      <c r="K1416" s="162">
        <f t="shared" ref="K1416:K1431" si="747">(B1416*H1416-((B1416*H1416)*I1416))-((B1416*H1416-((B1416*H1416)*I1416))*J1416)</f>
        <v>4129650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48</v>
      </c>
      <c r="C1417" s="287" t="str">
        <f t="shared" si="748"/>
        <v>PCS</v>
      </c>
      <c r="D1417" s="288">
        <f t="shared" si="748"/>
        <v>1</v>
      </c>
      <c r="E1417" s="289" t="str">
        <f t="shared" si="748"/>
        <v>CRAYON / OIL PASTEL JOYKO OP-24S PP CASE SEA WORLD</v>
      </c>
      <c r="F1417" s="158"/>
      <c r="G1417" s="159"/>
      <c r="H1417" s="160">
        <f t="shared" ref="H1417:J1417" si="749">H1379</f>
        <v>29600</v>
      </c>
      <c r="I1417" s="161">
        <f t="shared" si="749"/>
        <v>0.125</v>
      </c>
      <c r="J1417" s="161">
        <f t="shared" si="749"/>
        <v>0.05</v>
      </c>
      <c r="K1417" s="162">
        <f t="shared" si="747"/>
        <v>1181040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24</v>
      </c>
      <c r="C1418" s="287" t="str">
        <f t="shared" si="750"/>
        <v>PCS</v>
      </c>
      <c r="D1418" s="288">
        <f t="shared" si="750"/>
        <v>1</v>
      </c>
      <c r="E1418" s="289" t="str">
        <f t="shared" si="750"/>
        <v>CRAYON / OIL PASTEL JOYKO OP-55S PP CASE SEA WORLD</v>
      </c>
      <c r="F1418" s="158"/>
      <c r="G1418" s="159"/>
      <c r="H1418" s="160">
        <f t="shared" ref="H1418:J1418" si="751">H1380</f>
        <v>66900</v>
      </c>
      <c r="I1418" s="161">
        <f t="shared" si="751"/>
        <v>0.125</v>
      </c>
      <c r="J1418" s="161">
        <f t="shared" si="751"/>
        <v>0.05</v>
      </c>
      <c r="K1418" s="162">
        <f t="shared" si="747"/>
        <v>1334655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432</v>
      </c>
      <c r="C1419" s="287" t="str">
        <f t="shared" si="752"/>
        <v>PCS</v>
      </c>
      <c r="D1419" s="288">
        <f t="shared" si="752"/>
        <v>3</v>
      </c>
      <c r="E1419" s="289" t="str">
        <f t="shared" si="752"/>
        <v>CRAYON / OIL PASTEL PUTAR JOYKO TWCR-12S (PANJANG)</v>
      </c>
      <c r="F1419" s="158"/>
      <c r="G1419" s="159"/>
      <c r="H1419" s="160">
        <f t="shared" ref="H1419:J1419" si="753">H1381</f>
        <v>23900</v>
      </c>
      <c r="I1419" s="161">
        <f t="shared" si="753"/>
        <v>0.125</v>
      </c>
      <c r="J1419" s="161">
        <f t="shared" si="753"/>
        <v>0.05</v>
      </c>
      <c r="K1419" s="162">
        <f t="shared" si="747"/>
        <v>8582490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144</v>
      </c>
      <c r="C1420" s="287" t="str">
        <f t="shared" si="754"/>
        <v>PCS</v>
      </c>
      <c r="D1420" s="288">
        <f t="shared" si="754"/>
        <v>1</v>
      </c>
      <c r="E1420" s="289" t="str">
        <f t="shared" si="754"/>
        <v>CRAYON / OIL PASTEL PUTAR JOYKO TWCR-12MINI (PENDEK)</v>
      </c>
      <c r="F1420" s="158"/>
      <c r="G1420" s="159"/>
      <c r="H1420" s="160">
        <f t="shared" ref="H1420:J1420" si="755">H1382</f>
        <v>18600</v>
      </c>
      <c r="I1420" s="161">
        <f t="shared" si="755"/>
        <v>0.125</v>
      </c>
      <c r="J1420" s="161">
        <f t="shared" si="755"/>
        <v>0.05</v>
      </c>
      <c r="K1420" s="162">
        <f t="shared" si="747"/>
        <v>2226420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5"/>
      <c r="K1433" s="309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6">
        <f>SUM(K1416:K1431)</f>
        <v>17454255</v>
      </c>
      <c r="K1434" s="33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38"/>
      <c r="K1435" s="338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09"/>
      <c r="K1437" s="309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39">
        <f>((J1434/1.11)+(K1436/1.11))*11%</f>
        <v>1729700.9459459458</v>
      </c>
      <c r="K1438" s="340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09"/>
      <c r="K1439" s="309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17454255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0" t="str">
        <f>J1404</f>
        <v>NOVI / CONDRO</v>
      </c>
      <c r="K1442" s="311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0">
        <f>J1405</f>
        <v>0</v>
      </c>
      <c r="K1443" s="311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23120013</v>
      </c>
      <c r="F1446" s="200"/>
      <c r="G1446" s="201" t="s">
        <v>2</v>
      </c>
      <c r="H1446" s="312" t="str">
        <f>H1408</f>
        <v>GUNAWAN HARTONO KUSUMA</v>
      </c>
      <c r="I1446" s="312"/>
      <c r="J1446" s="312"/>
      <c r="K1446" s="313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6" t="s">
        <v>3</v>
      </c>
      <c r="G1447" s="207"/>
      <c r="H1447" s="314"/>
      <c r="I1447" s="314"/>
      <c r="J1447" s="314"/>
      <c r="K1447" s="315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7">
        <f>D1410</f>
        <v>45271</v>
      </c>
      <c r="E1448" s="318"/>
      <c r="F1448" s="316"/>
      <c r="G1448" s="208"/>
      <c r="H1448" s="319" t="str">
        <f>H1410</f>
        <v>( NIKI SAE )</v>
      </c>
      <c r="I1448" s="319"/>
      <c r="J1448" s="319"/>
      <c r="K1448" s="320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6"/>
      <c r="G1449" s="208"/>
      <c r="H1449" s="321" t="str">
        <f>H1411</f>
        <v>TULUNG AGUNG</v>
      </c>
      <c r="I1449" s="321"/>
      <c r="J1449" s="321"/>
      <c r="K1449" s="322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4783</v>
      </c>
      <c r="E1450" s="199"/>
      <c r="F1450" s="210"/>
      <c r="G1450" s="211"/>
      <c r="H1450" s="323"/>
      <c r="I1450" s="323"/>
      <c r="J1450" s="323"/>
      <c r="K1450" s="324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216</v>
      </c>
      <c r="C1454" s="292" t="str">
        <f t="shared" si="778"/>
        <v>PCS</v>
      </c>
      <c r="D1454" s="293">
        <f t="shared" si="778"/>
        <v>3</v>
      </c>
      <c r="E1454" s="294" t="str">
        <f t="shared" si="778"/>
        <v>CRAYON / OIL PASTEL JOYKO OP-18S PP CASE SEA WORLD</v>
      </c>
      <c r="F1454" s="235"/>
      <c r="G1454" s="236"/>
      <c r="H1454" s="237">
        <f t="shared" ref="H1454:J1454" si="779">H1416</f>
        <v>23000</v>
      </c>
      <c r="I1454" s="238">
        <f t="shared" si="779"/>
        <v>0.125</v>
      </c>
      <c r="J1454" s="238">
        <f t="shared" si="779"/>
        <v>0.05</v>
      </c>
      <c r="K1454" s="239">
        <f t="shared" ref="K1454:K1469" si="780">(B1454*H1454-((B1454*H1454)*I1454))-((B1454*H1454-((B1454*H1454)*I1454))*J1454)</f>
        <v>4129650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48</v>
      </c>
      <c r="C1455" s="292" t="str">
        <f t="shared" si="781"/>
        <v>PCS</v>
      </c>
      <c r="D1455" s="293">
        <f t="shared" si="781"/>
        <v>1</v>
      </c>
      <c r="E1455" s="294" t="str">
        <f t="shared" si="781"/>
        <v>CRAYON / OIL PASTEL JOYKO OP-24S PP CASE SEA WORLD</v>
      </c>
      <c r="F1455" s="235"/>
      <c r="G1455" s="236"/>
      <c r="H1455" s="237">
        <f t="shared" ref="H1455:J1455" si="782">H1417</f>
        <v>29600</v>
      </c>
      <c r="I1455" s="238">
        <f t="shared" si="782"/>
        <v>0.125</v>
      </c>
      <c r="J1455" s="238">
        <f t="shared" si="782"/>
        <v>0.05</v>
      </c>
      <c r="K1455" s="239">
        <f t="shared" si="780"/>
        <v>1181040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24</v>
      </c>
      <c r="C1456" s="292" t="str">
        <f t="shared" si="783"/>
        <v>PCS</v>
      </c>
      <c r="D1456" s="293">
        <f t="shared" si="783"/>
        <v>1</v>
      </c>
      <c r="E1456" s="294" t="str">
        <f t="shared" si="783"/>
        <v>CRAYON / OIL PASTEL JOYKO OP-55S PP CASE SEA WORLD</v>
      </c>
      <c r="F1456" s="235"/>
      <c r="G1456" s="236"/>
      <c r="H1456" s="237">
        <f t="shared" ref="H1456:J1456" si="784">H1418</f>
        <v>66900</v>
      </c>
      <c r="I1456" s="238">
        <f t="shared" si="784"/>
        <v>0.125</v>
      </c>
      <c r="J1456" s="238">
        <f t="shared" si="784"/>
        <v>0.05</v>
      </c>
      <c r="K1456" s="239">
        <f t="shared" si="780"/>
        <v>1334655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432</v>
      </c>
      <c r="C1457" s="292" t="str">
        <f t="shared" si="785"/>
        <v>PCS</v>
      </c>
      <c r="D1457" s="293">
        <f t="shared" si="785"/>
        <v>3</v>
      </c>
      <c r="E1457" s="294" t="str">
        <f t="shared" si="785"/>
        <v>CRAYON / OIL PASTEL PUTAR JOYKO TWCR-12S (PANJANG)</v>
      </c>
      <c r="F1457" s="235"/>
      <c r="G1457" s="236"/>
      <c r="H1457" s="237">
        <f t="shared" ref="H1457:J1457" si="786">H1419</f>
        <v>23900</v>
      </c>
      <c r="I1457" s="238">
        <f t="shared" si="786"/>
        <v>0.125</v>
      </c>
      <c r="J1457" s="238">
        <f t="shared" si="786"/>
        <v>0.05</v>
      </c>
      <c r="K1457" s="239">
        <f t="shared" si="780"/>
        <v>8582490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144</v>
      </c>
      <c r="C1458" s="292" t="str">
        <f t="shared" si="787"/>
        <v>PCS</v>
      </c>
      <c r="D1458" s="293">
        <f t="shared" si="787"/>
        <v>1</v>
      </c>
      <c r="E1458" s="294" t="str">
        <f t="shared" si="787"/>
        <v>CRAYON / OIL PASTEL PUTAR JOYKO TWCR-12MINI (PENDEK)</v>
      </c>
      <c r="F1458" s="235"/>
      <c r="G1458" s="236"/>
      <c r="H1458" s="237">
        <f t="shared" ref="H1458:J1458" si="788">H1420</f>
        <v>18600</v>
      </c>
      <c r="I1458" s="238">
        <f t="shared" si="788"/>
        <v>0.125</v>
      </c>
      <c r="J1458" s="238">
        <f t="shared" si="788"/>
        <v>0.05</v>
      </c>
      <c r="K1458" s="239">
        <f t="shared" si="780"/>
        <v>2226420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5"/>
      <c r="K1471" s="30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1">
        <f>SUM(K1454:K1469)</f>
        <v>17454255</v>
      </c>
      <c r="K1472" s="30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3"/>
      <c r="K1473" s="30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4"/>
      <c r="K1475" s="30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5">
        <f>((J1472/1.11)+(K1474/1.11))*11%</f>
        <v>1729700.9459459458</v>
      </c>
      <c r="K1476" s="30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4"/>
      <c r="K1477" s="30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17454255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07" t="str">
        <f>J1442</f>
        <v>NOVI / CONDRO</v>
      </c>
      <c r="K1480" s="30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07">
        <f>J1443</f>
        <v>0</v>
      </c>
      <c r="K1481" s="30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23120014</v>
      </c>
      <c r="G1484" s="11" t="s">
        <v>2</v>
      </c>
      <c r="H1484" s="354" t="s">
        <v>30</v>
      </c>
      <c r="I1484" s="354"/>
      <c r="J1484" s="354"/>
      <c r="K1484" s="355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58" t="s">
        <v>3</v>
      </c>
      <c r="G1485" s="17"/>
      <c r="H1485" s="356"/>
      <c r="I1485" s="356"/>
      <c r="J1485" s="356"/>
      <c r="K1485" s="357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59">
        <v>45273</v>
      </c>
      <c r="E1486" s="360"/>
      <c r="F1486" s="358"/>
      <c r="G1486" s="18"/>
      <c r="H1486" s="361" t="s">
        <v>31</v>
      </c>
      <c r="I1486" s="361"/>
      <c r="J1486" s="361"/>
      <c r="K1486" s="362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58"/>
      <c r="G1487" s="18"/>
      <c r="H1487" s="363" t="s">
        <v>32</v>
      </c>
      <c r="I1487" s="363"/>
      <c r="J1487" s="363"/>
      <c r="K1487" s="364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100</v>
      </c>
      <c r="E1488" s="9"/>
      <c r="F1488" s="21"/>
      <c r="G1488" s="22"/>
      <c r="H1488" s="365"/>
      <c r="I1488" s="365"/>
      <c r="J1488" s="365"/>
      <c r="K1488" s="366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300</v>
      </c>
      <c r="C1492" s="46" t="s">
        <v>34</v>
      </c>
      <c r="D1492" s="93">
        <v>5</v>
      </c>
      <c r="E1492" s="110" t="s">
        <v>101</v>
      </c>
      <c r="F1492" s="48"/>
      <c r="G1492" s="49"/>
      <c r="H1492" s="50">
        <v>64800</v>
      </c>
      <c r="I1492" s="51">
        <v>0.125</v>
      </c>
      <c r="J1492" s="51">
        <v>0.05</v>
      </c>
      <c r="K1492" s="52">
        <f t="shared" ref="K1492:K1507" si="811">(B1492*H1492-((B1492*H1492)*I1492))-((B1492*H1492-((B1492*H1492)*I1492))*J1492)</f>
        <v>16159500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1"/>
      <c r="K1509" s="34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3">
        <f>SUM(K1492:K1507)</f>
        <v>16159500</v>
      </c>
      <c r="K1510" s="34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5"/>
      <c r="K1511" s="34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2"/>
      <c r="K1513" s="34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6">
        <f>((J1510/1.11)+(K1512/1.11))*11%</f>
        <v>1601391.8918918918</v>
      </c>
      <c r="K1514" s="34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2"/>
      <c r="K1515" s="34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16159500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48" t="s">
        <v>36</v>
      </c>
      <c r="K1518" s="34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48"/>
      <c r="K1519" s="34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23120014</v>
      </c>
      <c r="F1522" s="123"/>
      <c r="G1522" s="124" t="s">
        <v>2</v>
      </c>
      <c r="H1522" s="350" t="str">
        <f>H1484</f>
        <v>LILY JULIAWATI</v>
      </c>
      <c r="I1522" s="350"/>
      <c r="J1522" s="350"/>
      <c r="K1522" s="351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6" t="s">
        <v>3</v>
      </c>
      <c r="G1523" s="130"/>
      <c r="H1523" s="352"/>
      <c r="I1523" s="352"/>
      <c r="J1523" s="352"/>
      <c r="K1523" s="353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7">
        <f>D1486</f>
        <v>45273</v>
      </c>
      <c r="E1524" s="328"/>
      <c r="F1524" s="326"/>
      <c r="G1524" s="131"/>
      <c r="H1524" s="329" t="str">
        <f>H1486</f>
        <v>(REJO AGUNG)</v>
      </c>
      <c r="I1524" s="329"/>
      <c r="J1524" s="329"/>
      <c r="K1524" s="33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6"/>
      <c r="G1525" s="131"/>
      <c r="H1525" s="331" t="str">
        <f>H1487</f>
        <v>JOMBANG</v>
      </c>
      <c r="I1525" s="331"/>
      <c r="J1525" s="331"/>
      <c r="K1525" s="33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0584</v>
      </c>
      <c r="E1526" s="122"/>
      <c r="F1526" s="133"/>
      <c r="G1526" s="134"/>
      <c r="H1526" s="333"/>
      <c r="I1526" s="333"/>
      <c r="J1526" s="333"/>
      <c r="K1526" s="33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300</v>
      </c>
      <c r="C1530" s="287" t="str">
        <f t="shared" si="812"/>
        <v>LSN</v>
      </c>
      <c r="D1530" s="288">
        <f t="shared" si="812"/>
        <v>5</v>
      </c>
      <c r="E1530" s="289" t="str">
        <f t="shared" si="812"/>
        <v>ISI CUTTER 18 MM KENKO L-150 (BESAR)</v>
      </c>
      <c r="F1530" s="158"/>
      <c r="G1530" s="159"/>
      <c r="H1530" s="160">
        <f t="shared" ref="H1530:J1530" si="813">H1492</f>
        <v>64800</v>
      </c>
      <c r="I1530" s="161">
        <f t="shared" si="813"/>
        <v>0.125</v>
      </c>
      <c r="J1530" s="161">
        <f t="shared" si="813"/>
        <v>0.05</v>
      </c>
      <c r="K1530" s="162">
        <f t="shared" ref="K1530:K1545" si="814">(B1530*H1530-((B1530*H1530)*I1530))-((B1530*H1530-((B1530*H1530)*I1530))*J1530)</f>
        <v>16159500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5"/>
      <c r="K1547" s="309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6">
        <f>SUM(K1530:K1545)</f>
        <v>16159500</v>
      </c>
      <c r="K1548" s="33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38"/>
      <c r="K1549" s="338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09"/>
      <c r="K1551" s="309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39">
        <f>((J1548/1.11)+(K1550/1.11))*11%</f>
        <v>1601391.8918918918</v>
      </c>
      <c r="K1552" s="340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09"/>
      <c r="K1553" s="309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16159500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0" t="str">
        <f>J1518</f>
        <v>NOVI / CONDRO</v>
      </c>
      <c r="K1556" s="311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0">
        <f>J1519</f>
        <v>0</v>
      </c>
      <c r="K1557" s="311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23120014</v>
      </c>
      <c r="F1560" s="200"/>
      <c r="G1560" s="201" t="s">
        <v>2</v>
      </c>
      <c r="H1560" s="312" t="str">
        <f>H1522</f>
        <v>LILY JULIAWATI</v>
      </c>
      <c r="I1560" s="312"/>
      <c r="J1560" s="312"/>
      <c r="K1560" s="313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6" t="s">
        <v>3</v>
      </c>
      <c r="G1561" s="207"/>
      <c r="H1561" s="314"/>
      <c r="I1561" s="314"/>
      <c r="J1561" s="314"/>
      <c r="K1561" s="315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7">
        <f>D1524</f>
        <v>45273</v>
      </c>
      <c r="E1562" s="318"/>
      <c r="F1562" s="316"/>
      <c r="G1562" s="208"/>
      <c r="H1562" s="319" t="str">
        <f>H1524</f>
        <v>(REJO AGUNG)</v>
      </c>
      <c r="I1562" s="319"/>
      <c r="J1562" s="319"/>
      <c r="K1562" s="320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6"/>
      <c r="G1563" s="208"/>
      <c r="H1563" s="321" t="str">
        <f>H1525</f>
        <v>JOMBANG</v>
      </c>
      <c r="I1563" s="321"/>
      <c r="J1563" s="321"/>
      <c r="K1563" s="322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0584</v>
      </c>
      <c r="E1564" s="199"/>
      <c r="F1564" s="210"/>
      <c r="G1564" s="211"/>
      <c r="H1564" s="323"/>
      <c r="I1564" s="323"/>
      <c r="J1564" s="323"/>
      <c r="K1564" s="324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300</v>
      </c>
      <c r="C1568" s="292" t="str">
        <f t="shared" si="845"/>
        <v>LSN</v>
      </c>
      <c r="D1568" s="293">
        <f t="shared" si="845"/>
        <v>5</v>
      </c>
      <c r="E1568" s="294" t="str">
        <f t="shared" si="845"/>
        <v>ISI CUTTER 18 MM KENKO L-150 (BESAR)</v>
      </c>
      <c r="F1568" s="235"/>
      <c r="G1568" s="236"/>
      <c r="H1568" s="237">
        <f t="shared" ref="H1568:J1568" si="846">H1530</f>
        <v>64800</v>
      </c>
      <c r="I1568" s="238">
        <f t="shared" si="846"/>
        <v>0.125</v>
      </c>
      <c r="J1568" s="238">
        <f t="shared" si="846"/>
        <v>0.05</v>
      </c>
      <c r="K1568" s="239">
        <f t="shared" ref="K1568:K1583" si="847">(B1568*H1568-((B1568*H1568)*I1568))-((B1568*H1568-((B1568*H1568)*I1568))*J1568)</f>
        <v>16159500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5"/>
      <c r="K1585" s="30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1">
        <f>SUM(K1568:K1583)</f>
        <v>16159500</v>
      </c>
      <c r="K1586" s="30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3"/>
      <c r="K1587" s="30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4"/>
      <c r="K1589" s="30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5">
        <f>((J1586/1.11)+(K1588/1.11))*11%</f>
        <v>1601391.8918918918</v>
      </c>
      <c r="K1590" s="30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4"/>
      <c r="K1591" s="30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16159500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07" t="str">
        <f>J1556</f>
        <v>NOVI / CONDRO</v>
      </c>
      <c r="K1594" s="30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07">
        <f>J1557</f>
        <v>0</v>
      </c>
      <c r="K1595" s="30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23120015</v>
      </c>
      <c r="G1598" s="11" t="s">
        <v>2</v>
      </c>
      <c r="H1598" s="354" t="s">
        <v>94</v>
      </c>
      <c r="I1598" s="354"/>
      <c r="J1598" s="354"/>
      <c r="K1598" s="355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58" t="s">
        <v>3</v>
      </c>
      <c r="G1599" s="17"/>
      <c r="H1599" s="356"/>
      <c r="I1599" s="356"/>
      <c r="J1599" s="356"/>
      <c r="K1599" s="357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59">
        <v>45275</v>
      </c>
      <c r="E1600" s="360"/>
      <c r="F1600" s="358"/>
      <c r="G1600" s="18"/>
      <c r="H1600" s="361" t="s">
        <v>95</v>
      </c>
      <c r="I1600" s="361"/>
      <c r="J1600" s="361"/>
      <c r="K1600" s="362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58"/>
      <c r="G1601" s="18"/>
      <c r="H1601" s="363" t="s">
        <v>96</v>
      </c>
      <c r="I1601" s="363"/>
      <c r="J1601" s="363"/>
      <c r="K1601" s="364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115</v>
      </c>
      <c r="E1602" s="9"/>
      <c r="F1602" s="21"/>
      <c r="G1602" s="22"/>
      <c r="H1602" s="365"/>
      <c r="I1602" s="365"/>
      <c r="J1602" s="365"/>
      <c r="K1602" s="366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432</v>
      </c>
      <c r="C1606" s="46" t="s">
        <v>47</v>
      </c>
      <c r="D1606" s="93">
        <v>3</v>
      </c>
      <c r="E1606" s="110" t="s">
        <v>76</v>
      </c>
      <c r="F1606" s="48"/>
      <c r="G1606" s="49"/>
      <c r="H1606" s="50">
        <v>11900</v>
      </c>
      <c r="I1606" s="51">
        <v>0.125</v>
      </c>
      <c r="J1606" s="51">
        <v>0.05</v>
      </c>
      <c r="K1606" s="52">
        <f t="shared" ref="K1606:K1621" si="878">(B1606*H1606-((B1606*H1606)*I1606))-((B1606*H1606-((B1606*H1606)*I1606))*J1606)</f>
        <v>4273290</v>
      </c>
      <c r="L1606" s="36"/>
    </row>
    <row r="1607" spans="1:12" s="10" customFormat="1" ht="14.1" customHeight="1" x14ac:dyDescent="0.25">
      <c r="A1607" s="45">
        <v>2</v>
      </c>
      <c r="B1607" s="46">
        <v>96</v>
      </c>
      <c r="C1607" s="46" t="s">
        <v>47</v>
      </c>
      <c r="D1607" s="93">
        <v>2</v>
      </c>
      <c r="E1607" s="110" t="s">
        <v>91</v>
      </c>
      <c r="F1607" s="48"/>
      <c r="G1607" s="49"/>
      <c r="H1607" s="50">
        <v>29600</v>
      </c>
      <c r="I1607" s="51">
        <v>0.125</v>
      </c>
      <c r="J1607" s="51">
        <v>0.05</v>
      </c>
      <c r="K1607" s="52">
        <f t="shared" si="878"/>
        <v>2362080</v>
      </c>
      <c r="L1607" s="36"/>
    </row>
    <row r="1608" spans="1:12" s="10" customFormat="1" ht="14.1" customHeight="1" x14ac:dyDescent="0.25">
      <c r="A1608" s="45">
        <v>3</v>
      </c>
      <c r="B1608" s="46">
        <v>108</v>
      </c>
      <c r="C1608" s="46" t="s">
        <v>47</v>
      </c>
      <c r="D1608" s="93">
        <v>3</v>
      </c>
      <c r="E1608" s="110" t="s">
        <v>104</v>
      </c>
      <c r="F1608" s="48"/>
      <c r="G1608" s="49"/>
      <c r="H1608" s="50">
        <v>41500</v>
      </c>
      <c r="I1608" s="51">
        <v>0.125</v>
      </c>
      <c r="J1608" s="51">
        <v>0.05</v>
      </c>
      <c r="K1608" s="52">
        <f t="shared" si="878"/>
        <v>3725662.5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1"/>
      <c r="K1623" s="34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3">
        <f>SUM(K1606:K1621)</f>
        <v>10361032.5</v>
      </c>
      <c r="K1624" s="34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5"/>
      <c r="K1625" s="34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2"/>
      <c r="K1627" s="34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6">
        <f>((J1624/1.11)+(K1626/1.11))*11%</f>
        <v>1026768.9864864864</v>
      </c>
      <c r="K1628" s="34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2"/>
      <c r="K1629" s="34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10361032.5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48" t="s">
        <v>86</v>
      </c>
      <c r="K1632" s="34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48"/>
      <c r="K1633" s="34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23120015</v>
      </c>
      <c r="F1636" s="123"/>
      <c r="G1636" s="124" t="s">
        <v>2</v>
      </c>
      <c r="H1636" s="350" t="str">
        <f>H1598</f>
        <v>GUNAWAN HARTONO KUSUMA</v>
      </c>
      <c r="I1636" s="350"/>
      <c r="J1636" s="350"/>
      <c r="K1636" s="351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6" t="s">
        <v>3</v>
      </c>
      <c r="G1637" s="130"/>
      <c r="H1637" s="352"/>
      <c r="I1637" s="352"/>
      <c r="J1637" s="352"/>
      <c r="K1637" s="353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7">
        <f>D1600</f>
        <v>45275</v>
      </c>
      <c r="E1638" s="328"/>
      <c r="F1638" s="326"/>
      <c r="G1638" s="131"/>
      <c r="H1638" s="329" t="str">
        <f>H1600</f>
        <v>( NIKI SAE )</v>
      </c>
      <c r="I1638" s="329"/>
      <c r="J1638" s="329"/>
      <c r="K1638" s="33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6"/>
      <c r="G1639" s="131"/>
      <c r="H1639" s="331" t="str">
        <f>H1601</f>
        <v>TULUNG AGUNG</v>
      </c>
      <c r="I1639" s="331"/>
      <c r="J1639" s="331"/>
      <c r="K1639" s="33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4791</v>
      </c>
      <c r="E1640" s="122"/>
      <c r="F1640" s="133"/>
      <c r="G1640" s="134"/>
      <c r="H1640" s="333"/>
      <c r="I1640" s="333"/>
      <c r="J1640" s="333"/>
      <c r="K1640" s="33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432</v>
      </c>
      <c r="C1644" s="287" t="str">
        <f t="shared" si="879"/>
        <v>PCS</v>
      </c>
      <c r="D1644" s="288">
        <f t="shared" si="879"/>
        <v>3</v>
      </c>
      <c r="E1644" s="289" t="str">
        <f t="shared" si="879"/>
        <v>CRAYON / OIL PASTEL JOYKO OP-12S PP CASE SEA WORLD</v>
      </c>
      <c r="F1644" s="158"/>
      <c r="G1644" s="159"/>
      <c r="H1644" s="160">
        <f t="shared" ref="H1644:J1644" si="880">H1606</f>
        <v>11900</v>
      </c>
      <c r="I1644" s="161">
        <f t="shared" si="880"/>
        <v>0.125</v>
      </c>
      <c r="J1644" s="161">
        <f t="shared" si="880"/>
        <v>0.05</v>
      </c>
      <c r="K1644" s="162">
        <f t="shared" ref="K1644:K1659" si="881">(B1644*H1644-((B1644*H1644)*I1644))-((B1644*H1644-((B1644*H1644)*I1644))*J1644)</f>
        <v>4273290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96</v>
      </c>
      <c r="C1645" s="287" t="str">
        <f t="shared" si="882"/>
        <v>PCS</v>
      </c>
      <c r="D1645" s="288">
        <f t="shared" si="882"/>
        <v>2</v>
      </c>
      <c r="E1645" s="289" t="str">
        <f t="shared" si="882"/>
        <v>CRAYON / OIL PASTEL JOYKO OP-24S PP CASE SEA WORLD</v>
      </c>
      <c r="F1645" s="158"/>
      <c r="G1645" s="159"/>
      <c r="H1645" s="160">
        <f t="shared" ref="H1645:J1645" si="883">H1607</f>
        <v>29600</v>
      </c>
      <c r="I1645" s="161">
        <f t="shared" si="883"/>
        <v>0.125</v>
      </c>
      <c r="J1645" s="161">
        <f t="shared" si="883"/>
        <v>0.05</v>
      </c>
      <c r="K1645" s="162">
        <f t="shared" si="881"/>
        <v>2362080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108</v>
      </c>
      <c r="C1646" s="287" t="str">
        <f t="shared" si="884"/>
        <v>PCS</v>
      </c>
      <c r="D1646" s="288">
        <f t="shared" si="884"/>
        <v>3</v>
      </c>
      <c r="E1646" s="289" t="str">
        <f t="shared" si="884"/>
        <v>CRAYON / OIL PASTEL JOYKO OP-36S PP CASE SEA WORLD</v>
      </c>
      <c r="F1646" s="158"/>
      <c r="G1646" s="159"/>
      <c r="H1646" s="160">
        <f t="shared" ref="H1646:J1646" si="885">H1608</f>
        <v>41500</v>
      </c>
      <c r="I1646" s="161">
        <f t="shared" si="885"/>
        <v>0.125</v>
      </c>
      <c r="J1646" s="161">
        <f t="shared" si="885"/>
        <v>0.05</v>
      </c>
      <c r="K1646" s="162">
        <f t="shared" si="881"/>
        <v>3725662.5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5"/>
      <c r="K1661" s="309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6">
        <f>SUM(K1644:K1659)</f>
        <v>10361032.5</v>
      </c>
      <c r="K1662" s="33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38"/>
      <c r="K1663" s="338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09"/>
      <c r="K1665" s="309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39">
        <f>((J1662/1.11)+(K1664/1.11))*11%</f>
        <v>1026768.9864864864</v>
      </c>
      <c r="K1666" s="340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09"/>
      <c r="K1667" s="309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10361032.5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0" t="str">
        <f>J1632</f>
        <v>RISMA / CONDRO</v>
      </c>
      <c r="K1670" s="311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0">
        <f>J1633</f>
        <v>0</v>
      </c>
      <c r="K1671" s="311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23120015</v>
      </c>
      <c r="F1674" s="200"/>
      <c r="G1674" s="201" t="s">
        <v>2</v>
      </c>
      <c r="H1674" s="312" t="str">
        <f>H1636</f>
        <v>GUNAWAN HARTONO KUSUMA</v>
      </c>
      <c r="I1674" s="312"/>
      <c r="J1674" s="312"/>
      <c r="K1674" s="313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6" t="s">
        <v>3</v>
      </c>
      <c r="G1675" s="207"/>
      <c r="H1675" s="314"/>
      <c r="I1675" s="314"/>
      <c r="J1675" s="314"/>
      <c r="K1675" s="315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7">
        <f>D1638</f>
        <v>45275</v>
      </c>
      <c r="E1676" s="318"/>
      <c r="F1676" s="316"/>
      <c r="G1676" s="208"/>
      <c r="H1676" s="319" t="str">
        <f>H1638</f>
        <v>( NIKI SAE )</v>
      </c>
      <c r="I1676" s="319"/>
      <c r="J1676" s="319"/>
      <c r="K1676" s="320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6"/>
      <c r="G1677" s="208"/>
      <c r="H1677" s="321" t="str">
        <f>H1639</f>
        <v>TULUNG AGUNG</v>
      </c>
      <c r="I1677" s="321"/>
      <c r="J1677" s="321"/>
      <c r="K1677" s="322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4791</v>
      </c>
      <c r="E1678" s="199"/>
      <c r="F1678" s="210"/>
      <c r="G1678" s="211"/>
      <c r="H1678" s="323"/>
      <c r="I1678" s="323"/>
      <c r="J1678" s="323"/>
      <c r="K1678" s="324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432</v>
      </c>
      <c r="C1682" s="292" t="str">
        <f t="shared" si="912"/>
        <v>PCS</v>
      </c>
      <c r="D1682" s="293">
        <f t="shared" si="912"/>
        <v>3</v>
      </c>
      <c r="E1682" s="294" t="str">
        <f t="shared" si="912"/>
        <v>CRAYON / OIL PASTEL JOYKO OP-12S PP CASE SEA WORLD</v>
      </c>
      <c r="F1682" s="235"/>
      <c r="G1682" s="236"/>
      <c r="H1682" s="237">
        <f t="shared" ref="H1682:J1682" si="913">H1644</f>
        <v>11900</v>
      </c>
      <c r="I1682" s="238">
        <f t="shared" si="913"/>
        <v>0.125</v>
      </c>
      <c r="J1682" s="238">
        <f t="shared" si="913"/>
        <v>0.05</v>
      </c>
      <c r="K1682" s="239">
        <f t="shared" ref="K1682:K1697" si="914">(B1682*H1682-((B1682*H1682)*I1682))-((B1682*H1682-((B1682*H1682)*I1682))*J1682)</f>
        <v>4273290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96</v>
      </c>
      <c r="C1683" s="292" t="str">
        <f t="shared" si="915"/>
        <v>PCS</v>
      </c>
      <c r="D1683" s="293">
        <f t="shared" si="915"/>
        <v>2</v>
      </c>
      <c r="E1683" s="294" t="str">
        <f t="shared" si="915"/>
        <v>CRAYON / OIL PASTEL JOYKO OP-24S PP CASE SEA WORLD</v>
      </c>
      <c r="F1683" s="235"/>
      <c r="G1683" s="236"/>
      <c r="H1683" s="237">
        <f t="shared" ref="H1683:J1683" si="916">H1645</f>
        <v>29600</v>
      </c>
      <c r="I1683" s="238">
        <f t="shared" si="916"/>
        <v>0.125</v>
      </c>
      <c r="J1683" s="238">
        <f t="shared" si="916"/>
        <v>0.05</v>
      </c>
      <c r="K1683" s="239">
        <f t="shared" si="914"/>
        <v>2362080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108</v>
      </c>
      <c r="C1684" s="292" t="str">
        <f t="shared" si="917"/>
        <v>PCS</v>
      </c>
      <c r="D1684" s="293">
        <f t="shared" si="917"/>
        <v>3</v>
      </c>
      <c r="E1684" s="294" t="str">
        <f t="shared" si="917"/>
        <v>CRAYON / OIL PASTEL JOYKO OP-36S PP CASE SEA WORLD</v>
      </c>
      <c r="F1684" s="235"/>
      <c r="G1684" s="236"/>
      <c r="H1684" s="237">
        <f t="shared" ref="H1684:J1684" si="918">H1646</f>
        <v>41500</v>
      </c>
      <c r="I1684" s="238">
        <f t="shared" si="918"/>
        <v>0.125</v>
      </c>
      <c r="J1684" s="238">
        <f t="shared" si="918"/>
        <v>0.05</v>
      </c>
      <c r="K1684" s="239">
        <f t="shared" si="914"/>
        <v>3725662.5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5"/>
      <c r="K1699" s="30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1">
        <f>SUM(K1682:K1697)</f>
        <v>10361032.5</v>
      </c>
      <c r="K1700" s="30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3"/>
      <c r="K1701" s="30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4"/>
      <c r="K1703" s="30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5">
        <f>((J1700/1.11)+(K1702/1.11))*11%</f>
        <v>1026768.9864864864</v>
      </c>
      <c r="K1704" s="30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4"/>
      <c r="K1705" s="30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10361032.5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07" t="str">
        <f>J1670</f>
        <v>RISMA / CONDRO</v>
      </c>
      <c r="K1708" s="30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07">
        <f>J1671</f>
        <v>0</v>
      </c>
      <c r="K1709" s="30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23120016</v>
      </c>
      <c r="G1712" s="11" t="s">
        <v>2</v>
      </c>
      <c r="H1712" s="354" t="s">
        <v>30</v>
      </c>
      <c r="I1712" s="354"/>
      <c r="J1712" s="354"/>
      <c r="K1712" s="355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58" t="s">
        <v>3</v>
      </c>
      <c r="G1713" s="17"/>
      <c r="H1713" s="356"/>
      <c r="I1713" s="356"/>
      <c r="J1713" s="356"/>
      <c r="K1713" s="357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59">
        <v>45275</v>
      </c>
      <c r="E1714" s="360"/>
      <c r="F1714" s="358"/>
      <c r="G1714" s="18"/>
      <c r="H1714" s="361" t="s">
        <v>31</v>
      </c>
      <c r="I1714" s="361"/>
      <c r="J1714" s="361"/>
      <c r="K1714" s="362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58"/>
      <c r="G1715" s="18"/>
      <c r="H1715" s="363" t="s">
        <v>32</v>
      </c>
      <c r="I1715" s="363"/>
      <c r="J1715" s="363"/>
      <c r="K1715" s="364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121</v>
      </c>
      <c r="E1716" s="9"/>
      <c r="F1716" s="21"/>
      <c r="G1716" s="22"/>
      <c r="H1716" s="365"/>
      <c r="I1716" s="365"/>
      <c r="J1716" s="365"/>
      <c r="K1716" s="366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720</v>
      </c>
      <c r="C1720" s="46" t="s">
        <v>47</v>
      </c>
      <c r="D1720" s="93">
        <v>5</v>
      </c>
      <c r="E1720" s="110" t="s">
        <v>76</v>
      </c>
      <c r="F1720" s="48"/>
      <c r="G1720" s="49"/>
      <c r="H1720" s="50">
        <v>11900</v>
      </c>
      <c r="I1720" s="51">
        <v>0.125</v>
      </c>
      <c r="J1720" s="51">
        <v>0.05</v>
      </c>
      <c r="K1720" s="52">
        <f t="shared" ref="K1720:K1735" si="945">(B1720*H1720-((B1720*H1720)*I1720))-((B1720*H1720-((B1720*H1720)*I1720))*J1720)</f>
        <v>7122150</v>
      </c>
      <c r="L1720" s="36"/>
    </row>
    <row r="1721" spans="1:12" s="10" customFormat="1" ht="14.1" customHeight="1" x14ac:dyDescent="0.25">
      <c r="A1721" s="45">
        <v>2</v>
      </c>
      <c r="B1721" s="46">
        <v>72</v>
      </c>
      <c r="C1721" s="46" t="s">
        <v>47</v>
      </c>
      <c r="D1721" s="93">
        <v>2</v>
      </c>
      <c r="E1721" s="110" t="s">
        <v>104</v>
      </c>
      <c r="F1721" s="48"/>
      <c r="G1721" s="49"/>
      <c r="H1721" s="50">
        <v>41500</v>
      </c>
      <c r="I1721" s="51">
        <v>0.125</v>
      </c>
      <c r="J1721" s="51">
        <v>0.05</v>
      </c>
      <c r="K1721" s="52">
        <f t="shared" si="945"/>
        <v>2483775</v>
      </c>
      <c r="L1721" s="36"/>
    </row>
    <row r="1722" spans="1:12" s="10" customFormat="1" ht="14.1" customHeight="1" x14ac:dyDescent="0.25">
      <c r="A1722" s="45">
        <v>3</v>
      </c>
      <c r="B1722" s="46">
        <v>720</v>
      </c>
      <c r="C1722" s="46" t="s">
        <v>47</v>
      </c>
      <c r="D1722" s="93">
        <v>5</v>
      </c>
      <c r="E1722" s="110" t="s">
        <v>98</v>
      </c>
      <c r="F1722" s="48"/>
      <c r="G1722" s="49"/>
      <c r="H1722" s="50">
        <v>23900</v>
      </c>
      <c r="I1722" s="51">
        <v>0.125</v>
      </c>
      <c r="J1722" s="51">
        <v>0.05</v>
      </c>
      <c r="K1722" s="52">
        <f t="shared" si="945"/>
        <v>14304150</v>
      </c>
      <c r="L1722" s="36"/>
    </row>
    <row r="1723" spans="1:12" s="10" customFormat="1" ht="14.1" customHeight="1" x14ac:dyDescent="0.25">
      <c r="A1723" s="45">
        <v>4</v>
      </c>
      <c r="B1723" s="46">
        <v>864</v>
      </c>
      <c r="C1723" s="46" t="s">
        <v>47</v>
      </c>
      <c r="D1723" s="93">
        <v>3</v>
      </c>
      <c r="E1723" s="110" t="s">
        <v>122</v>
      </c>
      <c r="F1723" s="48"/>
      <c r="G1723" s="49"/>
      <c r="H1723" s="50">
        <v>4350</v>
      </c>
      <c r="I1723" s="51">
        <v>0.125</v>
      </c>
      <c r="J1723" s="51"/>
      <c r="K1723" s="52">
        <f t="shared" si="945"/>
        <v>3288600</v>
      </c>
      <c r="L1723" s="36"/>
    </row>
    <row r="1724" spans="1:12" s="10" customFormat="1" ht="14.1" customHeight="1" x14ac:dyDescent="0.25">
      <c r="A1724" s="45">
        <v>5</v>
      </c>
      <c r="B1724" s="46">
        <v>864</v>
      </c>
      <c r="C1724" s="46" t="s">
        <v>47</v>
      </c>
      <c r="D1724" s="93">
        <v>3</v>
      </c>
      <c r="E1724" s="110" t="s">
        <v>123</v>
      </c>
      <c r="F1724" s="48"/>
      <c r="G1724" s="49"/>
      <c r="H1724" s="50">
        <v>6500</v>
      </c>
      <c r="I1724" s="51">
        <v>0.125</v>
      </c>
      <c r="J1724" s="51"/>
      <c r="K1724" s="52">
        <f t="shared" si="945"/>
        <v>4914000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1"/>
      <c r="K1737" s="34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3">
        <f>SUM(K1720:K1735)</f>
        <v>32112675</v>
      </c>
      <c r="K1738" s="34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5"/>
      <c r="K1739" s="34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2"/>
      <c r="K1741" s="34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6">
        <f>((J1738/1.11)+(K1740/1.11))*11%</f>
        <v>3182337.1621621619</v>
      </c>
      <c r="K1742" s="34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2"/>
      <c r="K1743" s="34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32112675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48" t="s">
        <v>36</v>
      </c>
      <c r="K1746" s="34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48"/>
      <c r="K1747" s="34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23120016</v>
      </c>
      <c r="F1750" s="123"/>
      <c r="G1750" s="124" t="s">
        <v>2</v>
      </c>
      <c r="H1750" s="350" t="str">
        <f>H1712</f>
        <v>LILY JULIAWATI</v>
      </c>
      <c r="I1750" s="350"/>
      <c r="J1750" s="350"/>
      <c r="K1750" s="351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6" t="s">
        <v>3</v>
      </c>
      <c r="G1751" s="130"/>
      <c r="H1751" s="352"/>
      <c r="I1751" s="352"/>
      <c r="J1751" s="352"/>
      <c r="K1751" s="353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7">
        <f>D1714</f>
        <v>45275</v>
      </c>
      <c r="E1752" s="328"/>
      <c r="F1752" s="326"/>
      <c r="G1752" s="131"/>
      <c r="H1752" s="329" t="str">
        <f>H1714</f>
        <v>(REJO AGUNG)</v>
      </c>
      <c r="I1752" s="329"/>
      <c r="J1752" s="329"/>
      <c r="K1752" s="33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6"/>
      <c r="G1753" s="131"/>
      <c r="H1753" s="331" t="str">
        <f>H1715</f>
        <v>JOMBANG</v>
      </c>
      <c r="I1753" s="331"/>
      <c r="J1753" s="331"/>
      <c r="K1753" s="33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4792</v>
      </c>
      <c r="E1754" s="122"/>
      <c r="F1754" s="133"/>
      <c r="G1754" s="134"/>
      <c r="H1754" s="333"/>
      <c r="I1754" s="333"/>
      <c r="J1754" s="333"/>
      <c r="K1754" s="33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720</v>
      </c>
      <c r="C1758" s="287" t="str">
        <f t="shared" si="946"/>
        <v>PCS</v>
      </c>
      <c r="D1758" s="288">
        <f t="shared" si="946"/>
        <v>5</v>
      </c>
      <c r="E1758" s="289" t="str">
        <f t="shared" si="946"/>
        <v>CRAYON / OIL PASTEL JOYKO OP-12S PP CASE SEA WORLD</v>
      </c>
      <c r="F1758" s="158"/>
      <c r="G1758" s="159"/>
      <c r="H1758" s="160">
        <f t="shared" ref="H1758:J1758" si="947">H1720</f>
        <v>11900</v>
      </c>
      <c r="I1758" s="161">
        <f t="shared" si="947"/>
        <v>0.125</v>
      </c>
      <c r="J1758" s="161">
        <f t="shared" si="947"/>
        <v>0.05</v>
      </c>
      <c r="K1758" s="162">
        <f t="shared" ref="K1758:K1773" si="948">(B1758*H1758-((B1758*H1758)*I1758))-((B1758*H1758-((B1758*H1758)*I1758))*J1758)</f>
        <v>7122150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72</v>
      </c>
      <c r="C1759" s="287" t="str">
        <f t="shared" si="949"/>
        <v>PCS</v>
      </c>
      <c r="D1759" s="288">
        <f t="shared" si="949"/>
        <v>2</v>
      </c>
      <c r="E1759" s="289" t="str">
        <f t="shared" si="949"/>
        <v>CRAYON / OIL PASTEL JOYKO OP-36S PP CASE SEA WORLD</v>
      </c>
      <c r="F1759" s="158"/>
      <c r="G1759" s="159"/>
      <c r="H1759" s="160">
        <f t="shared" ref="H1759:J1759" si="950">H1721</f>
        <v>41500</v>
      </c>
      <c r="I1759" s="161">
        <f t="shared" si="950"/>
        <v>0.125</v>
      </c>
      <c r="J1759" s="161">
        <f t="shared" si="950"/>
        <v>0.05</v>
      </c>
      <c r="K1759" s="162">
        <f t="shared" si="948"/>
        <v>2483775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720</v>
      </c>
      <c r="C1760" s="287" t="str">
        <f t="shared" si="951"/>
        <v>PCS</v>
      </c>
      <c r="D1760" s="288">
        <f t="shared" si="951"/>
        <v>5</v>
      </c>
      <c r="E1760" s="289" t="str">
        <f t="shared" si="951"/>
        <v>CRAYON / OIL PASTEL PUTAR JOYKO TWCR-12S (PANJANG)</v>
      </c>
      <c r="F1760" s="158"/>
      <c r="G1760" s="159"/>
      <c r="H1760" s="160">
        <f t="shared" ref="H1760:J1760" si="952">H1722</f>
        <v>23900</v>
      </c>
      <c r="I1760" s="161">
        <f t="shared" si="952"/>
        <v>0.125</v>
      </c>
      <c r="J1760" s="161">
        <f t="shared" si="952"/>
        <v>0.05</v>
      </c>
      <c r="K1760" s="162">
        <f t="shared" si="948"/>
        <v>14304150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864</v>
      </c>
      <c r="C1761" s="287" t="str">
        <f t="shared" si="953"/>
        <v>PCS</v>
      </c>
      <c r="D1761" s="288">
        <f t="shared" si="953"/>
        <v>3</v>
      </c>
      <c r="E1761" s="289" t="str">
        <f t="shared" si="953"/>
        <v>GUNTING JOYKO SC-828</v>
      </c>
      <c r="F1761" s="158"/>
      <c r="G1761" s="159"/>
      <c r="H1761" s="160">
        <f t="shared" ref="H1761:J1761" si="954">H1723</f>
        <v>4350</v>
      </c>
      <c r="I1761" s="161">
        <f t="shared" si="954"/>
        <v>0.125</v>
      </c>
      <c r="J1761" s="161">
        <f t="shared" si="954"/>
        <v>0</v>
      </c>
      <c r="K1761" s="162">
        <f t="shared" si="948"/>
        <v>3288600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864</v>
      </c>
      <c r="C1762" s="287" t="str">
        <f t="shared" si="955"/>
        <v>PCS</v>
      </c>
      <c r="D1762" s="288">
        <f t="shared" si="955"/>
        <v>3</v>
      </c>
      <c r="E1762" s="289" t="str">
        <f t="shared" si="955"/>
        <v>GUNTING JOYKO SC-838</v>
      </c>
      <c r="F1762" s="158"/>
      <c r="G1762" s="159"/>
      <c r="H1762" s="160">
        <f t="shared" ref="H1762:J1762" si="956">H1724</f>
        <v>6500</v>
      </c>
      <c r="I1762" s="161">
        <f t="shared" si="956"/>
        <v>0.125</v>
      </c>
      <c r="J1762" s="161">
        <f t="shared" si="956"/>
        <v>0</v>
      </c>
      <c r="K1762" s="162">
        <f t="shared" si="948"/>
        <v>4914000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5"/>
      <c r="K1775" s="309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6">
        <f>SUM(K1758:K1773)</f>
        <v>32112675</v>
      </c>
      <c r="K1776" s="33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38"/>
      <c r="K1777" s="338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09"/>
      <c r="K1779" s="309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39">
        <f>((J1776/1.11)+(K1778/1.11))*11%</f>
        <v>3182337.1621621619</v>
      </c>
      <c r="K1780" s="340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09"/>
      <c r="K1781" s="309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32112675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0" t="str">
        <f>J1746</f>
        <v>NOVI / CONDRO</v>
      </c>
      <c r="K1784" s="311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0">
        <f>J1747</f>
        <v>0</v>
      </c>
      <c r="K1785" s="311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23120016</v>
      </c>
      <c r="F1788" s="200"/>
      <c r="G1788" s="201" t="s">
        <v>2</v>
      </c>
      <c r="H1788" s="312" t="str">
        <f>H1750</f>
        <v>LILY JULIAWATI</v>
      </c>
      <c r="I1788" s="312"/>
      <c r="J1788" s="312"/>
      <c r="K1788" s="313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6" t="s">
        <v>3</v>
      </c>
      <c r="G1789" s="207"/>
      <c r="H1789" s="314"/>
      <c r="I1789" s="314"/>
      <c r="J1789" s="314"/>
      <c r="K1789" s="315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7">
        <f>D1752</f>
        <v>45275</v>
      </c>
      <c r="E1790" s="318"/>
      <c r="F1790" s="316"/>
      <c r="G1790" s="208"/>
      <c r="H1790" s="319" t="str">
        <f>H1752</f>
        <v>(REJO AGUNG)</v>
      </c>
      <c r="I1790" s="319"/>
      <c r="J1790" s="319"/>
      <c r="K1790" s="320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6"/>
      <c r="G1791" s="208"/>
      <c r="H1791" s="321" t="str">
        <f>H1753</f>
        <v>JOMBANG</v>
      </c>
      <c r="I1791" s="321"/>
      <c r="J1791" s="321"/>
      <c r="K1791" s="322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4792</v>
      </c>
      <c r="E1792" s="199"/>
      <c r="F1792" s="210"/>
      <c r="G1792" s="211"/>
      <c r="H1792" s="323"/>
      <c r="I1792" s="323"/>
      <c r="J1792" s="323"/>
      <c r="K1792" s="324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720</v>
      </c>
      <c r="C1796" s="292" t="str">
        <f t="shared" si="979"/>
        <v>PCS</v>
      </c>
      <c r="D1796" s="293">
        <f t="shared" si="979"/>
        <v>5</v>
      </c>
      <c r="E1796" s="294" t="str">
        <f t="shared" si="979"/>
        <v>CRAYON / OIL PASTEL JOYKO OP-12S PP CASE SEA WORLD</v>
      </c>
      <c r="F1796" s="235"/>
      <c r="G1796" s="236"/>
      <c r="H1796" s="237">
        <f t="shared" ref="H1796:J1796" si="980">H1758</f>
        <v>11900</v>
      </c>
      <c r="I1796" s="238">
        <f t="shared" si="980"/>
        <v>0.125</v>
      </c>
      <c r="J1796" s="238">
        <f t="shared" si="980"/>
        <v>0.05</v>
      </c>
      <c r="K1796" s="239">
        <f t="shared" ref="K1796:K1811" si="981">(B1796*H1796-((B1796*H1796)*I1796))-((B1796*H1796-((B1796*H1796)*I1796))*J1796)</f>
        <v>7122150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72</v>
      </c>
      <c r="C1797" s="292" t="str">
        <f t="shared" si="982"/>
        <v>PCS</v>
      </c>
      <c r="D1797" s="293">
        <f t="shared" si="982"/>
        <v>2</v>
      </c>
      <c r="E1797" s="294" t="str">
        <f t="shared" si="982"/>
        <v>CRAYON / OIL PASTEL JOYKO OP-36S PP CASE SEA WORLD</v>
      </c>
      <c r="F1797" s="235"/>
      <c r="G1797" s="236"/>
      <c r="H1797" s="237">
        <f t="shared" ref="H1797:J1797" si="983">H1759</f>
        <v>41500</v>
      </c>
      <c r="I1797" s="238">
        <f t="shared" si="983"/>
        <v>0.125</v>
      </c>
      <c r="J1797" s="238">
        <f t="shared" si="983"/>
        <v>0.05</v>
      </c>
      <c r="K1797" s="239">
        <f t="shared" si="981"/>
        <v>2483775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720</v>
      </c>
      <c r="C1798" s="292" t="str">
        <f t="shared" si="984"/>
        <v>PCS</v>
      </c>
      <c r="D1798" s="293">
        <f t="shared" si="984"/>
        <v>5</v>
      </c>
      <c r="E1798" s="294" t="str">
        <f t="shared" si="984"/>
        <v>CRAYON / OIL PASTEL PUTAR JOYKO TWCR-12S (PANJANG)</v>
      </c>
      <c r="F1798" s="235"/>
      <c r="G1798" s="236"/>
      <c r="H1798" s="237">
        <f t="shared" ref="H1798:J1798" si="985">H1760</f>
        <v>23900</v>
      </c>
      <c r="I1798" s="238">
        <f t="shared" si="985"/>
        <v>0.125</v>
      </c>
      <c r="J1798" s="238">
        <f t="shared" si="985"/>
        <v>0.05</v>
      </c>
      <c r="K1798" s="239">
        <f t="shared" si="981"/>
        <v>14304150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864</v>
      </c>
      <c r="C1799" s="292" t="str">
        <f t="shared" si="986"/>
        <v>PCS</v>
      </c>
      <c r="D1799" s="293">
        <f t="shared" si="986"/>
        <v>3</v>
      </c>
      <c r="E1799" s="294" t="str">
        <f t="shared" si="986"/>
        <v>GUNTING JOYKO SC-828</v>
      </c>
      <c r="F1799" s="235"/>
      <c r="G1799" s="236"/>
      <c r="H1799" s="237">
        <f t="shared" ref="H1799:J1799" si="987">H1761</f>
        <v>4350</v>
      </c>
      <c r="I1799" s="238">
        <f t="shared" si="987"/>
        <v>0.125</v>
      </c>
      <c r="J1799" s="238">
        <f t="shared" si="987"/>
        <v>0</v>
      </c>
      <c r="K1799" s="239">
        <f t="shared" si="981"/>
        <v>3288600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864</v>
      </c>
      <c r="C1800" s="292" t="str">
        <f t="shared" si="988"/>
        <v>PCS</v>
      </c>
      <c r="D1800" s="293">
        <f t="shared" si="988"/>
        <v>3</v>
      </c>
      <c r="E1800" s="294" t="str">
        <f t="shared" si="988"/>
        <v>GUNTING JOYKO SC-838</v>
      </c>
      <c r="F1800" s="235"/>
      <c r="G1800" s="236"/>
      <c r="H1800" s="237">
        <f t="shared" ref="H1800:J1800" si="989">H1762</f>
        <v>6500</v>
      </c>
      <c r="I1800" s="238">
        <f t="shared" si="989"/>
        <v>0.125</v>
      </c>
      <c r="J1800" s="238">
        <f t="shared" si="989"/>
        <v>0</v>
      </c>
      <c r="K1800" s="239">
        <f t="shared" si="981"/>
        <v>4914000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5"/>
      <c r="K1813" s="30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1">
        <f>SUM(K1796:K1811)</f>
        <v>32112675</v>
      </c>
      <c r="K1814" s="30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3"/>
      <c r="K1815" s="30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4"/>
      <c r="K1817" s="30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5">
        <f>((J1814/1.11)+(K1816/1.11))*11%</f>
        <v>3182337.1621621619</v>
      </c>
      <c r="K1818" s="30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4"/>
      <c r="K1819" s="30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32112675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07" t="str">
        <f>J1784</f>
        <v>NOVI / CONDRO</v>
      </c>
      <c r="K1822" s="30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07">
        <f>J1785</f>
        <v>0</v>
      </c>
      <c r="K1823" s="30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23120017</v>
      </c>
      <c r="G1826" s="11" t="s">
        <v>2</v>
      </c>
      <c r="H1826" s="354" t="s">
        <v>30</v>
      </c>
      <c r="I1826" s="354"/>
      <c r="J1826" s="354"/>
      <c r="K1826" s="355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58" t="s">
        <v>3</v>
      </c>
      <c r="G1827" s="17"/>
      <c r="H1827" s="356"/>
      <c r="I1827" s="356"/>
      <c r="J1827" s="356"/>
      <c r="K1827" s="357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59">
        <v>45273</v>
      </c>
      <c r="E1828" s="360"/>
      <c r="F1828" s="358"/>
      <c r="G1828" s="18"/>
      <c r="H1828" s="361" t="s">
        <v>31</v>
      </c>
      <c r="I1828" s="361"/>
      <c r="J1828" s="361"/>
      <c r="K1828" s="362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58"/>
      <c r="G1829" s="18"/>
      <c r="H1829" s="363" t="s">
        <v>32</v>
      </c>
      <c r="I1829" s="363"/>
      <c r="J1829" s="363"/>
      <c r="K1829" s="364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102</v>
      </c>
      <c r="E1830" s="9"/>
      <c r="F1830" s="21"/>
      <c r="G1830" s="22"/>
      <c r="H1830" s="365"/>
      <c r="I1830" s="365"/>
      <c r="J1830" s="365"/>
      <c r="K1830" s="366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720</v>
      </c>
      <c r="C1834" s="46" t="s">
        <v>103</v>
      </c>
      <c r="D1834" s="93">
        <v>5</v>
      </c>
      <c r="E1834" s="110" t="s">
        <v>76</v>
      </c>
      <c r="F1834" s="48"/>
      <c r="G1834" s="49"/>
      <c r="H1834" s="50">
        <v>11900</v>
      </c>
      <c r="I1834" s="51">
        <v>0.125</v>
      </c>
      <c r="J1834" s="51">
        <v>0.05</v>
      </c>
      <c r="K1834" s="52">
        <f t="shared" ref="K1834:K1849" si="1012">(B1834*H1834-((B1834*H1834)*I1834))-((B1834*H1834-((B1834*H1834)*I1834))*J1834)</f>
        <v>7122150</v>
      </c>
      <c r="L1834" s="36"/>
    </row>
    <row r="1835" spans="1:12" s="10" customFormat="1" ht="14.1" customHeight="1" x14ac:dyDescent="0.25">
      <c r="A1835" s="45">
        <v>2</v>
      </c>
      <c r="B1835" s="46">
        <v>36</v>
      </c>
      <c r="C1835" s="46" t="s">
        <v>103</v>
      </c>
      <c r="D1835" s="93">
        <v>1</v>
      </c>
      <c r="E1835" s="110" t="s">
        <v>104</v>
      </c>
      <c r="F1835" s="48"/>
      <c r="G1835" s="49"/>
      <c r="H1835" s="50">
        <v>41500</v>
      </c>
      <c r="I1835" s="51">
        <v>0.125</v>
      </c>
      <c r="J1835" s="51">
        <v>0.05</v>
      </c>
      <c r="K1835" s="52">
        <f t="shared" si="1012"/>
        <v>1241887.5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1"/>
      <c r="K1851" s="34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3">
        <f>SUM(K1834:K1849)</f>
        <v>8364037.5</v>
      </c>
      <c r="K1852" s="34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5"/>
      <c r="K1853" s="34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2"/>
      <c r="K1855" s="34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6">
        <f>((J1852/1.11)+(K1854/1.11))*11%</f>
        <v>828868.58108108095</v>
      </c>
      <c r="K1856" s="34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2"/>
      <c r="K1857" s="34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8364037.5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48" t="s">
        <v>105</v>
      </c>
      <c r="K1860" s="34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48"/>
      <c r="K1861" s="34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23120017</v>
      </c>
      <c r="F1864" s="123"/>
      <c r="G1864" s="124" t="s">
        <v>2</v>
      </c>
      <c r="H1864" s="350" t="str">
        <f>H1826</f>
        <v>LILY JULIAWATI</v>
      </c>
      <c r="I1864" s="350"/>
      <c r="J1864" s="350"/>
      <c r="K1864" s="351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6" t="s">
        <v>3</v>
      </c>
      <c r="G1865" s="130"/>
      <c r="H1865" s="352"/>
      <c r="I1865" s="352"/>
      <c r="J1865" s="352"/>
      <c r="K1865" s="353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7">
        <f>D1828</f>
        <v>45273</v>
      </c>
      <c r="E1866" s="328"/>
      <c r="F1866" s="326"/>
      <c r="G1866" s="131"/>
      <c r="H1866" s="329" t="str">
        <f>H1828</f>
        <v>(REJO AGUNG)</v>
      </c>
      <c r="I1866" s="329"/>
      <c r="J1866" s="329"/>
      <c r="K1866" s="33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6"/>
      <c r="G1867" s="131"/>
      <c r="H1867" s="331" t="str">
        <f>H1829</f>
        <v>JOMBANG</v>
      </c>
      <c r="I1867" s="331"/>
      <c r="J1867" s="331"/>
      <c r="K1867" s="33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4789</v>
      </c>
      <c r="E1868" s="122"/>
      <c r="F1868" s="133"/>
      <c r="G1868" s="134"/>
      <c r="H1868" s="333"/>
      <c r="I1868" s="333"/>
      <c r="J1868" s="333"/>
      <c r="K1868" s="33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720</v>
      </c>
      <c r="C1872" s="287" t="str">
        <f t="shared" si="1013"/>
        <v>SET</v>
      </c>
      <c r="D1872" s="288">
        <f t="shared" si="1013"/>
        <v>5</v>
      </c>
      <c r="E1872" s="289" t="str">
        <f t="shared" si="1013"/>
        <v>CRAYON / OIL PASTEL JOYKO OP-12S PP CASE SEA WORLD</v>
      </c>
      <c r="F1872" s="158"/>
      <c r="G1872" s="159"/>
      <c r="H1872" s="160">
        <f t="shared" ref="H1872:J1872" si="1014">H1834</f>
        <v>11900</v>
      </c>
      <c r="I1872" s="161">
        <f t="shared" si="1014"/>
        <v>0.125</v>
      </c>
      <c r="J1872" s="161">
        <f t="shared" si="1014"/>
        <v>0.05</v>
      </c>
      <c r="K1872" s="162">
        <f t="shared" ref="K1872:K1887" si="1015">(B1872*H1872-((B1872*H1872)*I1872))-((B1872*H1872-((B1872*H1872)*I1872))*J1872)</f>
        <v>7122150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36</v>
      </c>
      <c r="C1873" s="287" t="str">
        <f t="shared" si="1016"/>
        <v>SET</v>
      </c>
      <c r="D1873" s="288">
        <f t="shared" si="1016"/>
        <v>1</v>
      </c>
      <c r="E1873" s="289" t="str">
        <f t="shared" si="1016"/>
        <v>CRAYON / OIL PASTEL JOYKO OP-36S PP CASE SEA WORLD</v>
      </c>
      <c r="F1873" s="158"/>
      <c r="G1873" s="159"/>
      <c r="H1873" s="160">
        <f t="shared" ref="H1873:J1873" si="1017">H1835</f>
        <v>41500</v>
      </c>
      <c r="I1873" s="161">
        <f t="shared" si="1017"/>
        <v>0.125</v>
      </c>
      <c r="J1873" s="161">
        <f t="shared" si="1017"/>
        <v>0.05</v>
      </c>
      <c r="K1873" s="162">
        <f t="shared" si="1015"/>
        <v>1241887.5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5"/>
      <c r="K1889" s="309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6">
        <f>SUM(K1872:K1887)</f>
        <v>8364037.5</v>
      </c>
      <c r="K1890" s="33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38"/>
      <c r="K1891" s="338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09"/>
      <c r="K1893" s="309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39">
        <f>((J1890/1.11)+(K1892/1.11))*11%</f>
        <v>828868.58108108095</v>
      </c>
      <c r="K1894" s="340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09"/>
      <c r="K1895" s="309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8364037.5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0" t="str">
        <f>J1860</f>
        <v>NOVI / YO</v>
      </c>
      <c r="K1898" s="311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0">
        <f>J1861</f>
        <v>0</v>
      </c>
      <c r="K1899" s="311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23120017</v>
      </c>
      <c r="F1902" s="200"/>
      <c r="G1902" s="201" t="s">
        <v>2</v>
      </c>
      <c r="H1902" s="312" t="str">
        <f>H1864</f>
        <v>LILY JULIAWATI</v>
      </c>
      <c r="I1902" s="312"/>
      <c r="J1902" s="312"/>
      <c r="K1902" s="313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6" t="s">
        <v>3</v>
      </c>
      <c r="G1903" s="207"/>
      <c r="H1903" s="314"/>
      <c r="I1903" s="314"/>
      <c r="J1903" s="314"/>
      <c r="K1903" s="315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7">
        <f>D1866</f>
        <v>45273</v>
      </c>
      <c r="E1904" s="318"/>
      <c r="F1904" s="316"/>
      <c r="G1904" s="208"/>
      <c r="H1904" s="319" t="str">
        <f>H1866</f>
        <v>(REJO AGUNG)</v>
      </c>
      <c r="I1904" s="319"/>
      <c r="J1904" s="319"/>
      <c r="K1904" s="320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6"/>
      <c r="G1905" s="208"/>
      <c r="H1905" s="321" t="str">
        <f>H1867</f>
        <v>JOMBANG</v>
      </c>
      <c r="I1905" s="321"/>
      <c r="J1905" s="321"/>
      <c r="K1905" s="322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4789</v>
      </c>
      <c r="E1906" s="199"/>
      <c r="F1906" s="210"/>
      <c r="G1906" s="211"/>
      <c r="H1906" s="323"/>
      <c r="I1906" s="323"/>
      <c r="J1906" s="323"/>
      <c r="K1906" s="324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720</v>
      </c>
      <c r="C1910" s="292" t="str">
        <f t="shared" si="1046"/>
        <v>SET</v>
      </c>
      <c r="D1910" s="293">
        <f t="shared" si="1046"/>
        <v>5</v>
      </c>
      <c r="E1910" s="294" t="str">
        <f t="shared" si="1046"/>
        <v>CRAYON / OIL PASTEL JOYKO OP-12S PP CASE SEA WORLD</v>
      </c>
      <c r="F1910" s="235"/>
      <c r="G1910" s="236"/>
      <c r="H1910" s="237">
        <f t="shared" ref="H1910:J1910" si="1047">H1872</f>
        <v>11900</v>
      </c>
      <c r="I1910" s="238">
        <f t="shared" si="1047"/>
        <v>0.125</v>
      </c>
      <c r="J1910" s="238">
        <f t="shared" si="1047"/>
        <v>0.05</v>
      </c>
      <c r="K1910" s="239">
        <f t="shared" ref="K1910:K1925" si="1048">(B1910*H1910-((B1910*H1910)*I1910))-((B1910*H1910-((B1910*H1910)*I1910))*J1910)</f>
        <v>7122150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36</v>
      </c>
      <c r="C1911" s="292" t="str">
        <f t="shared" si="1049"/>
        <v>SET</v>
      </c>
      <c r="D1911" s="293">
        <f t="shared" si="1049"/>
        <v>1</v>
      </c>
      <c r="E1911" s="294" t="str">
        <f t="shared" si="1049"/>
        <v>CRAYON / OIL PASTEL JOYKO OP-36S PP CASE SEA WORLD</v>
      </c>
      <c r="F1911" s="235"/>
      <c r="G1911" s="236"/>
      <c r="H1911" s="237">
        <f t="shared" ref="H1911:J1911" si="1050">H1873</f>
        <v>41500</v>
      </c>
      <c r="I1911" s="238">
        <f t="shared" si="1050"/>
        <v>0.125</v>
      </c>
      <c r="J1911" s="238">
        <f t="shared" si="1050"/>
        <v>0.05</v>
      </c>
      <c r="K1911" s="239">
        <f t="shared" si="1048"/>
        <v>1241887.5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5"/>
      <c r="K1927" s="30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1">
        <f>SUM(K1910:K1925)</f>
        <v>8364037.5</v>
      </c>
      <c r="K1928" s="30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3"/>
      <c r="K1929" s="30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4"/>
      <c r="K1931" s="30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5">
        <f>((J1928/1.11)+(K1930/1.11))*11%</f>
        <v>828868.58108108095</v>
      </c>
      <c r="K1932" s="30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4"/>
      <c r="K1933" s="30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8364037.5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07" t="str">
        <f>J1898</f>
        <v>NOVI / YO</v>
      </c>
      <c r="K1936" s="30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07">
        <f>J1899</f>
        <v>0</v>
      </c>
      <c r="K1937" s="30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23120018</v>
      </c>
      <c r="G1940" s="11" t="s">
        <v>2</v>
      </c>
      <c r="H1940" s="354" t="s">
        <v>107</v>
      </c>
      <c r="I1940" s="354"/>
      <c r="J1940" s="354"/>
      <c r="K1940" s="355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58" t="s">
        <v>3</v>
      </c>
      <c r="G1941" s="17"/>
      <c r="H1941" s="356"/>
      <c r="I1941" s="356"/>
      <c r="J1941" s="356"/>
      <c r="K1941" s="357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59">
        <v>45273</v>
      </c>
      <c r="E1942" s="360"/>
      <c r="F1942" s="358"/>
      <c r="G1942" s="18"/>
      <c r="H1942" s="361" t="s">
        <v>108</v>
      </c>
      <c r="I1942" s="361"/>
      <c r="J1942" s="361"/>
      <c r="K1942" s="362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58"/>
      <c r="G1943" s="18"/>
      <c r="H1943" s="363" t="s">
        <v>109</v>
      </c>
      <c r="I1943" s="363"/>
      <c r="J1943" s="363"/>
      <c r="K1943" s="364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106</v>
      </c>
      <c r="E1944" s="9"/>
      <c r="F1944" s="21"/>
      <c r="G1944" s="22"/>
      <c r="H1944" s="365"/>
      <c r="I1944" s="365"/>
      <c r="J1944" s="365"/>
      <c r="K1944" s="366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720</v>
      </c>
      <c r="C1948" s="46" t="s">
        <v>110</v>
      </c>
      <c r="D1948" s="93">
        <v>1</v>
      </c>
      <c r="E1948" s="63" t="s">
        <v>111</v>
      </c>
      <c r="F1948" s="48"/>
      <c r="G1948" s="49"/>
      <c r="H1948" s="50">
        <v>3700</v>
      </c>
      <c r="I1948" s="51">
        <v>0.125</v>
      </c>
      <c r="J1948" s="51"/>
      <c r="K1948" s="52">
        <f t="shared" ref="K1948:K1963" si="1079">(B1948*H1948-((B1948*H1948)*I1948))-((B1948*H1948-((B1948*H1948)*I1948))*J1948)</f>
        <v>2331000</v>
      </c>
      <c r="L1948" s="36"/>
    </row>
    <row r="1949" spans="1:12" s="10" customFormat="1" ht="14.1" customHeight="1" x14ac:dyDescent="0.25">
      <c r="A1949" s="45">
        <v>2</v>
      </c>
      <c r="B1949" s="46">
        <v>96</v>
      </c>
      <c r="C1949" s="46" t="s">
        <v>110</v>
      </c>
      <c r="D1949" s="93">
        <v>1</v>
      </c>
      <c r="E1949" s="110" t="s">
        <v>112</v>
      </c>
      <c r="F1949" s="48"/>
      <c r="G1949" s="49"/>
      <c r="H1949" s="50">
        <v>6300</v>
      </c>
      <c r="I1949" s="51">
        <v>0.125</v>
      </c>
      <c r="J1949" s="51"/>
      <c r="K1949" s="52">
        <f t="shared" si="1079"/>
        <v>529200</v>
      </c>
      <c r="L1949" s="36"/>
    </row>
    <row r="1950" spans="1:12" s="10" customFormat="1" ht="14.1" customHeight="1" x14ac:dyDescent="0.25">
      <c r="A1950" s="45">
        <v>3</v>
      </c>
      <c r="B1950" s="46">
        <v>60</v>
      </c>
      <c r="C1950" s="46" t="s">
        <v>113</v>
      </c>
      <c r="D1950" s="93"/>
      <c r="E1950" s="110" t="s">
        <v>114</v>
      </c>
      <c r="F1950" s="48"/>
      <c r="G1950" s="49"/>
      <c r="H1950" s="50">
        <v>12600</v>
      </c>
      <c r="I1950" s="51">
        <v>0.125</v>
      </c>
      <c r="J1950" s="51"/>
      <c r="K1950" s="52">
        <f t="shared" si="1079"/>
        <v>661500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1"/>
      <c r="K1965" s="34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3">
        <f>SUM(K1948:K1963)</f>
        <v>3521700</v>
      </c>
      <c r="K1966" s="34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5"/>
      <c r="K1967" s="34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2"/>
      <c r="K1969" s="34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6">
        <f>((J1966/1.11)+(K1968/1.11))*11%</f>
        <v>348997.29729729728</v>
      </c>
      <c r="K1970" s="34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2"/>
      <c r="K1971" s="34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3521700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48" t="s">
        <v>105</v>
      </c>
      <c r="K1974" s="34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48"/>
      <c r="K1975" s="34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23120018</v>
      </c>
      <c r="F1978" s="123"/>
      <c r="G1978" s="124" t="s">
        <v>2</v>
      </c>
      <c r="H1978" s="350" t="str">
        <f>H1940</f>
        <v>SETIAWAN BUDIONO</v>
      </c>
      <c r="I1978" s="350"/>
      <c r="J1978" s="350"/>
      <c r="K1978" s="351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6" t="s">
        <v>3</v>
      </c>
      <c r="G1979" s="130"/>
      <c r="H1979" s="352"/>
      <c r="I1979" s="352"/>
      <c r="J1979" s="352"/>
      <c r="K1979" s="353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7">
        <f>D1942</f>
        <v>45273</v>
      </c>
      <c r="E1980" s="328"/>
      <c r="F1980" s="326"/>
      <c r="G1980" s="131"/>
      <c r="H1980" s="329" t="str">
        <f>H1942</f>
        <v>( PRIMA )</v>
      </c>
      <c r="I1980" s="329"/>
      <c r="J1980" s="329"/>
      <c r="K1980" s="33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6"/>
      <c r="G1981" s="131"/>
      <c r="H1981" s="331" t="str">
        <f>H1943</f>
        <v>PEKALONGAN</v>
      </c>
      <c r="I1981" s="331"/>
      <c r="J1981" s="331"/>
      <c r="K1981" s="33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4788</v>
      </c>
      <c r="E1982" s="122"/>
      <c r="F1982" s="133"/>
      <c r="G1982" s="134"/>
      <c r="H1982" s="333"/>
      <c r="I1982" s="333"/>
      <c r="J1982" s="333"/>
      <c r="K1982" s="33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720</v>
      </c>
      <c r="C1986" s="287" t="str">
        <f t="shared" si="1080"/>
        <v>PC</v>
      </c>
      <c r="D1986" s="288">
        <f t="shared" si="1080"/>
        <v>1</v>
      </c>
      <c r="E1986" s="289" t="str">
        <f t="shared" si="1080"/>
        <v>HIGHLIGHTER / STABILLO JOYKO HL-1/2/3/4/5 (Kn/Hj/Br/Pink/Or)</v>
      </c>
      <c r="F1986" s="158"/>
      <c r="G1986" s="159"/>
      <c r="H1986" s="160">
        <f t="shared" ref="H1986:J1986" si="1081">H1948</f>
        <v>3700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2331000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96</v>
      </c>
      <c r="C1987" s="287" t="str">
        <f t="shared" si="1083"/>
        <v>PC</v>
      </c>
      <c r="D1987" s="288">
        <f t="shared" si="1083"/>
        <v>1</v>
      </c>
      <c r="E1987" s="289" t="str">
        <f t="shared" si="1083"/>
        <v>NOTEBOOK JOYKO A6 NB-665</v>
      </c>
      <c r="F1987" s="158"/>
      <c r="G1987" s="159"/>
      <c r="H1987" s="160">
        <f t="shared" ref="H1987:J1987" si="1084">H1949</f>
        <v>6300</v>
      </c>
      <c r="I1987" s="161">
        <f t="shared" si="1084"/>
        <v>0.125</v>
      </c>
      <c r="J1987" s="161">
        <f t="shared" si="1084"/>
        <v>0</v>
      </c>
      <c r="K1987" s="162">
        <f t="shared" si="1082"/>
        <v>529200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60</v>
      </c>
      <c r="C1988" s="287" t="str">
        <f t="shared" si="1085"/>
        <v>LS</v>
      </c>
      <c r="D1988" s="288">
        <f t="shared" si="1085"/>
        <v>0</v>
      </c>
      <c r="E1988" s="289" t="str">
        <f t="shared" si="1085"/>
        <v>BALLPEN JOYKO BP-338 VOCUS</v>
      </c>
      <c r="F1988" s="158"/>
      <c r="G1988" s="159"/>
      <c r="H1988" s="160">
        <f t="shared" ref="H1988:J1988" si="1086">H1950</f>
        <v>12600</v>
      </c>
      <c r="I1988" s="161">
        <f t="shared" si="1086"/>
        <v>0.125</v>
      </c>
      <c r="J1988" s="161">
        <f t="shared" si="1086"/>
        <v>0</v>
      </c>
      <c r="K1988" s="162">
        <f t="shared" si="1082"/>
        <v>661500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5"/>
      <c r="K2003" s="309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6">
        <f>SUM(K1986:K2001)</f>
        <v>3521700</v>
      </c>
      <c r="K2004" s="33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38"/>
      <c r="K2005" s="338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09"/>
      <c r="K2007" s="309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39">
        <f>((J2004/1.11)+(K2006/1.11))*11%</f>
        <v>348997.29729729728</v>
      </c>
      <c r="K2008" s="340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09"/>
      <c r="K2009" s="309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3521700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0" t="str">
        <f>J1974</f>
        <v>NOVI / YO</v>
      </c>
      <c r="K2012" s="311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0">
        <f>J1975</f>
        <v>0</v>
      </c>
      <c r="K2013" s="311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23120018</v>
      </c>
      <c r="F2016" s="200"/>
      <c r="G2016" s="201" t="s">
        <v>2</v>
      </c>
      <c r="H2016" s="312" t="str">
        <f>H1978</f>
        <v>SETIAWAN BUDIONO</v>
      </c>
      <c r="I2016" s="312"/>
      <c r="J2016" s="312"/>
      <c r="K2016" s="313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6" t="s">
        <v>3</v>
      </c>
      <c r="G2017" s="207"/>
      <c r="H2017" s="314"/>
      <c r="I2017" s="314"/>
      <c r="J2017" s="314"/>
      <c r="K2017" s="315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7">
        <f>D1980</f>
        <v>45273</v>
      </c>
      <c r="E2018" s="318"/>
      <c r="F2018" s="316"/>
      <c r="G2018" s="208"/>
      <c r="H2018" s="319" t="str">
        <f>H1980</f>
        <v>( PRIMA )</v>
      </c>
      <c r="I2018" s="319"/>
      <c r="J2018" s="319"/>
      <c r="K2018" s="320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6"/>
      <c r="G2019" s="208"/>
      <c r="H2019" s="321" t="str">
        <f>H1981</f>
        <v>PEKALONGAN</v>
      </c>
      <c r="I2019" s="321"/>
      <c r="J2019" s="321"/>
      <c r="K2019" s="322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4788</v>
      </c>
      <c r="E2020" s="199"/>
      <c r="F2020" s="210"/>
      <c r="G2020" s="211"/>
      <c r="H2020" s="323"/>
      <c r="I2020" s="323"/>
      <c r="J2020" s="323"/>
      <c r="K2020" s="324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720</v>
      </c>
      <c r="C2024" s="292" t="str">
        <f t="shared" si="1113"/>
        <v>PC</v>
      </c>
      <c r="D2024" s="293">
        <f t="shared" si="1113"/>
        <v>1</v>
      </c>
      <c r="E2024" s="294" t="str">
        <f t="shared" si="1113"/>
        <v>HIGHLIGHTER / STABILLO JOYKO HL-1/2/3/4/5 (Kn/Hj/Br/Pink/Or)</v>
      </c>
      <c r="F2024" s="235"/>
      <c r="G2024" s="236"/>
      <c r="H2024" s="237">
        <f t="shared" ref="H2024:J2024" si="1114">H1986</f>
        <v>3700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2331000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96</v>
      </c>
      <c r="C2025" s="292" t="str">
        <f t="shared" si="1116"/>
        <v>PC</v>
      </c>
      <c r="D2025" s="293">
        <f t="shared" si="1116"/>
        <v>1</v>
      </c>
      <c r="E2025" s="294" t="str">
        <f t="shared" si="1116"/>
        <v>NOTEBOOK JOYKO A6 NB-665</v>
      </c>
      <c r="F2025" s="235"/>
      <c r="G2025" s="236"/>
      <c r="H2025" s="237">
        <f t="shared" ref="H2025:J2025" si="1117">H1987</f>
        <v>6300</v>
      </c>
      <c r="I2025" s="238">
        <f t="shared" si="1117"/>
        <v>0.125</v>
      </c>
      <c r="J2025" s="238">
        <f t="shared" si="1117"/>
        <v>0</v>
      </c>
      <c r="K2025" s="239">
        <f t="shared" si="1115"/>
        <v>529200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60</v>
      </c>
      <c r="C2026" s="292" t="str">
        <f t="shared" si="1118"/>
        <v>LS</v>
      </c>
      <c r="D2026" s="293">
        <f t="shared" si="1118"/>
        <v>0</v>
      </c>
      <c r="E2026" s="294" t="str">
        <f t="shared" si="1118"/>
        <v>BALLPEN JOYKO BP-338 VOCUS</v>
      </c>
      <c r="F2026" s="235"/>
      <c r="G2026" s="236"/>
      <c r="H2026" s="237">
        <f t="shared" ref="H2026:J2026" si="1119">H1988</f>
        <v>12600</v>
      </c>
      <c r="I2026" s="238">
        <f t="shared" si="1119"/>
        <v>0.125</v>
      </c>
      <c r="J2026" s="238">
        <f t="shared" si="1119"/>
        <v>0</v>
      </c>
      <c r="K2026" s="239">
        <f t="shared" si="1115"/>
        <v>661500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5"/>
      <c r="K2041" s="30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1">
        <f>SUM(K2024:K2039)</f>
        <v>3521700</v>
      </c>
      <c r="K2042" s="30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3"/>
      <c r="K2043" s="30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4"/>
      <c r="K2045" s="30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5">
        <f>((J2042/1.11)+(K2044/1.11))*11%</f>
        <v>348997.29729729728</v>
      </c>
      <c r="K2046" s="30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4"/>
      <c r="K2047" s="30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3521700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07" t="str">
        <f>J2012</f>
        <v>NOVI / YO</v>
      </c>
      <c r="K2050" s="30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07">
        <f>J2013</f>
        <v>0</v>
      </c>
      <c r="K2051" s="30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23120019</v>
      </c>
      <c r="G2054" s="11" t="s">
        <v>2</v>
      </c>
      <c r="H2054" s="354" t="s">
        <v>67</v>
      </c>
      <c r="I2054" s="354"/>
      <c r="J2054" s="354"/>
      <c r="K2054" s="355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58" t="s">
        <v>3</v>
      </c>
      <c r="G2055" s="17"/>
      <c r="H2055" s="356"/>
      <c r="I2055" s="356"/>
      <c r="J2055" s="356"/>
      <c r="K2055" s="357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59">
        <v>45275</v>
      </c>
      <c r="E2056" s="360"/>
      <c r="F2056" s="358"/>
      <c r="G2056" s="18"/>
      <c r="H2056" s="361" t="s">
        <v>39</v>
      </c>
      <c r="I2056" s="361"/>
      <c r="J2056" s="361"/>
      <c r="K2056" s="362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58"/>
      <c r="G2057" s="18"/>
      <c r="H2057" s="363" t="s">
        <v>68</v>
      </c>
      <c r="I2057" s="363"/>
      <c r="J2057" s="363"/>
      <c r="K2057" s="364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116</v>
      </c>
      <c r="E2058" s="9"/>
      <c r="F2058" s="21"/>
      <c r="G2058" s="22"/>
      <c r="H2058" s="365"/>
      <c r="I2058" s="365"/>
      <c r="J2058" s="365"/>
      <c r="K2058" s="366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100</v>
      </c>
      <c r="C2062" s="46" t="s">
        <v>34</v>
      </c>
      <c r="D2062" s="93">
        <v>5</v>
      </c>
      <c r="E2062" s="110" t="s">
        <v>117</v>
      </c>
      <c r="F2062" s="48"/>
      <c r="G2062" s="49"/>
      <c r="H2062" s="50">
        <v>84000</v>
      </c>
      <c r="I2062" s="51">
        <v>0.125</v>
      </c>
      <c r="J2062" s="51">
        <v>0.05</v>
      </c>
      <c r="K2062" s="52">
        <f t="shared" ref="K2062:K2077" si="1146">(B2062*H2062-((B2062*H2062)*I2062))-((B2062*H2062-((B2062*H2062)*I2062))*J2062)</f>
        <v>6982500</v>
      </c>
      <c r="L2062" s="36"/>
    </row>
    <row r="2063" spans="1:12" s="10" customFormat="1" ht="14.1" customHeight="1" x14ac:dyDescent="0.25">
      <c r="A2063" s="45">
        <v>2</v>
      </c>
      <c r="B2063" s="46">
        <v>80</v>
      </c>
      <c r="C2063" s="46" t="s">
        <v>34</v>
      </c>
      <c r="D2063" s="93">
        <v>2</v>
      </c>
      <c r="E2063" s="110" t="s">
        <v>118</v>
      </c>
      <c r="F2063" s="48"/>
      <c r="G2063" s="49"/>
      <c r="H2063" s="50">
        <v>49200</v>
      </c>
      <c r="I2063" s="51">
        <v>0.125</v>
      </c>
      <c r="J2063" s="51"/>
      <c r="K2063" s="52">
        <f t="shared" si="1146"/>
        <v>3444000</v>
      </c>
      <c r="L2063" s="36"/>
    </row>
    <row r="2064" spans="1:12" s="10" customFormat="1" ht="14.1" customHeight="1" x14ac:dyDescent="0.25">
      <c r="A2064" s="45">
        <v>3</v>
      </c>
      <c r="B2064" s="46">
        <v>24</v>
      </c>
      <c r="C2064" s="46" t="s">
        <v>34</v>
      </c>
      <c r="D2064" s="93">
        <v>1</v>
      </c>
      <c r="E2064" s="110" t="s">
        <v>119</v>
      </c>
      <c r="F2064" s="48"/>
      <c r="G2064" s="49"/>
      <c r="H2064" s="50">
        <v>162000</v>
      </c>
      <c r="I2064" s="51">
        <v>0.125</v>
      </c>
      <c r="J2064" s="51">
        <v>0.05</v>
      </c>
      <c r="K2064" s="52">
        <f t="shared" si="1146"/>
        <v>3231900</v>
      </c>
      <c r="L2064" s="36"/>
    </row>
    <row r="2065" spans="1:12" s="10" customFormat="1" ht="14.1" customHeight="1" x14ac:dyDescent="0.25">
      <c r="A2065" s="45">
        <v>4</v>
      </c>
      <c r="B2065" s="46">
        <v>24</v>
      </c>
      <c r="C2065" s="46" t="s">
        <v>47</v>
      </c>
      <c r="D2065" s="93">
        <v>1</v>
      </c>
      <c r="E2065" s="110" t="s">
        <v>120</v>
      </c>
      <c r="F2065" s="48"/>
      <c r="G2065" s="49"/>
      <c r="H2065" s="50">
        <v>11100</v>
      </c>
      <c r="I2065" s="51">
        <v>0.125</v>
      </c>
      <c r="J2065" s="51"/>
      <c r="K2065" s="52">
        <f t="shared" si="1146"/>
        <v>233100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1"/>
      <c r="K2079" s="34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3">
        <f>SUM(K2062:K2077)</f>
        <v>13891500</v>
      </c>
      <c r="K2080" s="34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5"/>
      <c r="K2081" s="34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2"/>
      <c r="K2083" s="34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6">
        <f>((J2080/1.11)+(K2082/1.11))*11%</f>
        <v>1376635.1351351349</v>
      </c>
      <c r="K2084" s="34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2"/>
      <c r="K2085" s="34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13891500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48" t="s">
        <v>36</v>
      </c>
      <c r="K2088" s="34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48"/>
      <c r="K2089" s="34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23120019</v>
      </c>
      <c r="F2092" s="123"/>
      <c r="G2092" s="124" t="s">
        <v>2</v>
      </c>
      <c r="H2092" s="350" t="str">
        <f>H2054</f>
        <v>CV LANCAR JAYA SENTOSA</v>
      </c>
      <c r="I2092" s="350"/>
      <c r="J2092" s="350"/>
      <c r="K2092" s="351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6" t="s">
        <v>3</v>
      </c>
      <c r="G2093" s="130"/>
      <c r="H2093" s="352"/>
      <c r="I2093" s="352"/>
      <c r="J2093" s="352"/>
      <c r="K2093" s="353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7">
        <f>D2056</f>
        <v>45275</v>
      </c>
      <c r="E2094" s="328"/>
      <c r="F2094" s="326"/>
      <c r="G2094" s="131"/>
      <c r="H2094" s="329" t="str">
        <f>H2056</f>
        <v/>
      </c>
      <c r="I2094" s="329"/>
      <c r="J2094" s="329"/>
      <c r="K2094" s="33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6"/>
      <c r="G2095" s="131"/>
      <c r="H2095" s="331" t="str">
        <f>H2057</f>
        <v>MALANG</v>
      </c>
      <c r="I2095" s="331"/>
      <c r="J2095" s="331"/>
      <c r="K2095" s="33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3296</v>
      </c>
      <c r="E2096" s="122"/>
      <c r="F2096" s="133"/>
      <c r="G2096" s="134"/>
      <c r="H2096" s="333"/>
      <c r="I2096" s="333"/>
      <c r="J2096" s="333"/>
      <c r="K2096" s="33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100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STAPLER JOYKO HD-10CL</v>
      </c>
      <c r="F2100" s="158"/>
      <c r="G2100" s="159"/>
      <c r="H2100" s="160">
        <f t="shared" ref="H2100:J2100" si="1148">H2062</f>
        <v>84000</v>
      </c>
      <c r="I2100" s="161">
        <f t="shared" si="1148"/>
        <v>0.125</v>
      </c>
      <c r="J2100" s="161">
        <f t="shared" si="1148"/>
        <v>0.05</v>
      </c>
      <c r="K2100" s="162">
        <f t="shared" ref="K2100:K2115" si="1149">(B2100*H2100-((B2100*H2100)*I2100))-((B2100*H2100-((B2100*H2100)*I2100))*J2100)</f>
        <v>6982500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80</v>
      </c>
      <c r="C2101" s="287" t="str">
        <f t="shared" si="1150"/>
        <v>LSN</v>
      </c>
      <c r="D2101" s="288">
        <f t="shared" si="1150"/>
        <v>2</v>
      </c>
      <c r="E2101" s="289" t="str">
        <f t="shared" si="1150"/>
        <v>ISI CUTTER 18 MM JOYKO L-150 AM (BESAR)</v>
      </c>
      <c r="F2101" s="158"/>
      <c r="G2101" s="159"/>
      <c r="H2101" s="160">
        <f t="shared" ref="H2101:J2101" si="1151">H2063</f>
        <v>49200</v>
      </c>
      <c r="I2101" s="161">
        <f t="shared" si="1151"/>
        <v>0.125</v>
      </c>
      <c r="J2101" s="161">
        <f t="shared" si="1151"/>
        <v>0</v>
      </c>
      <c r="K2101" s="162">
        <f t="shared" si="1149"/>
        <v>3444000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24</v>
      </c>
      <c r="C2102" s="287" t="str">
        <f t="shared" si="1152"/>
        <v>LSN</v>
      </c>
      <c r="D2102" s="288">
        <f t="shared" si="1152"/>
        <v>1</v>
      </c>
      <c r="E2102" s="289" t="str">
        <f t="shared" si="1152"/>
        <v>CUTTER 18 MM JOYKO L-500 + ISI (BESAR)</v>
      </c>
      <c r="F2102" s="158"/>
      <c r="G2102" s="159"/>
      <c r="H2102" s="160">
        <f t="shared" ref="H2102:J2102" si="1153">H2064</f>
        <v>162000</v>
      </c>
      <c r="I2102" s="161">
        <f t="shared" si="1153"/>
        <v>0.125</v>
      </c>
      <c r="J2102" s="161">
        <f t="shared" si="1153"/>
        <v>0.05</v>
      </c>
      <c r="K2102" s="162">
        <f t="shared" si="1149"/>
        <v>3231900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24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TAPE CUTTER JOYKO TD-102</v>
      </c>
      <c r="F2103" s="158"/>
      <c r="G2103" s="159"/>
      <c r="H2103" s="160">
        <f t="shared" ref="H2103:J2103" si="1155">H2065</f>
        <v>11100</v>
      </c>
      <c r="I2103" s="161">
        <f t="shared" si="1155"/>
        <v>0.125</v>
      </c>
      <c r="J2103" s="161">
        <f t="shared" si="1155"/>
        <v>0</v>
      </c>
      <c r="K2103" s="162">
        <f t="shared" si="1149"/>
        <v>233100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5"/>
      <c r="K2117" s="309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6">
        <f>SUM(K2100:K2115)</f>
        <v>13891500</v>
      </c>
      <c r="K2118" s="33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38"/>
      <c r="K2119" s="338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09"/>
      <c r="K2121" s="309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39">
        <f>((J2118/1.11)+(K2120/1.11))*11%</f>
        <v>1376635.1351351349</v>
      </c>
      <c r="K2122" s="340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09"/>
      <c r="K2123" s="309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13891500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0" t="str">
        <f>J2088</f>
        <v>NOVI / CONDRO</v>
      </c>
      <c r="K2126" s="311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0">
        <f>J2089</f>
        <v>0</v>
      </c>
      <c r="K2127" s="311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23120019</v>
      </c>
      <c r="F2130" s="200"/>
      <c r="G2130" s="201" t="s">
        <v>2</v>
      </c>
      <c r="H2130" s="312" t="str">
        <f>H2092</f>
        <v>CV LANCAR JAYA SENTOSA</v>
      </c>
      <c r="I2130" s="312"/>
      <c r="J2130" s="312"/>
      <c r="K2130" s="313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6" t="s">
        <v>3</v>
      </c>
      <c r="G2131" s="207"/>
      <c r="H2131" s="314"/>
      <c r="I2131" s="314"/>
      <c r="J2131" s="314"/>
      <c r="K2131" s="315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7">
        <f>D2094</f>
        <v>45275</v>
      </c>
      <c r="E2132" s="318"/>
      <c r="F2132" s="316"/>
      <c r="G2132" s="208"/>
      <c r="H2132" s="319" t="str">
        <f>H2094</f>
        <v/>
      </c>
      <c r="I2132" s="319"/>
      <c r="J2132" s="319"/>
      <c r="K2132" s="320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6"/>
      <c r="G2133" s="208"/>
      <c r="H2133" s="321" t="str">
        <f>H2095</f>
        <v>MALANG</v>
      </c>
      <c r="I2133" s="321"/>
      <c r="J2133" s="321"/>
      <c r="K2133" s="322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3296</v>
      </c>
      <c r="E2134" s="199"/>
      <c r="F2134" s="210"/>
      <c r="G2134" s="211"/>
      <c r="H2134" s="323"/>
      <c r="I2134" s="323"/>
      <c r="J2134" s="323"/>
      <c r="K2134" s="324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100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STAPLER JOYKO HD-10CL</v>
      </c>
      <c r="F2138" s="235"/>
      <c r="G2138" s="236"/>
      <c r="H2138" s="237">
        <f t="shared" ref="H2138:J2138" si="1181">H2100</f>
        <v>84000</v>
      </c>
      <c r="I2138" s="238">
        <f t="shared" si="1181"/>
        <v>0.125</v>
      </c>
      <c r="J2138" s="238">
        <f t="shared" si="1181"/>
        <v>0.05</v>
      </c>
      <c r="K2138" s="239">
        <f t="shared" ref="K2138:K2153" si="1182">(B2138*H2138-((B2138*H2138)*I2138))-((B2138*H2138-((B2138*H2138)*I2138))*J2138)</f>
        <v>6982500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80</v>
      </c>
      <c r="C2139" s="292" t="str">
        <f t="shared" si="1183"/>
        <v>LSN</v>
      </c>
      <c r="D2139" s="293">
        <f t="shared" si="1183"/>
        <v>2</v>
      </c>
      <c r="E2139" s="294" t="str">
        <f t="shared" si="1183"/>
        <v>ISI CUTTER 18 MM JOYKO L-150 AM (BESAR)</v>
      </c>
      <c r="F2139" s="235"/>
      <c r="G2139" s="236"/>
      <c r="H2139" s="237">
        <f t="shared" ref="H2139:J2139" si="1184">H2101</f>
        <v>49200</v>
      </c>
      <c r="I2139" s="238">
        <f t="shared" si="1184"/>
        <v>0.125</v>
      </c>
      <c r="J2139" s="238">
        <f t="shared" si="1184"/>
        <v>0</v>
      </c>
      <c r="K2139" s="239">
        <f t="shared" si="1182"/>
        <v>3444000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24</v>
      </c>
      <c r="C2140" s="292" t="str">
        <f t="shared" si="1185"/>
        <v>LSN</v>
      </c>
      <c r="D2140" s="293">
        <f t="shared" si="1185"/>
        <v>1</v>
      </c>
      <c r="E2140" s="294" t="str">
        <f t="shared" si="1185"/>
        <v>CUTTER 18 MM JOYKO L-500 + ISI (BESAR)</v>
      </c>
      <c r="F2140" s="235"/>
      <c r="G2140" s="236"/>
      <c r="H2140" s="237">
        <f t="shared" ref="H2140:J2140" si="1186">H2102</f>
        <v>162000</v>
      </c>
      <c r="I2140" s="238">
        <f t="shared" si="1186"/>
        <v>0.125</v>
      </c>
      <c r="J2140" s="238">
        <f t="shared" si="1186"/>
        <v>0.05</v>
      </c>
      <c r="K2140" s="239">
        <f t="shared" si="1182"/>
        <v>3231900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24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TAPE CUTTER JOYKO TD-102</v>
      </c>
      <c r="F2141" s="235"/>
      <c r="G2141" s="236"/>
      <c r="H2141" s="237">
        <f t="shared" ref="H2141:J2141" si="1188">H2103</f>
        <v>11100</v>
      </c>
      <c r="I2141" s="238">
        <f t="shared" si="1188"/>
        <v>0.125</v>
      </c>
      <c r="J2141" s="238">
        <f t="shared" si="1188"/>
        <v>0</v>
      </c>
      <c r="K2141" s="239">
        <f t="shared" si="1182"/>
        <v>233100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5"/>
      <c r="K2155" s="30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1">
        <f>SUM(K2138:K2153)</f>
        <v>13891500</v>
      </c>
      <c r="K2156" s="30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3"/>
      <c r="K2157" s="30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4"/>
      <c r="K2159" s="30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5">
        <f>((J2156/1.11)+(K2158/1.11))*11%</f>
        <v>1376635.1351351349</v>
      </c>
      <c r="K2160" s="30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4"/>
      <c r="K2161" s="30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13891500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07" t="str">
        <f>J2126</f>
        <v>NOVI / CONDRO</v>
      </c>
      <c r="K2164" s="30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07">
        <f>J2127</f>
        <v>0</v>
      </c>
      <c r="K2165" s="30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23120020</v>
      </c>
      <c r="G2168" s="11" t="s">
        <v>2</v>
      </c>
      <c r="H2168" s="354" t="s">
        <v>107</v>
      </c>
      <c r="I2168" s="354"/>
      <c r="J2168" s="354"/>
      <c r="K2168" s="355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58" t="s">
        <v>3</v>
      </c>
      <c r="G2169" s="17"/>
      <c r="H2169" s="356"/>
      <c r="I2169" s="356"/>
      <c r="J2169" s="356"/>
      <c r="K2169" s="357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59">
        <v>45276</v>
      </c>
      <c r="E2170" s="360"/>
      <c r="F2170" s="358"/>
      <c r="G2170" s="18"/>
      <c r="H2170" s="361" t="s">
        <v>108</v>
      </c>
      <c r="I2170" s="361"/>
      <c r="J2170" s="361"/>
      <c r="K2170" s="362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58"/>
      <c r="G2171" s="18"/>
      <c r="H2171" s="363" t="s">
        <v>109</v>
      </c>
      <c r="I2171" s="363"/>
      <c r="J2171" s="363"/>
      <c r="K2171" s="364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124</v>
      </c>
      <c r="E2172" s="9"/>
      <c r="F2172" s="21"/>
      <c r="G2172" s="22"/>
      <c r="H2172" s="365"/>
      <c r="I2172" s="365"/>
      <c r="J2172" s="365"/>
      <c r="K2172" s="366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12</v>
      </c>
      <c r="C2176" s="46" t="s">
        <v>47</v>
      </c>
      <c r="D2176" s="93" t="s">
        <v>39</v>
      </c>
      <c r="E2176" s="110" t="s">
        <v>125</v>
      </c>
      <c r="F2176" s="48"/>
      <c r="G2176" s="49"/>
      <c r="H2176" s="50">
        <v>110000</v>
      </c>
      <c r="I2176" s="51"/>
      <c r="J2176" s="51"/>
      <c r="K2176" s="52">
        <f t="shared" ref="K2176:K2191" si="1213">(B2176*H2176-((B2176*H2176)*I2176))-((B2176*H2176-((B2176*H2176)*I2176))*J2176)</f>
        <v>1320000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1"/>
      <c r="K2193" s="34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3">
        <f>SUM(K2176:K2191)</f>
        <v>1320000</v>
      </c>
      <c r="K2194" s="34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5"/>
      <c r="K2195" s="34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2"/>
      <c r="K2197" s="34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6">
        <f>((J2194/1.11)+(K2196/1.11))*11%</f>
        <v>130810.8108108108</v>
      </c>
      <c r="K2198" s="34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2"/>
      <c r="K2199" s="34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1320000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48" t="s">
        <v>36</v>
      </c>
      <c r="K2202" s="34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48"/>
      <c r="K2203" s="34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23120020</v>
      </c>
      <c r="F2206" s="123"/>
      <c r="G2206" s="124" t="s">
        <v>2</v>
      </c>
      <c r="H2206" s="350" t="str">
        <f>H2168</f>
        <v>SETIAWAN BUDIONO</v>
      </c>
      <c r="I2206" s="350"/>
      <c r="J2206" s="350"/>
      <c r="K2206" s="351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6" t="s">
        <v>3</v>
      </c>
      <c r="G2207" s="130"/>
      <c r="H2207" s="352"/>
      <c r="I2207" s="352"/>
      <c r="J2207" s="352"/>
      <c r="K2207" s="353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7">
        <f>D2170</f>
        <v>45276</v>
      </c>
      <c r="E2208" s="328"/>
      <c r="F2208" s="326"/>
      <c r="G2208" s="131"/>
      <c r="H2208" s="329" t="str">
        <f>H2170</f>
        <v>( PRIMA )</v>
      </c>
      <c r="I2208" s="329"/>
      <c r="J2208" s="329"/>
      <c r="K2208" s="33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6"/>
      <c r="G2209" s="131"/>
      <c r="H2209" s="331" t="str">
        <f>H2171</f>
        <v>PEKALONGAN</v>
      </c>
      <c r="I2209" s="331"/>
      <c r="J2209" s="331"/>
      <c r="K2209" s="33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0654</v>
      </c>
      <c r="E2210" s="122"/>
      <c r="F2210" s="133"/>
      <c r="G2210" s="134"/>
      <c r="H2210" s="333"/>
      <c r="I2210" s="333"/>
      <c r="J2210" s="333"/>
      <c r="K2210" s="33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12</v>
      </c>
      <c r="C2214" s="287" t="str">
        <f t="shared" si="1214"/>
        <v>PCS</v>
      </c>
      <c r="D2214" s="288" t="str">
        <f t="shared" si="1214"/>
        <v/>
      </c>
      <c r="E2214" s="289" t="str">
        <f t="shared" si="1214"/>
        <v>RAK SUSUN BESI 5 SUSUN</v>
      </c>
      <c r="F2214" s="158"/>
      <c r="G2214" s="159"/>
      <c r="H2214" s="160">
        <f t="shared" ref="H2214:J2214" si="1215">H2176</f>
        <v>110000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1320000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5"/>
      <c r="K2231" s="309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6">
        <f>SUM(K2214:K2229)</f>
        <v>1320000</v>
      </c>
      <c r="K2232" s="33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38"/>
      <c r="K2233" s="338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09"/>
      <c r="K2235" s="309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39">
        <f>((J2232/1.11)+(K2234/1.11))*11%</f>
        <v>130810.8108108108</v>
      </c>
      <c r="K2236" s="340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09"/>
      <c r="K2237" s="309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1320000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0" t="str">
        <f>J2202</f>
        <v>NOVI / CONDRO</v>
      </c>
      <c r="K2240" s="311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0">
        <f>J2203</f>
        <v>0</v>
      </c>
      <c r="K2241" s="311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23120020</v>
      </c>
      <c r="F2244" s="200"/>
      <c r="G2244" s="201" t="s">
        <v>2</v>
      </c>
      <c r="H2244" s="312" t="str">
        <f>H2206</f>
        <v>SETIAWAN BUDIONO</v>
      </c>
      <c r="I2244" s="312"/>
      <c r="J2244" s="312"/>
      <c r="K2244" s="313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6" t="s">
        <v>3</v>
      </c>
      <c r="G2245" s="207"/>
      <c r="H2245" s="314"/>
      <c r="I2245" s="314"/>
      <c r="J2245" s="314"/>
      <c r="K2245" s="315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7">
        <f>D2208</f>
        <v>45276</v>
      </c>
      <c r="E2246" s="318"/>
      <c r="F2246" s="316"/>
      <c r="G2246" s="208"/>
      <c r="H2246" s="319" t="str">
        <f>H2208</f>
        <v>( PRIMA )</v>
      </c>
      <c r="I2246" s="319"/>
      <c r="J2246" s="319"/>
      <c r="K2246" s="320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6"/>
      <c r="G2247" s="208"/>
      <c r="H2247" s="321" t="str">
        <f>H2209</f>
        <v>PEKALONGAN</v>
      </c>
      <c r="I2247" s="321"/>
      <c r="J2247" s="321"/>
      <c r="K2247" s="322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0654</v>
      </c>
      <c r="E2248" s="199"/>
      <c r="F2248" s="210"/>
      <c r="G2248" s="211"/>
      <c r="H2248" s="323"/>
      <c r="I2248" s="323"/>
      <c r="J2248" s="323"/>
      <c r="K2248" s="324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12</v>
      </c>
      <c r="C2252" s="292" t="str">
        <f t="shared" si="1247"/>
        <v>PCS</v>
      </c>
      <c r="D2252" s="293" t="str">
        <f t="shared" si="1247"/>
        <v/>
      </c>
      <c r="E2252" s="294" t="str">
        <f t="shared" si="1247"/>
        <v>RAK SUSUN BESI 5 SUSUN</v>
      </c>
      <c r="F2252" s="235"/>
      <c r="G2252" s="236"/>
      <c r="H2252" s="237">
        <f t="shared" ref="H2252:J2252" si="1248">H2214</f>
        <v>110000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1320000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5"/>
      <c r="K2269" s="30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1">
        <f>SUM(K2252:K2267)</f>
        <v>1320000</v>
      </c>
      <c r="K2270" s="30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3"/>
      <c r="K2271" s="30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4"/>
      <c r="K2273" s="30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5">
        <f>((J2270/1.11)+(K2272/1.11))*11%</f>
        <v>130810.8108108108</v>
      </c>
      <c r="K2274" s="30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4"/>
      <c r="K2275" s="30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1320000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07" t="str">
        <f>J2240</f>
        <v>NOVI / CONDRO</v>
      </c>
      <c r="K2278" s="30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07">
        <f>J2241</f>
        <v>0</v>
      </c>
      <c r="K2279" s="30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23120021</v>
      </c>
      <c r="G2282" s="11" t="s">
        <v>2</v>
      </c>
      <c r="H2282" s="354" t="s">
        <v>30</v>
      </c>
      <c r="I2282" s="354"/>
      <c r="J2282" s="354"/>
      <c r="K2282" s="355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58" t="s">
        <v>3</v>
      </c>
      <c r="G2283" s="17"/>
      <c r="H2283" s="356"/>
      <c r="I2283" s="356"/>
      <c r="J2283" s="356"/>
      <c r="K2283" s="357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59">
        <v>45276</v>
      </c>
      <c r="E2284" s="360"/>
      <c r="F2284" s="358"/>
      <c r="G2284" s="18"/>
      <c r="H2284" s="361" t="s">
        <v>31</v>
      </c>
      <c r="I2284" s="361"/>
      <c r="J2284" s="361"/>
      <c r="K2284" s="362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58"/>
      <c r="G2285" s="18"/>
      <c r="H2285" s="363" t="s">
        <v>32</v>
      </c>
      <c r="I2285" s="363"/>
      <c r="J2285" s="363"/>
      <c r="K2285" s="36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126</v>
      </c>
      <c r="E2286" s="9"/>
      <c r="F2286" s="21"/>
      <c r="G2286" s="22"/>
      <c r="H2286" s="365"/>
      <c r="I2286" s="365"/>
      <c r="J2286" s="365"/>
      <c r="K2286" s="366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100</v>
      </c>
      <c r="C2290" s="46" t="s">
        <v>34</v>
      </c>
      <c r="D2290" s="93">
        <v>5</v>
      </c>
      <c r="E2290" s="110" t="s">
        <v>117</v>
      </c>
      <c r="F2290" s="48"/>
      <c r="G2290" s="49"/>
      <c r="H2290" s="50">
        <v>84000</v>
      </c>
      <c r="I2290" s="51">
        <v>0.125</v>
      </c>
      <c r="J2290" s="51">
        <v>0.05</v>
      </c>
      <c r="K2290" s="52">
        <f t="shared" ref="K2290:K2305" si="1280">(B2290*H2290-((B2290*H2290)*I2290))-((B2290*H2290-((B2290*H2290)*I2290))*J2290)</f>
        <v>6982500</v>
      </c>
      <c r="L2290" s="36"/>
    </row>
    <row r="2291" spans="1:12" s="10" customFormat="1" ht="14.1" customHeight="1" x14ac:dyDescent="0.25">
      <c r="A2291" s="45">
        <v>2</v>
      </c>
      <c r="B2291" s="46">
        <v>60</v>
      </c>
      <c r="C2291" s="46" t="s">
        <v>34</v>
      </c>
      <c r="D2291" s="93">
        <v>1</v>
      </c>
      <c r="E2291" s="110" t="s">
        <v>127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3024000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1"/>
      <c r="K2307" s="34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3">
        <f>SUM(K2290:K2305)</f>
        <v>10006500</v>
      </c>
      <c r="K2308" s="34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5"/>
      <c r="K2309" s="34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2"/>
      <c r="K2311" s="34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6">
        <f>((J2308/1.11)+(K2310/1.11))*11%</f>
        <v>991635.13513513503</v>
      </c>
      <c r="K2312" s="34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2"/>
      <c r="K2313" s="34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10006500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48" t="s">
        <v>36</v>
      </c>
      <c r="K2316" s="34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48"/>
      <c r="K2317" s="34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23120021</v>
      </c>
      <c r="F2320" s="123"/>
      <c r="G2320" s="124" t="s">
        <v>2</v>
      </c>
      <c r="H2320" s="350" t="str">
        <f>H2282</f>
        <v>LILY JULIAWATI</v>
      </c>
      <c r="I2320" s="350"/>
      <c r="J2320" s="350"/>
      <c r="K2320" s="351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6" t="s">
        <v>3</v>
      </c>
      <c r="G2321" s="130"/>
      <c r="H2321" s="352"/>
      <c r="I2321" s="352"/>
      <c r="J2321" s="352"/>
      <c r="K2321" s="353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7">
        <f>D2284</f>
        <v>45276</v>
      </c>
      <c r="E2322" s="328"/>
      <c r="F2322" s="326"/>
      <c r="G2322" s="131"/>
      <c r="H2322" s="329" t="str">
        <f>H2284</f>
        <v>(REJO AGUNG)</v>
      </c>
      <c r="I2322" s="329"/>
      <c r="J2322" s="329"/>
      <c r="K2322" s="33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6"/>
      <c r="G2323" s="131"/>
      <c r="H2323" s="331" t="str">
        <f>H2285</f>
        <v>JOMBANG</v>
      </c>
      <c r="I2323" s="331"/>
      <c r="J2323" s="331"/>
      <c r="K2323" s="33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0705</v>
      </c>
      <c r="E2324" s="122"/>
      <c r="F2324" s="133"/>
      <c r="G2324" s="134"/>
      <c r="H2324" s="333"/>
      <c r="I2324" s="333"/>
      <c r="J2324" s="333"/>
      <c r="K2324" s="33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100</v>
      </c>
      <c r="C2328" s="287" t="str">
        <f t="shared" si="1281"/>
        <v>LSN</v>
      </c>
      <c r="D2328" s="288">
        <f t="shared" si="1281"/>
        <v>5</v>
      </c>
      <c r="E2328" s="289" t="str">
        <f t="shared" si="1281"/>
        <v>STAPLER JOYKO HD-10CL</v>
      </c>
      <c r="F2328" s="158"/>
      <c r="G2328" s="159"/>
      <c r="H2328" s="160">
        <f t="shared" ref="H2328:J2328" si="1282">H2290</f>
        <v>84000</v>
      </c>
      <c r="I2328" s="161">
        <f t="shared" si="1282"/>
        <v>0.125</v>
      </c>
      <c r="J2328" s="161">
        <f t="shared" si="1282"/>
        <v>0.05</v>
      </c>
      <c r="K2328" s="162">
        <f t="shared" ref="K2328:K2343" si="1283">(B2328*H2328-((B2328*H2328)*I2328))-((B2328*H2328-((B2328*H2328)*I2328))*J2328)</f>
        <v>6982500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60</v>
      </c>
      <c r="C2329" s="287" t="str">
        <f t="shared" si="1284"/>
        <v>LSN</v>
      </c>
      <c r="D2329" s="288">
        <f t="shared" si="1284"/>
        <v>1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3024000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5"/>
      <c r="K2345" s="309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6">
        <f>SUM(K2328:K2343)</f>
        <v>10006500</v>
      </c>
      <c r="K2346" s="33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38"/>
      <c r="K2347" s="338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09"/>
      <c r="K2349" s="309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39">
        <f>((J2346/1.11)+(K2348/1.11))*11%</f>
        <v>991635.13513513503</v>
      </c>
      <c r="K2350" s="340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09"/>
      <c r="K2351" s="309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10006500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0" t="str">
        <f>J2316</f>
        <v>NOVI / CONDRO</v>
      </c>
      <c r="K2354" s="311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0">
        <f>J2317</f>
        <v>0</v>
      </c>
      <c r="K2355" s="311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23120021</v>
      </c>
      <c r="F2358" s="200"/>
      <c r="G2358" s="201" t="s">
        <v>2</v>
      </c>
      <c r="H2358" s="312" t="str">
        <f>H2320</f>
        <v>LILY JULIAWATI</v>
      </c>
      <c r="I2358" s="312"/>
      <c r="J2358" s="312"/>
      <c r="K2358" s="313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6" t="s">
        <v>3</v>
      </c>
      <c r="G2359" s="207"/>
      <c r="H2359" s="314"/>
      <c r="I2359" s="314"/>
      <c r="J2359" s="314"/>
      <c r="K2359" s="315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7">
        <f>D2322</f>
        <v>45276</v>
      </c>
      <c r="E2360" s="318"/>
      <c r="F2360" s="316"/>
      <c r="G2360" s="208"/>
      <c r="H2360" s="319" t="str">
        <f>H2322</f>
        <v>(REJO AGUNG)</v>
      </c>
      <c r="I2360" s="319"/>
      <c r="J2360" s="319"/>
      <c r="K2360" s="320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6"/>
      <c r="G2361" s="208"/>
      <c r="H2361" s="321" t="str">
        <f>H2323</f>
        <v>JOMBANG</v>
      </c>
      <c r="I2361" s="321"/>
      <c r="J2361" s="321"/>
      <c r="K2361" s="322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0705</v>
      </c>
      <c r="E2362" s="199"/>
      <c r="F2362" s="210"/>
      <c r="G2362" s="211"/>
      <c r="H2362" s="323"/>
      <c r="I2362" s="323"/>
      <c r="J2362" s="323"/>
      <c r="K2362" s="324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100</v>
      </c>
      <c r="C2366" s="292" t="str">
        <f t="shared" si="1314"/>
        <v>LSN</v>
      </c>
      <c r="D2366" s="293">
        <f t="shared" si="1314"/>
        <v>5</v>
      </c>
      <c r="E2366" s="294" t="str">
        <f t="shared" si="1314"/>
        <v>STAPLER JOYKO HD-10CL</v>
      </c>
      <c r="F2366" s="235"/>
      <c r="G2366" s="236"/>
      <c r="H2366" s="237">
        <f t="shared" ref="H2366:J2366" si="1315">H2328</f>
        <v>84000</v>
      </c>
      <c r="I2366" s="238">
        <f t="shared" si="1315"/>
        <v>0.125</v>
      </c>
      <c r="J2366" s="238">
        <f t="shared" si="1315"/>
        <v>0.05</v>
      </c>
      <c r="K2366" s="239">
        <f t="shared" ref="K2366:K2381" si="1316">(B2366*H2366-((B2366*H2366)*I2366))-((B2366*H2366-((B2366*H2366)*I2366))*J2366)</f>
        <v>6982500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60</v>
      </c>
      <c r="C2367" s="292" t="str">
        <f t="shared" si="1317"/>
        <v>LSN</v>
      </c>
      <c r="D2367" s="293">
        <f t="shared" si="1317"/>
        <v>1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3024000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5"/>
      <c r="K2383" s="30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1">
        <f>SUM(K2366:K2381)</f>
        <v>10006500</v>
      </c>
      <c r="K2384" s="30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3"/>
      <c r="K2385" s="30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4"/>
      <c r="K2387" s="30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5">
        <f>((J2384/1.11)+(K2386/1.11))*11%</f>
        <v>991635.13513513503</v>
      </c>
      <c r="K2388" s="30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4"/>
      <c r="K2389" s="30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10006500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07" t="str">
        <f>J2354</f>
        <v>NOVI / CONDRO</v>
      </c>
      <c r="K2392" s="30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07">
        <f>J2355</f>
        <v>0</v>
      </c>
      <c r="K2393" s="30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23120022</v>
      </c>
      <c r="G2396" s="11" t="s">
        <v>2</v>
      </c>
      <c r="H2396" s="354"/>
      <c r="I2396" s="354"/>
      <c r="J2396" s="354"/>
      <c r="K2396" s="355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58" t="s">
        <v>3</v>
      </c>
      <c r="G2397" s="17"/>
      <c r="H2397" s="356"/>
      <c r="I2397" s="356"/>
      <c r="J2397" s="356"/>
      <c r="K2397" s="357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59"/>
      <c r="E2398" s="360"/>
      <c r="F2398" s="358"/>
      <c r="G2398" s="18"/>
      <c r="H2398" s="361"/>
      <c r="I2398" s="361"/>
      <c r="J2398" s="361"/>
      <c r="K2398" s="362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58"/>
      <c r="G2399" s="18"/>
      <c r="H2399" s="363"/>
      <c r="I2399" s="363"/>
      <c r="J2399" s="363"/>
      <c r="K2399" s="364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65"/>
      <c r="I2400" s="365"/>
      <c r="J2400" s="365"/>
      <c r="K2400" s="366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1"/>
      <c r="K2421" s="34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3">
        <f>SUM(K2404:K2419)</f>
        <v>0</v>
      </c>
      <c r="K2422" s="34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5"/>
      <c r="K2423" s="34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2"/>
      <c r="K2425" s="34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6">
        <f>((J2422/1.11)+(K2424/1.11))*11%</f>
        <v>0</v>
      </c>
      <c r="K2426" s="34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2"/>
      <c r="K2427" s="34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48"/>
      <c r="K2430" s="34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48"/>
      <c r="K2431" s="34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23120022</v>
      </c>
      <c r="F2434" s="123"/>
      <c r="G2434" s="124" t="s">
        <v>2</v>
      </c>
      <c r="H2434" s="350">
        <f>H2396</f>
        <v>0</v>
      </c>
      <c r="I2434" s="350"/>
      <c r="J2434" s="350"/>
      <c r="K2434" s="351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6" t="s">
        <v>3</v>
      </c>
      <c r="G2435" s="130"/>
      <c r="H2435" s="352"/>
      <c r="I2435" s="352"/>
      <c r="J2435" s="352"/>
      <c r="K2435" s="353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7">
        <f>D2398</f>
        <v>0</v>
      </c>
      <c r="E2436" s="328"/>
      <c r="F2436" s="326"/>
      <c r="G2436" s="131"/>
      <c r="H2436" s="329">
        <f>H2398</f>
        <v>0</v>
      </c>
      <c r="I2436" s="329"/>
      <c r="J2436" s="329"/>
      <c r="K2436" s="33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6"/>
      <c r="G2437" s="131"/>
      <c r="H2437" s="331">
        <f>H2399</f>
        <v>0</v>
      </c>
      <c r="I2437" s="331"/>
      <c r="J2437" s="331"/>
      <c r="K2437" s="33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33"/>
      <c r="I2438" s="333"/>
      <c r="J2438" s="333"/>
      <c r="K2438" s="33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5"/>
      <c r="K2459" s="309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6">
        <f>SUM(K2442:K2457)</f>
        <v>0</v>
      </c>
      <c r="K2460" s="33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38"/>
      <c r="K2461" s="338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09"/>
      <c r="K2463" s="309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39">
        <f>((J2460/1.11)+(K2462/1.11))*11%</f>
        <v>0</v>
      </c>
      <c r="K2464" s="340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09"/>
      <c r="K2465" s="309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0">
        <f>J2430</f>
        <v>0</v>
      </c>
      <c r="K2468" s="311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0">
        <f>J2431</f>
        <v>0</v>
      </c>
      <c r="K2469" s="311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23120022</v>
      </c>
      <c r="F2472" s="200"/>
      <c r="G2472" s="201" t="s">
        <v>2</v>
      </c>
      <c r="H2472" s="312">
        <f>H2434</f>
        <v>0</v>
      </c>
      <c r="I2472" s="312"/>
      <c r="J2472" s="312"/>
      <c r="K2472" s="313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6" t="s">
        <v>3</v>
      </c>
      <c r="G2473" s="207"/>
      <c r="H2473" s="314"/>
      <c r="I2473" s="314"/>
      <c r="J2473" s="314"/>
      <c r="K2473" s="315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7">
        <f>D2436</f>
        <v>0</v>
      </c>
      <c r="E2474" s="318"/>
      <c r="F2474" s="316"/>
      <c r="G2474" s="208"/>
      <c r="H2474" s="319">
        <f>H2436</f>
        <v>0</v>
      </c>
      <c r="I2474" s="319"/>
      <c r="J2474" s="319"/>
      <c r="K2474" s="320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6"/>
      <c r="G2475" s="208"/>
      <c r="H2475" s="321">
        <f>H2437</f>
        <v>0</v>
      </c>
      <c r="I2475" s="321"/>
      <c r="J2475" s="321"/>
      <c r="K2475" s="322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23"/>
      <c r="I2476" s="323"/>
      <c r="J2476" s="323"/>
      <c r="K2476" s="324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5"/>
      <c r="K2497" s="30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1">
        <f>SUM(K2480:K2495)</f>
        <v>0</v>
      </c>
      <c r="K2498" s="30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3"/>
      <c r="K2499" s="30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4"/>
      <c r="K2501" s="30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5">
        <f>((J2498/1.11)+(K2500/1.11))*11%</f>
        <v>0</v>
      </c>
      <c r="K2502" s="30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4"/>
      <c r="K2503" s="30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07">
        <f>J2468</f>
        <v>0</v>
      </c>
      <c r="K2506" s="30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07">
        <f>J2469</f>
        <v>0</v>
      </c>
      <c r="K2507" s="30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23120023</v>
      </c>
      <c r="G2510" s="11" t="s">
        <v>2</v>
      </c>
      <c r="H2510" s="354"/>
      <c r="I2510" s="354"/>
      <c r="J2510" s="354"/>
      <c r="K2510" s="355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58" t="s">
        <v>3</v>
      </c>
      <c r="G2511" s="17"/>
      <c r="H2511" s="356"/>
      <c r="I2511" s="356"/>
      <c r="J2511" s="356"/>
      <c r="K2511" s="357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59"/>
      <c r="E2512" s="360"/>
      <c r="F2512" s="358"/>
      <c r="G2512" s="18"/>
      <c r="H2512" s="361"/>
      <c r="I2512" s="361"/>
      <c r="J2512" s="361"/>
      <c r="K2512" s="362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58"/>
      <c r="G2513" s="18"/>
      <c r="H2513" s="363"/>
      <c r="I2513" s="363"/>
      <c r="J2513" s="363"/>
      <c r="K2513" s="364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65"/>
      <c r="I2514" s="365"/>
      <c r="J2514" s="365"/>
      <c r="K2514" s="366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1"/>
      <c r="K2535" s="34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3">
        <f>SUM(K2518:K2533)</f>
        <v>0</v>
      </c>
      <c r="K2536" s="34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5"/>
      <c r="K2537" s="34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2"/>
      <c r="K2539" s="34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6">
        <f>((J2536/1.11)+(K2538/1.11))*11%</f>
        <v>0</v>
      </c>
      <c r="K2540" s="34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2"/>
      <c r="K2541" s="34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48"/>
      <c r="K2544" s="34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48"/>
      <c r="K2545" s="34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23120023</v>
      </c>
      <c r="F2548" s="123"/>
      <c r="G2548" s="124" t="s">
        <v>2</v>
      </c>
      <c r="H2548" s="350">
        <f>H2510</f>
        <v>0</v>
      </c>
      <c r="I2548" s="350"/>
      <c r="J2548" s="350"/>
      <c r="K2548" s="351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6" t="s">
        <v>3</v>
      </c>
      <c r="G2549" s="130"/>
      <c r="H2549" s="352"/>
      <c r="I2549" s="352"/>
      <c r="J2549" s="352"/>
      <c r="K2549" s="353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7">
        <f>D2512</f>
        <v>0</v>
      </c>
      <c r="E2550" s="328"/>
      <c r="F2550" s="326"/>
      <c r="G2550" s="131"/>
      <c r="H2550" s="329">
        <f>H2512</f>
        <v>0</v>
      </c>
      <c r="I2550" s="329"/>
      <c r="J2550" s="329"/>
      <c r="K2550" s="33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6"/>
      <c r="G2551" s="131"/>
      <c r="H2551" s="331">
        <f>H2513</f>
        <v>0</v>
      </c>
      <c r="I2551" s="331"/>
      <c r="J2551" s="331"/>
      <c r="K2551" s="33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33"/>
      <c r="I2552" s="333"/>
      <c r="J2552" s="333"/>
      <c r="K2552" s="33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5"/>
      <c r="K2573" s="309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6">
        <f>SUM(K2556:K2571)</f>
        <v>0</v>
      </c>
      <c r="K2574" s="33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38"/>
      <c r="K2575" s="338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09"/>
      <c r="K2577" s="309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39">
        <f>((J2574/1.11)+(K2576/1.11))*11%</f>
        <v>0</v>
      </c>
      <c r="K2578" s="340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09"/>
      <c r="K2579" s="309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0">
        <f>J2544</f>
        <v>0</v>
      </c>
      <c r="K2582" s="311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0">
        <f>J2545</f>
        <v>0</v>
      </c>
      <c r="K2583" s="311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23120023</v>
      </c>
      <c r="F2586" s="200"/>
      <c r="G2586" s="201" t="s">
        <v>2</v>
      </c>
      <c r="H2586" s="312">
        <f>H2548</f>
        <v>0</v>
      </c>
      <c r="I2586" s="312"/>
      <c r="J2586" s="312"/>
      <c r="K2586" s="313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6" t="s">
        <v>3</v>
      </c>
      <c r="G2587" s="207"/>
      <c r="H2587" s="314"/>
      <c r="I2587" s="314"/>
      <c r="J2587" s="314"/>
      <c r="K2587" s="315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7">
        <f>D2550</f>
        <v>0</v>
      </c>
      <c r="E2588" s="318"/>
      <c r="F2588" s="316"/>
      <c r="G2588" s="208"/>
      <c r="H2588" s="319">
        <f>H2550</f>
        <v>0</v>
      </c>
      <c r="I2588" s="319"/>
      <c r="J2588" s="319"/>
      <c r="K2588" s="320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6"/>
      <c r="G2589" s="208"/>
      <c r="H2589" s="321">
        <f>H2551</f>
        <v>0</v>
      </c>
      <c r="I2589" s="321"/>
      <c r="J2589" s="321"/>
      <c r="K2589" s="322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23"/>
      <c r="I2590" s="323"/>
      <c r="J2590" s="323"/>
      <c r="K2590" s="324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5"/>
      <c r="K2611" s="30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1">
        <f>SUM(K2594:K2609)</f>
        <v>0</v>
      </c>
      <c r="K2612" s="30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3"/>
      <c r="K2613" s="30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4"/>
      <c r="K2615" s="30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5">
        <f>((J2612/1.11)+(K2614/1.11))*11%</f>
        <v>0</v>
      </c>
      <c r="K2616" s="30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4"/>
      <c r="K2617" s="30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07">
        <f>J2582</f>
        <v>0</v>
      </c>
      <c r="K2620" s="30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07">
        <f>J2583</f>
        <v>0</v>
      </c>
      <c r="K2621" s="30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23120024</v>
      </c>
      <c r="G2624" s="11" t="s">
        <v>2</v>
      </c>
      <c r="H2624" s="354"/>
      <c r="I2624" s="354"/>
      <c r="J2624" s="354"/>
      <c r="K2624" s="355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58" t="s">
        <v>3</v>
      </c>
      <c r="G2625" s="17"/>
      <c r="H2625" s="356"/>
      <c r="I2625" s="356"/>
      <c r="J2625" s="356"/>
      <c r="K2625" s="357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59"/>
      <c r="E2626" s="360"/>
      <c r="F2626" s="358"/>
      <c r="G2626" s="18"/>
      <c r="H2626" s="361"/>
      <c r="I2626" s="361"/>
      <c r="J2626" s="361"/>
      <c r="K2626" s="362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58"/>
      <c r="G2627" s="18"/>
      <c r="H2627" s="363"/>
      <c r="I2627" s="363"/>
      <c r="J2627" s="363"/>
      <c r="K2627" s="364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65"/>
      <c r="I2628" s="365"/>
      <c r="J2628" s="365"/>
      <c r="K2628" s="366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1"/>
      <c r="K2649" s="34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3">
        <f>SUM(K2632:K2647)</f>
        <v>0</v>
      </c>
      <c r="K2650" s="34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5"/>
      <c r="K2651" s="34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2"/>
      <c r="K2653" s="34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6">
        <f>((J2650/1.11)+(K2652/1.11))*11%</f>
        <v>0</v>
      </c>
      <c r="K2654" s="34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2"/>
      <c r="K2655" s="34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48"/>
      <c r="K2658" s="34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48"/>
      <c r="K2659" s="34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23120024</v>
      </c>
      <c r="F2662" s="123"/>
      <c r="G2662" s="124" t="s">
        <v>2</v>
      </c>
      <c r="H2662" s="350">
        <f>H2624</f>
        <v>0</v>
      </c>
      <c r="I2662" s="350"/>
      <c r="J2662" s="350"/>
      <c r="K2662" s="351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6" t="s">
        <v>3</v>
      </c>
      <c r="G2663" s="130"/>
      <c r="H2663" s="352"/>
      <c r="I2663" s="352"/>
      <c r="J2663" s="352"/>
      <c r="K2663" s="353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7">
        <f>D2626</f>
        <v>0</v>
      </c>
      <c r="E2664" s="328"/>
      <c r="F2664" s="326"/>
      <c r="G2664" s="131"/>
      <c r="H2664" s="329">
        <f>H2626</f>
        <v>0</v>
      </c>
      <c r="I2664" s="329"/>
      <c r="J2664" s="329"/>
      <c r="K2664" s="33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6"/>
      <c r="G2665" s="131"/>
      <c r="H2665" s="331">
        <f>H2627</f>
        <v>0</v>
      </c>
      <c r="I2665" s="331"/>
      <c r="J2665" s="331"/>
      <c r="K2665" s="33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33"/>
      <c r="I2666" s="333"/>
      <c r="J2666" s="333"/>
      <c r="K2666" s="33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5"/>
      <c r="K2687" s="309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6">
        <f>SUM(K2670:K2685)</f>
        <v>0</v>
      </c>
      <c r="K2688" s="33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38"/>
      <c r="K2689" s="338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09"/>
      <c r="K2691" s="309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39">
        <f>((J2688/1.11)+(K2690/1.11))*11%</f>
        <v>0</v>
      </c>
      <c r="K2692" s="340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09"/>
      <c r="K2693" s="309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0">
        <f>J2658</f>
        <v>0</v>
      </c>
      <c r="K2696" s="311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0">
        <f>J2659</f>
        <v>0</v>
      </c>
      <c r="K2697" s="311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23120024</v>
      </c>
      <c r="F2700" s="200"/>
      <c r="G2700" s="201" t="s">
        <v>2</v>
      </c>
      <c r="H2700" s="312">
        <f>H2662</f>
        <v>0</v>
      </c>
      <c r="I2700" s="312"/>
      <c r="J2700" s="312"/>
      <c r="K2700" s="313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6" t="s">
        <v>3</v>
      </c>
      <c r="G2701" s="207"/>
      <c r="H2701" s="314"/>
      <c r="I2701" s="314"/>
      <c r="J2701" s="314"/>
      <c r="K2701" s="315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7">
        <f>D2664</f>
        <v>0</v>
      </c>
      <c r="E2702" s="318"/>
      <c r="F2702" s="316"/>
      <c r="G2702" s="208"/>
      <c r="H2702" s="319">
        <f>H2664</f>
        <v>0</v>
      </c>
      <c r="I2702" s="319"/>
      <c r="J2702" s="319"/>
      <c r="K2702" s="320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6"/>
      <c r="G2703" s="208"/>
      <c r="H2703" s="321">
        <f>H2665</f>
        <v>0</v>
      </c>
      <c r="I2703" s="321"/>
      <c r="J2703" s="321"/>
      <c r="K2703" s="322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23"/>
      <c r="I2704" s="323"/>
      <c r="J2704" s="323"/>
      <c r="K2704" s="324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5"/>
      <c r="K2725" s="30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1">
        <f>SUM(K2708:K2723)</f>
        <v>0</v>
      </c>
      <c r="K2726" s="30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3"/>
      <c r="K2727" s="30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4"/>
      <c r="K2729" s="30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5">
        <f>((J2726/1.11)+(K2728/1.11))*11%</f>
        <v>0</v>
      </c>
      <c r="K2730" s="30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4"/>
      <c r="K2731" s="30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07">
        <f>J2696</f>
        <v>0</v>
      </c>
      <c r="K2734" s="30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07">
        <f>J2697</f>
        <v>0</v>
      </c>
      <c r="K2735" s="30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23120025</v>
      </c>
      <c r="G2738" s="11" t="s">
        <v>2</v>
      </c>
      <c r="H2738" s="354"/>
      <c r="I2738" s="354"/>
      <c r="J2738" s="354"/>
      <c r="K2738" s="355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58" t="s">
        <v>3</v>
      </c>
      <c r="G2739" s="17"/>
      <c r="H2739" s="356"/>
      <c r="I2739" s="356"/>
      <c r="J2739" s="356"/>
      <c r="K2739" s="357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59"/>
      <c r="E2740" s="360"/>
      <c r="F2740" s="358"/>
      <c r="G2740" s="18"/>
      <c r="H2740" s="361"/>
      <c r="I2740" s="361"/>
      <c r="J2740" s="361"/>
      <c r="K2740" s="362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58"/>
      <c r="G2741" s="18"/>
      <c r="H2741" s="363"/>
      <c r="I2741" s="363"/>
      <c r="J2741" s="363"/>
      <c r="K2741" s="364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5"/>
      <c r="I2742" s="365"/>
      <c r="J2742" s="365"/>
      <c r="K2742" s="366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1"/>
      <c r="K2763" s="34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3">
        <f>SUM(K2746:K2761)</f>
        <v>0</v>
      </c>
      <c r="K2764" s="34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5"/>
      <c r="K2765" s="34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2"/>
      <c r="K2767" s="34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6">
        <f>((J2764/1.11)+(K2766/1.11))*11%</f>
        <v>0</v>
      </c>
      <c r="K2768" s="34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2"/>
      <c r="K2769" s="34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48"/>
      <c r="K2772" s="34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48"/>
      <c r="K2773" s="34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23120025</v>
      </c>
      <c r="F2776" s="123"/>
      <c r="G2776" s="124" t="s">
        <v>2</v>
      </c>
      <c r="H2776" s="350">
        <f>H2738</f>
        <v>0</v>
      </c>
      <c r="I2776" s="350"/>
      <c r="J2776" s="350"/>
      <c r="K2776" s="351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6" t="s">
        <v>3</v>
      </c>
      <c r="G2777" s="130"/>
      <c r="H2777" s="352"/>
      <c r="I2777" s="352"/>
      <c r="J2777" s="352"/>
      <c r="K2777" s="353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7">
        <f>D2740</f>
        <v>0</v>
      </c>
      <c r="E2778" s="328"/>
      <c r="F2778" s="326"/>
      <c r="G2778" s="131"/>
      <c r="H2778" s="329">
        <f>H2740</f>
        <v>0</v>
      </c>
      <c r="I2778" s="329"/>
      <c r="J2778" s="329"/>
      <c r="K2778" s="33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6"/>
      <c r="G2779" s="131"/>
      <c r="H2779" s="331">
        <f>H2741</f>
        <v>0</v>
      </c>
      <c r="I2779" s="331"/>
      <c r="J2779" s="331"/>
      <c r="K2779" s="33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33"/>
      <c r="I2780" s="333"/>
      <c r="J2780" s="333"/>
      <c r="K2780" s="33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5"/>
      <c r="K2801" s="309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6">
        <f>SUM(K2784:K2799)</f>
        <v>0</v>
      </c>
      <c r="K2802" s="33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38"/>
      <c r="K2803" s="338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09"/>
      <c r="K2805" s="309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39">
        <f>((J2802/1.11)+(K2804/1.11))*11%</f>
        <v>0</v>
      </c>
      <c r="K2806" s="340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09"/>
      <c r="K2807" s="309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0">
        <f>J2772</f>
        <v>0</v>
      </c>
      <c r="K2810" s="311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0">
        <f>J2773</f>
        <v>0</v>
      </c>
      <c r="K2811" s="311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23120025</v>
      </c>
      <c r="F2814" s="200"/>
      <c r="G2814" s="201" t="s">
        <v>2</v>
      </c>
      <c r="H2814" s="312">
        <f>H2776</f>
        <v>0</v>
      </c>
      <c r="I2814" s="312"/>
      <c r="J2814" s="312"/>
      <c r="K2814" s="313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6" t="s">
        <v>3</v>
      </c>
      <c r="G2815" s="207"/>
      <c r="H2815" s="314"/>
      <c r="I2815" s="314"/>
      <c r="J2815" s="314"/>
      <c r="K2815" s="315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7">
        <f>D2778</f>
        <v>0</v>
      </c>
      <c r="E2816" s="318"/>
      <c r="F2816" s="316"/>
      <c r="G2816" s="208"/>
      <c r="H2816" s="319">
        <f>H2778</f>
        <v>0</v>
      </c>
      <c r="I2816" s="319"/>
      <c r="J2816" s="319"/>
      <c r="K2816" s="320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6"/>
      <c r="G2817" s="208"/>
      <c r="H2817" s="321">
        <f>H2779</f>
        <v>0</v>
      </c>
      <c r="I2817" s="321"/>
      <c r="J2817" s="321"/>
      <c r="K2817" s="322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23"/>
      <c r="I2818" s="323"/>
      <c r="J2818" s="323"/>
      <c r="K2818" s="324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5"/>
      <c r="K2839" s="30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1">
        <f>SUM(K2822:K2837)</f>
        <v>0</v>
      </c>
      <c r="K2840" s="30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3"/>
      <c r="K2841" s="30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4"/>
      <c r="K2843" s="30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5">
        <f>((J2840/1.11)+(K2842/1.11))*11%</f>
        <v>0</v>
      </c>
      <c r="K2844" s="30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4"/>
      <c r="K2845" s="30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07">
        <f>J2810</f>
        <v>0</v>
      </c>
      <c r="K2848" s="30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07">
        <f>J2811</f>
        <v>0</v>
      </c>
      <c r="K2849" s="30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23120026</v>
      </c>
      <c r="G2852" s="11" t="s">
        <v>2</v>
      </c>
      <c r="H2852" s="354"/>
      <c r="I2852" s="354"/>
      <c r="J2852" s="354"/>
      <c r="K2852" s="355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58" t="s">
        <v>3</v>
      </c>
      <c r="G2853" s="17"/>
      <c r="H2853" s="356"/>
      <c r="I2853" s="356"/>
      <c r="J2853" s="356"/>
      <c r="K2853" s="357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59"/>
      <c r="E2854" s="360"/>
      <c r="F2854" s="358"/>
      <c r="G2854" s="18"/>
      <c r="H2854" s="361"/>
      <c r="I2854" s="361"/>
      <c r="J2854" s="361"/>
      <c r="K2854" s="362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58"/>
      <c r="G2855" s="18"/>
      <c r="H2855" s="363"/>
      <c r="I2855" s="363"/>
      <c r="J2855" s="363"/>
      <c r="K2855" s="364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5"/>
      <c r="I2856" s="365"/>
      <c r="J2856" s="365"/>
      <c r="K2856" s="366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1"/>
      <c r="K2877" s="34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3">
        <f>SUM(K2860:K2875)</f>
        <v>0</v>
      </c>
      <c r="K2878" s="34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5"/>
      <c r="K2879" s="34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2"/>
      <c r="K2881" s="34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6">
        <f>((J2878/1.11)+(K2880/1.11))*11%</f>
        <v>0</v>
      </c>
      <c r="K2882" s="34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2"/>
      <c r="K2883" s="34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48"/>
      <c r="K2886" s="34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48"/>
      <c r="K2887" s="34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23120026</v>
      </c>
      <c r="F2890" s="123"/>
      <c r="G2890" s="124" t="s">
        <v>2</v>
      </c>
      <c r="H2890" s="350">
        <f>H2852</f>
        <v>0</v>
      </c>
      <c r="I2890" s="350"/>
      <c r="J2890" s="350"/>
      <c r="K2890" s="351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6" t="s">
        <v>3</v>
      </c>
      <c r="G2891" s="130"/>
      <c r="H2891" s="352"/>
      <c r="I2891" s="352"/>
      <c r="J2891" s="352"/>
      <c r="K2891" s="353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7">
        <f>D2854</f>
        <v>0</v>
      </c>
      <c r="E2892" s="328"/>
      <c r="F2892" s="326"/>
      <c r="G2892" s="131"/>
      <c r="H2892" s="329">
        <f>H2854</f>
        <v>0</v>
      </c>
      <c r="I2892" s="329"/>
      <c r="J2892" s="329"/>
      <c r="K2892" s="33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6"/>
      <c r="G2893" s="131"/>
      <c r="H2893" s="331">
        <f>H2855</f>
        <v>0</v>
      </c>
      <c r="I2893" s="331"/>
      <c r="J2893" s="331"/>
      <c r="K2893" s="33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33"/>
      <c r="I2894" s="333"/>
      <c r="J2894" s="333"/>
      <c r="K2894" s="33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5"/>
      <c r="K2915" s="309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6">
        <f>SUM(K2898:K2913)</f>
        <v>0</v>
      </c>
      <c r="K2916" s="33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38"/>
      <c r="K2917" s="338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09"/>
      <c r="K2919" s="309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39">
        <f>((J2916/1.11)+(K2918/1.11))*11%</f>
        <v>0</v>
      </c>
      <c r="K2920" s="340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09"/>
      <c r="K2921" s="309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0">
        <f>J2886</f>
        <v>0</v>
      </c>
      <c r="K2924" s="311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0">
        <f>J2887</f>
        <v>0</v>
      </c>
      <c r="K2925" s="311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23120026</v>
      </c>
      <c r="F2928" s="200"/>
      <c r="G2928" s="201" t="s">
        <v>2</v>
      </c>
      <c r="H2928" s="312">
        <f>H2890</f>
        <v>0</v>
      </c>
      <c r="I2928" s="312"/>
      <c r="J2928" s="312"/>
      <c r="K2928" s="313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6" t="s">
        <v>3</v>
      </c>
      <c r="G2929" s="207"/>
      <c r="H2929" s="314"/>
      <c r="I2929" s="314"/>
      <c r="J2929" s="314"/>
      <c r="K2929" s="315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7">
        <f>D2892</f>
        <v>0</v>
      </c>
      <c r="E2930" s="318"/>
      <c r="F2930" s="316"/>
      <c r="G2930" s="208"/>
      <c r="H2930" s="319">
        <f>H2892</f>
        <v>0</v>
      </c>
      <c r="I2930" s="319"/>
      <c r="J2930" s="319"/>
      <c r="K2930" s="320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6"/>
      <c r="G2931" s="208"/>
      <c r="H2931" s="321">
        <f>H2893</f>
        <v>0</v>
      </c>
      <c r="I2931" s="321"/>
      <c r="J2931" s="321"/>
      <c r="K2931" s="322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3"/>
      <c r="I2932" s="323"/>
      <c r="J2932" s="323"/>
      <c r="K2932" s="324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5"/>
      <c r="K2953" s="30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1">
        <f>SUM(K2936:K2951)</f>
        <v>0</v>
      </c>
      <c r="K2954" s="30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3"/>
      <c r="K2955" s="30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4"/>
      <c r="K2957" s="30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5">
        <f>((J2954/1.11)+(K2956/1.11))*11%</f>
        <v>0</v>
      </c>
      <c r="K2958" s="30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4"/>
      <c r="K2959" s="30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07">
        <f>J2924</f>
        <v>0</v>
      </c>
      <c r="K2962" s="30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07">
        <f>J2925</f>
        <v>0</v>
      </c>
      <c r="K2963" s="30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23120027</v>
      </c>
      <c r="G2966" s="11" t="s">
        <v>2</v>
      </c>
      <c r="H2966" s="354"/>
      <c r="I2966" s="354"/>
      <c r="J2966" s="354"/>
      <c r="K2966" s="355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58" t="s">
        <v>3</v>
      </c>
      <c r="G2967" s="17"/>
      <c r="H2967" s="356"/>
      <c r="I2967" s="356"/>
      <c r="J2967" s="356"/>
      <c r="K2967" s="357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59"/>
      <c r="E2968" s="360"/>
      <c r="F2968" s="358"/>
      <c r="G2968" s="18"/>
      <c r="H2968" s="361"/>
      <c r="I2968" s="361"/>
      <c r="J2968" s="361"/>
      <c r="K2968" s="362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58"/>
      <c r="G2969" s="18"/>
      <c r="H2969" s="363"/>
      <c r="I2969" s="363"/>
      <c r="J2969" s="363"/>
      <c r="K2969" s="364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5"/>
      <c r="I2970" s="365"/>
      <c r="J2970" s="365"/>
      <c r="K2970" s="366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1"/>
      <c r="K2991" s="34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3">
        <f>SUM(K2974:K2989)</f>
        <v>0</v>
      </c>
      <c r="K2992" s="34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5"/>
      <c r="K2993" s="34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2"/>
      <c r="K2995" s="34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6">
        <f>((J2992/1.11)+(K2994/1.11))*11%</f>
        <v>0</v>
      </c>
      <c r="K2996" s="34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2"/>
      <c r="K2997" s="34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48"/>
      <c r="K3000" s="34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48"/>
      <c r="K3001" s="34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23120027</v>
      </c>
      <c r="F3004" s="123"/>
      <c r="G3004" s="124" t="s">
        <v>2</v>
      </c>
      <c r="H3004" s="350">
        <f>H2966</f>
        <v>0</v>
      </c>
      <c r="I3004" s="350"/>
      <c r="J3004" s="350"/>
      <c r="K3004" s="351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6" t="s">
        <v>3</v>
      </c>
      <c r="G3005" s="130"/>
      <c r="H3005" s="352"/>
      <c r="I3005" s="352"/>
      <c r="J3005" s="352"/>
      <c r="K3005" s="353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7">
        <f>D2968</f>
        <v>0</v>
      </c>
      <c r="E3006" s="328"/>
      <c r="F3006" s="326"/>
      <c r="G3006" s="131"/>
      <c r="H3006" s="329">
        <f>H2968</f>
        <v>0</v>
      </c>
      <c r="I3006" s="329"/>
      <c r="J3006" s="329"/>
      <c r="K3006" s="33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6"/>
      <c r="G3007" s="131"/>
      <c r="H3007" s="331">
        <f>H2969</f>
        <v>0</v>
      </c>
      <c r="I3007" s="331"/>
      <c r="J3007" s="331"/>
      <c r="K3007" s="33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33"/>
      <c r="I3008" s="333"/>
      <c r="J3008" s="333"/>
      <c r="K3008" s="33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5"/>
      <c r="K3029" s="309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6">
        <f>SUM(K3012:K3027)</f>
        <v>0</v>
      </c>
      <c r="K3030" s="33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38"/>
      <c r="K3031" s="338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09"/>
      <c r="K3033" s="309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39">
        <f>((J3030/1.11)+(K3032/1.11))*11%</f>
        <v>0</v>
      </c>
      <c r="K3034" s="340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09"/>
      <c r="K3035" s="309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0">
        <f>J3000</f>
        <v>0</v>
      </c>
      <c r="K3038" s="311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0">
        <f>J3001</f>
        <v>0</v>
      </c>
      <c r="K3039" s="311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23120027</v>
      </c>
      <c r="F3042" s="200"/>
      <c r="G3042" s="201" t="s">
        <v>2</v>
      </c>
      <c r="H3042" s="312">
        <f>H3004</f>
        <v>0</v>
      </c>
      <c r="I3042" s="312"/>
      <c r="J3042" s="312"/>
      <c r="K3042" s="313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6" t="s">
        <v>3</v>
      </c>
      <c r="G3043" s="207"/>
      <c r="H3043" s="314"/>
      <c r="I3043" s="314"/>
      <c r="J3043" s="314"/>
      <c r="K3043" s="315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7">
        <f>D3006</f>
        <v>0</v>
      </c>
      <c r="E3044" s="318"/>
      <c r="F3044" s="316"/>
      <c r="G3044" s="208"/>
      <c r="H3044" s="319">
        <f>H3006</f>
        <v>0</v>
      </c>
      <c r="I3044" s="319"/>
      <c r="J3044" s="319"/>
      <c r="K3044" s="320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6"/>
      <c r="G3045" s="208"/>
      <c r="H3045" s="321">
        <f>H3007</f>
        <v>0</v>
      </c>
      <c r="I3045" s="321"/>
      <c r="J3045" s="321"/>
      <c r="K3045" s="322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3"/>
      <c r="I3046" s="323"/>
      <c r="J3046" s="323"/>
      <c r="K3046" s="324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5"/>
      <c r="K3067" s="30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1">
        <f>SUM(K3050:K3065)</f>
        <v>0</v>
      </c>
      <c r="K3068" s="30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3"/>
      <c r="K3069" s="30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4"/>
      <c r="K3071" s="30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5">
        <f>((J3068/1.11)+(K3070/1.11))*11%</f>
        <v>0</v>
      </c>
      <c r="K3072" s="30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4"/>
      <c r="K3073" s="30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07">
        <f>J3038</f>
        <v>0</v>
      </c>
      <c r="K3076" s="30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07">
        <f>J3039</f>
        <v>0</v>
      </c>
      <c r="K3077" s="30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23120028</v>
      </c>
      <c r="G3080" s="11" t="s">
        <v>2</v>
      </c>
      <c r="H3080" s="354"/>
      <c r="I3080" s="354"/>
      <c r="J3080" s="354"/>
      <c r="K3080" s="355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58" t="s">
        <v>3</v>
      </c>
      <c r="G3081" s="17"/>
      <c r="H3081" s="356"/>
      <c r="I3081" s="356"/>
      <c r="J3081" s="356"/>
      <c r="K3081" s="357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59"/>
      <c r="E3082" s="360"/>
      <c r="F3082" s="358"/>
      <c r="G3082" s="18"/>
      <c r="H3082" s="361"/>
      <c r="I3082" s="361"/>
      <c r="J3082" s="361"/>
      <c r="K3082" s="362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58"/>
      <c r="G3083" s="18"/>
      <c r="H3083" s="363"/>
      <c r="I3083" s="363"/>
      <c r="J3083" s="363"/>
      <c r="K3083" s="364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5"/>
      <c r="I3084" s="365"/>
      <c r="J3084" s="365"/>
      <c r="K3084" s="366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1"/>
      <c r="K3105" s="34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3">
        <f>SUM(K3088:K3103)</f>
        <v>0</v>
      </c>
      <c r="K3106" s="34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5"/>
      <c r="K3107" s="34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2"/>
      <c r="K3109" s="34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6">
        <f>((J3106/1.11)+(K3108/1.11))*11%</f>
        <v>0</v>
      </c>
      <c r="K3110" s="34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2"/>
      <c r="K3111" s="34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48"/>
      <c r="K3114" s="34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48"/>
      <c r="K3115" s="34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23120028</v>
      </c>
      <c r="F3118" s="123"/>
      <c r="G3118" s="124" t="s">
        <v>2</v>
      </c>
      <c r="H3118" s="350">
        <f>H3080</f>
        <v>0</v>
      </c>
      <c r="I3118" s="350"/>
      <c r="J3118" s="350"/>
      <c r="K3118" s="351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6" t="s">
        <v>3</v>
      </c>
      <c r="G3119" s="130"/>
      <c r="H3119" s="352"/>
      <c r="I3119" s="352"/>
      <c r="J3119" s="352"/>
      <c r="K3119" s="353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7">
        <f>D3082</f>
        <v>0</v>
      </c>
      <c r="E3120" s="328"/>
      <c r="F3120" s="326"/>
      <c r="G3120" s="131"/>
      <c r="H3120" s="329">
        <f>H3082</f>
        <v>0</v>
      </c>
      <c r="I3120" s="329"/>
      <c r="J3120" s="329"/>
      <c r="K3120" s="33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6"/>
      <c r="G3121" s="131"/>
      <c r="H3121" s="331">
        <f>H3083</f>
        <v>0</v>
      </c>
      <c r="I3121" s="331"/>
      <c r="J3121" s="331"/>
      <c r="K3121" s="33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33"/>
      <c r="I3122" s="333"/>
      <c r="J3122" s="333"/>
      <c r="K3122" s="33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5"/>
      <c r="K3143" s="309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6">
        <f>SUM(K3126:K3141)</f>
        <v>0</v>
      </c>
      <c r="K3144" s="33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38"/>
      <c r="K3145" s="338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09"/>
      <c r="K3147" s="309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39">
        <f>((J3144/1.11)+(K3146/1.11))*11%</f>
        <v>0</v>
      </c>
      <c r="K3148" s="340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09"/>
      <c r="K3149" s="309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0">
        <f>J3114</f>
        <v>0</v>
      </c>
      <c r="K3152" s="311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0">
        <f>J3115</f>
        <v>0</v>
      </c>
      <c r="K3153" s="311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23120028</v>
      </c>
      <c r="F3156" s="200"/>
      <c r="G3156" s="201" t="s">
        <v>2</v>
      </c>
      <c r="H3156" s="312">
        <f>H3118</f>
        <v>0</v>
      </c>
      <c r="I3156" s="312"/>
      <c r="J3156" s="312"/>
      <c r="K3156" s="313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6" t="s">
        <v>3</v>
      </c>
      <c r="G3157" s="207"/>
      <c r="H3157" s="314"/>
      <c r="I3157" s="314"/>
      <c r="J3157" s="314"/>
      <c r="K3157" s="315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7">
        <f>D3120</f>
        <v>0</v>
      </c>
      <c r="E3158" s="318"/>
      <c r="F3158" s="316"/>
      <c r="G3158" s="208"/>
      <c r="H3158" s="319">
        <f>H3120</f>
        <v>0</v>
      </c>
      <c r="I3158" s="319"/>
      <c r="J3158" s="319"/>
      <c r="K3158" s="320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6"/>
      <c r="G3159" s="208"/>
      <c r="H3159" s="321">
        <f>H3121</f>
        <v>0</v>
      </c>
      <c r="I3159" s="321"/>
      <c r="J3159" s="321"/>
      <c r="K3159" s="322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3"/>
      <c r="I3160" s="323"/>
      <c r="J3160" s="323"/>
      <c r="K3160" s="324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5"/>
      <c r="K3181" s="30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1">
        <f>SUM(K3164:K3179)</f>
        <v>0</v>
      </c>
      <c r="K3182" s="30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3"/>
      <c r="K3183" s="30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4"/>
      <c r="K3185" s="30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5">
        <f>((J3182/1.11)+(K3184/1.11))*11%</f>
        <v>0</v>
      </c>
      <c r="K3186" s="30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4"/>
      <c r="K3187" s="30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07">
        <f>J3152</f>
        <v>0</v>
      </c>
      <c r="K3190" s="30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07">
        <f>J3153</f>
        <v>0</v>
      </c>
      <c r="K3191" s="30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23120029</v>
      </c>
      <c r="G3194" s="11" t="s">
        <v>2</v>
      </c>
      <c r="H3194" s="354"/>
      <c r="I3194" s="354"/>
      <c r="J3194" s="354"/>
      <c r="K3194" s="355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58" t="s">
        <v>3</v>
      </c>
      <c r="G3195" s="17"/>
      <c r="H3195" s="356"/>
      <c r="I3195" s="356"/>
      <c r="J3195" s="356"/>
      <c r="K3195" s="357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59"/>
      <c r="E3196" s="360"/>
      <c r="F3196" s="358"/>
      <c r="G3196" s="18"/>
      <c r="H3196" s="361"/>
      <c r="I3196" s="361"/>
      <c r="J3196" s="361"/>
      <c r="K3196" s="362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58"/>
      <c r="G3197" s="18"/>
      <c r="H3197" s="363"/>
      <c r="I3197" s="363"/>
      <c r="J3197" s="363"/>
      <c r="K3197" s="364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5"/>
      <c r="I3198" s="365"/>
      <c r="J3198" s="365"/>
      <c r="K3198" s="366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1"/>
      <c r="K3219" s="34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3">
        <f>SUM(K3202:K3217)</f>
        <v>0</v>
      </c>
      <c r="K3220" s="34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5"/>
      <c r="K3221" s="34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2"/>
      <c r="K3223" s="34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6">
        <f>((J3220/1.11)+(K3222/1.11))*11%</f>
        <v>0</v>
      </c>
      <c r="K3224" s="34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2"/>
      <c r="K3225" s="34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48"/>
      <c r="K3228" s="34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48"/>
      <c r="K3229" s="34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23120029</v>
      </c>
      <c r="F3232" s="123"/>
      <c r="G3232" s="124" t="s">
        <v>2</v>
      </c>
      <c r="H3232" s="350">
        <f>H3194</f>
        <v>0</v>
      </c>
      <c r="I3232" s="350"/>
      <c r="J3232" s="350"/>
      <c r="K3232" s="351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6" t="s">
        <v>3</v>
      </c>
      <c r="G3233" s="130"/>
      <c r="H3233" s="352"/>
      <c r="I3233" s="352"/>
      <c r="J3233" s="352"/>
      <c r="K3233" s="353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7">
        <f>D3196</f>
        <v>0</v>
      </c>
      <c r="E3234" s="328"/>
      <c r="F3234" s="326"/>
      <c r="G3234" s="131"/>
      <c r="H3234" s="329">
        <f>H3196</f>
        <v>0</v>
      </c>
      <c r="I3234" s="329"/>
      <c r="J3234" s="329"/>
      <c r="K3234" s="33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6"/>
      <c r="G3235" s="131"/>
      <c r="H3235" s="331">
        <f>H3197</f>
        <v>0</v>
      </c>
      <c r="I3235" s="331"/>
      <c r="J3235" s="331"/>
      <c r="K3235" s="33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33"/>
      <c r="I3236" s="333"/>
      <c r="J3236" s="333"/>
      <c r="K3236" s="33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5"/>
      <c r="K3257" s="309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6">
        <f>SUM(K3240:K3255)</f>
        <v>0</v>
      </c>
      <c r="K3258" s="33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38"/>
      <c r="K3259" s="338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09"/>
      <c r="K3261" s="309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39">
        <f>((J3258/1.11)+(K3260/1.11))*11%</f>
        <v>0</v>
      </c>
      <c r="K3262" s="340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09"/>
      <c r="K3263" s="309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0">
        <f>J3228</f>
        <v>0</v>
      </c>
      <c r="K3266" s="311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0">
        <f>J3229</f>
        <v>0</v>
      </c>
      <c r="K3267" s="311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23120029</v>
      </c>
      <c r="F3270" s="200"/>
      <c r="G3270" s="201" t="s">
        <v>2</v>
      </c>
      <c r="H3270" s="312">
        <f>H3232</f>
        <v>0</v>
      </c>
      <c r="I3270" s="312"/>
      <c r="J3270" s="312"/>
      <c r="K3270" s="313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6" t="s">
        <v>3</v>
      </c>
      <c r="G3271" s="207"/>
      <c r="H3271" s="314"/>
      <c r="I3271" s="314"/>
      <c r="J3271" s="314"/>
      <c r="K3271" s="315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7">
        <f>D3234</f>
        <v>0</v>
      </c>
      <c r="E3272" s="318"/>
      <c r="F3272" s="316"/>
      <c r="G3272" s="208"/>
      <c r="H3272" s="319">
        <f>H3234</f>
        <v>0</v>
      </c>
      <c r="I3272" s="319"/>
      <c r="J3272" s="319"/>
      <c r="K3272" s="320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6"/>
      <c r="G3273" s="208"/>
      <c r="H3273" s="321">
        <f>H3235</f>
        <v>0</v>
      </c>
      <c r="I3273" s="321"/>
      <c r="J3273" s="321"/>
      <c r="K3273" s="322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3"/>
      <c r="I3274" s="323"/>
      <c r="J3274" s="323"/>
      <c r="K3274" s="324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5"/>
      <c r="K3295" s="30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1">
        <f>SUM(K3278:K3293)</f>
        <v>0</v>
      </c>
      <c r="K3296" s="30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3"/>
      <c r="K3297" s="30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4"/>
      <c r="K3299" s="30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5">
        <f>((J3296/1.11)+(K3298/1.11))*11%</f>
        <v>0</v>
      </c>
      <c r="K3300" s="30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4"/>
      <c r="K3301" s="30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07">
        <f>J3266</f>
        <v>0</v>
      </c>
      <c r="K3304" s="30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07">
        <f>J3267</f>
        <v>0</v>
      </c>
      <c r="K3305" s="30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23120030</v>
      </c>
      <c r="G3308" s="11" t="s">
        <v>2</v>
      </c>
      <c r="H3308" s="354"/>
      <c r="I3308" s="354"/>
      <c r="J3308" s="354"/>
      <c r="K3308" s="355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58" t="s">
        <v>3</v>
      </c>
      <c r="G3309" s="17"/>
      <c r="H3309" s="356"/>
      <c r="I3309" s="356"/>
      <c r="J3309" s="356"/>
      <c r="K3309" s="357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59"/>
      <c r="E3310" s="360"/>
      <c r="F3310" s="358"/>
      <c r="G3310" s="18"/>
      <c r="H3310" s="361"/>
      <c r="I3310" s="361"/>
      <c r="J3310" s="361"/>
      <c r="K3310" s="362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58"/>
      <c r="G3311" s="18"/>
      <c r="H3311" s="363"/>
      <c r="I3311" s="363"/>
      <c r="J3311" s="363"/>
      <c r="K3311" s="364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5"/>
      <c r="I3312" s="365"/>
      <c r="J3312" s="365"/>
      <c r="K3312" s="366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1"/>
      <c r="K3333" s="34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3">
        <f>SUM(K3316:K3331)</f>
        <v>0</v>
      </c>
      <c r="K3334" s="34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5"/>
      <c r="K3335" s="34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2"/>
      <c r="K3337" s="34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6">
        <f>((J3334/1.11)+(K3336/1.11))*11%</f>
        <v>0</v>
      </c>
      <c r="K3338" s="34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2"/>
      <c r="K3339" s="34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48"/>
      <c r="K3342" s="34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48"/>
      <c r="K3343" s="34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23120030</v>
      </c>
      <c r="F3346" s="123"/>
      <c r="G3346" s="124" t="s">
        <v>2</v>
      </c>
      <c r="H3346" s="350">
        <f>H3308</f>
        <v>0</v>
      </c>
      <c r="I3346" s="350"/>
      <c r="J3346" s="350"/>
      <c r="K3346" s="351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6" t="s">
        <v>3</v>
      </c>
      <c r="G3347" s="130"/>
      <c r="H3347" s="352"/>
      <c r="I3347" s="352"/>
      <c r="J3347" s="352"/>
      <c r="K3347" s="353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7">
        <f>D3310</f>
        <v>0</v>
      </c>
      <c r="E3348" s="328"/>
      <c r="F3348" s="326"/>
      <c r="G3348" s="131"/>
      <c r="H3348" s="329">
        <f>H3310</f>
        <v>0</v>
      </c>
      <c r="I3348" s="329"/>
      <c r="J3348" s="329"/>
      <c r="K3348" s="33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6"/>
      <c r="G3349" s="131"/>
      <c r="H3349" s="331">
        <f>H3311</f>
        <v>0</v>
      </c>
      <c r="I3349" s="331"/>
      <c r="J3349" s="331"/>
      <c r="K3349" s="33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3"/>
      <c r="I3350" s="333"/>
      <c r="J3350" s="333"/>
      <c r="K3350" s="33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5"/>
      <c r="K3371" s="309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6">
        <f>SUM(K3354:K3369)</f>
        <v>0</v>
      </c>
      <c r="K3372" s="33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38"/>
      <c r="K3373" s="338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09"/>
      <c r="K3375" s="309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39">
        <f>((J3372/1.11)+(K3374/1.11))*11%</f>
        <v>0</v>
      </c>
      <c r="K3376" s="340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09"/>
      <c r="K3377" s="309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0">
        <f>J3342</f>
        <v>0</v>
      </c>
      <c r="K3380" s="311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0">
        <f>J3343</f>
        <v>0</v>
      </c>
      <c r="K3381" s="311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23120030</v>
      </c>
      <c r="F3384" s="200"/>
      <c r="G3384" s="201" t="s">
        <v>2</v>
      </c>
      <c r="H3384" s="312">
        <f>H3346</f>
        <v>0</v>
      </c>
      <c r="I3384" s="312"/>
      <c r="J3384" s="312"/>
      <c r="K3384" s="313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6" t="s">
        <v>3</v>
      </c>
      <c r="G3385" s="207"/>
      <c r="H3385" s="314"/>
      <c r="I3385" s="314"/>
      <c r="J3385" s="314"/>
      <c r="K3385" s="315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7">
        <f>D3348</f>
        <v>0</v>
      </c>
      <c r="E3386" s="318"/>
      <c r="F3386" s="316"/>
      <c r="G3386" s="208"/>
      <c r="H3386" s="319">
        <f>H3348</f>
        <v>0</v>
      </c>
      <c r="I3386" s="319"/>
      <c r="J3386" s="319"/>
      <c r="K3386" s="320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6"/>
      <c r="G3387" s="208"/>
      <c r="H3387" s="321">
        <f>H3349</f>
        <v>0</v>
      </c>
      <c r="I3387" s="321"/>
      <c r="J3387" s="321"/>
      <c r="K3387" s="322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3"/>
      <c r="I3388" s="323"/>
      <c r="J3388" s="323"/>
      <c r="K3388" s="324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5"/>
      <c r="K3409" s="30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1">
        <f>SUM(K3392:K3407)</f>
        <v>0</v>
      </c>
      <c r="K3410" s="30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3"/>
      <c r="K3411" s="30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4"/>
      <c r="K3413" s="30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5">
        <f>((J3410/1.11)+(K3412/1.11))*11%</f>
        <v>0</v>
      </c>
      <c r="K3414" s="30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4"/>
      <c r="K3415" s="30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07">
        <f>J3380</f>
        <v>0</v>
      </c>
      <c r="K3418" s="30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07">
        <f>J3381</f>
        <v>0</v>
      </c>
      <c r="K3419" s="30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23120031</v>
      </c>
      <c r="G3422" s="11" t="s">
        <v>2</v>
      </c>
      <c r="H3422" s="354"/>
      <c r="I3422" s="354"/>
      <c r="J3422" s="354"/>
      <c r="K3422" s="355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58" t="s">
        <v>3</v>
      </c>
      <c r="G3423" s="17"/>
      <c r="H3423" s="356"/>
      <c r="I3423" s="356"/>
      <c r="J3423" s="356"/>
      <c r="K3423" s="357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59"/>
      <c r="E3424" s="360"/>
      <c r="F3424" s="358"/>
      <c r="G3424" s="18"/>
      <c r="H3424" s="361"/>
      <c r="I3424" s="361"/>
      <c r="J3424" s="361"/>
      <c r="K3424" s="362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58"/>
      <c r="G3425" s="18"/>
      <c r="H3425" s="363"/>
      <c r="I3425" s="363"/>
      <c r="J3425" s="363"/>
      <c r="K3425" s="364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5"/>
      <c r="I3426" s="365"/>
      <c r="J3426" s="365"/>
      <c r="K3426" s="366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1"/>
      <c r="K3447" s="34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3">
        <f>SUM(K3430:K3445)</f>
        <v>0</v>
      </c>
      <c r="K3448" s="34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5"/>
      <c r="K3449" s="34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2"/>
      <c r="K3451" s="34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6">
        <f>((J3448/1.11)+(K3450/1.11))*11%</f>
        <v>0</v>
      </c>
      <c r="K3452" s="34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2"/>
      <c r="K3453" s="34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48"/>
      <c r="K3456" s="34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48"/>
      <c r="K3457" s="34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23120031</v>
      </c>
      <c r="F3460" s="123"/>
      <c r="G3460" s="124" t="s">
        <v>2</v>
      </c>
      <c r="H3460" s="350">
        <f>H3422</f>
        <v>0</v>
      </c>
      <c r="I3460" s="350"/>
      <c r="J3460" s="350"/>
      <c r="K3460" s="351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6" t="s">
        <v>3</v>
      </c>
      <c r="G3461" s="130"/>
      <c r="H3461" s="352"/>
      <c r="I3461" s="352"/>
      <c r="J3461" s="352"/>
      <c r="K3461" s="353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7">
        <f>D3424</f>
        <v>0</v>
      </c>
      <c r="E3462" s="328"/>
      <c r="F3462" s="326"/>
      <c r="G3462" s="131"/>
      <c r="H3462" s="329">
        <f>H3424</f>
        <v>0</v>
      </c>
      <c r="I3462" s="329"/>
      <c r="J3462" s="329"/>
      <c r="K3462" s="33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6"/>
      <c r="G3463" s="131"/>
      <c r="H3463" s="331">
        <f>H3425</f>
        <v>0</v>
      </c>
      <c r="I3463" s="331"/>
      <c r="J3463" s="331"/>
      <c r="K3463" s="33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3"/>
      <c r="I3464" s="333"/>
      <c r="J3464" s="333"/>
      <c r="K3464" s="33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5"/>
      <c r="K3485" s="309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6">
        <f>SUM(K3468:K3483)</f>
        <v>0</v>
      </c>
      <c r="K3486" s="33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38"/>
      <c r="K3487" s="338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09"/>
      <c r="K3489" s="309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39">
        <f>((J3486/1.11)+(K3488/1.11))*11%</f>
        <v>0</v>
      </c>
      <c r="K3490" s="340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09"/>
      <c r="K3491" s="309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0">
        <f>J3456</f>
        <v>0</v>
      </c>
      <c r="K3494" s="311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0">
        <f>J3457</f>
        <v>0</v>
      </c>
      <c r="K3495" s="311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23120031</v>
      </c>
      <c r="F3498" s="200"/>
      <c r="G3498" s="201" t="s">
        <v>2</v>
      </c>
      <c r="H3498" s="312">
        <f>H3460</f>
        <v>0</v>
      </c>
      <c r="I3498" s="312"/>
      <c r="J3498" s="312"/>
      <c r="K3498" s="313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6" t="s">
        <v>3</v>
      </c>
      <c r="G3499" s="207"/>
      <c r="H3499" s="314"/>
      <c r="I3499" s="314"/>
      <c r="J3499" s="314"/>
      <c r="K3499" s="315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7">
        <f>D3462</f>
        <v>0</v>
      </c>
      <c r="E3500" s="318"/>
      <c r="F3500" s="316"/>
      <c r="G3500" s="208"/>
      <c r="H3500" s="319">
        <f>H3462</f>
        <v>0</v>
      </c>
      <c r="I3500" s="319"/>
      <c r="J3500" s="319"/>
      <c r="K3500" s="320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6"/>
      <c r="G3501" s="208"/>
      <c r="H3501" s="321">
        <f>H3463</f>
        <v>0</v>
      </c>
      <c r="I3501" s="321"/>
      <c r="J3501" s="321"/>
      <c r="K3501" s="322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3"/>
      <c r="I3502" s="323"/>
      <c r="J3502" s="323"/>
      <c r="K3502" s="324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5"/>
      <c r="K3523" s="30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1">
        <f>SUM(K3506:K3521)</f>
        <v>0</v>
      </c>
      <c r="K3524" s="30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3"/>
      <c r="K3525" s="30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4"/>
      <c r="K3527" s="30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5">
        <f>((J3524/1.11)+(K3526/1.11))*11%</f>
        <v>0</v>
      </c>
      <c r="K3528" s="30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4"/>
      <c r="K3529" s="30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07">
        <f>J3494</f>
        <v>0</v>
      </c>
      <c r="K3532" s="30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07">
        <f>J3495</f>
        <v>0</v>
      </c>
      <c r="K3533" s="30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23120032</v>
      </c>
      <c r="G3536" s="11" t="s">
        <v>2</v>
      </c>
      <c r="H3536" s="354"/>
      <c r="I3536" s="354"/>
      <c r="J3536" s="354"/>
      <c r="K3536" s="355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58" t="s">
        <v>3</v>
      </c>
      <c r="G3537" s="17"/>
      <c r="H3537" s="356"/>
      <c r="I3537" s="356"/>
      <c r="J3537" s="356"/>
      <c r="K3537" s="357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59"/>
      <c r="E3538" s="360"/>
      <c r="F3538" s="358"/>
      <c r="G3538" s="18"/>
      <c r="H3538" s="361"/>
      <c r="I3538" s="361"/>
      <c r="J3538" s="361"/>
      <c r="K3538" s="362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58"/>
      <c r="G3539" s="18"/>
      <c r="H3539" s="363"/>
      <c r="I3539" s="363"/>
      <c r="J3539" s="363"/>
      <c r="K3539" s="364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5"/>
      <c r="I3540" s="365"/>
      <c r="J3540" s="365"/>
      <c r="K3540" s="366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1"/>
      <c r="K3561" s="34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3">
        <f>SUM(K3544:K3559)</f>
        <v>0</v>
      </c>
      <c r="K3562" s="34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5"/>
      <c r="K3563" s="34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2"/>
      <c r="K3565" s="34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6">
        <f>((J3562/1.11)+(K3564/1.11))*11%</f>
        <v>0</v>
      </c>
      <c r="K3566" s="34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2"/>
      <c r="K3567" s="34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48"/>
      <c r="K3570" s="34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48"/>
      <c r="K3571" s="34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23120032</v>
      </c>
      <c r="F3574" s="123"/>
      <c r="G3574" s="124" t="s">
        <v>2</v>
      </c>
      <c r="H3574" s="350">
        <f>H3536</f>
        <v>0</v>
      </c>
      <c r="I3574" s="350"/>
      <c r="J3574" s="350"/>
      <c r="K3574" s="351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6" t="s">
        <v>3</v>
      </c>
      <c r="G3575" s="130"/>
      <c r="H3575" s="352"/>
      <c r="I3575" s="352"/>
      <c r="J3575" s="352"/>
      <c r="K3575" s="353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7">
        <f>D3538</f>
        <v>0</v>
      </c>
      <c r="E3576" s="328"/>
      <c r="F3576" s="326"/>
      <c r="G3576" s="131"/>
      <c r="H3576" s="329">
        <f>H3538</f>
        <v>0</v>
      </c>
      <c r="I3576" s="329"/>
      <c r="J3576" s="329"/>
      <c r="K3576" s="33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6"/>
      <c r="G3577" s="131"/>
      <c r="H3577" s="331">
        <f>H3539</f>
        <v>0</v>
      </c>
      <c r="I3577" s="331"/>
      <c r="J3577" s="331"/>
      <c r="K3577" s="33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3"/>
      <c r="I3578" s="333"/>
      <c r="J3578" s="333"/>
      <c r="K3578" s="33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5"/>
      <c r="K3599" s="309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6">
        <f>SUM(K3582:K3597)</f>
        <v>0</v>
      </c>
      <c r="K3600" s="33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38"/>
      <c r="K3601" s="338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09"/>
      <c r="K3603" s="309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39">
        <f>((J3600/1.11)+(K3602/1.11))*11%</f>
        <v>0</v>
      </c>
      <c r="K3604" s="340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09"/>
      <c r="K3605" s="309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0">
        <f>J3570</f>
        <v>0</v>
      </c>
      <c r="K3608" s="311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0">
        <f>J3571</f>
        <v>0</v>
      </c>
      <c r="K3609" s="311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23120032</v>
      </c>
      <c r="F3612" s="200"/>
      <c r="G3612" s="201" t="s">
        <v>2</v>
      </c>
      <c r="H3612" s="312">
        <f>H3574</f>
        <v>0</v>
      </c>
      <c r="I3612" s="312"/>
      <c r="J3612" s="312"/>
      <c r="K3612" s="313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6" t="s">
        <v>3</v>
      </c>
      <c r="G3613" s="207"/>
      <c r="H3613" s="314"/>
      <c r="I3613" s="314"/>
      <c r="J3613" s="314"/>
      <c r="K3613" s="315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7">
        <f>D3576</f>
        <v>0</v>
      </c>
      <c r="E3614" s="318"/>
      <c r="F3614" s="316"/>
      <c r="G3614" s="208"/>
      <c r="H3614" s="319">
        <f>H3576</f>
        <v>0</v>
      </c>
      <c r="I3614" s="319"/>
      <c r="J3614" s="319"/>
      <c r="K3614" s="320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6"/>
      <c r="G3615" s="208"/>
      <c r="H3615" s="321">
        <f>H3577</f>
        <v>0</v>
      </c>
      <c r="I3615" s="321"/>
      <c r="J3615" s="321"/>
      <c r="K3615" s="322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3"/>
      <c r="I3616" s="323"/>
      <c r="J3616" s="323"/>
      <c r="K3616" s="324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5"/>
      <c r="K3637" s="30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1">
        <f>SUM(K3620:K3635)</f>
        <v>0</v>
      </c>
      <c r="K3638" s="30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3"/>
      <c r="K3639" s="30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4"/>
      <c r="K3641" s="30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5">
        <f>((J3638/1.11)+(K3640/1.11))*11%</f>
        <v>0</v>
      </c>
      <c r="K3642" s="30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4"/>
      <c r="K3643" s="30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07">
        <f>J3608</f>
        <v>0</v>
      </c>
      <c r="K3646" s="30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07">
        <f>J3609</f>
        <v>0</v>
      </c>
      <c r="K3647" s="30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23120033</v>
      </c>
      <c r="G3650" s="11" t="s">
        <v>2</v>
      </c>
      <c r="H3650" s="354"/>
      <c r="I3650" s="354"/>
      <c r="J3650" s="354"/>
      <c r="K3650" s="355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58" t="s">
        <v>3</v>
      </c>
      <c r="G3651" s="17"/>
      <c r="H3651" s="356"/>
      <c r="I3651" s="356"/>
      <c r="J3651" s="356"/>
      <c r="K3651" s="357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59"/>
      <c r="E3652" s="360"/>
      <c r="F3652" s="358"/>
      <c r="G3652" s="18"/>
      <c r="H3652" s="361"/>
      <c r="I3652" s="361"/>
      <c r="J3652" s="361"/>
      <c r="K3652" s="362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58"/>
      <c r="G3653" s="18"/>
      <c r="H3653" s="363"/>
      <c r="I3653" s="363"/>
      <c r="J3653" s="363"/>
      <c r="K3653" s="364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5"/>
      <c r="I3654" s="365"/>
      <c r="J3654" s="365"/>
      <c r="K3654" s="366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1"/>
      <c r="K3675" s="34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3">
        <f>SUM(K3658:K3673)</f>
        <v>0</v>
      </c>
      <c r="K3676" s="34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5"/>
      <c r="K3677" s="34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2"/>
      <c r="K3679" s="34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6">
        <f>((J3676/1.11)+(K3678/1.11))*11%</f>
        <v>0</v>
      </c>
      <c r="K3680" s="34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2"/>
      <c r="K3681" s="34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48"/>
      <c r="K3684" s="34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48"/>
      <c r="K3685" s="34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23120033</v>
      </c>
      <c r="F3688" s="123"/>
      <c r="G3688" s="124" t="s">
        <v>2</v>
      </c>
      <c r="H3688" s="350">
        <f>H3650</f>
        <v>0</v>
      </c>
      <c r="I3688" s="350"/>
      <c r="J3688" s="350"/>
      <c r="K3688" s="351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6" t="s">
        <v>3</v>
      </c>
      <c r="G3689" s="130"/>
      <c r="H3689" s="352"/>
      <c r="I3689" s="352"/>
      <c r="J3689" s="352"/>
      <c r="K3689" s="353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7">
        <f>D3652</f>
        <v>0</v>
      </c>
      <c r="E3690" s="328"/>
      <c r="F3690" s="326"/>
      <c r="G3690" s="131"/>
      <c r="H3690" s="329">
        <f>H3652</f>
        <v>0</v>
      </c>
      <c r="I3690" s="329"/>
      <c r="J3690" s="329"/>
      <c r="K3690" s="33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6"/>
      <c r="G3691" s="131"/>
      <c r="H3691" s="331">
        <f>H3653</f>
        <v>0</v>
      </c>
      <c r="I3691" s="331"/>
      <c r="J3691" s="331"/>
      <c r="K3691" s="332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3"/>
      <c r="I3692" s="333"/>
      <c r="J3692" s="333"/>
      <c r="K3692" s="334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5"/>
      <c r="K3713" s="309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6">
        <f>SUM(K3696:K3711)</f>
        <v>0</v>
      </c>
      <c r="K3714" s="33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38"/>
      <c r="K3715" s="338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09"/>
      <c r="K3717" s="309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39">
        <f>((J3714/1.11)+(K3716/1.11))*11%</f>
        <v>0</v>
      </c>
      <c r="K3718" s="340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09"/>
      <c r="K3719" s="309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0">
        <f>J3684</f>
        <v>0</v>
      </c>
      <c r="K3722" s="311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0">
        <f>J3685</f>
        <v>0</v>
      </c>
      <c r="K3723" s="311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23120033</v>
      </c>
      <c r="F3726" s="200"/>
      <c r="G3726" s="201" t="s">
        <v>2</v>
      </c>
      <c r="H3726" s="312">
        <f>H3688</f>
        <v>0</v>
      </c>
      <c r="I3726" s="312"/>
      <c r="J3726" s="312"/>
      <c r="K3726" s="313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6" t="s">
        <v>3</v>
      </c>
      <c r="G3727" s="207"/>
      <c r="H3727" s="314"/>
      <c r="I3727" s="314"/>
      <c r="J3727" s="314"/>
      <c r="K3727" s="315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7">
        <f>D3690</f>
        <v>0</v>
      </c>
      <c r="E3728" s="318"/>
      <c r="F3728" s="316"/>
      <c r="G3728" s="208"/>
      <c r="H3728" s="319">
        <f>H3690</f>
        <v>0</v>
      </c>
      <c r="I3728" s="319"/>
      <c r="J3728" s="319"/>
      <c r="K3728" s="320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6"/>
      <c r="G3729" s="208"/>
      <c r="H3729" s="321">
        <f>H3691</f>
        <v>0</v>
      </c>
      <c r="I3729" s="321"/>
      <c r="J3729" s="321"/>
      <c r="K3729" s="322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3"/>
      <c r="I3730" s="323"/>
      <c r="J3730" s="323"/>
      <c r="K3730" s="324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5"/>
      <c r="K3751" s="30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1">
        <f>SUM(K3734:K3749)</f>
        <v>0</v>
      </c>
      <c r="K3752" s="30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3"/>
      <c r="K3753" s="30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4"/>
      <c r="K3755" s="30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5">
        <f>((J3752/1.11)+(K3754/1.11))*11%</f>
        <v>0</v>
      </c>
      <c r="K3756" s="306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4"/>
      <c r="K3757" s="30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07">
        <f>J3722</f>
        <v>0</v>
      </c>
      <c r="K3760" s="308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07">
        <f>J3723</f>
        <v>0</v>
      </c>
      <c r="K3761" s="308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23120034</v>
      </c>
      <c r="G3764" s="11" t="s">
        <v>2</v>
      </c>
      <c r="H3764" s="354"/>
      <c r="I3764" s="354"/>
      <c r="J3764" s="354"/>
      <c r="K3764" s="355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58" t="s">
        <v>3</v>
      </c>
      <c r="G3765" s="17"/>
      <c r="H3765" s="356"/>
      <c r="I3765" s="356"/>
      <c r="J3765" s="356"/>
      <c r="K3765" s="357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59"/>
      <c r="E3766" s="360"/>
      <c r="F3766" s="358"/>
      <c r="G3766" s="18"/>
      <c r="H3766" s="361"/>
      <c r="I3766" s="361"/>
      <c r="J3766" s="361"/>
      <c r="K3766" s="362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58"/>
      <c r="G3767" s="18"/>
      <c r="H3767" s="363"/>
      <c r="I3767" s="363"/>
      <c r="J3767" s="363"/>
      <c r="K3767" s="364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5"/>
      <c r="I3768" s="365"/>
      <c r="J3768" s="365"/>
      <c r="K3768" s="366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1"/>
      <c r="K3789" s="34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3">
        <f>SUM(K3772:K3787)</f>
        <v>0</v>
      </c>
      <c r="K3790" s="34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5"/>
      <c r="K3791" s="34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2"/>
      <c r="K3793" s="34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6">
        <f>((J3790/1.11)+(K3792/1.11))*11%</f>
        <v>0</v>
      </c>
      <c r="K3794" s="34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2"/>
      <c r="K3795" s="34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48"/>
      <c r="K3798" s="34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48"/>
      <c r="K3799" s="34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23120034</v>
      </c>
      <c r="F3802" s="123"/>
      <c r="G3802" s="124" t="s">
        <v>2</v>
      </c>
      <c r="H3802" s="350">
        <f>H3764</f>
        <v>0</v>
      </c>
      <c r="I3802" s="350"/>
      <c r="J3802" s="350"/>
      <c r="K3802" s="351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6" t="s">
        <v>3</v>
      </c>
      <c r="G3803" s="130"/>
      <c r="H3803" s="352"/>
      <c r="I3803" s="352"/>
      <c r="J3803" s="352"/>
      <c r="K3803" s="353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7">
        <f>D3766</f>
        <v>0</v>
      </c>
      <c r="E3804" s="328"/>
      <c r="F3804" s="326"/>
      <c r="G3804" s="131"/>
      <c r="H3804" s="329">
        <f>H3766</f>
        <v>0</v>
      </c>
      <c r="I3804" s="329"/>
      <c r="J3804" s="329"/>
      <c r="K3804" s="33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6"/>
      <c r="G3805" s="131"/>
      <c r="H3805" s="331">
        <f>H3767</f>
        <v>0</v>
      </c>
      <c r="I3805" s="331"/>
      <c r="J3805" s="331"/>
      <c r="K3805" s="332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3"/>
      <c r="I3806" s="333"/>
      <c r="J3806" s="333"/>
      <c r="K3806" s="334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5"/>
      <c r="K3827" s="309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6">
        <f>SUM(K3810:K3825)</f>
        <v>0</v>
      </c>
      <c r="K3828" s="33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38"/>
      <c r="K3829" s="338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09"/>
      <c r="K3831" s="309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39">
        <f>((J3828/1.11)+(K3830/1.11))*11%</f>
        <v>0</v>
      </c>
      <c r="K3832" s="340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09"/>
      <c r="K3833" s="309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0">
        <f>J3798</f>
        <v>0</v>
      </c>
      <c r="K3836" s="311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0">
        <f>J3799</f>
        <v>0</v>
      </c>
      <c r="K3837" s="311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23120034</v>
      </c>
      <c r="F3840" s="200"/>
      <c r="G3840" s="201" t="s">
        <v>2</v>
      </c>
      <c r="H3840" s="312">
        <f>H3802</f>
        <v>0</v>
      </c>
      <c r="I3840" s="312"/>
      <c r="J3840" s="312"/>
      <c r="K3840" s="313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6" t="s">
        <v>3</v>
      </c>
      <c r="G3841" s="207"/>
      <c r="H3841" s="314"/>
      <c r="I3841" s="314"/>
      <c r="J3841" s="314"/>
      <c r="K3841" s="315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7">
        <f>D3804</f>
        <v>0</v>
      </c>
      <c r="E3842" s="318"/>
      <c r="F3842" s="316"/>
      <c r="G3842" s="208"/>
      <c r="H3842" s="319">
        <f>H3804</f>
        <v>0</v>
      </c>
      <c r="I3842" s="319"/>
      <c r="J3842" s="319"/>
      <c r="K3842" s="320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6"/>
      <c r="G3843" s="208"/>
      <c r="H3843" s="321">
        <f>H3805</f>
        <v>0</v>
      </c>
      <c r="I3843" s="321"/>
      <c r="J3843" s="321"/>
      <c r="K3843" s="322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3"/>
      <c r="I3844" s="323"/>
      <c r="J3844" s="323"/>
      <c r="K3844" s="324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5"/>
      <c r="K3865" s="30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1">
        <f>SUM(K3848:K3863)</f>
        <v>0</v>
      </c>
      <c r="K3866" s="30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3"/>
      <c r="K3867" s="30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4"/>
      <c r="K3869" s="30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5">
        <f>((J3866/1.11)+(K3868/1.11))*11%</f>
        <v>0</v>
      </c>
      <c r="K3870" s="306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4"/>
      <c r="K3871" s="30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07">
        <f>J3836</f>
        <v>0</v>
      </c>
      <c r="K3874" s="308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07">
        <f>J3837</f>
        <v>0</v>
      </c>
      <c r="K3875" s="308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23120035</v>
      </c>
      <c r="G3878" s="11" t="s">
        <v>2</v>
      </c>
      <c r="H3878" s="354"/>
      <c r="I3878" s="354"/>
      <c r="J3878" s="354"/>
      <c r="K3878" s="355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58" t="s">
        <v>3</v>
      </c>
      <c r="G3879" s="17"/>
      <c r="H3879" s="356"/>
      <c r="I3879" s="356"/>
      <c r="J3879" s="356"/>
      <c r="K3879" s="357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59"/>
      <c r="E3880" s="360"/>
      <c r="F3880" s="358"/>
      <c r="G3880" s="18"/>
      <c r="H3880" s="361"/>
      <c r="I3880" s="361"/>
      <c r="J3880" s="361"/>
      <c r="K3880" s="362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58"/>
      <c r="G3881" s="18"/>
      <c r="H3881" s="363"/>
      <c r="I3881" s="363"/>
      <c r="J3881" s="363"/>
      <c r="K3881" s="364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5"/>
      <c r="I3882" s="365"/>
      <c r="J3882" s="365"/>
      <c r="K3882" s="366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1"/>
      <c r="K3903" s="34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3">
        <f>SUM(K3886:K3901)</f>
        <v>0</v>
      </c>
      <c r="K3904" s="34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5"/>
      <c r="K3905" s="34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2"/>
      <c r="K3907" s="34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6">
        <f>((J3904/1.11)+(K3906/1.11))*11%</f>
        <v>0</v>
      </c>
      <c r="K3908" s="34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2"/>
      <c r="K3909" s="34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48"/>
      <c r="K3912" s="34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48"/>
      <c r="K3913" s="34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23120035</v>
      </c>
      <c r="F3916" s="123"/>
      <c r="G3916" s="124" t="s">
        <v>2</v>
      </c>
      <c r="H3916" s="350">
        <f>H3878</f>
        <v>0</v>
      </c>
      <c r="I3916" s="350"/>
      <c r="J3916" s="350"/>
      <c r="K3916" s="351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6" t="s">
        <v>3</v>
      </c>
      <c r="G3917" s="130"/>
      <c r="H3917" s="352"/>
      <c r="I3917" s="352"/>
      <c r="J3917" s="352"/>
      <c r="K3917" s="353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7">
        <f>D3880</f>
        <v>0</v>
      </c>
      <c r="E3918" s="328"/>
      <c r="F3918" s="326"/>
      <c r="G3918" s="131"/>
      <c r="H3918" s="329">
        <f>H3880</f>
        <v>0</v>
      </c>
      <c r="I3918" s="329"/>
      <c r="J3918" s="329"/>
      <c r="K3918" s="33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6"/>
      <c r="G3919" s="131"/>
      <c r="H3919" s="331">
        <f>H3881</f>
        <v>0</v>
      </c>
      <c r="I3919" s="331"/>
      <c r="J3919" s="331"/>
      <c r="K3919" s="332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3"/>
      <c r="I3920" s="333"/>
      <c r="J3920" s="333"/>
      <c r="K3920" s="334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5"/>
      <c r="K3941" s="309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6">
        <f>SUM(K3924:K3939)</f>
        <v>0</v>
      </c>
      <c r="K3942" s="33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38"/>
      <c r="K3943" s="338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09"/>
      <c r="K3945" s="309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39">
        <f>((J3942/1.11)+(K3944/1.11))*11%</f>
        <v>0</v>
      </c>
      <c r="K3946" s="340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09"/>
      <c r="K3947" s="309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0">
        <f>J3912</f>
        <v>0</v>
      </c>
      <c r="K3950" s="311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0">
        <f>J3913</f>
        <v>0</v>
      </c>
      <c r="K3951" s="311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23120035</v>
      </c>
      <c r="F3954" s="200"/>
      <c r="G3954" s="201" t="s">
        <v>2</v>
      </c>
      <c r="H3954" s="312">
        <f>H3916</f>
        <v>0</v>
      </c>
      <c r="I3954" s="312"/>
      <c r="J3954" s="312"/>
      <c r="K3954" s="313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6" t="s">
        <v>3</v>
      </c>
      <c r="G3955" s="207"/>
      <c r="H3955" s="314"/>
      <c r="I3955" s="314"/>
      <c r="J3955" s="314"/>
      <c r="K3955" s="315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7">
        <f>D3918</f>
        <v>0</v>
      </c>
      <c r="E3956" s="318"/>
      <c r="F3956" s="316"/>
      <c r="G3956" s="208"/>
      <c r="H3956" s="319">
        <f>H3918</f>
        <v>0</v>
      </c>
      <c r="I3956" s="319"/>
      <c r="J3956" s="319"/>
      <c r="K3956" s="320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6"/>
      <c r="G3957" s="208"/>
      <c r="H3957" s="321">
        <f>H3919</f>
        <v>0</v>
      </c>
      <c r="I3957" s="321"/>
      <c r="J3957" s="321"/>
      <c r="K3957" s="322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3"/>
      <c r="I3958" s="323"/>
      <c r="J3958" s="323"/>
      <c r="K3958" s="324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5"/>
      <c r="K3979" s="30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1">
        <f>SUM(K3962:K3977)</f>
        <v>0</v>
      </c>
      <c r="K3980" s="30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3"/>
      <c r="K3981" s="30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4"/>
      <c r="K3983" s="30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5">
        <f>((J3980/1.11)+(K3982/1.11))*11%</f>
        <v>0</v>
      </c>
      <c r="K3984" s="306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4"/>
      <c r="K3985" s="30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07">
        <f>J3950</f>
        <v>0</v>
      </c>
      <c r="K3988" s="308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07">
        <f>J3951</f>
        <v>0</v>
      </c>
      <c r="K3989" s="308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23120036</v>
      </c>
      <c r="G3992" s="11" t="s">
        <v>2</v>
      </c>
      <c r="H3992" s="354"/>
      <c r="I3992" s="354"/>
      <c r="J3992" s="354"/>
      <c r="K3992" s="355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58" t="s">
        <v>3</v>
      </c>
      <c r="G3993" s="17"/>
      <c r="H3993" s="356"/>
      <c r="I3993" s="356"/>
      <c r="J3993" s="356"/>
      <c r="K3993" s="357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59"/>
      <c r="E3994" s="360"/>
      <c r="F3994" s="358"/>
      <c r="G3994" s="18"/>
      <c r="H3994" s="361"/>
      <c r="I3994" s="361"/>
      <c r="J3994" s="361"/>
      <c r="K3994" s="362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58"/>
      <c r="G3995" s="18"/>
      <c r="H3995" s="363"/>
      <c r="I3995" s="363"/>
      <c r="J3995" s="363"/>
      <c r="K3995" s="364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5"/>
      <c r="I3996" s="365"/>
      <c r="J3996" s="365"/>
      <c r="K3996" s="366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1"/>
      <c r="K4017" s="34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3">
        <f>SUM(K4000:K4015)</f>
        <v>0</v>
      </c>
      <c r="K4018" s="34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5"/>
      <c r="K4019" s="34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2"/>
      <c r="K4021" s="34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6">
        <f>((J4018/1.11)+(K4020/1.11))*11%</f>
        <v>0</v>
      </c>
      <c r="K4022" s="34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2"/>
      <c r="K4023" s="34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48"/>
      <c r="K4026" s="34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48"/>
      <c r="K4027" s="34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23120036</v>
      </c>
      <c r="F4030" s="123"/>
      <c r="G4030" s="124" t="s">
        <v>2</v>
      </c>
      <c r="H4030" s="350">
        <f>H3992</f>
        <v>0</v>
      </c>
      <c r="I4030" s="350"/>
      <c r="J4030" s="350"/>
      <c r="K4030" s="351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6" t="s">
        <v>3</v>
      </c>
      <c r="G4031" s="130"/>
      <c r="H4031" s="352"/>
      <c r="I4031" s="352"/>
      <c r="J4031" s="352"/>
      <c r="K4031" s="353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7">
        <f>D3994</f>
        <v>0</v>
      </c>
      <c r="E4032" s="328"/>
      <c r="F4032" s="326"/>
      <c r="G4032" s="131"/>
      <c r="H4032" s="329">
        <f>H3994</f>
        <v>0</v>
      </c>
      <c r="I4032" s="329"/>
      <c r="J4032" s="329"/>
      <c r="K4032" s="33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6"/>
      <c r="G4033" s="131"/>
      <c r="H4033" s="331">
        <f>H3995</f>
        <v>0</v>
      </c>
      <c r="I4033" s="331"/>
      <c r="J4033" s="331"/>
      <c r="K4033" s="332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3"/>
      <c r="I4034" s="333"/>
      <c r="J4034" s="333"/>
      <c r="K4034" s="334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5"/>
      <c r="K4055" s="309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6">
        <f>SUM(K4038:K4053)</f>
        <v>0</v>
      </c>
      <c r="K4056" s="33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38"/>
      <c r="K4057" s="338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09"/>
      <c r="K4059" s="309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39">
        <f>((J4056/1.11)+(K4058/1.11))*11%</f>
        <v>0</v>
      </c>
      <c r="K4060" s="340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09"/>
      <c r="K4061" s="309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0">
        <f>J4026</f>
        <v>0</v>
      </c>
      <c r="K4064" s="311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0">
        <f>J4027</f>
        <v>0</v>
      </c>
      <c r="K4065" s="311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23120036</v>
      </c>
      <c r="F4068" s="200"/>
      <c r="G4068" s="201" t="s">
        <v>2</v>
      </c>
      <c r="H4068" s="312">
        <f>H4030</f>
        <v>0</v>
      </c>
      <c r="I4068" s="312"/>
      <c r="J4068" s="312"/>
      <c r="K4068" s="313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6" t="s">
        <v>3</v>
      </c>
      <c r="G4069" s="207"/>
      <c r="H4069" s="314"/>
      <c r="I4069" s="314"/>
      <c r="J4069" s="314"/>
      <c r="K4069" s="315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7">
        <f>D4032</f>
        <v>0</v>
      </c>
      <c r="E4070" s="318"/>
      <c r="F4070" s="316"/>
      <c r="G4070" s="208"/>
      <c r="H4070" s="319">
        <f>H4032</f>
        <v>0</v>
      </c>
      <c r="I4070" s="319"/>
      <c r="J4070" s="319"/>
      <c r="K4070" s="320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6"/>
      <c r="G4071" s="208"/>
      <c r="H4071" s="321">
        <f>H4033</f>
        <v>0</v>
      </c>
      <c r="I4071" s="321"/>
      <c r="J4071" s="321"/>
      <c r="K4071" s="322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3"/>
      <c r="I4072" s="323"/>
      <c r="J4072" s="323"/>
      <c r="K4072" s="324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5"/>
      <c r="K4093" s="30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1">
        <f>SUM(K4076:K4091)</f>
        <v>0</v>
      </c>
      <c r="K4094" s="30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3"/>
      <c r="K4095" s="30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4"/>
      <c r="K4097" s="30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5">
        <f>((J4094/1.11)+(K4096/1.11))*11%</f>
        <v>0</v>
      </c>
      <c r="K4098" s="306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4"/>
      <c r="K4099" s="30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07">
        <f>J4064</f>
        <v>0</v>
      </c>
      <c r="K4102" s="308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07">
        <f>J4065</f>
        <v>0</v>
      </c>
      <c r="K4103" s="308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23120037</v>
      </c>
      <c r="G4106" s="11" t="s">
        <v>2</v>
      </c>
      <c r="H4106" s="354"/>
      <c r="I4106" s="354"/>
      <c r="J4106" s="354"/>
      <c r="K4106" s="355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58" t="s">
        <v>3</v>
      </c>
      <c r="G4107" s="17"/>
      <c r="H4107" s="356"/>
      <c r="I4107" s="356"/>
      <c r="J4107" s="356"/>
      <c r="K4107" s="357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59"/>
      <c r="E4108" s="360"/>
      <c r="F4108" s="358"/>
      <c r="G4108" s="18"/>
      <c r="H4108" s="361"/>
      <c r="I4108" s="361"/>
      <c r="J4108" s="361"/>
      <c r="K4108" s="362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58"/>
      <c r="G4109" s="18"/>
      <c r="H4109" s="363"/>
      <c r="I4109" s="363"/>
      <c r="J4109" s="363"/>
      <c r="K4109" s="364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5"/>
      <c r="I4110" s="365"/>
      <c r="J4110" s="365"/>
      <c r="K4110" s="366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1"/>
      <c r="K4131" s="34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3">
        <f>SUM(K4114:K4129)</f>
        <v>0</v>
      </c>
      <c r="K4132" s="34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5"/>
      <c r="K4133" s="34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2"/>
      <c r="K4135" s="34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6">
        <f>((J4132/1.11)+(K4134/1.11))*11%</f>
        <v>0</v>
      </c>
      <c r="K4136" s="34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2"/>
      <c r="K4137" s="34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48"/>
      <c r="K4140" s="34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48"/>
      <c r="K4141" s="34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23120037</v>
      </c>
      <c r="F4144" s="123"/>
      <c r="G4144" s="124" t="s">
        <v>2</v>
      </c>
      <c r="H4144" s="350">
        <f>H4106</f>
        <v>0</v>
      </c>
      <c r="I4144" s="350"/>
      <c r="J4144" s="350"/>
      <c r="K4144" s="351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6" t="s">
        <v>3</v>
      </c>
      <c r="G4145" s="130"/>
      <c r="H4145" s="352"/>
      <c r="I4145" s="352"/>
      <c r="J4145" s="352"/>
      <c r="K4145" s="353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7">
        <f>D4108</f>
        <v>0</v>
      </c>
      <c r="E4146" s="328"/>
      <c r="F4146" s="326"/>
      <c r="G4146" s="131"/>
      <c r="H4146" s="329">
        <f>H4108</f>
        <v>0</v>
      </c>
      <c r="I4146" s="329"/>
      <c r="J4146" s="329"/>
      <c r="K4146" s="33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6"/>
      <c r="G4147" s="131"/>
      <c r="H4147" s="331">
        <f>H4109</f>
        <v>0</v>
      </c>
      <c r="I4147" s="331"/>
      <c r="J4147" s="331"/>
      <c r="K4147" s="332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3"/>
      <c r="I4148" s="333"/>
      <c r="J4148" s="333"/>
      <c r="K4148" s="334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5"/>
      <c r="K4169" s="309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6">
        <f>SUM(K4152:K4167)</f>
        <v>0</v>
      </c>
      <c r="K4170" s="33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38"/>
      <c r="K4171" s="338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09"/>
      <c r="K4173" s="309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39">
        <f>((J4170/1.11)+(K4172/1.11))*11%</f>
        <v>0</v>
      </c>
      <c r="K4174" s="340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09"/>
      <c r="K4175" s="309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0">
        <f>J4140</f>
        <v>0</v>
      </c>
      <c r="K4178" s="311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0">
        <f>J4141</f>
        <v>0</v>
      </c>
      <c r="K4179" s="311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23120037</v>
      </c>
      <c r="F4182" s="200"/>
      <c r="G4182" s="201" t="s">
        <v>2</v>
      </c>
      <c r="H4182" s="312">
        <f>H4144</f>
        <v>0</v>
      </c>
      <c r="I4182" s="312"/>
      <c r="J4182" s="312"/>
      <c r="K4182" s="313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6" t="s">
        <v>3</v>
      </c>
      <c r="G4183" s="207"/>
      <c r="H4183" s="314"/>
      <c r="I4183" s="314"/>
      <c r="J4183" s="314"/>
      <c r="K4183" s="315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7">
        <f>D4146</f>
        <v>0</v>
      </c>
      <c r="E4184" s="318"/>
      <c r="F4184" s="316"/>
      <c r="G4184" s="208"/>
      <c r="H4184" s="319">
        <f>H4146</f>
        <v>0</v>
      </c>
      <c r="I4184" s="319"/>
      <c r="J4184" s="319"/>
      <c r="K4184" s="320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6"/>
      <c r="G4185" s="208"/>
      <c r="H4185" s="321">
        <f>H4147</f>
        <v>0</v>
      </c>
      <c r="I4185" s="321"/>
      <c r="J4185" s="321"/>
      <c r="K4185" s="322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3"/>
      <c r="I4186" s="323"/>
      <c r="J4186" s="323"/>
      <c r="K4186" s="324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5"/>
      <c r="K4207" s="30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1">
        <f>SUM(K4190:K4205)</f>
        <v>0</v>
      </c>
      <c r="K4208" s="30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3"/>
      <c r="K4209" s="30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4"/>
      <c r="K4211" s="30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5">
        <f>((J4208/1.11)+(K4210/1.11))*11%</f>
        <v>0</v>
      </c>
      <c r="K4212" s="306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4"/>
      <c r="K4213" s="30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07">
        <f>J4178</f>
        <v>0</v>
      </c>
      <c r="K4216" s="308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07">
        <f>J4179</f>
        <v>0</v>
      </c>
      <c r="K4217" s="308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23120038</v>
      </c>
      <c r="G4220" s="11" t="s">
        <v>2</v>
      </c>
      <c r="H4220" s="354"/>
      <c r="I4220" s="354"/>
      <c r="J4220" s="354"/>
      <c r="K4220" s="355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58" t="s">
        <v>3</v>
      </c>
      <c r="G4221" s="17"/>
      <c r="H4221" s="356"/>
      <c r="I4221" s="356"/>
      <c r="J4221" s="356"/>
      <c r="K4221" s="357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59"/>
      <c r="E4222" s="360"/>
      <c r="F4222" s="358"/>
      <c r="G4222" s="18"/>
      <c r="H4222" s="361"/>
      <c r="I4222" s="361"/>
      <c r="J4222" s="361"/>
      <c r="K4222" s="362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58"/>
      <c r="G4223" s="18"/>
      <c r="H4223" s="363"/>
      <c r="I4223" s="363"/>
      <c r="J4223" s="363"/>
      <c r="K4223" s="364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5"/>
      <c r="I4224" s="365"/>
      <c r="J4224" s="365"/>
      <c r="K4224" s="366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1"/>
      <c r="K4245" s="34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3">
        <f>SUM(K4228:K4243)</f>
        <v>0</v>
      </c>
      <c r="K4246" s="34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5"/>
      <c r="K4247" s="34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2"/>
      <c r="K4249" s="34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6">
        <f>((J4246/1.11)+(K4248/1.11))*11%</f>
        <v>0</v>
      </c>
      <c r="K4250" s="34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2"/>
      <c r="K4251" s="34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48"/>
      <c r="K4254" s="34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48"/>
      <c r="K4255" s="34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23120038</v>
      </c>
      <c r="F4258" s="123"/>
      <c r="G4258" s="124" t="s">
        <v>2</v>
      </c>
      <c r="H4258" s="350">
        <f>H4220</f>
        <v>0</v>
      </c>
      <c r="I4258" s="350"/>
      <c r="J4258" s="350"/>
      <c r="K4258" s="351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6" t="s">
        <v>3</v>
      </c>
      <c r="G4259" s="130"/>
      <c r="H4259" s="352"/>
      <c r="I4259" s="352"/>
      <c r="J4259" s="352"/>
      <c r="K4259" s="353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7">
        <f>D4222</f>
        <v>0</v>
      </c>
      <c r="E4260" s="328"/>
      <c r="F4260" s="326"/>
      <c r="G4260" s="131"/>
      <c r="H4260" s="329">
        <f>H4222</f>
        <v>0</v>
      </c>
      <c r="I4260" s="329"/>
      <c r="J4260" s="329"/>
      <c r="K4260" s="33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6"/>
      <c r="G4261" s="131"/>
      <c r="H4261" s="331">
        <f>H4223</f>
        <v>0</v>
      </c>
      <c r="I4261" s="331"/>
      <c r="J4261" s="331"/>
      <c r="K4261" s="332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3"/>
      <c r="I4262" s="333"/>
      <c r="J4262" s="333"/>
      <c r="K4262" s="334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5"/>
      <c r="K4283" s="309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6">
        <f>SUM(K4266:K4281)</f>
        <v>0</v>
      </c>
      <c r="K4284" s="33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38"/>
      <c r="K4285" s="338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09"/>
      <c r="K4287" s="309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39">
        <f>((J4284/1.11)+(K4286/1.11))*11%</f>
        <v>0</v>
      </c>
      <c r="K4288" s="340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09"/>
      <c r="K4289" s="309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0">
        <f>J4254</f>
        <v>0</v>
      </c>
      <c r="K4292" s="311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0">
        <f>J4255</f>
        <v>0</v>
      </c>
      <c r="K4293" s="311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23120038</v>
      </c>
      <c r="F4296" s="200"/>
      <c r="G4296" s="201" t="s">
        <v>2</v>
      </c>
      <c r="H4296" s="312">
        <f>H4258</f>
        <v>0</v>
      </c>
      <c r="I4296" s="312"/>
      <c r="J4296" s="312"/>
      <c r="K4296" s="313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6" t="s">
        <v>3</v>
      </c>
      <c r="G4297" s="207"/>
      <c r="H4297" s="314"/>
      <c r="I4297" s="314"/>
      <c r="J4297" s="314"/>
      <c r="K4297" s="315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7">
        <f>D4260</f>
        <v>0</v>
      </c>
      <c r="E4298" s="318"/>
      <c r="F4298" s="316"/>
      <c r="G4298" s="208"/>
      <c r="H4298" s="319">
        <f>H4260</f>
        <v>0</v>
      </c>
      <c r="I4298" s="319"/>
      <c r="J4298" s="319"/>
      <c r="K4298" s="320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6"/>
      <c r="G4299" s="208"/>
      <c r="H4299" s="321">
        <f>H4261</f>
        <v>0</v>
      </c>
      <c r="I4299" s="321"/>
      <c r="J4299" s="321"/>
      <c r="K4299" s="322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3"/>
      <c r="I4300" s="323"/>
      <c r="J4300" s="323"/>
      <c r="K4300" s="324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5"/>
      <c r="K4321" s="30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1">
        <f>SUM(K4304:K4319)</f>
        <v>0</v>
      </c>
      <c r="K4322" s="30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3"/>
      <c r="K4323" s="30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4"/>
      <c r="K4325" s="30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5">
        <f>((J4322/1.11)+(K4324/1.11))*11%</f>
        <v>0</v>
      </c>
      <c r="K4326" s="306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4"/>
      <c r="K4327" s="30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07">
        <f>J4292</f>
        <v>0</v>
      </c>
      <c r="K4330" s="308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07">
        <f>J4293</f>
        <v>0</v>
      </c>
      <c r="K4331" s="308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23120039</v>
      </c>
      <c r="G4334" s="11" t="s">
        <v>2</v>
      </c>
      <c r="H4334" s="354"/>
      <c r="I4334" s="354"/>
      <c r="J4334" s="354"/>
      <c r="K4334" s="355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58" t="s">
        <v>3</v>
      </c>
      <c r="G4335" s="17"/>
      <c r="H4335" s="356"/>
      <c r="I4335" s="356"/>
      <c r="J4335" s="356"/>
      <c r="K4335" s="357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59"/>
      <c r="E4336" s="360"/>
      <c r="F4336" s="358"/>
      <c r="G4336" s="18"/>
      <c r="H4336" s="361"/>
      <c r="I4336" s="361"/>
      <c r="J4336" s="361"/>
      <c r="K4336" s="362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58"/>
      <c r="G4337" s="18"/>
      <c r="H4337" s="363"/>
      <c r="I4337" s="363"/>
      <c r="J4337" s="363"/>
      <c r="K4337" s="364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5"/>
      <c r="I4338" s="365"/>
      <c r="J4338" s="365"/>
      <c r="K4338" s="366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1"/>
      <c r="K4359" s="34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3">
        <f>SUM(K4342:K4357)</f>
        <v>0</v>
      </c>
      <c r="K4360" s="34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5"/>
      <c r="K4361" s="34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2"/>
      <c r="K4363" s="34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6">
        <f>((J4360/1.11)+(K4362/1.11))*11%</f>
        <v>0</v>
      </c>
      <c r="K4364" s="34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2"/>
      <c r="K4365" s="34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48"/>
      <c r="K4368" s="34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48"/>
      <c r="K4369" s="34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23120039</v>
      </c>
      <c r="F4372" s="123"/>
      <c r="G4372" s="124" t="s">
        <v>2</v>
      </c>
      <c r="H4372" s="350">
        <f>H4334</f>
        <v>0</v>
      </c>
      <c r="I4372" s="350"/>
      <c r="J4372" s="350"/>
      <c r="K4372" s="351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6" t="s">
        <v>3</v>
      </c>
      <c r="G4373" s="130"/>
      <c r="H4373" s="352"/>
      <c r="I4373" s="352"/>
      <c r="J4373" s="352"/>
      <c r="K4373" s="353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7">
        <f>D4336</f>
        <v>0</v>
      </c>
      <c r="E4374" s="328"/>
      <c r="F4374" s="326"/>
      <c r="G4374" s="131"/>
      <c r="H4374" s="329">
        <f>H4336</f>
        <v>0</v>
      </c>
      <c r="I4374" s="329"/>
      <c r="J4374" s="329"/>
      <c r="K4374" s="33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6"/>
      <c r="G4375" s="131"/>
      <c r="H4375" s="331">
        <f>H4337</f>
        <v>0</v>
      </c>
      <c r="I4375" s="331"/>
      <c r="J4375" s="331"/>
      <c r="K4375" s="332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3"/>
      <c r="I4376" s="333"/>
      <c r="J4376" s="333"/>
      <c r="K4376" s="334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5"/>
      <c r="K4397" s="309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6">
        <f>SUM(K4380:K4395)</f>
        <v>0</v>
      </c>
      <c r="K4398" s="33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38"/>
      <c r="K4399" s="338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09"/>
      <c r="K4401" s="309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39">
        <f>((J4398/1.11)+(K4400/1.11))*11%</f>
        <v>0</v>
      </c>
      <c r="K4402" s="340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09"/>
      <c r="K4403" s="309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0">
        <f>J4368</f>
        <v>0</v>
      </c>
      <c r="K4406" s="311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0">
        <f>J4369</f>
        <v>0</v>
      </c>
      <c r="K4407" s="311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23120039</v>
      </c>
      <c r="F4410" s="200"/>
      <c r="G4410" s="201" t="s">
        <v>2</v>
      </c>
      <c r="H4410" s="312">
        <f>H4372</f>
        <v>0</v>
      </c>
      <c r="I4410" s="312"/>
      <c r="J4410" s="312"/>
      <c r="K4410" s="313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6" t="s">
        <v>3</v>
      </c>
      <c r="G4411" s="207"/>
      <c r="H4411" s="314"/>
      <c r="I4411" s="314"/>
      <c r="J4411" s="314"/>
      <c r="K4411" s="315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7">
        <f>D4374</f>
        <v>0</v>
      </c>
      <c r="E4412" s="318"/>
      <c r="F4412" s="316"/>
      <c r="G4412" s="208"/>
      <c r="H4412" s="319">
        <f>H4374</f>
        <v>0</v>
      </c>
      <c r="I4412" s="319"/>
      <c r="J4412" s="319"/>
      <c r="K4412" s="320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6"/>
      <c r="G4413" s="208"/>
      <c r="H4413" s="321">
        <f>H4375</f>
        <v>0</v>
      </c>
      <c r="I4413" s="321"/>
      <c r="J4413" s="321"/>
      <c r="K4413" s="322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3"/>
      <c r="I4414" s="323"/>
      <c r="J4414" s="323"/>
      <c r="K4414" s="324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5"/>
      <c r="K4435" s="30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1">
        <f>SUM(K4418:K4433)</f>
        <v>0</v>
      </c>
      <c r="K4436" s="30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3"/>
      <c r="K4437" s="30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4"/>
      <c r="K4439" s="30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5">
        <f>((J4436/1.11)+(K4438/1.11))*11%</f>
        <v>0</v>
      </c>
      <c r="K4440" s="306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4"/>
      <c r="K4441" s="30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07">
        <f>J4406</f>
        <v>0</v>
      </c>
      <c r="K4444" s="308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07">
        <f>J4407</f>
        <v>0</v>
      </c>
      <c r="K4445" s="308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23120040</v>
      </c>
      <c r="G4448" s="11" t="s">
        <v>2</v>
      </c>
      <c r="H4448" s="354"/>
      <c r="I4448" s="354"/>
      <c r="J4448" s="354"/>
      <c r="K4448" s="355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58" t="s">
        <v>3</v>
      </c>
      <c r="G4449" s="17"/>
      <c r="H4449" s="356"/>
      <c r="I4449" s="356"/>
      <c r="J4449" s="356"/>
      <c r="K4449" s="357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59"/>
      <c r="E4450" s="360"/>
      <c r="F4450" s="358"/>
      <c r="G4450" s="18"/>
      <c r="H4450" s="361"/>
      <c r="I4450" s="361"/>
      <c r="J4450" s="361"/>
      <c r="K4450" s="362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58"/>
      <c r="G4451" s="18"/>
      <c r="H4451" s="363"/>
      <c r="I4451" s="363"/>
      <c r="J4451" s="363"/>
      <c r="K4451" s="364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5"/>
      <c r="I4452" s="365"/>
      <c r="J4452" s="365"/>
      <c r="K4452" s="366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1"/>
      <c r="K4473" s="34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3">
        <f>SUM(K4456:K4471)</f>
        <v>0</v>
      </c>
      <c r="K4474" s="34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5"/>
      <c r="K4475" s="34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2"/>
      <c r="K4477" s="34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6">
        <f>((J4474/1.11)+(K4476/1.11))*11%</f>
        <v>0</v>
      </c>
      <c r="K4478" s="34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2"/>
      <c r="K4479" s="34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48"/>
      <c r="K4482" s="34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48"/>
      <c r="K4483" s="34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23120040</v>
      </c>
      <c r="F4486" s="123"/>
      <c r="G4486" s="124" t="s">
        <v>2</v>
      </c>
      <c r="H4486" s="350">
        <f>H4448</f>
        <v>0</v>
      </c>
      <c r="I4486" s="350"/>
      <c r="J4486" s="350"/>
      <c r="K4486" s="351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6" t="s">
        <v>3</v>
      </c>
      <c r="G4487" s="130"/>
      <c r="H4487" s="352"/>
      <c r="I4487" s="352"/>
      <c r="J4487" s="352"/>
      <c r="K4487" s="353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7">
        <f>D4450</f>
        <v>0</v>
      </c>
      <c r="E4488" s="328"/>
      <c r="F4488" s="326"/>
      <c r="G4488" s="131"/>
      <c r="H4488" s="329">
        <f>H4450</f>
        <v>0</v>
      </c>
      <c r="I4488" s="329"/>
      <c r="J4488" s="329"/>
      <c r="K4488" s="33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6"/>
      <c r="G4489" s="131"/>
      <c r="H4489" s="331">
        <f>H4451</f>
        <v>0</v>
      </c>
      <c r="I4489" s="331"/>
      <c r="J4489" s="331"/>
      <c r="K4489" s="332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3"/>
      <c r="I4490" s="333"/>
      <c r="J4490" s="333"/>
      <c r="K4490" s="334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5"/>
      <c r="K4511" s="309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6">
        <f>SUM(K4494:K4509)</f>
        <v>0</v>
      </c>
      <c r="K4512" s="33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38"/>
      <c r="K4513" s="338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09"/>
      <c r="K4515" s="309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39">
        <f>((J4512/1.11)+(K4514/1.11))*11%</f>
        <v>0</v>
      </c>
      <c r="K4516" s="340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09"/>
      <c r="K4517" s="309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10">
        <f>J4482</f>
        <v>0</v>
      </c>
      <c r="K4520" s="311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10">
        <f>J4483</f>
        <v>0</v>
      </c>
      <c r="K4521" s="311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23120040</v>
      </c>
      <c r="F4524" s="200"/>
      <c r="G4524" s="201" t="s">
        <v>2</v>
      </c>
      <c r="H4524" s="312">
        <f>H4486</f>
        <v>0</v>
      </c>
      <c r="I4524" s="312"/>
      <c r="J4524" s="312"/>
      <c r="K4524" s="313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6" t="s">
        <v>3</v>
      </c>
      <c r="G4525" s="207"/>
      <c r="H4525" s="314"/>
      <c r="I4525" s="314"/>
      <c r="J4525" s="314"/>
      <c r="K4525" s="315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7">
        <f>D4488</f>
        <v>0</v>
      </c>
      <c r="E4526" s="318"/>
      <c r="F4526" s="316"/>
      <c r="G4526" s="208"/>
      <c r="H4526" s="319">
        <f>H4488</f>
        <v>0</v>
      </c>
      <c r="I4526" s="319"/>
      <c r="J4526" s="319"/>
      <c r="K4526" s="320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6"/>
      <c r="G4527" s="208"/>
      <c r="H4527" s="321">
        <f>H4489</f>
        <v>0</v>
      </c>
      <c r="I4527" s="321"/>
      <c r="J4527" s="321"/>
      <c r="K4527" s="322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3"/>
      <c r="I4528" s="323"/>
      <c r="J4528" s="323"/>
      <c r="K4528" s="324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5"/>
      <c r="K4549" s="30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1">
        <f>SUM(K4532:K4547)</f>
        <v>0</v>
      </c>
      <c r="K4550" s="30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3"/>
      <c r="K4551" s="30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4"/>
      <c r="K4553" s="30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5">
        <f>((J4550/1.11)+(K4552/1.11))*11%</f>
        <v>0</v>
      </c>
      <c r="K4554" s="306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4"/>
      <c r="K4555" s="30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07">
        <f>J4520</f>
        <v>0</v>
      </c>
      <c r="K4558" s="308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07">
        <f>J4521</f>
        <v>0</v>
      </c>
      <c r="K4559" s="308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23120041</v>
      </c>
      <c r="G4562" s="11" t="s">
        <v>2</v>
      </c>
      <c r="H4562" s="354"/>
      <c r="I4562" s="354"/>
      <c r="J4562" s="354"/>
      <c r="K4562" s="355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58" t="s">
        <v>3</v>
      </c>
      <c r="G4563" s="17"/>
      <c r="H4563" s="356"/>
      <c r="I4563" s="356"/>
      <c r="J4563" s="356"/>
      <c r="K4563" s="357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59"/>
      <c r="E4564" s="360"/>
      <c r="F4564" s="358"/>
      <c r="G4564" s="18"/>
      <c r="H4564" s="361"/>
      <c r="I4564" s="361"/>
      <c r="J4564" s="361"/>
      <c r="K4564" s="362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58"/>
      <c r="G4565" s="18"/>
      <c r="H4565" s="363"/>
      <c r="I4565" s="363"/>
      <c r="J4565" s="363"/>
      <c r="K4565" s="364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5"/>
      <c r="I4566" s="365"/>
      <c r="J4566" s="365"/>
      <c r="K4566" s="366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1"/>
      <c r="K4587" s="34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3">
        <f>SUM(K4570:K4585)</f>
        <v>0</v>
      </c>
      <c r="K4588" s="34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5"/>
      <c r="K4589" s="34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2"/>
      <c r="K4591" s="34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6">
        <f>((J4588/1.11)+(K4590/1.11))*11%</f>
        <v>0</v>
      </c>
      <c r="K4592" s="34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2"/>
      <c r="K4593" s="34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48"/>
      <c r="K4596" s="34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48"/>
      <c r="K4597" s="34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23120041</v>
      </c>
      <c r="F4600" s="123"/>
      <c r="G4600" s="124" t="s">
        <v>2</v>
      </c>
      <c r="H4600" s="350">
        <f>H4562</f>
        <v>0</v>
      </c>
      <c r="I4600" s="350"/>
      <c r="J4600" s="350"/>
      <c r="K4600" s="351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6" t="s">
        <v>3</v>
      </c>
      <c r="G4601" s="130"/>
      <c r="H4601" s="352"/>
      <c r="I4601" s="352"/>
      <c r="J4601" s="352"/>
      <c r="K4601" s="353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7">
        <f>D4564</f>
        <v>0</v>
      </c>
      <c r="E4602" s="328"/>
      <c r="F4602" s="326"/>
      <c r="G4602" s="131"/>
      <c r="H4602" s="329">
        <f>H4564</f>
        <v>0</v>
      </c>
      <c r="I4602" s="329"/>
      <c r="J4602" s="329"/>
      <c r="K4602" s="33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6"/>
      <c r="G4603" s="131"/>
      <c r="H4603" s="331">
        <f>H4565</f>
        <v>0</v>
      </c>
      <c r="I4603" s="331"/>
      <c r="J4603" s="331"/>
      <c r="K4603" s="332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3"/>
      <c r="I4604" s="333"/>
      <c r="J4604" s="333"/>
      <c r="K4604" s="334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5"/>
      <c r="K4625" s="309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6">
        <f>SUM(K4608:K4623)</f>
        <v>0</v>
      </c>
      <c r="K4626" s="33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38"/>
      <c r="K4627" s="338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09"/>
      <c r="K4629" s="309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39">
        <f>((J4626/1.11)+(K4628/1.11))*11%</f>
        <v>0</v>
      </c>
      <c r="K4630" s="340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09"/>
      <c r="K4631" s="309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10">
        <f>J4596</f>
        <v>0</v>
      </c>
      <c r="K4634" s="311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10">
        <f>J4597</f>
        <v>0</v>
      </c>
      <c r="K4635" s="311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23120041</v>
      </c>
      <c r="F4638" s="200"/>
      <c r="G4638" s="201" t="s">
        <v>2</v>
      </c>
      <c r="H4638" s="312">
        <f>H4600</f>
        <v>0</v>
      </c>
      <c r="I4638" s="312"/>
      <c r="J4638" s="312"/>
      <c r="K4638" s="313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6" t="s">
        <v>3</v>
      </c>
      <c r="G4639" s="207"/>
      <c r="H4639" s="314"/>
      <c r="I4639" s="314"/>
      <c r="J4639" s="314"/>
      <c r="K4639" s="315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7">
        <f>D4602</f>
        <v>0</v>
      </c>
      <c r="E4640" s="318"/>
      <c r="F4640" s="316"/>
      <c r="G4640" s="208"/>
      <c r="H4640" s="319">
        <f>H4602</f>
        <v>0</v>
      </c>
      <c r="I4640" s="319"/>
      <c r="J4640" s="319"/>
      <c r="K4640" s="320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6"/>
      <c r="G4641" s="208"/>
      <c r="H4641" s="321">
        <f>H4603</f>
        <v>0</v>
      </c>
      <c r="I4641" s="321"/>
      <c r="J4641" s="321"/>
      <c r="K4641" s="322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3"/>
      <c r="I4642" s="323"/>
      <c r="J4642" s="323"/>
      <c r="K4642" s="324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5"/>
      <c r="K4663" s="30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1">
        <f>SUM(K4646:K4661)</f>
        <v>0</v>
      </c>
      <c r="K4664" s="30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3"/>
      <c r="K4665" s="30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4"/>
      <c r="K4667" s="30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5">
        <f>((J4664/1.11)+(K4666/1.11))*11%</f>
        <v>0</v>
      </c>
      <c r="K4668" s="306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4"/>
      <c r="K4669" s="30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07">
        <f>J4634</f>
        <v>0</v>
      </c>
      <c r="K4672" s="308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07">
        <f>J4635</f>
        <v>0</v>
      </c>
      <c r="K4673" s="308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23120042</v>
      </c>
      <c r="G4676" s="11" t="s">
        <v>2</v>
      </c>
      <c r="H4676" s="354"/>
      <c r="I4676" s="354"/>
      <c r="J4676" s="354"/>
      <c r="K4676" s="355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58" t="s">
        <v>3</v>
      </c>
      <c r="G4677" s="17"/>
      <c r="H4677" s="356"/>
      <c r="I4677" s="356"/>
      <c r="J4677" s="356"/>
      <c r="K4677" s="357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59"/>
      <c r="E4678" s="360"/>
      <c r="F4678" s="358"/>
      <c r="G4678" s="18"/>
      <c r="H4678" s="361"/>
      <c r="I4678" s="361"/>
      <c r="J4678" s="361"/>
      <c r="K4678" s="362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58"/>
      <c r="G4679" s="18"/>
      <c r="H4679" s="363"/>
      <c r="I4679" s="363"/>
      <c r="J4679" s="363"/>
      <c r="K4679" s="364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5"/>
      <c r="I4680" s="365"/>
      <c r="J4680" s="365"/>
      <c r="K4680" s="366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1"/>
      <c r="K4701" s="34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3">
        <f>SUM(K4684:K4699)</f>
        <v>0</v>
      </c>
      <c r="K4702" s="34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5"/>
      <c r="K4703" s="34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2"/>
      <c r="K4705" s="34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6">
        <f>((J4702/1.11)+(K4704/1.11))*11%</f>
        <v>0</v>
      </c>
      <c r="K4706" s="34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2"/>
      <c r="K4707" s="34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48"/>
      <c r="K4710" s="34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48"/>
      <c r="K4711" s="34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23120042</v>
      </c>
      <c r="F4714" s="123"/>
      <c r="G4714" s="124" t="s">
        <v>2</v>
      </c>
      <c r="H4714" s="350">
        <f>H4676</f>
        <v>0</v>
      </c>
      <c r="I4714" s="350"/>
      <c r="J4714" s="350"/>
      <c r="K4714" s="351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6" t="s">
        <v>3</v>
      </c>
      <c r="G4715" s="130"/>
      <c r="H4715" s="352"/>
      <c r="I4715" s="352"/>
      <c r="J4715" s="352"/>
      <c r="K4715" s="353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7">
        <f>D4678</f>
        <v>0</v>
      </c>
      <c r="E4716" s="328"/>
      <c r="F4716" s="326"/>
      <c r="G4716" s="131"/>
      <c r="H4716" s="329">
        <f>H4678</f>
        <v>0</v>
      </c>
      <c r="I4716" s="329"/>
      <c r="J4716" s="329"/>
      <c r="K4716" s="33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6"/>
      <c r="G4717" s="131"/>
      <c r="H4717" s="331">
        <f>H4679</f>
        <v>0</v>
      </c>
      <c r="I4717" s="331"/>
      <c r="J4717" s="331"/>
      <c r="K4717" s="332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3"/>
      <c r="I4718" s="333"/>
      <c r="J4718" s="333"/>
      <c r="K4718" s="334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5"/>
      <c r="K4739" s="309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6">
        <f>SUM(K4722:K4737)</f>
        <v>0</v>
      </c>
      <c r="K4740" s="33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38"/>
      <c r="K4741" s="338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09"/>
      <c r="K4743" s="309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39">
        <f>((J4740/1.11)+(K4742/1.11))*11%</f>
        <v>0</v>
      </c>
      <c r="K4744" s="340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09"/>
      <c r="K4745" s="309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10">
        <f>J4710</f>
        <v>0</v>
      </c>
      <c r="K4748" s="311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10">
        <f>J4711</f>
        <v>0</v>
      </c>
      <c r="K4749" s="311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23120042</v>
      </c>
      <c r="F4752" s="200"/>
      <c r="G4752" s="201" t="s">
        <v>2</v>
      </c>
      <c r="H4752" s="312">
        <f>H4714</f>
        <v>0</v>
      </c>
      <c r="I4752" s="312"/>
      <c r="J4752" s="312"/>
      <c r="K4752" s="313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6" t="s">
        <v>3</v>
      </c>
      <c r="G4753" s="207"/>
      <c r="H4753" s="314"/>
      <c r="I4753" s="314"/>
      <c r="J4753" s="314"/>
      <c r="K4753" s="315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7">
        <f>D4716</f>
        <v>0</v>
      </c>
      <c r="E4754" s="318"/>
      <c r="F4754" s="316"/>
      <c r="G4754" s="208"/>
      <c r="H4754" s="319">
        <f>H4716</f>
        <v>0</v>
      </c>
      <c r="I4754" s="319"/>
      <c r="J4754" s="319"/>
      <c r="K4754" s="320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6"/>
      <c r="G4755" s="208"/>
      <c r="H4755" s="321">
        <f>H4717</f>
        <v>0</v>
      </c>
      <c r="I4755" s="321"/>
      <c r="J4755" s="321"/>
      <c r="K4755" s="322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3"/>
      <c r="I4756" s="323"/>
      <c r="J4756" s="323"/>
      <c r="K4756" s="324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5"/>
      <c r="K4777" s="30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1">
        <f>SUM(K4760:K4775)</f>
        <v>0</v>
      </c>
      <c r="K4778" s="30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3"/>
      <c r="K4779" s="30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4"/>
      <c r="K4781" s="30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5">
        <f>((J4778/1.11)+(K4780/1.11))*11%</f>
        <v>0</v>
      </c>
      <c r="K4782" s="306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4"/>
      <c r="K4783" s="30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07">
        <f>J4748</f>
        <v>0</v>
      </c>
      <c r="K4786" s="308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07">
        <f>J4749</f>
        <v>0</v>
      </c>
      <c r="K4787" s="308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23120043</v>
      </c>
      <c r="G4790" s="11" t="s">
        <v>2</v>
      </c>
      <c r="H4790" s="354"/>
      <c r="I4790" s="354"/>
      <c r="J4790" s="354"/>
      <c r="K4790" s="355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58" t="s">
        <v>3</v>
      </c>
      <c r="G4791" s="17"/>
      <c r="H4791" s="356"/>
      <c r="I4791" s="356"/>
      <c r="J4791" s="356"/>
      <c r="K4791" s="357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59"/>
      <c r="E4792" s="360"/>
      <c r="F4792" s="358"/>
      <c r="G4792" s="18"/>
      <c r="H4792" s="361"/>
      <c r="I4792" s="361"/>
      <c r="J4792" s="361"/>
      <c r="K4792" s="362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58"/>
      <c r="G4793" s="18"/>
      <c r="H4793" s="363"/>
      <c r="I4793" s="363"/>
      <c r="J4793" s="363"/>
      <c r="K4793" s="364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5"/>
      <c r="I4794" s="365"/>
      <c r="J4794" s="365"/>
      <c r="K4794" s="366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1"/>
      <c r="K4815" s="34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3">
        <f>SUM(K4798:K4813)</f>
        <v>0</v>
      </c>
      <c r="K4816" s="34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5"/>
      <c r="K4817" s="34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2"/>
      <c r="K4819" s="34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6">
        <f>((J4816/1.11)+(K4818/1.11))*11%</f>
        <v>0</v>
      </c>
      <c r="K4820" s="34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2"/>
      <c r="K4821" s="34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48"/>
      <c r="K4824" s="34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48"/>
      <c r="K4825" s="34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23120043</v>
      </c>
      <c r="F4828" s="123"/>
      <c r="G4828" s="124" t="s">
        <v>2</v>
      </c>
      <c r="H4828" s="350">
        <f>H4790</f>
        <v>0</v>
      </c>
      <c r="I4828" s="350"/>
      <c r="J4828" s="350"/>
      <c r="K4828" s="351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6" t="s">
        <v>3</v>
      </c>
      <c r="G4829" s="130"/>
      <c r="H4829" s="352"/>
      <c r="I4829" s="352"/>
      <c r="J4829" s="352"/>
      <c r="K4829" s="353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7">
        <f>D4792</f>
        <v>0</v>
      </c>
      <c r="E4830" s="328"/>
      <c r="F4830" s="326"/>
      <c r="G4830" s="131"/>
      <c r="H4830" s="329">
        <f>H4792</f>
        <v>0</v>
      </c>
      <c r="I4830" s="329"/>
      <c r="J4830" s="329"/>
      <c r="K4830" s="33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6"/>
      <c r="G4831" s="131"/>
      <c r="H4831" s="331">
        <f>H4793</f>
        <v>0</v>
      </c>
      <c r="I4831" s="331"/>
      <c r="J4831" s="331"/>
      <c r="K4831" s="332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3"/>
      <c r="I4832" s="333"/>
      <c r="J4832" s="333"/>
      <c r="K4832" s="334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5"/>
      <c r="K4853" s="309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6">
        <f>SUM(K4836:K4851)</f>
        <v>0</v>
      </c>
      <c r="K4854" s="33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38"/>
      <c r="K4855" s="338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09"/>
      <c r="K4857" s="309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39">
        <f>((J4854/1.11)+(K4856/1.11))*11%</f>
        <v>0</v>
      </c>
      <c r="K4858" s="340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09"/>
      <c r="K4859" s="309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10">
        <f>J4824</f>
        <v>0</v>
      </c>
      <c r="K4862" s="311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10">
        <f>J4825</f>
        <v>0</v>
      </c>
      <c r="K4863" s="311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23120043</v>
      </c>
      <c r="F4866" s="200"/>
      <c r="G4866" s="201" t="s">
        <v>2</v>
      </c>
      <c r="H4866" s="312">
        <f>H4828</f>
        <v>0</v>
      </c>
      <c r="I4866" s="312"/>
      <c r="J4866" s="312"/>
      <c r="K4866" s="313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6" t="s">
        <v>3</v>
      </c>
      <c r="G4867" s="207"/>
      <c r="H4867" s="314"/>
      <c r="I4867" s="314"/>
      <c r="J4867" s="314"/>
      <c r="K4867" s="315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7">
        <f>D4830</f>
        <v>0</v>
      </c>
      <c r="E4868" s="318"/>
      <c r="F4868" s="316"/>
      <c r="G4868" s="208"/>
      <c r="H4868" s="319">
        <f>H4830</f>
        <v>0</v>
      </c>
      <c r="I4868" s="319"/>
      <c r="J4868" s="319"/>
      <c r="K4868" s="320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6"/>
      <c r="G4869" s="208"/>
      <c r="H4869" s="321">
        <f>H4831</f>
        <v>0</v>
      </c>
      <c r="I4869" s="321"/>
      <c r="J4869" s="321"/>
      <c r="K4869" s="322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3"/>
      <c r="I4870" s="323"/>
      <c r="J4870" s="323"/>
      <c r="K4870" s="324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5"/>
      <c r="K4891" s="30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1">
        <f>SUM(K4874:K4889)</f>
        <v>0</v>
      </c>
      <c r="K4892" s="30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3"/>
      <c r="K4893" s="30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4"/>
      <c r="K4895" s="30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5">
        <f>((J4892/1.11)+(K4894/1.11))*11%</f>
        <v>0</v>
      </c>
      <c r="K4896" s="306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4"/>
      <c r="K4897" s="30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07">
        <f>J4862</f>
        <v>0</v>
      </c>
      <c r="K4900" s="308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07">
        <f>J4863</f>
        <v>0</v>
      </c>
      <c r="K4901" s="308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23120044</v>
      </c>
      <c r="G4904" s="11" t="s">
        <v>2</v>
      </c>
      <c r="H4904" s="354"/>
      <c r="I4904" s="354"/>
      <c r="J4904" s="354"/>
      <c r="K4904" s="355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58" t="s">
        <v>3</v>
      </c>
      <c r="G4905" s="17"/>
      <c r="H4905" s="356"/>
      <c r="I4905" s="356"/>
      <c r="J4905" s="356"/>
      <c r="K4905" s="357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59"/>
      <c r="E4906" s="360"/>
      <c r="F4906" s="358"/>
      <c r="G4906" s="18"/>
      <c r="H4906" s="361"/>
      <c r="I4906" s="361"/>
      <c r="J4906" s="361"/>
      <c r="K4906" s="362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58"/>
      <c r="G4907" s="18"/>
      <c r="H4907" s="363"/>
      <c r="I4907" s="363"/>
      <c r="J4907" s="363"/>
      <c r="K4907" s="364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5"/>
      <c r="I4908" s="365"/>
      <c r="J4908" s="365"/>
      <c r="K4908" s="366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1"/>
      <c r="K4929" s="342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3">
        <f>SUM(K4912:K4927)</f>
        <v>0</v>
      </c>
      <c r="K4930" s="344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5"/>
      <c r="K4931" s="345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2"/>
      <c r="K4933" s="342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6">
        <f>((J4930/1.11)+(K4932/1.11))*11%</f>
        <v>0</v>
      </c>
      <c r="K4934" s="347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2"/>
      <c r="K4935" s="342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48"/>
      <c r="K4938" s="34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48"/>
      <c r="K4939" s="34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23120044</v>
      </c>
      <c r="F4942" s="123"/>
      <c r="G4942" s="124" t="s">
        <v>2</v>
      </c>
      <c r="H4942" s="350">
        <f>H4904</f>
        <v>0</v>
      </c>
      <c r="I4942" s="350"/>
      <c r="J4942" s="350"/>
      <c r="K4942" s="351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6" t="s">
        <v>3</v>
      </c>
      <c r="G4943" s="130"/>
      <c r="H4943" s="352"/>
      <c r="I4943" s="352"/>
      <c r="J4943" s="352"/>
      <c r="K4943" s="353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7">
        <f>D4906</f>
        <v>0</v>
      </c>
      <c r="E4944" s="328"/>
      <c r="F4944" s="326"/>
      <c r="G4944" s="131"/>
      <c r="H4944" s="329">
        <f>H4906</f>
        <v>0</v>
      </c>
      <c r="I4944" s="329"/>
      <c r="J4944" s="329"/>
      <c r="K4944" s="330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6"/>
      <c r="G4945" s="131"/>
      <c r="H4945" s="331">
        <f>H4907</f>
        <v>0</v>
      </c>
      <c r="I4945" s="331"/>
      <c r="J4945" s="331"/>
      <c r="K4945" s="332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3"/>
      <c r="I4946" s="333"/>
      <c r="J4946" s="333"/>
      <c r="K4946" s="334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5"/>
      <c r="K4967" s="309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6">
        <f>SUM(K4950:K4965)</f>
        <v>0</v>
      </c>
      <c r="K4968" s="337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38"/>
      <c r="K4969" s="338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09"/>
      <c r="K4971" s="309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39">
        <f>((J4968/1.11)+(K4970/1.11))*11%</f>
        <v>0</v>
      </c>
      <c r="K4972" s="340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09"/>
      <c r="K4973" s="309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10">
        <f>J4938</f>
        <v>0</v>
      </c>
      <c r="K4976" s="311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10">
        <f>J4939</f>
        <v>0</v>
      </c>
      <c r="K4977" s="311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23120044</v>
      </c>
      <c r="F4980" s="200"/>
      <c r="G4980" s="201" t="s">
        <v>2</v>
      </c>
      <c r="H4980" s="312">
        <f>H4942</f>
        <v>0</v>
      </c>
      <c r="I4980" s="312"/>
      <c r="J4980" s="312"/>
      <c r="K4980" s="313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6" t="s">
        <v>3</v>
      </c>
      <c r="G4981" s="207"/>
      <c r="H4981" s="314"/>
      <c r="I4981" s="314"/>
      <c r="J4981" s="314"/>
      <c r="K4981" s="315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7">
        <f>D4944</f>
        <v>0</v>
      </c>
      <c r="E4982" s="318"/>
      <c r="F4982" s="316"/>
      <c r="G4982" s="208"/>
      <c r="H4982" s="319">
        <f>H4944</f>
        <v>0</v>
      </c>
      <c r="I4982" s="319"/>
      <c r="J4982" s="319"/>
      <c r="K4982" s="320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6"/>
      <c r="G4983" s="208"/>
      <c r="H4983" s="321">
        <f>H4945</f>
        <v>0</v>
      </c>
      <c r="I4983" s="321"/>
      <c r="J4983" s="321"/>
      <c r="K4983" s="322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3"/>
      <c r="I4984" s="323"/>
      <c r="J4984" s="323"/>
      <c r="K4984" s="324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5"/>
      <c r="K5005" s="30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1">
        <f>SUM(K4988:K5003)</f>
        <v>0</v>
      </c>
      <c r="K5006" s="302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3"/>
      <c r="K5007" s="303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4"/>
      <c r="K5009" s="30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5">
        <f>((J5006/1.11)+(K5008/1.11))*11%</f>
        <v>0</v>
      </c>
      <c r="K5010" s="306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4"/>
      <c r="K5011" s="30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07">
        <f>J4976</f>
        <v>0</v>
      </c>
      <c r="K5014" s="308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07">
        <f>J4977</f>
        <v>0</v>
      </c>
      <c r="K5015" s="308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23120045</v>
      </c>
      <c r="G5018" s="11" t="s">
        <v>2</v>
      </c>
      <c r="H5018" s="354"/>
      <c r="I5018" s="354"/>
      <c r="J5018" s="354"/>
      <c r="K5018" s="355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58" t="s">
        <v>3</v>
      </c>
      <c r="G5019" s="17"/>
      <c r="H5019" s="356"/>
      <c r="I5019" s="356"/>
      <c r="J5019" s="356"/>
      <c r="K5019" s="357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59"/>
      <c r="E5020" s="360"/>
      <c r="F5020" s="358"/>
      <c r="G5020" s="18"/>
      <c r="H5020" s="361"/>
      <c r="I5020" s="361"/>
      <c r="J5020" s="361"/>
      <c r="K5020" s="362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58"/>
      <c r="G5021" s="18"/>
      <c r="H5021" s="363"/>
      <c r="I5021" s="363"/>
      <c r="J5021" s="363"/>
      <c r="K5021" s="364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5"/>
      <c r="I5022" s="365"/>
      <c r="J5022" s="365"/>
      <c r="K5022" s="366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1"/>
      <c r="K5043" s="342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3">
        <f>SUM(K5026:K5041)</f>
        <v>0</v>
      </c>
      <c r="K5044" s="344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5"/>
      <c r="K5045" s="345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2"/>
      <c r="K5047" s="342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6">
        <f>((J5044/1.11)+(K5046/1.11))*11%</f>
        <v>0</v>
      </c>
      <c r="K5048" s="347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2"/>
      <c r="K5049" s="342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48"/>
      <c r="K5052" s="349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48"/>
      <c r="K5053" s="349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23120045</v>
      </c>
      <c r="F5056" s="123"/>
      <c r="G5056" s="124" t="s">
        <v>2</v>
      </c>
      <c r="H5056" s="350">
        <f>H5018</f>
        <v>0</v>
      </c>
      <c r="I5056" s="350"/>
      <c r="J5056" s="350"/>
      <c r="K5056" s="351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6" t="s">
        <v>3</v>
      </c>
      <c r="G5057" s="130"/>
      <c r="H5057" s="352"/>
      <c r="I5057" s="352"/>
      <c r="J5057" s="352"/>
      <c r="K5057" s="353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7">
        <f>D5020</f>
        <v>0</v>
      </c>
      <c r="E5058" s="328"/>
      <c r="F5058" s="326"/>
      <c r="G5058" s="131"/>
      <c r="H5058" s="329">
        <f>H5020</f>
        <v>0</v>
      </c>
      <c r="I5058" s="329"/>
      <c r="J5058" s="329"/>
      <c r="K5058" s="330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6"/>
      <c r="G5059" s="131"/>
      <c r="H5059" s="331">
        <f>H5021</f>
        <v>0</v>
      </c>
      <c r="I5059" s="331"/>
      <c r="J5059" s="331"/>
      <c r="K5059" s="332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3"/>
      <c r="I5060" s="333"/>
      <c r="J5060" s="333"/>
      <c r="K5060" s="334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5"/>
      <c r="K5081" s="309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6">
        <f>SUM(K5064:K5079)</f>
        <v>0</v>
      </c>
      <c r="K5082" s="337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38"/>
      <c r="K5083" s="338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09"/>
      <c r="K5085" s="309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39">
        <f>((J5082/1.11)+(K5084/1.11))*11%</f>
        <v>0</v>
      </c>
      <c r="K5086" s="340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09"/>
      <c r="K5087" s="309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10">
        <f>J5052</f>
        <v>0</v>
      </c>
      <c r="K5090" s="311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10">
        <f>J5053</f>
        <v>0</v>
      </c>
      <c r="K5091" s="311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23120045</v>
      </c>
      <c r="F5094" s="200"/>
      <c r="G5094" s="201" t="s">
        <v>2</v>
      </c>
      <c r="H5094" s="312">
        <f>H5056</f>
        <v>0</v>
      </c>
      <c r="I5094" s="312"/>
      <c r="J5094" s="312"/>
      <c r="K5094" s="313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6" t="s">
        <v>3</v>
      </c>
      <c r="G5095" s="207"/>
      <c r="H5095" s="314"/>
      <c r="I5095" s="314"/>
      <c r="J5095" s="314"/>
      <c r="K5095" s="315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7">
        <f>D5058</f>
        <v>0</v>
      </c>
      <c r="E5096" s="318"/>
      <c r="F5096" s="316"/>
      <c r="G5096" s="208"/>
      <c r="H5096" s="319">
        <f>H5058</f>
        <v>0</v>
      </c>
      <c r="I5096" s="319"/>
      <c r="J5096" s="319"/>
      <c r="K5096" s="320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6"/>
      <c r="G5097" s="208"/>
      <c r="H5097" s="321">
        <f>H5059</f>
        <v>0</v>
      </c>
      <c r="I5097" s="321"/>
      <c r="J5097" s="321"/>
      <c r="K5097" s="322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3"/>
      <c r="I5098" s="323"/>
      <c r="J5098" s="323"/>
      <c r="K5098" s="324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5"/>
      <c r="K5119" s="30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1">
        <f>SUM(K5102:K5117)</f>
        <v>0</v>
      </c>
      <c r="K5120" s="302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3"/>
      <c r="K5121" s="303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4"/>
      <c r="K5123" s="30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5">
        <f>((J5120/1.11)+(K5122/1.11))*11%</f>
        <v>0</v>
      </c>
      <c r="K5124" s="306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4"/>
      <c r="K5125" s="30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07">
        <f>J5090</f>
        <v>0</v>
      </c>
      <c r="K5128" s="308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07">
        <f>J5091</f>
        <v>0</v>
      </c>
      <c r="K5129" s="308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23120046</v>
      </c>
      <c r="G5132" s="11" t="s">
        <v>2</v>
      </c>
      <c r="H5132" s="354"/>
      <c r="I5132" s="354"/>
      <c r="J5132" s="354"/>
      <c r="K5132" s="355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58" t="s">
        <v>3</v>
      </c>
      <c r="G5133" s="17"/>
      <c r="H5133" s="356"/>
      <c r="I5133" s="356"/>
      <c r="J5133" s="356"/>
      <c r="K5133" s="357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59"/>
      <c r="E5134" s="360"/>
      <c r="F5134" s="358"/>
      <c r="G5134" s="18"/>
      <c r="H5134" s="361"/>
      <c r="I5134" s="361"/>
      <c r="J5134" s="361"/>
      <c r="K5134" s="362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58"/>
      <c r="G5135" s="18"/>
      <c r="H5135" s="363"/>
      <c r="I5135" s="363"/>
      <c r="J5135" s="363"/>
      <c r="K5135" s="364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5"/>
      <c r="I5136" s="365"/>
      <c r="J5136" s="365"/>
      <c r="K5136" s="366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1"/>
      <c r="K5157" s="342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3">
        <f>SUM(K5140:K5155)</f>
        <v>0</v>
      </c>
      <c r="K5158" s="344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5"/>
      <c r="K5159" s="345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2"/>
      <c r="K5161" s="342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6">
        <f>((J5158/1.11)+(K5160/1.11))*11%</f>
        <v>0</v>
      </c>
      <c r="K5162" s="347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2"/>
      <c r="K5163" s="342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48"/>
      <c r="K5166" s="349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48"/>
      <c r="K5167" s="349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23120046</v>
      </c>
      <c r="F5170" s="123"/>
      <c r="G5170" s="124" t="s">
        <v>2</v>
      </c>
      <c r="H5170" s="350">
        <f>H5132</f>
        <v>0</v>
      </c>
      <c r="I5170" s="350"/>
      <c r="J5170" s="350"/>
      <c r="K5170" s="351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6" t="s">
        <v>3</v>
      </c>
      <c r="G5171" s="130"/>
      <c r="H5171" s="352"/>
      <c r="I5171" s="352"/>
      <c r="J5171" s="352"/>
      <c r="K5171" s="353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7">
        <f>D5134</f>
        <v>0</v>
      </c>
      <c r="E5172" s="328"/>
      <c r="F5172" s="326"/>
      <c r="G5172" s="131"/>
      <c r="H5172" s="329">
        <f>H5134</f>
        <v>0</v>
      </c>
      <c r="I5172" s="329"/>
      <c r="J5172" s="329"/>
      <c r="K5172" s="330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6"/>
      <c r="G5173" s="131"/>
      <c r="H5173" s="331">
        <f>H5135</f>
        <v>0</v>
      </c>
      <c r="I5173" s="331"/>
      <c r="J5173" s="331"/>
      <c r="K5173" s="332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3"/>
      <c r="I5174" s="333"/>
      <c r="J5174" s="333"/>
      <c r="K5174" s="334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5"/>
      <c r="K5195" s="309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6">
        <f>SUM(K5178:K5193)</f>
        <v>0</v>
      </c>
      <c r="K5196" s="337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38"/>
      <c r="K5197" s="338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09"/>
      <c r="K5199" s="309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39">
        <f>((J5196/1.11)+(K5198/1.11))*11%</f>
        <v>0</v>
      </c>
      <c r="K5200" s="340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09"/>
      <c r="K5201" s="309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10">
        <f>J5166</f>
        <v>0</v>
      </c>
      <c r="K5204" s="311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10">
        <f>J5167</f>
        <v>0</v>
      </c>
      <c r="K5205" s="311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23120046</v>
      </c>
      <c r="F5208" s="200"/>
      <c r="G5208" s="201" t="s">
        <v>2</v>
      </c>
      <c r="H5208" s="312">
        <f>H5170</f>
        <v>0</v>
      </c>
      <c r="I5208" s="312"/>
      <c r="J5208" s="312"/>
      <c r="K5208" s="313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6" t="s">
        <v>3</v>
      </c>
      <c r="G5209" s="207"/>
      <c r="H5209" s="314"/>
      <c r="I5209" s="314"/>
      <c r="J5209" s="314"/>
      <c r="K5209" s="315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7">
        <f>D5172</f>
        <v>0</v>
      </c>
      <c r="E5210" s="318"/>
      <c r="F5210" s="316"/>
      <c r="G5210" s="208"/>
      <c r="H5210" s="319">
        <f>H5172</f>
        <v>0</v>
      </c>
      <c r="I5210" s="319"/>
      <c r="J5210" s="319"/>
      <c r="K5210" s="320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6"/>
      <c r="G5211" s="208"/>
      <c r="H5211" s="321">
        <f>H5173</f>
        <v>0</v>
      </c>
      <c r="I5211" s="321"/>
      <c r="J5211" s="321"/>
      <c r="K5211" s="322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3"/>
      <c r="I5212" s="323"/>
      <c r="J5212" s="323"/>
      <c r="K5212" s="324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5"/>
      <c r="K5233" s="30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1">
        <f>SUM(K5216:K5231)</f>
        <v>0</v>
      </c>
      <c r="K5234" s="302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3"/>
      <c r="K5235" s="303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4"/>
      <c r="K5237" s="30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5">
        <f>((J5234/1.11)+(K5236/1.11))*11%</f>
        <v>0</v>
      </c>
      <c r="K5238" s="306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4"/>
      <c r="K5239" s="30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07">
        <f>J5204</f>
        <v>0</v>
      </c>
      <c r="K5242" s="308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07">
        <f>J5205</f>
        <v>0</v>
      </c>
      <c r="K5243" s="308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23120047</v>
      </c>
      <c r="G5246" s="11" t="s">
        <v>2</v>
      </c>
      <c r="H5246" s="354"/>
      <c r="I5246" s="354"/>
      <c r="J5246" s="354"/>
      <c r="K5246" s="355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58" t="s">
        <v>3</v>
      </c>
      <c r="G5247" s="17"/>
      <c r="H5247" s="356"/>
      <c r="I5247" s="356"/>
      <c r="J5247" s="356"/>
      <c r="K5247" s="357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59"/>
      <c r="E5248" s="360"/>
      <c r="F5248" s="358"/>
      <c r="G5248" s="18"/>
      <c r="H5248" s="361"/>
      <c r="I5248" s="361"/>
      <c r="J5248" s="361"/>
      <c r="K5248" s="362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58"/>
      <c r="G5249" s="18"/>
      <c r="H5249" s="363"/>
      <c r="I5249" s="363"/>
      <c r="J5249" s="363"/>
      <c r="K5249" s="364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5"/>
      <c r="I5250" s="365"/>
      <c r="J5250" s="365"/>
      <c r="K5250" s="366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1"/>
      <c r="K5271" s="342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3">
        <f>SUM(K5254:K5269)</f>
        <v>0</v>
      </c>
      <c r="K5272" s="344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5"/>
      <c r="K5273" s="345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2"/>
      <c r="K5275" s="342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6">
        <f>((J5272/1.11)+(K5274/1.11))*11%</f>
        <v>0</v>
      </c>
      <c r="K5276" s="347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2"/>
      <c r="K5277" s="342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48"/>
      <c r="K5280" s="349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48"/>
      <c r="K5281" s="349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23120047</v>
      </c>
      <c r="F5284" s="123"/>
      <c r="G5284" s="124" t="s">
        <v>2</v>
      </c>
      <c r="H5284" s="350">
        <f>H5246</f>
        <v>0</v>
      </c>
      <c r="I5284" s="350"/>
      <c r="J5284" s="350"/>
      <c r="K5284" s="351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6" t="s">
        <v>3</v>
      </c>
      <c r="G5285" s="130"/>
      <c r="H5285" s="352"/>
      <c r="I5285" s="352"/>
      <c r="J5285" s="352"/>
      <c r="K5285" s="353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7">
        <f>D5248</f>
        <v>0</v>
      </c>
      <c r="E5286" s="328"/>
      <c r="F5286" s="326"/>
      <c r="G5286" s="131"/>
      <c r="H5286" s="329">
        <f>H5248</f>
        <v>0</v>
      </c>
      <c r="I5286" s="329"/>
      <c r="J5286" s="329"/>
      <c r="K5286" s="330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6"/>
      <c r="G5287" s="131"/>
      <c r="H5287" s="331">
        <f>H5249</f>
        <v>0</v>
      </c>
      <c r="I5287" s="331"/>
      <c r="J5287" s="331"/>
      <c r="K5287" s="332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3"/>
      <c r="I5288" s="333"/>
      <c r="J5288" s="333"/>
      <c r="K5288" s="334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5"/>
      <c r="K5309" s="309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6">
        <f>SUM(K5292:K5307)</f>
        <v>0</v>
      </c>
      <c r="K5310" s="337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38"/>
      <c r="K5311" s="338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09"/>
      <c r="K5313" s="309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39">
        <f>((J5310/1.11)+(K5312/1.11))*11%</f>
        <v>0</v>
      </c>
      <c r="K5314" s="340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09"/>
      <c r="K5315" s="309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10">
        <f>J5280</f>
        <v>0</v>
      </c>
      <c r="K5318" s="311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10">
        <f>J5281</f>
        <v>0</v>
      </c>
      <c r="K5319" s="311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23120047</v>
      </c>
      <c r="F5322" s="200"/>
      <c r="G5322" s="201" t="s">
        <v>2</v>
      </c>
      <c r="H5322" s="312">
        <f>H5284</f>
        <v>0</v>
      </c>
      <c r="I5322" s="312"/>
      <c r="J5322" s="312"/>
      <c r="K5322" s="313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6" t="s">
        <v>3</v>
      </c>
      <c r="G5323" s="207"/>
      <c r="H5323" s="314"/>
      <c r="I5323" s="314"/>
      <c r="J5323" s="314"/>
      <c r="K5323" s="315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7">
        <f>D5286</f>
        <v>0</v>
      </c>
      <c r="E5324" s="318"/>
      <c r="F5324" s="316"/>
      <c r="G5324" s="208"/>
      <c r="H5324" s="319">
        <f>H5286</f>
        <v>0</v>
      </c>
      <c r="I5324" s="319"/>
      <c r="J5324" s="319"/>
      <c r="K5324" s="320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6"/>
      <c r="G5325" s="208"/>
      <c r="H5325" s="321">
        <f>H5287</f>
        <v>0</v>
      </c>
      <c r="I5325" s="321"/>
      <c r="J5325" s="321"/>
      <c r="K5325" s="322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3"/>
      <c r="I5326" s="323"/>
      <c r="J5326" s="323"/>
      <c r="K5326" s="324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5"/>
      <c r="K5347" s="30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1">
        <f>SUM(K5330:K5345)</f>
        <v>0</v>
      </c>
      <c r="K5348" s="302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3"/>
      <c r="K5349" s="303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4"/>
      <c r="K5351" s="30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5">
        <f>((J5348/1.11)+(K5350/1.11))*11%</f>
        <v>0</v>
      </c>
      <c r="K5352" s="306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4"/>
      <c r="K5353" s="30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07">
        <f>J5318</f>
        <v>0</v>
      </c>
      <c r="K5356" s="308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07">
        <f>J5319</f>
        <v>0</v>
      </c>
      <c r="K5357" s="308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23120048</v>
      </c>
      <c r="G5360" s="11" t="s">
        <v>2</v>
      </c>
      <c r="H5360" s="354"/>
      <c r="I5360" s="354"/>
      <c r="J5360" s="354"/>
      <c r="K5360" s="355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58" t="s">
        <v>3</v>
      </c>
      <c r="G5361" s="17"/>
      <c r="H5361" s="356"/>
      <c r="I5361" s="356"/>
      <c r="J5361" s="356"/>
      <c r="K5361" s="357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59"/>
      <c r="E5362" s="360"/>
      <c r="F5362" s="358"/>
      <c r="G5362" s="18"/>
      <c r="H5362" s="361"/>
      <c r="I5362" s="361"/>
      <c r="J5362" s="361"/>
      <c r="K5362" s="362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58"/>
      <c r="G5363" s="18"/>
      <c r="H5363" s="363"/>
      <c r="I5363" s="363"/>
      <c r="J5363" s="363"/>
      <c r="K5363" s="364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5"/>
      <c r="I5364" s="365"/>
      <c r="J5364" s="365"/>
      <c r="K5364" s="366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1"/>
      <c r="K5385" s="342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3">
        <f>SUM(K5368:K5383)</f>
        <v>0</v>
      </c>
      <c r="K5386" s="344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5"/>
      <c r="K5387" s="345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2"/>
      <c r="K5389" s="342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6">
        <f>((J5386/1.11)+(K5388/1.11))*11%</f>
        <v>0</v>
      </c>
      <c r="K5390" s="347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2"/>
      <c r="K5391" s="342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48"/>
      <c r="K5394" s="349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48"/>
      <c r="K5395" s="349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23120048</v>
      </c>
      <c r="F5398" s="123"/>
      <c r="G5398" s="124" t="s">
        <v>2</v>
      </c>
      <c r="H5398" s="350">
        <f>H5360</f>
        <v>0</v>
      </c>
      <c r="I5398" s="350"/>
      <c r="J5398" s="350"/>
      <c r="K5398" s="351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6" t="s">
        <v>3</v>
      </c>
      <c r="G5399" s="130"/>
      <c r="H5399" s="352"/>
      <c r="I5399" s="352"/>
      <c r="J5399" s="352"/>
      <c r="K5399" s="353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7">
        <f>D5362</f>
        <v>0</v>
      </c>
      <c r="E5400" s="328"/>
      <c r="F5400" s="326"/>
      <c r="G5400" s="131"/>
      <c r="H5400" s="329">
        <f>H5362</f>
        <v>0</v>
      </c>
      <c r="I5400" s="329"/>
      <c r="J5400" s="329"/>
      <c r="K5400" s="330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6"/>
      <c r="G5401" s="131"/>
      <c r="H5401" s="331">
        <f>H5363</f>
        <v>0</v>
      </c>
      <c r="I5401" s="331"/>
      <c r="J5401" s="331"/>
      <c r="K5401" s="332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3"/>
      <c r="I5402" s="333"/>
      <c r="J5402" s="333"/>
      <c r="K5402" s="334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5"/>
      <c r="K5423" s="309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6">
        <f>SUM(K5406:K5421)</f>
        <v>0</v>
      </c>
      <c r="K5424" s="337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38"/>
      <c r="K5425" s="338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09"/>
      <c r="K5427" s="309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39">
        <f>((J5424/1.11)+(K5426/1.11))*11%</f>
        <v>0</v>
      </c>
      <c r="K5428" s="340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09"/>
      <c r="K5429" s="309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10">
        <f>J5394</f>
        <v>0</v>
      </c>
      <c r="K5432" s="311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10">
        <f>J5395</f>
        <v>0</v>
      </c>
      <c r="K5433" s="311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23120048</v>
      </c>
      <c r="F5436" s="200"/>
      <c r="G5436" s="201" t="s">
        <v>2</v>
      </c>
      <c r="H5436" s="312">
        <f>H5398</f>
        <v>0</v>
      </c>
      <c r="I5436" s="312"/>
      <c r="J5436" s="312"/>
      <c r="K5436" s="313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6" t="s">
        <v>3</v>
      </c>
      <c r="G5437" s="207"/>
      <c r="H5437" s="314"/>
      <c r="I5437" s="314"/>
      <c r="J5437" s="314"/>
      <c r="K5437" s="315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7">
        <f>D5400</f>
        <v>0</v>
      </c>
      <c r="E5438" s="318"/>
      <c r="F5438" s="316"/>
      <c r="G5438" s="208"/>
      <c r="H5438" s="319">
        <f>H5400</f>
        <v>0</v>
      </c>
      <c r="I5438" s="319"/>
      <c r="J5438" s="319"/>
      <c r="K5438" s="320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6"/>
      <c r="G5439" s="208"/>
      <c r="H5439" s="321">
        <f>H5401</f>
        <v>0</v>
      </c>
      <c r="I5439" s="321"/>
      <c r="J5439" s="321"/>
      <c r="K5439" s="322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3"/>
      <c r="I5440" s="323"/>
      <c r="J5440" s="323"/>
      <c r="K5440" s="324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5"/>
      <c r="K5461" s="304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1">
        <f>SUM(K5444:K5459)</f>
        <v>0</v>
      </c>
      <c r="K5462" s="302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3"/>
      <c r="K5463" s="303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4"/>
      <c r="K5465" s="304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5">
        <f>((J5462/1.11)+(K5464/1.11))*11%</f>
        <v>0</v>
      </c>
      <c r="K5466" s="306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4"/>
      <c r="K5467" s="304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07">
        <f>J5432</f>
        <v>0</v>
      </c>
      <c r="K5470" s="308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07">
        <f>J5433</f>
        <v>0</v>
      </c>
      <c r="K5471" s="308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23120049</v>
      </c>
      <c r="G5474" s="11" t="s">
        <v>2</v>
      </c>
      <c r="H5474" s="354"/>
      <c r="I5474" s="354"/>
      <c r="J5474" s="354"/>
      <c r="K5474" s="355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58" t="s">
        <v>3</v>
      </c>
      <c r="G5475" s="17"/>
      <c r="H5475" s="356"/>
      <c r="I5475" s="356"/>
      <c r="J5475" s="356"/>
      <c r="K5475" s="357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59"/>
      <c r="E5476" s="360"/>
      <c r="F5476" s="358"/>
      <c r="G5476" s="18"/>
      <c r="H5476" s="361"/>
      <c r="I5476" s="361"/>
      <c r="J5476" s="361"/>
      <c r="K5476" s="362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58"/>
      <c r="G5477" s="18"/>
      <c r="H5477" s="363"/>
      <c r="I5477" s="363"/>
      <c r="J5477" s="363"/>
      <c r="K5477" s="364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5"/>
      <c r="I5478" s="365"/>
      <c r="J5478" s="365"/>
      <c r="K5478" s="366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1"/>
      <c r="K5499" s="342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3">
        <f>SUM(K5482:K5497)</f>
        <v>0</v>
      </c>
      <c r="K5500" s="344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5"/>
      <c r="K5501" s="345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2"/>
      <c r="K5503" s="342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6">
        <f>((J5500/1.11)+(K5502/1.11))*11%</f>
        <v>0</v>
      </c>
      <c r="K5504" s="347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2"/>
      <c r="K5505" s="342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48"/>
      <c r="K5508" s="349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48"/>
      <c r="K5509" s="349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23120049</v>
      </c>
      <c r="F5512" s="123"/>
      <c r="G5512" s="124" t="s">
        <v>2</v>
      </c>
      <c r="H5512" s="350">
        <f>H5474</f>
        <v>0</v>
      </c>
      <c r="I5512" s="350"/>
      <c r="J5512" s="350"/>
      <c r="K5512" s="351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6" t="s">
        <v>3</v>
      </c>
      <c r="G5513" s="130"/>
      <c r="H5513" s="352"/>
      <c r="I5513" s="352"/>
      <c r="J5513" s="352"/>
      <c r="K5513" s="353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7">
        <f>D5476</f>
        <v>0</v>
      </c>
      <c r="E5514" s="328"/>
      <c r="F5514" s="326"/>
      <c r="G5514" s="131"/>
      <c r="H5514" s="329">
        <f>H5476</f>
        <v>0</v>
      </c>
      <c r="I5514" s="329"/>
      <c r="J5514" s="329"/>
      <c r="K5514" s="330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6"/>
      <c r="G5515" s="131"/>
      <c r="H5515" s="331">
        <f>H5477</f>
        <v>0</v>
      </c>
      <c r="I5515" s="331"/>
      <c r="J5515" s="331"/>
      <c r="K5515" s="332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3"/>
      <c r="I5516" s="333"/>
      <c r="J5516" s="333"/>
      <c r="K5516" s="334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5"/>
      <c r="K5537" s="309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6">
        <f>SUM(K5520:K5535)</f>
        <v>0</v>
      </c>
      <c r="K5538" s="337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38"/>
      <c r="K5539" s="338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09"/>
      <c r="K5541" s="309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39">
        <f>((J5538/1.11)+(K5540/1.11))*11%</f>
        <v>0</v>
      </c>
      <c r="K5542" s="340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09"/>
      <c r="K5543" s="309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10">
        <f>J5508</f>
        <v>0</v>
      </c>
      <c r="K5546" s="311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10">
        <f>J5509</f>
        <v>0</v>
      </c>
      <c r="K5547" s="311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23120049</v>
      </c>
      <c r="F5550" s="200"/>
      <c r="G5550" s="201" t="s">
        <v>2</v>
      </c>
      <c r="H5550" s="312">
        <f>H5512</f>
        <v>0</v>
      </c>
      <c r="I5550" s="312"/>
      <c r="J5550" s="312"/>
      <c r="K5550" s="313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6" t="s">
        <v>3</v>
      </c>
      <c r="G5551" s="207"/>
      <c r="H5551" s="314"/>
      <c r="I5551" s="314"/>
      <c r="J5551" s="314"/>
      <c r="K5551" s="315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7">
        <f>D5514</f>
        <v>0</v>
      </c>
      <c r="E5552" s="318"/>
      <c r="F5552" s="316"/>
      <c r="G5552" s="208"/>
      <c r="H5552" s="319">
        <f>H5514</f>
        <v>0</v>
      </c>
      <c r="I5552" s="319"/>
      <c r="J5552" s="319"/>
      <c r="K5552" s="320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6"/>
      <c r="G5553" s="208"/>
      <c r="H5553" s="321">
        <f>H5515</f>
        <v>0</v>
      </c>
      <c r="I5553" s="321"/>
      <c r="J5553" s="321"/>
      <c r="K5553" s="322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3"/>
      <c r="I5554" s="323"/>
      <c r="J5554" s="323"/>
      <c r="K5554" s="324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5"/>
      <c r="K5575" s="304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1">
        <f>SUM(K5558:K5573)</f>
        <v>0</v>
      </c>
      <c r="K5576" s="302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3"/>
      <c r="K5577" s="303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4"/>
      <c r="K5579" s="304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5">
        <f>((J5576/1.11)+(K5578/1.11))*11%</f>
        <v>0</v>
      </c>
      <c r="K5580" s="306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4"/>
      <c r="K5581" s="304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07">
        <f>J5546</f>
        <v>0</v>
      </c>
      <c r="K5584" s="308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07">
        <f>J5547</f>
        <v>0</v>
      </c>
      <c r="K5585" s="308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23120050</v>
      </c>
      <c r="G5588" s="11" t="s">
        <v>2</v>
      </c>
      <c r="H5588" s="354"/>
      <c r="I5588" s="354"/>
      <c r="J5588" s="354"/>
      <c r="K5588" s="355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58" t="s">
        <v>3</v>
      </c>
      <c r="G5589" s="17"/>
      <c r="H5589" s="356"/>
      <c r="I5589" s="356"/>
      <c r="J5589" s="356"/>
      <c r="K5589" s="357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59"/>
      <c r="E5590" s="360"/>
      <c r="F5590" s="358"/>
      <c r="G5590" s="18"/>
      <c r="H5590" s="361"/>
      <c r="I5590" s="361"/>
      <c r="J5590" s="361"/>
      <c r="K5590" s="362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58"/>
      <c r="G5591" s="18"/>
      <c r="H5591" s="363"/>
      <c r="I5591" s="363"/>
      <c r="J5591" s="363"/>
      <c r="K5591" s="364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5"/>
      <c r="I5592" s="365"/>
      <c r="J5592" s="365"/>
      <c r="K5592" s="366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1"/>
      <c r="K5613" s="342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3">
        <f>SUM(K5596:K5611)</f>
        <v>0</v>
      </c>
      <c r="K5614" s="344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5"/>
      <c r="K5615" s="345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2"/>
      <c r="K5617" s="342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6">
        <f>((J5614/1.11)+(K5616/1.11))*11%</f>
        <v>0</v>
      </c>
      <c r="K5618" s="347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2"/>
      <c r="K5619" s="342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48"/>
      <c r="K5622" s="349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48"/>
      <c r="K5623" s="349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23120050</v>
      </c>
      <c r="F5626" s="123"/>
      <c r="G5626" s="124" t="s">
        <v>2</v>
      </c>
      <c r="H5626" s="350">
        <f>H5588</f>
        <v>0</v>
      </c>
      <c r="I5626" s="350"/>
      <c r="J5626" s="350"/>
      <c r="K5626" s="351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6" t="s">
        <v>3</v>
      </c>
      <c r="G5627" s="130"/>
      <c r="H5627" s="352"/>
      <c r="I5627" s="352"/>
      <c r="J5627" s="352"/>
      <c r="K5627" s="353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7">
        <f>D5590</f>
        <v>0</v>
      </c>
      <c r="E5628" s="328"/>
      <c r="F5628" s="326"/>
      <c r="G5628" s="131"/>
      <c r="H5628" s="329">
        <f>H5590</f>
        <v>0</v>
      </c>
      <c r="I5628" s="329"/>
      <c r="J5628" s="329"/>
      <c r="K5628" s="330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6"/>
      <c r="G5629" s="131"/>
      <c r="H5629" s="331">
        <f>H5591</f>
        <v>0</v>
      </c>
      <c r="I5629" s="331"/>
      <c r="J5629" s="331"/>
      <c r="K5629" s="332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3"/>
      <c r="I5630" s="333"/>
      <c r="J5630" s="333"/>
      <c r="K5630" s="334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5"/>
      <c r="K5651" s="309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6">
        <f>SUM(K5634:K5649)</f>
        <v>0</v>
      </c>
      <c r="K5652" s="337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38"/>
      <c r="K5653" s="338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09"/>
      <c r="K5655" s="309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39">
        <f>((J5652/1.11)+(K5654/1.11))*11%</f>
        <v>0</v>
      </c>
      <c r="K5656" s="340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09"/>
      <c r="K5657" s="309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10">
        <f>J5622</f>
        <v>0</v>
      </c>
      <c r="K5660" s="311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10">
        <f>J5623</f>
        <v>0</v>
      </c>
      <c r="K5661" s="311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23120050</v>
      </c>
      <c r="F5664" s="200"/>
      <c r="G5664" s="201" t="s">
        <v>2</v>
      </c>
      <c r="H5664" s="312">
        <f>H5626</f>
        <v>0</v>
      </c>
      <c r="I5664" s="312"/>
      <c r="J5664" s="312"/>
      <c r="K5664" s="313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6" t="s">
        <v>3</v>
      </c>
      <c r="G5665" s="207"/>
      <c r="H5665" s="314"/>
      <c r="I5665" s="314"/>
      <c r="J5665" s="314"/>
      <c r="K5665" s="315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7">
        <f>D5628</f>
        <v>0</v>
      </c>
      <c r="E5666" s="318"/>
      <c r="F5666" s="316"/>
      <c r="G5666" s="208"/>
      <c r="H5666" s="319">
        <f>H5628</f>
        <v>0</v>
      </c>
      <c r="I5666" s="319"/>
      <c r="J5666" s="319"/>
      <c r="K5666" s="320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6"/>
      <c r="G5667" s="208"/>
      <c r="H5667" s="321">
        <f>H5629</f>
        <v>0</v>
      </c>
      <c r="I5667" s="321"/>
      <c r="J5667" s="321"/>
      <c r="K5667" s="322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3"/>
      <c r="I5668" s="323"/>
      <c r="J5668" s="323"/>
      <c r="K5668" s="324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5"/>
      <c r="K5689" s="304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1">
        <f>SUM(K5672:K5687)</f>
        <v>0</v>
      </c>
      <c r="K5690" s="302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3"/>
      <c r="K5691" s="303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4"/>
      <c r="K5693" s="304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5">
        <f>((J5690/1.11)+(K5692/1.11))*11%</f>
        <v>0</v>
      </c>
      <c r="K5694" s="306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4"/>
      <c r="K5695" s="304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07">
        <f>J5660</f>
        <v>0</v>
      </c>
      <c r="K5698" s="308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07">
        <f>J5661</f>
        <v>0</v>
      </c>
      <c r="K5699" s="308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7.85" header="0.12" footer="0.3"/>
  <pageSetup paperSize="5" scale="96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C1" sqref="C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23120001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100</v>
      </c>
      <c r="C3" s="88" t="str">
        <f>Invoice!E10</f>
        <v>CUTTER 18 MM KENKO L-500 (BESAR)</v>
      </c>
      <c r="D3" s="89">
        <f>Invoice!H10</f>
        <v>147600</v>
      </c>
      <c r="E3" s="81">
        <f>D3*B3</f>
        <v>14760000</v>
      </c>
      <c r="F3" s="81"/>
      <c r="G3" s="82">
        <f>E3/1.11</f>
        <v>13297297.297297297</v>
      </c>
      <c r="H3" s="83">
        <f>G3*11%</f>
        <v>1462702.7027027027</v>
      </c>
      <c r="I3" s="83">
        <f>G3/B3</f>
        <v>132972.97297297296</v>
      </c>
      <c r="J3" s="103">
        <f>H3/B3</f>
        <v>14627.027027027027</v>
      </c>
    </row>
    <row r="4" spans="1:10" ht="12.75" customHeight="1" x14ac:dyDescent="0.25">
      <c r="A4" s="101"/>
      <c r="D4" s="81"/>
      <c r="E4" s="81">
        <f>(E3*Invoice!I10)+((E3-(E3*Invoice!I10))*Invoice!J10)</f>
        <v>1845000</v>
      </c>
      <c r="F4" s="81"/>
      <c r="G4" s="90">
        <f>E4/1.11</f>
        <v>1662162.1621621621</v>
      </c>
      <c r="H4" s="91">
        <f>G4*11%</f>
        <v>182837.83783783784</v>
      </c>
      <c r="I4" s="91">
        <f>G4/B3</f>
        <v>16621.62162162162</v>
      </c>
      <c r="J4" s="104">
        <f>H4/B3</f>
        <v>1828.3783783783783</v>
      </c>
    </row>
    <row r="5" spans="1:10" ht="12.75" customHeight="1" x14ac:dyDescent="0.25">
      <c r="A5" s="101"/>
      <c r="D5" s="81" t="s">
        <v>23</v>
      </c>
      <c r="E5" s="81">
        <f>E3-E4</f>
        <v>12915000</v>
      </c>
      <c r="F5" s="81"/>
      <c r="G5" s="82">
        <f>G3-G4</f>
        <v>11635135.135135135</v>
      </c>
      <c r="H5" s="82">
        <f>H3-H4</f>
        <v>1279864.8648648649</v>
      </c>
      <c r="I5" s="82">
        <f>I3-I4</f>
        <v>116351.35135135133</v>
      </c>
      <c r="J5" s="105">
        <f>J3-J4</f>
        <v>12798.648648648648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12915000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60</v>
      </c>
      <c r="C9" s="88" t="str">
        <f>Invoice!E11</f>
        <v>CUTTER 9 MM KENKO A-300 (KECIL)</v>
      </c>
      <c r="D9" s="89">
        <f>Invoice!H11</f>
        <v>57000</v>
      </c>
      <c r="E9" s="81">
        <f t="shared" ref="E9:E93" si="0">D9*B9</f>
        <v>3420000</v>
      </c>
      <c r="F9" s="81"/>
      <c r="G9" s="82">
        <f t="shared" ref="G9:G93" si="1">E9/1.11</f>
        <v>3081081.0810810807</v>
      </c>
      <c r="H9" s="83">
        <f t="shared" ref="H9:H93" si="2">G9*11%</f>
        <v>338918.91891891888</v>
      </c>
      <c r="I9" s="83">
        <f t="shared" ref="I9:I93" si="3">G9/B9</f>
        <v>51351.351351351346</v>
      </c>
      <c r="J9" s="103">
        <f t="shared" ref="J9:J93" si="4">H9/B9</f>
        <v>5648.6486486486483</v>
      </c>
    </row>
    <row r="10" spans="1:10" ht="12.75" customHeight="1" x14ac:dyDescent="0.25">
      <c r="A10" s="101"/>
      <c r="D10" s="81"/>
      <c r="E10" s="81">
        <f>(E9*Invoice!I11)+((E9-(E9*Invoice!I11))*Invoice!J11)</f>
        <v>427500</v>
      </c>
      <c r="F10" s="81"/>
      <c r="G10" s="90">
        <f>E10/1.11</f>
        <v>385135.13513513509</v>
      </c>
      <c r="H10" s="91">
        <f>G10*11%</f>
        <v>42364.86486486486</v>
      </c>
      <c r="I10" s="91">
        <f>G10/B9</f>
        <v>6418.9189189189183</v>
      </c>
      <c r="J10" s="104">
        <f>H10/B9</f>
        <v>706.08108108108104</v>
      </c>
    </row>
    <row r="11" spans="1:10" ht="12.75" customHeight="1" x14ac:dyDescent="0.25">
      <c r="A11" s="101"/>
      <c r="D11" s="81" t="s">
        <v>23</v>
      </c>
      <c r="E11" s="81">
        <f>E9-E10</f>
        <v>2992500</v>
      </c>
      <c r="F11" s="81"/>
      <c r="G11" s="82">
        <f>G9-G10</f>
        <v>2695945.9459459456</v>
      </c>
      <c r="H11" s="82">
        <f>H9-H10</f>
        <v>296554.05405405402</v>
      </c>
      <c r="I11" s="82">
        <f>I9-I10</f>
        <v>44932.432432432426</v>
      </c>
      <c r="J11" s="105">
        <f>J9-J10</f>
        <v>4942.5675675675675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2992499.9999999995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14331081.081081081</v>
      </c>
      <c r="H98" s="108">
        <f>H5+H11+H17+H23+H29+H35+H41+H47+H53+H59+H65+H71+H77+H83+H89+H95</f>
        <v>1576418.9189189188</v>
      </c>
      <c r="I98" s="107"/>
      <c r="J98" s="109">
        <f>H6+H12+H18+H24+H30+H36+H42+H48+H54+H60+H66+H72+H78+H84+H90+H96</f>
        <v>15907500</v>
      </c>
    </row>
    <row r="100" spans="1:10" ht="12.75" customHeight="1" x14ac:dyDescent="0.25">
      <c r="A100" s="94" t="s">
        <v>1</v>
      </c>
      <c r="B100" s="95">
        <f>Invoice!E116</f>
        <v>23120002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144</v>
      </c>
      <c r="C102" s="88" t="str">
        <f>Invoice!E124</f>
        <v>GEL PEN TRIFELLO HI-TECH TF-1191 WARNA</v>
      </c>
      <c r="D102" s="89">
        <f>Invoice!H124</f>
        <v>28500</v>
      </c>
      <c r="E102" s="81">
        <f>D102*B102</f>
        <v>4104000</v>
      </c>
      <c r="F102" s="81"/>
      <c r="G102" s="82">
        <f>E102/1.11</f>
        <v>3697297.297297297</v>
      </c>
      <c r="H102" s="83">
        <f>G102*11%</f>
        <v>406702.70270270266</v>
      </c>
      <c r="I102" s="83">
        <f>G102/B102</f>
        <v>25675.675675675673</v>
      </c>
      <c r="J102" s="103">
        <f>H102/B102</f>
        <v>2824.3243243243242</v>
      </c>
    </row>
    <row r="103" spans="1:10" ht="12.75" customHeight="1" x14ac:dyDescent="0.25">
      <c r="A103" s="101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>
        <f>G103/B102</f>
        <v>0</v>
      </c>
      <c r="J103" s="104">
        <f>H103/B102</f>
        <v>0</v>
      </c>
    </row>
    <row r="104" spans="1:10" ht="12.75" customHeight="1" x14ac:dyDescent="0.25">
      <c r="A104" s="101"/>
      <c r="D104" s="81" t="s">
        <v>23</v>
      </c>
      <c r="E104" s="81">
        <f>E102-E103</f>
        <v>4104000</v>
      </c>
      <c r="F104" s="81"/>
      <c r="G104" s="82">
        <f>G102-G103</f>
        <v>3697297.297297297</v>
      </c>
      <c r="H104" s="82">
        <f>H102-H103</f>
        <v>406702.70270270266</v>
      </c>
      <c r="I104" s="82">
        <f>I102-I103</f>
        <v>25675.675675675673</v>
      </c>
      <c r="J104" s="105">
        <f>J102-J103</f>
        <v>2824.3243243243242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4103999.9999999995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288</v>
      </c>
      <c r="C108" s="88" t="str">
        <f>Invoice!E125</f>
        <v>GEL PEN TRIFELLO HI-TECH TF-1190 HITAM</v>
      </c>
      <c r="D108" s="89">
        <f>Invoice!H125</f>
        <v>28500</v>
      </c>
      <c r="E108" s="81">
        <f t="shared" ref="E108:E192" si="5">D108*B108</f>
        <v>8208000</v>
      </c>
      <c r="F108" s="81"/>
      <c r="G108" s="82">
        <f t="shared" ref="G108:G192" si="6">E108/1.11</f>
        <v>7394594.5945945941</v>
      </c>
      <c r="H108" s="83">
        <f t="shared" ref="H108:H192" si="7">G108*11%</f>
        <v>813405.40540540533</v>
      </c>
      <c r="I108" s="83">
        <f t="shared" ref="I108:I192" si="8">G108/B108</f>
        <v>25675.675675675673</v>
      </c>
      <c r="J108" s="103">
        <f t="shared" ref="J108:J192" si="9">H108/B108</f>
        <v>2824.3243243243242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>
        <f>G109/B108</f>
        <v>0</v>
      </c>
      <c r="J109" s="104">
        <f>H109/B108</f>
        <v>0</v>
      </c>
    </row>
    <row r="110" spans="1:10" ht="12.75" customHeight="1" x14ac:dyDescent="0.25">
      <c r="A110" s="101"/>
      <c r="D110" s="81" t="s">
        <v>23</v>
      </c>
      <c r="E110" s="81">
        <f>E108-E109</f>
        <v>8208000</v>
      </c>
      <c r="F110" s="81"/>
      <c r="G110" s="82">
        <f>G108-G109</f>
        <v>7394594.5945945941</v>
      </c>
      <c r="H110" s="82">
        <f>H108-H109</f>
        <v>813405.40540540533</v>
      </c>
      <c r="I110" s="82">
        <f>I108-I109</f>
        <v>25675.675675675673</v>
      </c>
      <c r="J110" s="105">
        <f>J108-J109</f>
        <v>2824.3243243243242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8207999.9999999991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11091891.891891891</v>
      </c>
      <c r="H197" s="108">
        <f>H104+H110+H116+H122+H128+H134+H140+H146+H152+H158+H164+H170+H176+H182+H188+H194</f>
        <v>1220108.1081081079</v>
      </c>
      <c r="I197" s="107"/>
      <c r="J197" s="109">
        <f>H105+H111+H117+H123+H129+H135+H141+H147+H153+H159+H165+H171+H177+H183+H189+H195</f>
        <v>12311999.999999998</v>
      </c>
    </row>
    <row r="199" spans="1:10" ht="12.75" customHeight="1" x14ac:dyDescent="0.25">
      <c r="A199" s="94" t="s">
        <v>1</v>
      </c>
      <c r="B199" s="95">
        <f>Invoice!E230</f>
        <v>23120003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288</v>
      </c>
      <c r="C201" s="88" t="str">
        <f>Invoice!E238</f>
        <v>PENSIL WARNA JOYKO CP-12PB (PANJANG)</v>
      </c>
      <c r="D201" s="89">
        <f>Invoice!H238</f>
        <v>10600</v>
      </c>
      <c r="E201" s="81">
        <f>D201*B201</f>
        <v>3052800</v>
      </c>
      <c r="F201" s="81"/>
      <c r="G201" s="82">
        <f>E201/1.11</f>
        <v>2750270.2702702698</v>
      </c>
      <c r="H201" s="83">
        <f>G201*11%</f>
        <v>302529.7297297297</v>
      </c>
      <c r="I201" s="83">
        <f>G201/B201</f>
        <v>9549.5495495495488</v>
      </c>
      <c r="J201" s="103">
        <f>H201/B201</f>
        <v>1050.4504504504503</v>
      </c>
    </row>
    <row r="202" spans="1:10" ht="12.75" customHeight="1" x14ac:dyDescent="0.25">
      <c r="A202" s="101"/>
      <c r="D202" s="81"/>
      <c r="E202" s="81">
        <f>(E201*Invoice!I238)+((E201-(E201*Invoice!I238))*Invoice!J238)</f>
        <v>412128</v>
      </c>
      <c r="F202" s="81"/>
      <c r="G202" s="90">
        <f>E202/1.11</f>
        <v>371286.48648648645</v>
      </c>
      <c r="H202" s="91">
        <f>G202*11%</f>
        <v>40841.513513513513</v>
      </c>
      <c r="I202" s="91">
        <f>G202/B201</f>
        <v>1289.1891891891892</v>
      </c>
      <c r="J202" s="104">
        <f>H202/B201</f>
        <v>141.81081081081081</v>
      </c>
    </row>
    <row r="203" spans="1:10" ht="12.75" customHeight="1" x14ac:dyDescent="0.25">
      <c r="A203" s="101"/>
      <c r="D203" s="81" t="s">
        <v>23</v>
      </c>
      <c r="E203" s="81">
        <f>E201-E202</f>
        <v>2640672</v>
      </c>
      <c r="F203" s="81"/>
      <c r="G203" s="82">
        <f>G201-G202</f>
        <v>2378983.7837837832</v>
      </c>
      <c r="H203" s="82">
        <f>H201-H202</f>
        <v>261688.21621621618</v>
      </c>
      <c r="I203" s="82">
        <f>I201-I202</f>
        <v>8260.3603603603588</v>
      </c>
      <c r="J203" s="105">
        <f>J201-J202</f>
        <v>908.63963963963943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2640671.9999999995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30</v>
      </c>
      <c r="C207" s="88" t="str">
        <f>Invoice!E239</f>
        <v>STAPLER KENKO HD-50</v>
      </c>
      <c r="D207" s="89">
        <f>Invoice!H239</f>
        <v>228000</v>
      </c>
      <c r="E207" s="81">
        <f t="shared" ref="E207:E291" si="10">D207*B207</f>
        <v>6840000</v>
      </c>
      <c r="F207" s="81"/>
      <c r="G207" s="82">
        <f t="shared" ref="G207:G291" si="11">E207/1.11</f>
        <v>6162162.1621621614</v>
      </c>
      <c r="H207" s="83">
        <f t="shared" ref="H207:H291" si="12">G207*11%</f>
        <v>677837.83783783775</v>
      </c>
      <c r="I207" s="83">
        <f t="shared" ref="I207:I291" si="13">G207/B207</f>
        <v>205405.40540540538</v>
      </c>
      <c r="J207" s="103">
        <f t="shared" ref="J207:J291" si="14">H207/B207</f>
        <v>22594.594594594593</v>
      </c>
    </row>
    <row r="208" spans="1:10" ht="12.75" customHeight="1" x14ac:dyDescent="0.25">
      <c r="A208" s="101"/>
      <c r="D208" s="81"/>
      <c r="E208" s="81">
        <f>(E207*Invoice!I239)+((E207-(E207*Invoice!I239))*Invoice!J239)</f>
        <v>923400.00000000012</v>
      </c>
      <c r="F208" s="81"/>
      <c r="G208" s="90">
        <f>E208/1.11</f>
        <v>831891.89189189195</v>
      </c>
      <c r="H208" s="91">
        <f>G208*11%</f>
        <v>91508.108108108121</v>
      </c>
      <c r="I208" s="91">
        <f>G208/B207</f>
        <v>27729.72972972973</v>
      </c>
      <c r="J208" s="104">
        <f>H208/B207</f>
        <v>3050.2702702702709</v>
      </c>
    </row>
    <row r="209" spans="1:10" ht="12.75" customHeight="1" x14ac:dyDescent="0.25">
      <c r="A209" s="101"/>
      <c r="D209" s="81" t="s">
        <v>23</v>
      </c>
      <c r="E209" s="81">
        <f>E207-E208</f>
        <v>5916600</v>
      </c>
      <c r="F209" s="81"/>
      <c r="G209" s="82">
        <f>G207-G208</f>
        <v>5330270.2702702694</v>
      </c>
      <c r="H209" s="82">
        <f>H207-H208</f>
        <v>586329.72972972959</v>
      </c>
      <c r="I209" s="82">
        <f>I207-I208</f>
        <v>177675.67567567565</v>
      </c>
      <c r="J209" s="105">
        <f>J207-J208</f>
        <v>19544.324324324323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5916599.9999999991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20</v>
      </c>
      <c r="C213" s="88" t="str">
        <f>Invoice!E240</f>
        <v>PENSIL KENKO 2B-6191 HIJAU CAP HITAM</v>
      </c>
      <c r="D213" s="89">
        <f>Invoice!H240</f>
        <v>110400</v>
      </c>
      <c r="E213" s="81">
        <f t="shared" si="10"/>
        <v>2208000</v>
      </c>
      <c r="F213" s="81"/>
      <c r="G213" s="82">
        <f t="shared" si="11"/>
        <v>1989189.1891891891</v>
      </c>
      <c r="H213" s="83">
        <f t="shared" si="12"/>
        <v>218810.8108108108</v>
      </c>
      <c r="I213" s="83">
        <f t="shared" si="13"/>
        <v>99459.459459459453</v>
      </c>
      <c r="J213" s="103">
        <f t="shared" si="14"/>
        <v>10940.54054054054</v>
      </c>
    </row>
    <row r="214" spans="1:10" ht="12.75" customHeight="1" x14ac:dyDescent="0.25">
      <c r="A214" s="101"/>
      <c r="D214" s="81"/>
      <c r="E214" s="81">
        <f>(E213*Invoice!I240)+((E213-(E213*Invoice!I240))*Invoice!J240)</f>
        <v>298080</v>
      </c>
      <c r="F214" s="81"/>
      <c r="G214" s="90">
        <f>E214/1.11</f>
        <v>268540.54054054053</v>
      </c>
      <c r="H214" s="91">
        <f>G214*11%</f>
        <v>29539.45945945946</v>
      </c>
      <c r="I214" s="91">
        <f>G214/B213</f>
        <v>13427.027027027027</v>
      </c>
      <c r="J214" s="104">
        <f>H214/B213</f>
        <v>1476.9729729729729</v>
      </c>
    </row>
    <row r="215" spans="1:10" ht="12.75" customHeight="1" x14ac:dyDescent="0.25">
      <c r="A215" s="101"/>
      <c r="D215" s="81" t="s">
        <v>23</v>
      </c>
      <c r="E215" s="81">
        <f>E213-E214</f>
        <v>1909920</v>
      </c>
      <c r="F215" s="81"/>
      <c r="G215" s="82">
        <f>G213-G214</f>
        <v>1720648.6486486485</v>
      </c>
      <c r="H215" s="82">
        <f>H213-H214</f>
        <v>189271.35135135133</v>
      </c>
      <c r="I215" s="82">
        <f>I213-I214</f>
        <v>86032.432432432426</v>
      </c>
      <c r="J215" s="105">
        <f>J213-J214</f>
        <v>9463.5675675675666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1909919.9999999998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96</v>
      </c>
      <c r="C219" s="88" t="str">
        <f>Invoice!E241</f>
        <v>PUNCH KENKO NO. 30XL</v>
      </c>
      <c r="D219" s="89">
        <f>Invoice!H241</f>
        <v>15000</v>
      </c>
      <c r="E219" s="81">
        <f t="shared" si="10"/>
        <v>1440000</v>
      </c>
      <c r="F219" s="81"/>
      <c r="G219" s="82">
        <f t="shared" si="11"/>
        <v>1297297.2972972973</v>
      </c>
      <c r="H219" s="83">
        <f t="shared" si="12"/>
        <v>142702.70270270269</v>
      </c>
      <c r="I219" s="83">
        <f t="shared" si="13"/>
        <v>13513.513513513513</v>
      </c>
      <c r="J219" s="103">
        <f t="shared" si="14"/>
        <v>1486.4864864864865</v>
      </c>
    </row>
    <row r="220" spans="1:10" ht="12.75" customHeight="1" x14ac:dyDescent="0.25">
      <c r="A220" s="101"/>
      <c r="D220" s="81"/>
      <c r="E220" s="81">
        <f>(E219*Invoice!I241)+((E219-(E219*Invoice!I241))*Invoice!J241)</f>
        <v>194400</v>
      </c>
      <c r="F220" s="81"/>
      <c r="G220" s="90">
        <f>E220/1.11</f>
        <v>175135.13513513512</v>
      </c>
      <c r="H220" s="91">
        <f>G220*11%</f>
        <v>19264.864864864863</v>
      </c>
      <c r="I220" s="91">
        <f>G220/B219</f>
        <v>1824.3243243243242</v>
      </c>
      <c r="J220" s="104">
        <f>H220/B219</f>
        <v>200.67567567567565</v>
      </c>
    </row>
    <row r="221" spans="1:10" ht="12.75" customHeight="1" x14ac:dyDescent="0.25">
      <c r="A221" s="101"/>
      <c r="D221" s="81" t="s">
        <v>23</v>
      </c>
      <c r="E221" s="81">
        <f>E219-E220</f>
        <v>1245600</v>
      </c>
      <c r="F221" s="81"/>
      <c r="G221" s="82">
        <f>G219-G220</f>
        <v>1122162.1621621621</v>
      </c>
      <c r="H221" s="82">
        <f>H219-H220</f>
        <v>123437.83783783783</v>
      </c>
      <c r="I221" s="82">
        <f>I219-I220</f>
        <v>11689.18918918919</v>
      </c>
      <c r="J221" s="105">
        <f>J219-J220</f>
        <v>1285.8108108108108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1245600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100</v>
      </c>
      <c r="C225" s="88" t="str">
        <f>Invoice!E242</f>
        <v>STIP / PENGHAPUS JOYKO 526-B40BL HITAM</v>
      </c>
      <c r="D225" s="89">
        <f>Invoice!H242</f>
        <v>28300</v>
      </c>
      <c r="E225" s="81">
        <f t="shared" si="10"/>
        <v>2830000</v>
      </c>
      <c r="F225" s="81"/>
      <c r="G225" s="82">
        <f t="shared" si="11"/>
        <v>2549549.5495495494</v>
      </c>
      <c r="H225" s="83">
        <f t="shared" si="12"/>
        <v>280450.45045045041</v>
      </c>
      <c r="I225" s="83">
        <f t="shared" si="13"/>
        <v>25495.495495495492</v>
      </c>
      <c r="J225" s="103">
        <f t="shared" si="14"/>
        <v>2804.504504504504</v>
      </c>
    </row>
    <row r="226" spans="1:10" ht="12.75" customHeight="1" x14ac:dyDescent="0.25">
      <c r="A226" s="101"/>
      <c r="D226" s="81"/>
      <c r="E226" s="81">
        <f>(E225*Invoice!I242)+((E225-(E225*Invoice!I242))*Invoice!J242)</f>
        <v>382050</v>
      </c>
      <c r="F226" s="81"/>
      <c r="G226" s="90">
        <f>E226/1.11</f>
        <v>344189.18918918917</v>
      </c>
      <c r="H226" s="91">
        <f>G226*11%</f>
        <v>37860.810810810806</v>
      </c>
      <c r="I226" s="91">
        <f>G226/B225</f>
        <v>3441.8918918918916</v>
      </c>
      <c r="J226" s="104">
        <f>H226/B225</f>
        <v>378.60810810810807</v>
      </c>
    </row>
    <row r="227" spans="1:10" ht="12.75" customHeight="1" x14ac:dyDescent="0.25">
      <c r="A227" s="101"/>
      <c r="D227" s="81" t="s">
        <v>23</v>
      </c>
      <c r="E227" s="81">
        <f>E225-E226</f>
        <v>2447950</v>
      </c>
      <c r="F227" s="81"/>
      <c r="G227" s="82">
        <f>G225-G226</f>
        <v>2205360.3603603602</v>
      </c>
      <c r="H227" s="82">
        <f>H225-H226</f>
        <v>242589.63963963962</v>
      </c>
      <c r="I227" s="82">
        <f>I225-I226</f>
        <v>22053.603603603602</v>
      </c>
      <c r="J227" s="105">
        <f>J225-J226</f>
        <v>2425.8963963963961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2447950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100</v>
      </c>
      <c r="C231" s="88" t="str">
        <f>Invoice!E243</f>
        <v>STIP / PENGHAPUS JOYKO 526-B40P PUTIH</v>
      </c>
      <c r="D231" s="89">
        <f>Invoice!H243</f>
        <v>28300</v>
      </c>
      <c r="E231" s="81">
        <f t="shared" si="10"/>
        <v>2830000</v>
      </c>
      <c r="F231" s="81"/>
      <c r="G231" s="82">
        <f t="shared" si="11"/>
        <v>2549549.5495495494</v>
      </c>
      <c r="H231" s="83">
        <f t="shared" si="12"/>
        <v>280450.45045045041</v>
      </c>
      <c r="I231" s="83">
        <f t="shared" si="13"/>
        <v>25495.495495495492</v>
      </c>
      <c r="J231" s="103">
        <f t="shared" si="14"/>
        <v>2804.504504504504</v>
      </c>
    </row>
    <row r="232" spans="1:10" ht="12.75" customHeight="1" x14ac:dyDescent="0.25">
      <c r="A232" s="101"/>
      <c r="D232" s="81"/>
      <c r="E232" s="81">
        <f>(E231*Invoice!I243)+((E231-(E231*Invoice!I243))*Invoice!J243)</f>
        <v>382050</v>
      </c>
      <c r="F232" s="81"/>
      <c r="G232" s="90">
        <f>E232/1.11</f>
        <v>344189.18918918917</v>
      </c>
      <c r="H232" s="91">
        <f>G232*11%</f>
        <v>37860.810810810806</v>
      </c>
      <c r="I232" s="91">
        <f>G232/B231</f>
        <v>3441.8918918918916</v>
      </c>
      <c r="J232" s="104">
        <f>H232/B231</f>
        <v>378.60810810810807</v>
      </c>
    </row>
    <row r="233" spans="1:10" ht="12.75" customHeight="1" x14ac:dyDescent="0.25">
      <c r="A233" s="101"/>
      <c r="D233" s="81" t="s">
        <v>23</v>
      </c>
      <c r="E233" s="81">
        <f>E231-E232</f>
        <v>2447950</v>
      </c>
      <c r="F233" s="81"/>
      <c r="G233" s="82">
        <f>G231-G232</f>
        <v>2205360.3603603602</v>
      </c>
      <c r="H233" s="82">
        <f>H231-H232</f>
        <v>242589.63963963962</v>
      </c>
      <c r="I233" s="82">
        <f>I231-I232</f>
        <v>22053.603603603602</v>
      </c>
      <c r="J233" s="105">
        <f>J231-J232</f>
        <v>2425.8963963963961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2447950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50</v>
      </c>
      <c r="C237" s="88" t="str">
        <f>Invoice!E244</f>
        <v>STIP / PENGHAPUS KENKO ERB-40SQ HITAM</v>
      </c>
      <c r="D237" s="89">
        <f>Invoice!H244</f>
        <v>27500</v>
      </c>
      <c r="E237" s="81">
        <f t="shared" si="10"/>
        <v>1375000</v>
      </c>
      <c r="F237" s="81"/>
      <c r="G237" s="82">
        <f t="shared" si="11"/>
        <v>1238738.7387387387</v>
      </c>
      <c r="H237" s="83">
        <f t="shared" si="12"/>
        <v>136261.26126126127</v>
      </c>
      <c r="I237" s="83">
        <f t="shared" si="13"/>
        <v>24774.774774774774</v>
      </c>
      <c r="J237" s="103">
        <f t="shared" si="14"/>
        <v>2725.2252252252256</v>
      </c>
    </row>
    <row r="238" spans="1:10" ht="12.75" customHeight="1" x14ac:dyDescent="0.25">
      <c r="A238" s="101"/>
      <c r="D238" s="81"/>
      <c r="E238" s="81">
        <f>(E237*Invoice!I244)+((E237-(E237*Invoice!I244))*Invoice!J244)</f>
        <v>185625</v>
      </c>
      <c r="F238" s="81"/>
      <c r="G238" s="90">
        <f>E238/1.11</f>
        <v>167229.7297297297</v>
      </c>
      <c r="H238" s="91">
        <f>G238*11%</f>
        <v>18395.270270270266</v>
      </c>
      <c r="I238" s="91">
        <f>G238/B237</f>
        <v>3344.5945945945941</v>
      </c>
      <c r="J238" s="104">
        <f>H238/B237</f>
        <v>367.9054054054053</v>
      </c>
    </row>
    <row r="239" spans="1:10" ht="12.75" customHeight="1" x14ac:dyDescent="0.25">
      <c r="A239" s="101"/>
      <c r="D239" s="81" t="s">
        <v>23</v>
      </c>
      <c r="E239" s="81">
        <f>E237-E238</f>
        <v>1189375</v>
      </c>
      <c r="F239" s="81"/>
      <c r="G239" s="82">
        <f>G237-G238</f>
        <v>1071509.009009009</v>
      </c>
      <c r="H239" s="82">
        <f>H237-H238</f>
        <v>117865.99099099101</v>
      </c>
      <c r="I239" s="82">
        <f>I237-I238</f>
        <v>21430.180180180181</v>
      </c>
      <c r="J239" s="105">
        <f>J237-J238</f>
        <v>2357.3198198198202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1189375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16034294.594594592</v>
      </c>
      <c r="H296" s="108">
        <f>H203+H209+H215+H221+H227+H233+H239+H245+H251+H257+H263+H269+H275+H281+H287+H293</f>
        <v>1763772.405405405</v>
      </c>
      <c r="I296" s="107"/>
      <c r="J296" s="109">
        <f>H204+H210+H216+H222+H228+H234+H240+H246+H252+H258+H264+H270+H276+H282+H288+H294</f>
        <v>17798067</v>
      </c>
    </row>
    <row r="298" spans="1:10" ht="12.75" customHeight="1" x14ac:dyDescent="0.25">
      <c r="A298" s="94" t="s">
        <v>1</v>
      </c>
      <c r="B298" s="95">
        <f>Invoice!E344</f>
        <v>23120004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144</v>
      </c>
      <c r="C300" s="88" t="str">
        <f>Invoice!E352</f>
        <v>GEL PEN TRIFELLO HI-TECH TF-1191 HITAM</v>
      </c>
      <c r="D300" s="89">
        <f>Invoice!H352</f>
        <v>28000</v>
      </c>
      <c r="E300" s="81">
        <f>D300*B300</f>
        <v>4032000</v>
      </c>
      <c r="F300" s="81"/>
      <c r="G300" s="82">
        <f>E300/1.11</f>
        <v>3632432.4324324322</v>
      </c>
      <c r="H300" s="83">
        <f>G300*11%</f>
        <v>399567.56756756752</v>
      </c>
      <c r="I300" s="83">
        <f>G300/B300</f>
        <v>25225.225225225222</v>
      </c>
      <c r="J300" s="103">
        <f>H300/B300</f>
        <v>2774.7747747747744</v>
      </c>
    </row>
    <row r="301" spans="1:10" ht="12.75" customHeight="1" x14ac:dyDescent="0.25">
      <c r="A301" s="101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>
        <f>G301/B300</f>
        <v>0</v>
      </c>
      <c r="J301" s="104">
        <f>H301/B300</f>
        <v>0</v>
      </c>
    </row>
    <row r="302" spans="1:10" ht="12.75" customHeight="1" x14ac:dyDescent="0.25">
      <c r="A302" s="101"/>
      <c r="D302" s="81" t="s">
        <v>23</v>
      </c>
      <c r="E302" s="81">
        <f>E300-E301</f>
        <v>4032000</v>
      </c>
      <c r="F302" s="81"/>
      <c r="G302" s="82">
        <f>G300-G301</f>
        <v>3632432.4324324322</v>
      </c>
      <c r="H302" s="82">
        <f>H300-H301</f>
        <v>399567.56756756752</v>
      </c>
      <c r="I302" s="82">
        <f>I300-I301</f>
        <v>25225.225225225222</v>
      </c>
      <c r="J302" s="105">
        <f>J300-J301</f>
        <v>2774.7747747747744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4031999.9999999995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 t="shared" ref="E306:E390" si="15">D306*B306</f>
        <v>0</v>
      </c>
      <c r="F306" s="81"/>
      <c r="G306" s="82">
        <f t="shared" ref="G306:G390" si="16">E306/1.11</f>
        <v>0</v>
      </c>
      <c r="H306" s="83">
        <f t="shared" ref="H306:H390" si="17">G306*11%</f>
        <v>0</v>
      </c>
      <c r="I306" s="83" t="e">
        <f t="shared" ref="I306:I390" si="18">G306/B306</f>
        <v>#DIV/0!</v>
      </c>
      <c r="J306" s="103" t="e">
        <f t="shared" ref="J306:J390" si="19">H306/B306</f>
        <v>#DIV/0!</v>
      </c>
    </row>
    <row r="307" spans="1:10" ht="12.75" customHeight="1" x14ac:dyDescent="0.25">
      <c r="A307" s="101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3632432.4324324322</v>
      </c>
      <c r="H395" s="108">
        <f>H302+H308+H314+H320+H326+H332+H338+H344+H350+H356+H362+H368+H374+H380+H386+H392</f>
        <v>399567.56756756752</v>
      </c>
      <c r="I395" s="107"/>
      <c r="J395" s="109">
        <f>H303+H309+H315+H321+H327+H333+H339+H345+H351+H357+H363+H369+H375+H381+H387+H393</f>
        <v>4031999.9999999995</v>
      </c>
    </row>
    <row r="397" spans="1:10" ht="12.75" customHeight="1" x14ac:dyDescent="0.25">
      <c r="A397" s="94" t="s">
        <v>1</v>
      </c>
      <c r="B397" s="95">
        <f>Invoice!E458</f>
        <v>23120005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3</v>
      </c>
      <c r="C399" s="88" t="str">
        <f>Invoice!E466</f>
        <v>BINDER CLIP KENKO NO. 200</v>
      </c>
      <c r="D399" s="89">
        <f>Invoice!H466</f>
        <v>120000</v>
      </c>
      <c r="E399" s="81">
        <f>D399*B399</f>
        <v>360000</v>
      </c>
      <c r="F399" s="81"/>
      <c r="G399" s="82">
        <f>E399/1.11</f>
        <v>324324.32432432432</v>
      </c>
      <c r="H399" s="83">
        <f>G399*11%</f>
        <v>35675.675675675673</v>
      </c>
      <c r="I399" s="83">
        <f>G399/B399</f>
        <v>108108.10810810811</v>
      </c>
      <c r="J399" s="103">
        <f>H399/B399</f>
        <v>11891.891891891892</v>
      </c>
    </row>
    <row r="400" spans="1:10" ht="12.75" customHeight="1" x14ac:dyDescent="0.25">
      <c r="A400" s="101"/>
      <c r="D400" s="81"/>
      <c r="E400" s="81">
        <f>(E399*Invoice!I466)+((E399-(E399*Invoice!I466))*Invoice!J466)</f>
        <v>36000</v>
      </c>
      <c r="F400" s="81"/>
      <c r="G400" s="90">
        <f>E400/1.11</f>
        <v>32432.43243243243</v>
      </c>
      <c r="H400" s="91">
        <f>G400*11%</f>
        <v>3567.5675675675675</v>
      </c>
      <c r="I400" s="91">
        <f>G400/B399</f>
        <v>10810.81081081081</v>
      </c>
      <c r="J400" s="104">
        <f>H400/B399</f>
        <v>1189.1891891891892</v>
      </c>
    </row>
    <row r="401" spans="1:10" ht="12.75" customHeight="1" x14ac:dyDescent="0.25">
      <c r="A401" s="101"/>
      <c r="D401" s="81" t="s">
        <v>23</v>
      </c>
      <c r="E401" s="81">
        <f>E399-E400</f>
        <v>324000</v>
      </c>
      <c r="F401" s="81"/>
      <c r="G401" s="82">
        <f>G399-G400</f>
        <v>291891.89189189189</v>
      </c>
      <c r="H401" s="82">
        <f>H399-H400</f>
        <v>32108.108108108107</v>
      </c>
      <c r="I401" s="82">
        <f>I399-I400</f>
        <v>97297.297297297293</v>
      </c>
      <c r="J401" s="105">
        <f>J399-J400</f>
        <v>10702.702702702703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324000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5</v>
      </c>
      <c r="C405" s="88" t="str">
        <f>Invoice!E467</f>
        <v>LEM STICK KENKO 15 GR (TANGGUNG) isi 20 pc</v>
      </c>
      <c r="D405" s="89">
        <f>Invoice!H467</f>
        <v>72000</v>
      </c>
      <c r="E405" s="81">
        <f t="shared" ref="E405:E489" si="20">D405*B405</f>
        <v>360000</v>
      </c>
      <c r="F405" s="81"/>
      <c r="G405" s="82">
        <f t="shared" ref="G405:G489" si="21">E405/1.11</f>
        <v>324324.32432432432</v>
      </c>
      <c r="H405" s="83">
        <f t="shared" ref="H405:H489" si="22">G405*11%</f>
        <v>35675.675675675673</v>
      </c>
      <c r="I405" s="83">
        <f t="shared" ref="I405:I489" si="23">G405/B405</f>
        <v>64864.864864864867</v>
      </c>
      <c r="J405" s="103">
        <f t="shared" ref="J405:J489" si="24">H405/B405</f>
        <v>7135.135135135135</v>
      </c>
    </row>
    <row r="406" spans="1:10" ht="12.75" customHeight="1" x14ac:dyDescent="0.25">
      <c r="A406" s="101"/>
      <c r="D406" s="81"/>
      <c r="E406" s="81">
        <f>(E405*Invoice!I467)+((E405-(E405*Invoice!I467))*Invoice!J467)</f>
        <v>36000</v>
      </c>
      <c r="F406" s="81"/>
      <c r="G406" s="90">
        <f>E406/1.11</f>
        <v>32432.43243243243</v>
      </c>
      <c r="H406" s="91">
        <f>G406*11%</f>
        <v>3567.5675675675675</v>
      </c>
      <c r="I406" s="91">
        <f>G406/B405</f>
        <v>6486.4864864864858</v>
      </c>
      <c r="J406" s="104">
        <f>H406/B405</f>
        <v>713.51351351351354</v>
      </c>
    </row>
    <row r="407" spans="1:10" ht="12.75" customHeight="1" x14ac:dyDescent="0.25">
      <c r="A407" s="101"/>
      <c r="D407" s="81" t="s">
        <v>23</v>
      </c>
      <c r="E407" s="81">
        <f>E405-E406</f>
        <v>324000</v>
      </c>
      <c r="F407" s="81"/>
      <c r="G407" s="82">
        <f>G405-G406</f>
        <v>291891.89189189189</v>
      </c>
      <c r="H407" s="82">
        <f>H405-H406</f>
        <v>32108.108108108107</v>
      </c>
      <c r="I407" s="82">
        <f>I405-I406</f>
        <v>58378.37837837838</v>
      </c>
      <c r="J407" s="105">
        <f>J405-J406</f>
        <v>6421.6216216216217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324000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4</v>
      </c>
      <c r="C411" s="88" t="str">
        <f>Invoice!E468</f>
        <v>CUTTER 9 MM KENKO A-300 (KECIL)</v>
      </c>
      <c r="D411" s="89">
        <f>Invoice!H468</f>
        <v>57000</v>
      </c>
      <c r="E411" s="81">
        <f t="shared" si="20"/>
        <v>228000</v>
      </c>
      <c r="F411" s="81"/>
      <c r="G411" s="82">
        <f t="shared" si="21"/>
        <v>205405.40540540538</v>
      </c>
      <c r="H411" s="83">
        <f t="shared" si="22"/>
        <v>22594.594594594593</v>
      </c>
      <c r="I411" s="83">
        <f t="shared" si="23"/>
        <v>51351.351351351346</v>
      </c>
      <c r="J411" s="103">
        <f t="shared" si="24"/>
        <v>5648.6486486486483</v>
      </c>
    </row>
    <row r="412" spans="1:10" ht="12.75" customHeight="1" x14ac:dyDescent="0.25">
      <c r="A412" s="101"/>
      <c r="D412" s="81"/>
      <c r="E412" s="81">
        <f>(E411*Invoice!I468)+((E411-(E411*Invoice!I468))*Invoice!J468)</f>
        <v>22800</v>
      </c>
      <c r="F412" s="81"/>
      <c r="G412" s="90">
        <f>E412/1.11</f>
        <v>20540.54054054054</v>
      </c>
      <c r="H412" s="91">
        <f>G412*11%</f>
        <v>2259.4594594594596</v>
      </c>
      <c r="I412" s="91">
        <f>G412/B411</f>
        <v>5135.135135135135</v>
      </c>
      <c r="J412" s="104">
        <f>H412/B411</f>
        <v>564.8648648648649</v>
      </c>
    </row>
    <row r="413" spans="1:10" ht="12.75" customHeight="1" x14ac:dyDescent="0.25">
      <c r="A413" s="101"/>
      <c r="D413" s="81" t="s">
        <v>23</v>
      </c>
      <c r="E413" s="81">
        <f>E411-E412</f>
        <v>205200</v>
      </c>
      <c r="F413" s="81"/>
      <c r="G413" s="82">
        <f>G411-G412</f>
        <v>184864.86486486485</v>
      </c>
      <c r="H413" s="82">
        <f>H411-H412</f>
        <v>20335.135135135133</v>
      </c>
      <c r="I413" s="82">
        <f>I411-I412</f>
        <v>46216.216216216213</v>
      </c>
      <c r="J413" s="105">
        <f>J411-J412</f>
        <v>5083.7837837837833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205200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768648.64864864864</v>
      </c>
      <c r="H494" s="108">
        <f>H401+H407+H413+H419+H425+H431+H437+H443+H449+H455+H461+H467+H473+H479+H485+H491</f>
        <v>84551.351351351346</v>
      </c>
      <c r="I494" s="107"/>
      <c r="J494" s="109">
        <f>H402+H408+H414+H420+H426+H432+H438+H444+H450+H456+H462+H468+H474+H480+H486+H492</f>
        <v>853200</v>
      </c>
    </row>
    <row r="496" spans="1:10" ht="12.75" customHeight="1" x14ac:dyDescent="0.25">
      <c r="A496" s="94" t="s">
        <v>1</v>
      </c>
      <c r="B496" s="95">
        <f>Invoice!E572</f>
        <v>23120006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48</v>
      </c>
      <c r="C498" s="88" t="str">
        <f>Invoice!E580</f>
        <v>TAPE DISPENSER KENKO TD-323 (1" &amp; 3" CORE)</v>
      </c>
      <c r="D498" s="89">
        <f>Invoice!H580</f>
        <v>19250</v>
      </c>
      <c r="E498" s="81">
        <f>D498*B498</f>
        <v>924000</v>
      </c>
      <c r="F498" s="81"/>
      <c r="G498" s="82">
        <f>E498/1.11</f>
        <v>832432.43243243231</v>
      </c>
      <c r="H498" s="83">
        <f>G498*11%</f>
        <v>91567.567567567559</v>
      </c>
      <c r="I498" s="83">
        <f>G498/B498</f>
        <v>17342.342342342341</v>
      </c>
      <c r="J498" s="103">
        <f>H498/B498</f>
        <v>1907.6576576576574</v>
      </c>
    </row>
    <row r="499" spans="1:10" ht="12.75" customHeight="1" x14ac:dyDescent="0.25">
      <c r="A499" s="101"/>
      <c r="D499" s="81"/>
      <c r="E499" s="81">
        <f>(E498*Invoice!I580)+((E498-(E498*Invoice!I580))*Invoice!J580)</f>
        <v>115500</v>
      </c>
      <c r="F499" s="81"/>
      <c r="G499" s="90">
        <f>E499/1.11</f>
        <v>104054.05405405404</v>
      </c>
      <c r="H499" s="91">
        <f>G499*11%</f>
        <v>11445.945945945945</v>
      </c>
      <c r="I499" s="91">
        <f>G499/B498</f>
        <v>2167.7927927927926</v>
      </c>
      <c r="J499" s="104">
        <f>H499/B498</f>
        <v>238.45720720720718</v>
      </c>
    </row>
    <row r="500" spans="1:10" ht="12.75" customHeight="1" x14ac:dyDescent="0.25">
      <c r="A500" s="101"/>
      <c r="D500" s="81" t="s">
        <v>23</v>
      </c>
      <c r="E500" s="81">
        <f>E498-E499</f>
        <v>808500</v>
      </c>
      <c r="F500" s="81"/>
      <c r="G500" s="82">
        <f>G498-G499</f>
        <v>728378.37837837823</v>
      </c>
      <c r="H500" s="82">
        <f>H498-H499</f>
        <v>80121.621621621613</v>
      </c>
      <c r="I500" s="82">
        <f>I498-I499</f>
        <v>15174.549549549549</v>
      </c>
      <c r="J500" s="105">
        <f>J498-J499</f>
        <v>1669.2004504504503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808499.99999999988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728378.37837837823</v>
      </c>
      <c r="H593" s="108">
        <f>H500+H506+H512+H518+H524+H530+H536+H542+H548+H554+H560+H566+H572+H578+H584+H590</f>
        <v>80121.621621621613</v>
      </c>
      <c r="I593" s="107"/>
      <c r="J593" s="109">
        <f>H501+H507+H513+H519+H525+H531+H537+H543+H549+H555+H561+H567+H573+H579+H585+H591</f>
        <v>808499.99999999988</v>
      </c>
    </row>
    <row r="595" spans="1:10" ht="12.75" customHeight="1" x14ac:dyDescent="0.25">
      <c r="A595" s="94" t="s">
        <v>1</v>
      </c>
      <c r="B595" s="95">
        <f>Invoice!E686</f>
        <v>23120007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72</v>
      </c>
      <c r="C597" s="88" t="str">
        <f>Invoice!E694</f>
        <v>CORRECTION FLUID KENKO KE-01</v>
      </c>
      <c r="D597" s="89">
        <f>Invoice!H694</f>
        <v>54300</v>
      </c>
      <c r="E597" s="81">
        <f>D597*B597</f>
        <v>3909600</v>
      </c>
      <c r="F597" s="81"/>
      <c r="G597" s="82">
        <f>E597/1.11</f>
        <v>3522162.1621621619</v>
      </c>
      <c r="H597" s="83">
        <f>G597*11%</f>
        <v>387437.83783783781</v>
      </c>
      <c r="I597" s="83">
        <f>G597/B597</f>
        <v>48918.918918918913</v>
      </c>
      <c r="J597" s="103">
        <f>H597/B597</f>
        <v>5381.0810810810808</v>
      </c>
    </row>
    <row r="598" spans="1:10" ht="12.75" customHeight="1" x14ac:dyDescent="0.25">
      <c r="A598" s="101"/>
      <c r="D598" s="81"/>
      <c r="E598" s="81">
        <f>(E597*Invoice!I694)+((E597-(E597*Invoice!I694))*Invoice!J694)</f>
        <v>527796</v>
      </c>
      <c r="F598" s="81"/>
      <c r="G598" s="90">
        <f>E598/1.11</f>
        <v>475491.89189189184</v>
      </c>
      <c r="H598" s="91">
        <f>G598*11%</f>
        <v>52304.108108108099</v>
      </c>
      <c r="I598" s="91">
        <f>G598/B597</f>
        <v>6604.0540540540533</v>
      </c>
      <c r="J598" s="104">
        <f>H598/B597</f>
        <v>726.44594594594582</v>
      </c>
    </row>
    <row r="599" spans="1:10" ht="12.75" customHeight="1" x14ac:dyDescent="0.25">
      <c r="A599" s="101"/>
      <c r="D599" s="81" t="s">
        <v>23</v>
      </c>
      <c r="E599" s="81">
        <f>E597-E598</f>
        <v>3381804</v>
      </c>
      <c r="F599" s="81"/>
      <c r="G599" s="82">
        <f>G597-G598</f>
        <v>3046670.2702702703</v>
      </c>
      <c r="H599" s="82">
        <f>H597-H598</f>
        <v>335133.7297297297</v>
      </c>
      <c r="I599" s="82">
        <f>I597-I598</f>
        <v>42314.86486486486</v>
      </c>
      <c r="J599" s="105">
        <f>J597-J598</f>
        <v>4654.635135135135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3381804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3046670.2702702703</v>
      </c>
      <c r="H692" s="108">
        <f>H599+H605+H611+H617+H623+H629+H635+H641+H647+H653+H659+H665+H671+H677+H683+H689</f>
        <v>335133.7297297297</v>
      </c>
      <c r="I692" s="107"/>
      <c r="J692" s="109">
        <f>H600+H606+H612+H618+H624+H630+H636+H642+H648+H654+H660+H666+H672+H678+H684+H690</f>
        <v>3381804</v>
      </c>
    </row>
    <row r="694" spans="1:10" ht="12.75" customHeight="1" x14ac:dyDescent="0.25">
      <c r="A694" s="94" t="s">
        <v>1</v>
      </c>
      <c r="B694" s="95">
        <f>Invoice!E800</f>
        <v>23120008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60</v>
      </c>
      <c r="C696" s="88" t="str">
        <f>Invoice!E808</f>
        <v>PENSIL JOYKO 2B P-88</v>
      </c>
      <c r="D696" s="89">
        <f>Invoice!H808</f>
        <v>104400</v>
      </c>
      <c r="E696" s="81">
        <f>D696*B696</f>
        <v>6264000</v>
      </c>
      <c r="F696" s="81"/>
      <c r="G696" s="82">
        <f>E696/1.11</f>
        <v>5643243.2432432426</v>
      </c>
      <c r="H696" s="83">
        <f>G696*11%</f>
        <v>620756.75675675669</v>
      </c>
      <c r="I696" s="83">
        <f>G696/B696</f>
        <v>94054.054054054039</v>
      </c>
      <c r="J696" s="103">
        <f>H696/B696</f>
        <v>10345.945945945945</v>
      </c>
    </row>
    <row r="697" spans="1:10" ht="12.75" customHeight="1" x14ac:dyDescent="0.25">
      <c r="A697" s="101"/>
      <c r="D697" s="81"/>
      <c r="E697" s="81">
        <f>(E696*Invoice!I808)+((E696-(E696*Invoice!I808))*Invoice!J808)</f>
        <v>783000</v>
      </c>
      <c r="F697" s="81"/>
      <c r="G697" s="90">
        <f>E697/1.11</f>
        <v>705405.40540540533</v>
      </c>
      <c r="H697" s="91">
        <f>G697*11%</f>
        <v>77594.594594594586</v>
      </c>
      <c r="I697" s="91">
        <f>G697/B696</f>
        <v>11756.756756756755</v>
      </c>
      <c r="J697" s="104">
        <f>H697/B696</f>
        <v>1293.2432432432431</v>
      </c>
    </row>
    <row r="698" spans="1:10" ht="12.75" customHeight="1" x14ac:dyDescent="0.25">
      <c r="A698" s="101"/>
      <c r="D698" s="81" t="s">
        <v>23</v>
      </c>
      <c r="E698" s="81">
        <f>E696-E697</f>
        <v>5481000</v>
      </c>
      <c r="F698" s="81"/>
      <c r="G698" s="82">
        <f>G696-G697</f>
        <v>4937837.8378378376</v>
      </c>
      <c r="H698" s="82">
        <f>H696-H697</f>
        <v>543162.16216216213</v>
      </c>
      <c r="I698" s="82">
        <f>I696-I697</f>
        <v>82297.297297297278</v>
      </c>
      <c r="J698" s="105">
        <f>J696-J697</f>
        <v>9052.7027027027016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5481000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4937837.8378378376</v>
      </c>
      <c r="H791" s="108">
        <f>H698+H704+H710+H716+H722+H728+H734+H740+H746+H752+H758+H764+H770+H776+H782+H788</f>
        <v>543162.16216216213</v>
      </c>
      <c r="I791" s="107"/>
      <c r="J791" s="109">
        <f>H699+H705+H711+H717+H723+H729+H735+H741+H747+H753+H759+H765+H771+H777+H783+H789</f>
        <v>5481000</v>
      </c>
    </row>
    <row r="793" spans="1:10" ht="12.75" customHeight="1" x14ac:dyDescent="0.25">
      <c r="A793" s="94" t="s">
        <v>1</v>
      </c>
      <c r="B793" s="95">
        <f>Invoice!E914</f>
        <v>23120009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720</v>
      </c>
      <c r="C795" s="88" t="str">
        <f>Invoice!E922</f>
        <v>CRAYON / OIL PASTEL JOYKO OP-12S PP CASE SEA WORLD</v>
      </c>
      <c r="D795" s="89">
        <f>Invoice!H922</f>
        <v>11900</v>
      </c>
      <c r="E795" s="81">
        <f>D795*B795</f>
        <v>8568000</v>
      </c>
      <c r="F795" s="81"/>
      <c r="G795" s="82">
        <f>E795/1.11</f>
        <v>7718918.9189189179</v>
      </c>
      <c r="H795" s="83">
        <f>G795*11%</f>
        <v>849081.08108108095</v>
      </c>
      <c r="I795" s="83">
        <f>G795/B795</f>
        <v>10720.720720720719</v>
      </c>
      <c r="J795" s="103">
        <f>H795/B795</f>
        <v>1179.2792792792791</v>
      </c>
    </row>
    <row r="796" spans="1:10" ht="12.75" customHeight="1" x14ac:dyDescent="0.25">
      <c r="A796" s="101"/>
      <c r="D796" s="81"/>
      <c r="E796" s="81">
        <f>(E795*Invoice!I922)+((E795-(E795*Invoice!I922))*Invoice!J922)</f>
        <v>1445850</v>
      </c>
      <c r="F796" s="81"/>
      <c r="G796" s="90">
        <f>E796/1.11</f>
        <v>1302567.5675675673</v>
      </c>
      <c r="H796" s="91">
        <f>G796*11%</f>
        <v>143282.4324324324</v>
      </c>
      <c r="I796" s="91">
        <f>G796/B795</f>
        <v>1809.1216216216212</v>
      </c>
      <c r="J796" s="104">
        <f>H796/B795</f>
        <v>199.00337837837833</v>
      </c>
    </row>
    <row r="797" spans="1:10" ht="12.75" customHeight="1" x14ac:dyDescent="0.25">
      <c r="A797" s="101"/>
      <c r="D797" s="81" t="s">
        <v>23</v>
      </c>
      <c r="E797" s="81">
        <f>E795-E796</f>
        <v>7122150</v>
      </c>
      <c r="F797" s="81"/>
      <c r="G797" s="82">
        <f>G795-G796</f>
        <v>6416351.3513513505</v>
      </c>
      <c r="H797" s="82">
        <f>H795-H796</f>
        <v>705798.64864864852</v>
      </c>
      <c r="I797" s="82">
        <f>I795-I796</f>
        <v>8911.5990990990977</v>
      </c>
      <c r="J797" s="105">
        <f>J795-J796</f>
        <v>980.27590090090075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7122149.9999999991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6416351.3513513505</v>
      </c>
      <c r="H890" s="108">
        <f>H797+H803+H809+H815+H821+H827+H833+H839+H845+H851+H857+H863+H869+H875+H881+H887</f>
        <v>705798.64864864852</v>
      </c>
      <c r="I890" s="107"/>
      <c r="J890" s="109">
        <f>H798+H804+H810+H816+H822+H828+H834+H840+H846+H852+H858+H864+H870+H876+H882+H888</f>
        <v>7122149.9999999991</v>
      </c>
    </row>
    <row r="892" spans="1:10" ht="12.75" customHeight="1" x14ac:dyDescent="0.25">
      <c r="A892" s="94" t="s">
        <v>1</v>
      </c>
      <c r="B892" s="95">
        <f>Invoice!E1028</f>
        <v>23120010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72</v>
      </c>
      <c r="C894" s="88" t="str">
        <f>Invoice!E1036</f>
        <v>GEL PEN KENKO KE-303 T-GEL TRIANGULAR</v>
      </c>
      <c r="D894" s="89">
        <f>Invoice!H1036</f>
        <v>1800</v>
      </c>
      <c r="E894" s="81">
        <f>D894*B894</f>
        <v>129600</v>
      </c>
      <c r="F894" s="81"/>
      <c r="G894" s="82">
        <f>E894/1.11</f>
        <v>116756.75675675675</v>
      </c>
      <c r="H894" s="83">
        <f>G894*11%</f>
        <v>12843.243243243242</v>
      </c>
      <c r="I894" s="83">
        <f>G894/B894</f>
        <v>1621.6216216216214</v>
      </c>
      <c r="J894" s="103">
        <f>H894/B894</f>
        <v>178.37837837837836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>
        <f>G895/B894</f>
        <v>0</v>
      </c>
      <c r="J895" s="104">
        <f>H895/B894</f>
        <v>0</v>
      </c>
    </row>
    <row r="896" spans="1:10" ht="12.75" customHeight="1" x14ac:dyDescent="0.25">
      <c r="A896" s="101"/>
      <c r="D896" s="81" t="s">
        <v>23</v>
      </c>
      <c r="E896" s="81">
        <f>E894-E895</f>
        <v>129600</v>
      </c>
      <c r="F896" s="81"/>
      <c r="G896" s="82">
        <f>G894-G895</f>
        <v>116756.75675675675</v>
      </c>
      <c r="H896" s="82">
        <f>H894-H895</f>
        <v>12843.243243243242</v>
      </c>
      <c r="I896" s="82">
        <f>I894-I895</f>
        <v>1621.6216216216214</v>
      </c>
      <c r="J896" s="105">
        <f>J894-J895</f>
        <v>178.37837837837836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129599.99999999999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12</v>
      </c>
      <c r="C900" s="88" t="str">
        <f>Invoice!E1037</f>
        <v>CUTTER 9 MM KENKO K-200 (KECIL)</v>
      </c>
      <c r="D900" s="89">
        <f>Invoice!H1037</f>
        <v>4375</v>
      </c>
      <c r="E900" s="81">
        <f t="shared" ref="E900:E984" si="45">D900*B900</f>
        <v>52500</v>
      </c>
      <c r="F900" s="81"/>
      <c r="G900" s="82">
        <f t="shared" ref="G900:G984" si="46">E900/1.11</f>
        <v>47297.297297297293</v>
      </c>
      <c r="H900" s="83">
        <f t="shared" ref="H900:H984" si="47">G900*11%</f>
        <v>5202.7027027027025</v>
      </c>
      <c r="I900" s="83">
        <f t="shared" ref="I900:I984" si="48">G900/B900</f>
        <v>3941.4414414414409</v>
      </c>
      <c r="J900" s="103">
        <f t="shared" ref="J900:J984" si="49">H900/B900</f>
        <v>433.55855855855856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>
        <f>G901/B900</f>
        <v>0</v>
      </c>
      <c r="J901" s="104">
        <f>H901/B900</f>
        <v>0</v>
      </c>
    </row>
    <row r="902" spans="1:10" ht="12.75" customHeight="1" x14ac:dyDescent="0.25">
      <c r="A902" s="101"/>
      <c r="D902" s="81" t="s">
        <v>23</v>
      </c>
      <c r="E902" s="81">
        <f>E900-E901</f>
        <v>52500</v>
      </c>
      <c r="F902" s="81"/>
      <c r="G902" s="82">
        <f>G900-G901</f>
        <v>47297.297297297293</v>
      </c>
      <c r="H902" s="82">
        <f>H900-H901</f>
        <v>5202.7027027027025</v>
      </c>
      <c r="I902" s="82">
        <f>I900-I901</f>
        <v>3941.4414414414409</v>
      </c>
      <c r="J902" s="105">
        <f>J900-J901</f>
        <v>433.55855855855856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52499.999999999993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12</v>
      </c>
      <c r="C906" s="88" t="str">
        <f>Invoice!E1038</f>
        <v>CUTTER 9 MM KENKO A-300 (KECIL)</v>
      </c>
      <c r="D906" s="89">
        <f>Invoice!H1038</f>
        <v>4750</v>
      </c>
      <c r="E906" s="81">
        <f t="shared" si="45"/>
        <v>57000</v>
      </c>
      <c r="F906" s="81"/>
      <c r="G906" s="82">
        <f t="shared" si="46"/>
        <v>51351.351351351346</v>
      </c>
      <c r="H906" s="83">
        <f t="shared" si="47"/>
        <v>5648.6486486486483</v>
      </c>
      <c r="I906" s="83">
        <f t="shared" si="48"/>
        <v>4279.2792792792789</v>
      </c>
      <c r="J906" s="103">
        <f t="shared" si="49"/>
        <v>470.72072072072069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>
        <f>G907/B906</f>
        <v>0</v>
      </c>
      <c r="J907" s="104">
        <f>H907/B906</f>
        <v>0</v>
      </c>
    </row>
    <row r="908" spans="1:10" ht="12.75" customHeight="1" x14ac:dyDescent="0.25">
      <c r="A908" s="101"/>
      <c r="D908" s="81" t="s">
        <v>23</v>
      </c>
      <c r="E908" s="81">
        <f>E906-E907</f>
        <v>57000</v>
      </c>
      <c r="F908" s="81"/>
      <c r="G908" s="82">
        <f>G906-G907</f>
        <v>51351.351351351346</v>
      </c>
      <c r="H908" s="82">
        <f>H906-H907</f>
        <v>5648.6486486486483</v>
      </c>
      <c r="I908" s="82">
        <f>I906-I907</f>
        <v>4279.2792792792789</v>
      </c>
      <c r="J908" s="105">
        <f>J906-J907</f>
        <v>470.72072072072069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56999.999999999993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24</v>
      </c>
      <c r="C912" s="88" t="str">
        <f>Invoice!E1039</f>
        <v>BINDER CLIP KENKO NO. 111</v>
      </c>
      <c r="D912" s="89">
        <f>Invoice!H1039</f>
        <v>341.7</v>
      </c>
      <c r="E912" s="81">
        <f t="shared" si="45"/>
        <v>8200.7999999999993</v>
      </c>
      <c r="F912" s="81"/>
      <c r="G912" s="82">
        <f t="shared" si="46"/>
        <v>7388.1081081081065</v>
      </c>
      <c r="H912" s="83">
        <f t="shared" si="47"/>
        <v>812.69189189189171</v>
      </c>
      <c r="I912" s="83">
        <f t="shared" si="48"/>
        <v>307.83783783783775</v>
      </c>
      <c r="J912" s="103">
        <f t="shared" si="49"/>
        <v>33.862162162162157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>
        <f>G913/B912</f>
        <v>0</v>
      </c>
      <c r="J913" s="104">
        <f>H913/B912</f>
        <v>0</v>
      </c>
    </row>
    <row r="914" spans="1:10" ht="12.75" customHeight="1" x14ac:dyDescent="0.25">
      <c r="A914" s="101"/>
      <c r="D914" s="81" t="s">
        <v>23</v>
      </c>
      <c r="E914" s="81">
        <f>E912-E913</f>
        <v>8200.7999999999993</v>
      </c>
      <c r="F914" s="81"/>
      <c r="G914" s="82">
        <f>G912-G913</f>
        <v>7388.1081081081065</v>
      </c>
      <c r="H914" s="82">
        <f>H912-H913</f>
        <v>812.69189189189171</v>
      </c>
      <c r="I914" s="82">
        <f>I912-I913</f>
        <v>307.83783783783775</v>
      </c>
      <c r="J914" s="105">
        <f>J912-J913</f>
        <v>33.862162162162157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8200.7999999999975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24</v>
      </c>
      <c r="C918" s="88" t="str">
        <f>Invoice!E1040</f>
        <v>BINDER CLIP KENKO NO. 155</v>
      </c>
      <c r="D918" s="89">
        <f>Invoice!H1040</f>
        <v>541.66999999999996</v>
      </c>
      <c r="E918" s="81">
        <f t="shared" si="45"/>
        <v>13000.079999999998</v>
      </c>
      <c r="F918" s="81"/>
      <c r="G918" s="82">
        <f t="shared" si="46"/>
        <v>11711.783783783781</v>
      </c>
      <c r="H918" s="83">
        <f t="shared" si="47"/>
        <v>1288.296216216216</v>
      </c>
      <c r="I918" s="83">
        <f t="shared" si="48"/>
        <v>487.99099099099089</v>
      </c>
      <c r="J918" s="103">
        <f t="shared" si="49"/>
        <v>53.679009009009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>
        <f>G919/B918</f>
        <v>0</v>
      </c>
      <c r="J919" s="104">
        <f>H919/B918</f>
        <v>0</v>
      </c>
    </row>
    <row r="920" spans="1:10" ht="12.75" customHeight="1" x14ac:dyDescent="0.25">
      <c r="A920" s="101"/>
      <c r="D920" s="81" t="s">
        <v>23</v>
      </c>
      <c r="E920" s="81">
        <f>E918-E919</f>
        <v>13000.079999999998</v>
      </c>
      <c r="F920" s="81"/>
      <c r="G920" s="82">
        <f>G918-G919</f>
        <v>11711.783783783781</v>
      </c>
      <c r="H920" s="82">
        <f>H918-H919</f>
        <v>1288.296216216216</v>
      </c>
      <c r="I920" s="82">
        <f>I918-I919</f>
        <v>487.99099099099089</v>
      </c>
      <c r="J920" s="105">
        <f>J918-J919</f>
        <v>53.679009009009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13000.079999999998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24</v>
      </c>
      <c r="C924" s="88" t="str">
        <f>Invoice!E1041</f>
        <v>BINDER CLIP KENKO NO. 200</v>
      </c>
      <c r="D924" s="89">
        <f>Invoice!H1041</f>
        <v>916.67</v>
      </c>
      <c r="E924" s="81">
        <f t="shared" si="45"/>
        <v>22000.079999999998</v>
      </c>
      <c r="F924" s="81"/>
      <c r="G924" s="82">
        <f t="shared" si="46"/>
        <v>19819.89189189189</v>
      </c>
      <c r="H924" s="83">
        <f t="shared" si="47"/>
        <v>2180.1881081081078</v>
      </c>
      <c r="I924" s="83">
        <f t="shared" si="48"/>
        <v>825.8288288288287</v>
      </c>
      <c r="J924" s="103">
        <f t="shared" si="49"/>
        <v>90.841171171171155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>
        <f>G925/B924</f>
        <v>0</v>
      </c>
      <c r="J925" s="104">
        <f>H925/B924</f>
        <v>0</v>
      </c>
    </row>
    <row r="926" spans="1:10" ht="12.75" customHeight="1" x14ac:dyDescent="0.25">
      <c r="A926" s="101"/>
      <c r="D926" s="81" t="s">
        <v>23</v>
      </c>
      <c r="E926" s="81">
        <f>E924-E925</f>
        <v>22000.079999999998</v>
      </c>
      <c r="F926" s="81"/>
      <c r="G926" s="82">
        <f>G924-G925</f>
        <v>19819.89189189189</v>
      </c>
      <c r="H926" s="82">
        <f>H924-H925</f>
        <v>2180.1881081081078</v>
      </c>
      <c r="I926" s="82">
        <f>I924-I925</f>
        <v>825.8288288288287</v>
      </c>
      <c r="J926" s="105">
        <f>J924-J925</f>
        <v>90.841171171171155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22000.079999999998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5</v>
      </c>
      <c r="C930" s="88" t="str">
        <f>Invoice!E1042</f>
        <v>BUKU KAS KWARTO</v>
      </c>
      <c r="D930" s="89">
        <f>Invoice!H1042</f>
        <v>9400</v>
      </c>
      <c r="E930" s="81">
        <f t="shared" si="45"/>
        <v>47000</v>
      </c>
      <c r="F930" s="81"/>
      <c r="G930" s="82">
        <f t="shared" si="46"/>
        <v>42342.342342342337</v>
      </c>
      <c r="H930" s="83">
        <f t="shared" si="47"/>
        <v>4657.6576576576572</v>
      </c>
      <c r="I930" s="83">
        <f t="shared" si="48"/>
        <v>8468.4684684684671</v>
      </c>
      <c r="J930" s="103">
        <f t="shared" si="49"/>
        <v>931.53153153153141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>
        <f>G931/B930</f>
        <v>0</v>
      </c>
      <c r="J931" s="104">
        <f>H931/B930</f>
        <v>0</v>
      </c>
    </row>
    <row r="932" spans="1:10" ht="12.75" customHeight="1" x14ac:dyDescent="0.25">
      <c r="A932" s="101"/>
      <c r="D932" s="81" t="s">
        <v>23</v>
      </c>
      <c r="E932" s="81">
        <f>E930-E931</f>
        <v>47000</v>
      </c>
      <c r="F932" s="81"/>
      <c r="G932" s="82">
        <f>G930-G931</f>
        <v>42342.342342342337</v>
      </c>
      <c r="H932" s="82">
        <f>H930-H931</f>
        <v>4657.6576576576572</v>
      </c>
      <c r="I932" s="82">
        <f>I930-I931</f>
        <v>8468.4684684684671</v>
      </c>
      <c r="J932" s="105">
        <f>J930-J931</f>
        <v>931.53153153153141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46999.999999999993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296667.53153153148</v>
      </c>
      <c r="H989" s="108">
        <f>H896+H902+H908+H914+H920+H926+H932+H938+H944+H950+H956+H962+H968+H974+H980+H986</f>
        <v>32633.428468468468</v>
      </c>
      <c r="I989" s="107"/>
      <c r="J989" s="109">
        <f>H897+H903+H909+H915+H921+H927+H933+H939+H945+H951+H957+H963+H969+H975+H981+H987</f>
        <v>329300.95999999996</v>
      </c>
    </row>
    <row r="991" spans="1:10" ht="12.75" customHeight="1" x14ac:dyDescent="0.25">
      <c r="A991" s="94" t="s">
        <v>1</v>
      </c>
      <c r="B991" s="95">
        <f>Invoice!E1142</f>
        <v>23120011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50</v>
      </c>
      <c r="C993" s="88" t="str">
        <f>Invoice!E1150</f>
        <v>STIP / PENGHAPUS KENKO ERB-40SQ HITAM</v>
      </c>
      <c r="D993" s="89">
        <f>Invoice!H1150</f>
        <v>27500</v>
      </c>
      <c r="E993" s="81">
        <f>D993*B993</f>
        <v>1375000</v>
      </c>
      <c r="F993" s="81"/>
      <c r="G993" s="82">
        <f>E993/1.11</f>
        <v>1238738.7387387387</v>
      </c>
      <c r="H993" s="83">
        <f>G993*11%</f>
        <v>136261.26126126127</v>
      </c>
      <c r="I993" s="83">
        <f>G993/B993</f>
        <v>24774.774774774774</v>
      </c>
      <c r="J993" s="103">
        <f>H993/B993</f>
        <v>2725.2252252252256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185625</v>
      </c>
      <c r="F994" s="81"/>
      <c r="G994" s="90">
        <f>E994/1.11</f>
        <v>167229.7297297297</v>
      </c>
      <c r="H994" s="91">
        <f>G994*11%</f>
        <v>18395.270270270266</v>
      </c>
      <c r="I994" s="91">
        <f>G994/B993</f>
        <v>3344.5945945945941</v>
      </c>
      <c r="J994" s="104">
        <f>H994/B993</f>
        <v>367.9054054054053</v>
      </c>
    </row>
    <row r="995" spans="1:10" ht="12.75" customHeight="1" x14ac:dyDescent="0.25">
      <c r="A995" s="101"/>
      <c r="D995" s="81" t="s">
        <v>23</v>
      </c>
      <c r="E995" s="81">
        <f>E993-E994</f>
        <v>1189375</v>
      </c>
      <c r="F995" s="81"/>
      <c r="G995" s="82">
        <f>G993-G994</f>
        <v>1071509.009009009</v>
      </c>
      <c r="H995" s="82">
        <f>H993-H994</f>
        <v>117865.99099099101</v>
      </c>
      <c r="I995" s="82">
        <f>I993-I994</f>
        <v>21430.180180180181</v>
      </c>
      <c r="J995" s="105">
        <f>J993-J994</f>
        <v>2357.3198198198202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1189375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72</v>
      </c>
      <c r="C999" s="88" t="str">
        <f>Invoice!E1151</f>
        <v>LEM STICK KENKO 8 GR (KECIL) isi 30 pc</v>
      </c>
      <c r="D999" s="89">
        <f>Invoice!H1151</f>
        <v>66000</v>
      </c>
      <c r="E999" s="81">
        <f t="shared" ref="E999:E1083" si="50">D999*B999</f>
        <v>4752000</v>
      </c>
      <c r="F999" s="81"/>
      <c r="G999" s="82">
        <f t="shared" ref="G999:G1083" si="51">E999/1.11</f>
        <v>4281081.0810810803</v>
      </c>
      <c r="H999" s="83">
        <f t="shared" ref="H999:H1083" si="52">G999*11%</f>
        <v>470918.91891891882</v>
      </c>
      <c r="I999" s="83">
        <f t="shared" ref="I999:I1083" si="53">G999/B999</f>
        <v>59459.459459459445</v>
      </c>
      <c r="J999" s="103">
        <f t="shared" ref="J999:J1083" si="54">H999/B999</f>
        <v>6540.540540540539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641520</v>
      </c>
      <c r="F1000" s="81"/>
      <c r="G1000" s="90">
        <f>E1000/1.11</f>
        <v>577945.94594594592</v>
      </c>
      <c r="H1000" s="91">
        <f>G1000*11%</f>
        <v>63574.054054054053</v>
      </c>
      <c r="I1000" s="91">
        <f>G1000/B999</f>
        <v>8027.0270270270266</v>
      </c>
      <c r="J1000" s="104">
        <f>H1000/B999</f>
        <v>882.97297297297291</v>
      </c>
    </row>
    <row r="1001" spans="1:10" ht="12.75" customHeight="1" x14ac:dyDescent="0.25">
      <c r="A1001" s="101"/>
      <c r="D1001" s="81" t="s">
        <v>23</v>
      </c>
      <c r="E1001" s="81">
        <f>E999-E1000</f>
        <v>4110480</v>
      </c>
      <c r="F1001" s="81"/>
      <c r="G1001" s="82">
        <f>G999-G1000</f>
        <v>3703135.1351351342</v>
      </c>
      <c r="H1001" s="82">
        <f>H999-H1000</f>
        <v>407344.86486486474</v>
      </c>
      <c r="I1001" s="82">
        <f>I999-I1000</f>
        <v>51432.432432432419</v>
      </c>
      <c r="J1001" s="105">
        <f>J999-J1000</f>
        <v>5657.5675675675666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4110479.9999999991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4774644.144144143</v>
      </c>
      <c r="H1088" s="108">
        <f>H995+H1001+H1007+H1013+H1019+H1025+H1031+H1037+H1043+H1049+H1055+H1061+H1067+H1073+H1079+H1085</f>
        <v>525210.85585585574</v>
      </c>
      <c r="I1088" s="107"/>
      <c r="J1088" s="109">
        <f>H996+H1002+H1008+H1014+H1020+H1026+H1032+H1038+H1044+H1050+H1056+H1062+H1068+H1074+H1080+H1086</f>
        <v>5299854.9999999991</v>
      </c>
    </row>
    <row r="1090" spans="1:10" ht="12.75" customHeight="1" x14ac:dyDescent="0.25">
      <c r="A1090" s="94" t="s">
        <v>1</v>
      </c>
      <c r="B1090" s="95">
        <f>Invoice!E1256</f>
        <v>23120012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360</v>
      </c>
      <c r="C1092" s="88" t="str">
        <f>Invoice!E1264</f>
        <v>CRAYON / OIL PASTEL JOYKO OP-18S PP CASE SEA WORLD</v>
      </c>
      <c r="D1092" s="89">
        <f>Invoice!H1264</f>
        <v>23000</v>
      </c>
      <c r="E1092" s="81">
        <f>D1092*B1092</f>
        <v>8280000</v>
      </c>
      <c r="F1092" s="81"/>
      <c r="G1092" s="82">
        <f>E1092/1.11</f>
        <v>7459459.4594594585</v>
      </c>
      <c r="H1092" s="83">
        <f>G1092*11%</f>
        <v>820540.54054054047</v>
      </c>
      <c r="I1092" s="83">
        <f>G1092/B1092</f>
        <v>20720.720720720718</v>
      </c>
      <c r="J1092" s="103">
        <f>H1092/B1092</f>
        <v>2279.2792792792793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1397250</v>
      </c>
      <c r="F1093" s="81"/>
      <c r="G1093" s="90">
        <f>E1093/1.11</f>
        <v>1258783.7837837837</v>
      </c>
      <c r="H1093" s="91">
        <f>G1093*11%</f>
        <v>138466.21621621621</v>
      </c>
      <c r="I1093" s="91">
        <f>G1093/B1092</f>
        <v>3496.6216216216212</v>
      </c>
      <c r="J1093" s="104">
        <f>H1093/B1092</f>
        <v>384.62837837837839</v>
      </c>
    </row>
    <row r="1094" spans="1:10" ht="12.75" customHeight="1" x14ac:dyDescent="0.25">
      <c r="A1094" s="101"/>
      <c r="D1094" s="81" t="s">
        <v>23</v>
      </c>
      <c r="E1094" s="81">
        <f>E1092-E1093</f>
        <v>6882750</v>
      </c>
      <c r="F1094" s="81"/>
      <c r="G1094" s="82">
        <f>G1092-G1093</f>
        <v>6200675.6756756753</v>
      </c>
      <c r="H1094" s="82">
        <f>H1092-H1093</f>
        <v>682074.32432432426</v>
      </c>
      <c r="I1094" s="82">
        <f>I1092-I1093</f>
        <v>17224.099099099098</v>
      </c>
      <c r="J1094" s="105">
        <f>J1092-J1093</f>
        <v>1894.650900900901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6882750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240</v>
      </c>
      <c r="C1098" s="88" t="str">
        <f>Invoice!E1265</f>
        <v>CRAYON / OIL PASTEL JOYKO OP-24S PP CASE SEA WORLD</v>
      </c>
      <c r="D1098" s="89">
        <f>Invoice!H1265</f>
        <v>29600</v>
      </c>
      <c r="E1098" s="81">
        <f t="shared" ref="E1098:E1182" si="55">D1098*B1098</f>
        <v>7104000</v>
      </c>
      <c r="F1098" s="81"/>
      <c r="G1098" s="82">
        <f t="shared" ref="G1098:G1182" si="56">E1098/1.11</f>
        <v>6399999.9999999991</v>
      </c>
      <c r="H1098" s="83">
        <f t="shared" ref="H1098:H1182" si="57">G1098*11%</f>
        <v>703999.99999999988</v>
      </c>
      <c r="I1098" s="83">
        <f t="shared" ref="I1098:I1182" si="58">G1098/B1098</f>
        <v>26666.666666666664</v>
      </c>
      <c r="J1098" s="103">
        <f t="shared" ref="J1098:J1182" si="59">H1098/B1098</f>
        <v>2933.333333333333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1198800</v>
      </c>
      <c r="F1099" s="81"/>
      <c r="G1099" s="90">
        <f>E1099/1.11</f>
        <v>1080000</v>
      </c>
      <c r="H1099" s="91">
        <f>G1099*11%</f>
        <v>118800</v>
      </c>
      <c r="I1099" s="91">
        <f>G1099/B1098</f>
        <v>4500</v>
      </c>
      <c r="J1099" s="104">
        <f>H1099/B1098</f>
        <v>495</v>
      </c>
    </row>
    <row r="1100" spans="1:10" ht="12.75" customHeight="1" x14ac:dyDescent="0.25">
      <c r="A1100" s="101"/>
      <c r="D1100" s="81" t="s">
        <v>23</v>
      </c>
      <c r="E1100" s="81">
        <f>E1098-E1099</f>
        <v>5905200</v>
      </c>
      <c r="F1100" s="81"/>
      <c r="G1100" s="82">
        <f>G1098-G1099</f>
        <v>5319999.9999999991</v>
      </c>
      <c r="H1100" s="82">
        <f>H1098-H1099</f>
        <v>585199.99999999988</v>
      </c>
      <c r="I1100" s="82">
        <f>I1098-I1099</f>
        <v>22166.666666666664</v>
      </c>
      <c r="J1100" s="105">
        <f>J1098-J1099</f>
        <v>2438.333333333333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5905199.9999999991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48</v>
      </c>
      <c r="C1104" s="88" t="str">
        <f>Invoice!E1266</f>
        <v>CRAYON / OIL PASTEL JOYKO OP-48S PP CASE SEA WORLD</v>
      </c>
      <c r="D1104" s="89">
        <f>Invoice!H1266</f>
        <v>58900</v>
      </c>
      <c r="E1104" s="81">
        <f t="shared" si="55"/>
        <v>2827200</v>
      </c>
      <c r="F1104" s="81"/>
      <c r="G1104" s="82">
        <f t="shared" si="56"/>
        <v>2547027.0270270268</v>
      </c>
      <c r="H1104" s="83">
        <f t="shared" si="57"/>
        <v>280172.97297297296</v>
      </c>
      <c r="I1104" s="83">
        <f t="shared" si="58"/>
        <v>53063.063063063055</v>
      </c>
      <c r="J1104" s="103">
        <f t="shared" si="59"/>
        <v>5836.9369369369369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477090</v>
      </c>
      <c r="F1105" s="81"/>
      <c r="G1105" s="90">
        <f>E1105/1.11</f>
        <v>429810.81081081077</v>
      </c>
      <c r="H1105" s="91">
        <f>G1105*11%</f>
        <v>47279.189189189186</v>
      </c>
      <c r="I1105" s="91">
        <f>G1105/B1104</f>
        <v>8954.3918918918916</v>
      </c>
      <c r="J1105" s="104">
        <f>H1105/B1104</f>
        <v>984.98310810810801</v>
      </c>
    </row>
    <row r="1106" spans="1:10" ht="12.75" customHeight="1" x14ac:dyDescent="0.25">
      <c r="A1106" s="101"/>
      <c r="D1106" s="81" t="s">
        <v>23</v>
      </c>
      <c r="E1106" s="81">
        <f>E1104-E1105</f>
        <v>2350110</v>
      </c>
      <c r="F1106" s="81"/>
      <c r="G1106" s="82">
        <f>G1104-G1105</f>
        <v>2117216.2162162159</v>
      </c>
      <c r="H1106" s="82">
        <f>H1104-H1105</f>
        <v>232893.78378378379</v>
      </c>
      <c r="I1106" s="82">
        <f>I1104-I1105</f>
        <v>44108.671171171161</v>
      </c>
      <c r="J1106" s="105">
        <f>J1104-J1105</f>
        <v>4851.9538288288286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2350109.9999999995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48</v>
      </c>
      <c r="C1110" s="88" t="str">
        <f>Invoice!E1267</f>
        <v>CRAYON / OIL PASTEL JOYKO OP-55S PP CASE SEA WORLD</v>
      </c>
      <c r="D1110" s="89">
        <f>Invoice!H1267</f>
        <v>66900</v>
      </c>
      <c r="E1110" s="81">
        <f t="shared" si="55"/>
        <v>3211200</v>
      </c>
      <c r="F1110" s="81"/>
      <c r="G1110" s="82">
        <f t="shared" si="56"/>
        <v>2892972.9729729728</v>
      </c>
      <c r="H1110" s="83">
        <f t="shared" si="57"/>
        <v>318227.02702702698</v>
      </c>
      <c r="I1110" s="83">
        <f t="shared" si="58"/>
        <v>60270.270270270266</v>
      </c>
      <c r="J1110" s="103">
        <f t="shared" si="59"/>
        <v>6629.7297297297291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541890</v>
      </c>
      <c r="F1111" s="81"/>
      <c r="G1111" s="90">
        <f>E1111/1.11</f>
        <v>488189.18918918917</v>
      </c>
      <c r="H1111" s="91">
        <f>G1111*11%</f>
        <v>53700.810810810806</v>
      </c>
      <c r="I1111" s="91">
        <f>G1111/B1110</f>
        <v>10170.608108108108</v>
      </c>
      <c r="J1111" s="104">
        <f>H1111/B1110</f>
        <v>1118.7668918918919</v>
      </c>
    </row>
    <row r="1112" spans="1:10" ht="12.75" customHeight="1" x14ac:dyDescent="0.25">
      <c r="A1112" s="101"/>
      <c r="D1112" s="81" t="s">
        <v>23</v>
      </c>
      <c r="E1112" s="81">
        <f>E1110-E1111</f>
        <v>2669310</v>
      </c>
      <c r="F1112" s="81"/>
      <c r="G1112" s="82">
        <f>G1110-G1111</f>
        <v>2404783.7837837837</v>
      </c>
      <c r="H1112" s="82">
        <f>H1110-H1111</f>
        <v>264526.21621621615</v>
      </c>
      <c r="I1112" s="82">
        <f>I1110-I1111</f>
        <v>50099.66216216216</v>
      </c>
      <c r="J1112" s="105">
        <f>J1110-J1111</f>
        <v>5510.9628378378375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2669310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16042675.675675675</v>
      </c>
      <c r="H1187" s="108">
        <f>H1094+H1100+H1106+H1112+H1118+H1124+H1130+H1136+H1142+H1148+H1154+H1160+H1166+H1172+H1178+H1184</f>
        <v>1764694.324324324</v>
      </c>
      <c r="I1187" s="107"/>
      <c r="J1187" s="109">
        <f>H1095+H1101+H1107+H1113+H1119+H1125+H1131+H1137+H1143+H1149+H1155+H1161+H1167+H1173+H1179+H1185</f>
        <v>17807370</v>
      </c>
    </row>
    <row r="1189" spans="1:10" ht="12.75" customHeight="1" x14ac:dyDescent="0.25">
      <c r="A1189" s="94" t="s">
        <v>1</v>
      </c>
      <c r="B1189" s="95">
        <f>Invoice!E1370</f>
        <v>23120013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216</v>
      </c>
      <c r="C1191" s="88" t="str">
        <f>Invoice!E1378</f>
        <v>CRAYON / OIL PASTEL JOYKO OP-18S PP CASE SEA WORLD</v>
      </c>
      <c r="D1191" s="89">
        <f>Invoice!H1378</f>
        <v>23000</v>
      </c>
      <c r="E1191" s="81">
        <f>D1191*B1191</f>
        <v>4968000</v>
      </c>
      <c r="F1191" s="81"/>
      <c r="G1191" s="82">
        <f>E1191/1.11</f>
        <v>4475675.6756756753</v>
      </c>
      <c r="H1191" s="83">
        <f>G1191*11%</f>
        <v>492324.32432432426</v>
      </c>
      <c r="I1191" s="83">
        <f>G1191/B1191</f>
        <v>20720.720720720718</v>
      </c>
      <c r="J1191" s="103">
        <f>H1191/B1191</f>
        <v>2279.2792792792789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838350</v>
      </c>
      <c r="F1192" s="81"/>
      <c r="G1192" s="90">
        <f>E1192/1.11</f>
        <v>755270.27027027018</v>
      </c>
      <c r="H1192" s="91">
        <f>G1192*11%</f>
        <v>83079.729729729719</v>
      </c>
      <c r="I1192" s="91">
        <f>G1192/B1191</f>
        <v>3496.6216216216212</v>
      </c>
      <c r="J1192" s="104">
        <f>H1192/B1191</f>
        <v>384.62837837837833</v>
      </c>
    </row>
    <row r="1193" spans="1:10" ht="12.75" customHeight="1" x14ac:dyDescent="0.25">
      <c r="A1193" s="101"/>
      <c r="D1193" s="81" t="s">
        <v>23</v>
      </c>
      <c r="E1193" s="81">
        <f>E1191-E1192</f>
        <v>4129650</v>
      </c>
      <c r="F1193" s="81"/>
      <c r="G1193" s="82">
        <f>G1191-G1192</f>
        <v>3720405.405405405</v>
      </c>
      <c r="H1193" s="82">
        <f>H1191-H1192</f>
        <v>409244.59459459456</v>
      </c>
      <c r="I1193" s="82">
        <f>I1191-I1192</f>
        <v>17224.099099099098</v>
      </c>
      <c r="J1193" s="105">
        <f>J1191-J1192</f>
        <v>1894.6509009009005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4129649.9999999995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48</v>
      </c>
      <c r="C1197" s="88" t="str">
        <f>Invoice!E1379</f>
        <v>CRAYON / OIL PASTEL JOYKO OP-24S PP CASE SEA WORLD</v>
      </c>
      <c r="D1197" s="89">
        <f>Invoice!H1379</f>
        <v>29600</v>
      </c>
      <c r="E1197" s="81">
        <f t="shared" ref="E1197:E1281" si="60">D1197*B1197</f>
        <v>1420800</v>
      </c>
      <c r="F1197" s="81"/>
      <c r="G1197" s="82">
        <f t="shared" ref="G1197:G1281" si="61">E1197/1.11</f>
        <v>1280000</v>
      </c>
      <c r="H1197" s="83">
        <f t="shared" ref="H1197:H1281" si="62">G1197*11%</f>
        <v>140800</v>
      </c>
      <c r="I1197" s="83">
        <f t="shared" ref="I1197:I1281" si="63">G1197/B1197</f>
        <v>26666.666666666668</v>
      </c>
      <c r="J1197" s="103">
        <f t="shared" ref="J1197:J1281" si="64">H1197/B1197</f>
        <v>2933.3333333333335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239760</v>
      </c>
      <c r="F1198" s="81"/>
      <c r="G1198" s="90">
        <f>E1198/1.11</f>
        <v>215999.99999999997</v>
      </c>
      <c r="H1198" s="91">
        <f>G1198*11%</f>
        <v>23759.999999999996</v>
      </c>
      <c r="I1198" s="91">
        <f>G1198/B1197</f>
        <v>4499.9999999999991</v>
      </c>
      <c r="J1198" s="104">
        <f>H1198/B1197</f>
        <v>494.99999999999994</v>
      </c>
    </row>
    <row r="1199" spans="1:10" ht="12.75" customHeight="1" x14ac:dyDescent="0.25">
      <c r="A1199" s="101"/>
      <c r="D1199" s="81" t="s">
        <v>23</v>
      </c>
      <c r="E1199" s="81">
        <f>E1197-E1198</f>
        <v>1181040</v>
      </c>
      <c r="F1199" s="81"/>
      <c r="G1199" s="82">
        <f>G1197-G1198</f>
        <v>1064000</v>
      </c>
      <c r="H1199" s="82">
        <f>H1197-H1198</f>
        <v>117040</v>
      </c>
      <c r="I1199" s="82">
        <f>I1197-I1198</f>
        <v>22166.666666666668</v>
      </c>
      <c r="J1199" s="105">
        <f>J1197-J1198</f>
        <v>2438.3333333333335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1181040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24</v>
      </c>
      <c r="C1203" s="88" t="str">
        <f>Invoice!E1380</f>
        <v>CRAYON / OIL PASTEL JOYKO OP-55S PP CASE SEA WORLD</v>
      </c>
      <c r="D1203" s="89">
        <f>Invoice!H1380</f>
        <v>66900</v>
      </c>
      <c r="E1203" s="81">
        <f t="shared" si="60"/>
        <v>1605600</v>
      </c>
      <c r="F1203" s="81"/>
      <c r="G1203" s="82">
        <f t="shared" si="61"/>
        <v>1446486.4864864864</v>
      </c>
      <c r="H1203" s="83">
        <f t="shared" si="62"/>
        <v>159113.51351351349</v>
      </c>
      <c r="I1203" s="83">
        <f t="shared" si="63"/>
        <v>60270.270270270266</v>
      </c>
      <c r="J1203" s="103">
        <f t="shared" si="64"/>
        <v>6629.7297297297291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270945</v>
      </c>
      <c r="F1204" s="81"/>
      <c r="G1204" s="90">
        <f>E1204/1.11</f>
        <v>244094.59459459459</v>
      </c>
      <c r="H1204" s="91">
        <f>G1204*11%</f>
        <v>26850.405405405403</v>
      </c>
      <c r="I1204" s="91">
        <f>G1204/B1203</f>
        <v>10170.608108108108</v>
      </c>
      <c r="J1204" s="104">
        <f>H1204/B1203</f>
        <v>1118.7668918918919</v>
      </c>
    </row>
    <row r="1205" spans="1:10" ht="12.75" customHeight="1" x14ac:dyDescent="0.25">
      <c r="A1205" s="101"/>
      <c r="D1205" s="81" t="s">
        <v>23</v>
      </c>
      <c r="E1205" s="81">
        <f>E1203-E1204</f>
        <v>1334655</v>
      </c>
      <c r="F1205" s="81"/>
      <c r="G1205" s="82">
        <f>G1203-G1204</f>
        <v>1202391.8918918918</v>
      </c>
      <c r="H1205" s="82">
        <f>H1203-H1204</f>
        <v>132263.10810810808</v>
      </c>
      <c r="I1205" s="82">
        <f>I1203-I1204</f>
        <v>50099.66216216216</v>
      </c>
      <c r="J1205" s="105">
        <f>J1203-J1204</f>
        <v>5510.9628378378375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1334655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432</v>
      </c>
      <c r="C1209" s="88" t="str">
        <f>Invoice!E1381</f>
        <v>CRAYON / OIL PASTEL PUTAR JOYKO TWCR-12S (PANJANG)</v>
      </c>
      <c r="D1209" s="89">
        <f>Invoice!H1381</f>
        <v>23900</v>
      </c>
      <c r="E1209" s="81">
        <f t="shared" si="60"/>
        <v>10324800</v>
      </c>
      <c r="F1209" s="81"/>
      <c r="G1209" s="82">
        <f t="shared" si="61"/>
        <v>9301621.6216216199</v>
      </c>
      <c r="H1209" s="83">
        <f t="shared" si="62"/>
        <v>1023178.3783783782</v>
      </c>
      <c r="I1209" s="83">
        <f t="shared" si="63"/>
        <v>21531.531531531527</v>
      </c>
      <c r="J1209" s="103">
        <f t="shared" si="64"/>
        <v>2368.468468468468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1742310</v>
      </c>
      <c r="F1210" s="81"/>
      <c r="G1210" s="90">
        <f>E1210/1.11</f>
        <v>1569648.6486486485</v>
      </c>
      <c r="H1210" s="91">
        <f>G1210*11%</f>
        <v>172661.35135135133</v>
      </c>
      <c r="I1210" s="91">
        <f>G1210/B1209</f>
        <v>3633.4459459459458</v>
      </c>
      <c r="J1210" s="104">
        <f>H1210/B1209</f>
        <v>399.67905405405401</v>
      </c>
    </row>
    <row r="1211" spans="1:10" ht="12.75" customHeight="1" x14ac:dyDescent="0.25">
      <c r="A1211" s="101"/>
      <c r="D1211" s="81" t="s">
        <v>23</v>
      </c>
      <c r="E1211" s="81">
        <f>E1209-E1210</f>
        <v>8582490</v>
      </c>
      <c r="F1211" s="81"/>
      <c r="G1211" s="82">
        <f>G1209-G1210</f>
        <v>7731972.9729729714</v>
      </c>
      <c r="H1211" s="82">
        <f>H1209-H1210</f>
        <v>850517.02702702687</v>
      </c>
      <c r="I1211" s="82">
        <f>I1209-I1210</f>
        <v>17898.085585585581</v>
      </c>
      <c r="J1211" s="105">
        <f>J1209-J1210</f>
        <v>1968.7894144144141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8582489.9999999981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144</v>
      </c>
      <c r="C1215" s="88" t="str">
        <f>Invoice!E1382</f>
        <v>CRAYON / OIL PASTEL PUTAR JOYKO TWCR-12MINI (PENDEK)</v>
      </c>
      <c r="D1215" s="89">
        <f>Invoice!H1382</f>
        <v>18600</v>
      </c>
      <c r="E1215" s="81">
        <f t="shared" si="60"/>
        <v>2678400</v>
      </c>
      <c r="F1215" s="81"/>
      <c r="G1215" s="82">
        <f t="shared" si="61"/>
        <v>2412972.9729729728</v>
      </c>
      <c r="H1215" s="83">
        <f t="shared" si="62"/>
        <v>265427.02702702698</v>
      </c>
      <c r="I1215" s="83">
        <f t="shared" si="63"/>
        <v>16756.756756756757</v>
      </c>
      <c r="J1215" s="103">
        <f t="shared" si="64"/>
        <v>1843.2432432432429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451980</v>
      </c>
      <c r="F1216" s="81"/>
      <c r="G1216" s="90">
        <f>E1216/1.11</f>
        <v>407189.18918918917</v>
      </c>
      <c r="H1216" s="91">
        <f>G1216*11%</f>
        <v>44790.810810810806</v>
      </c>
      <c r="I1216" s="91">
        <f>G1216/B1215</f>
        <v>2827.7027027027025</v>
      </c>
      <c r="J1216" s="104">
        <f>H1216/B1215</f>
        <v>311.04729729729729</v>
      </c>
    </row>
    <row r="1217" spans="1:10" ht="12.75" customHeight="1" x14ac:dyDescent="0.25">
      <c r="A1217" s="101"/>
      <c r="D1217" s="81" t="s">
        <v>23</v>
      </c>
      <c r="E1217" s="81">
        <f>E1215-E1216</f>
        <v>2226420</v>
      </c>
      <c r="F1217" s="81"/>
      <c r="G1217" s="82">
        <f>G1215-G1216</f>
        <v>2005783.7837837837</v>
      </c>
      <c r="H1217" s="82">
        <f>H1215-H1216</f>
        <v>220636.21621621618</v>
      </c>
      <c r="I1217" s="82">
        <f>I1215-I1216</f>
        <v>13929.054054054053</v>
      </c>
      <c r="J1217" s="105">
        <f>J1215-J1216</f>
        <v>1532.1959459459456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2226420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15724554.054054054</v>
      </c>
      <c r="H1286" s="108">
        <f>H1193+H1199+H1205+H1211+H1217+H1223+H1229+H1235+H1241+H1247+H1253+H1259+H1265+H1271+H1277+H1283</f>
        <v>1729700.9459459456</v>
      </c>
      <c r="I1286" s="107"/>
      <c r="J1286" s="109">
        <f>H1194+H1200+H1206+H1212+H1218+H1224+H1230+H1236+H1242+H1248+H1254+H1260+H1266+H1272+H1278+H1284</f>
        <v>17454255</v>
      </c>
    </row>
    <row r="1288" spans="1:10" ht="12.75" customHeight="1" x14ac:dyDescent="0.25">
      <c r="A1288" s="94" t="s">
        <v>1</v>
      </c>
      <c r="B1288" s="95">
        <f>Invoice!E1484</f>
        <v>23120014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300</v>
      </c>
      <c r="C1290" s="88" t="str">
        <f>Invoice!E1492</f>
        <v>ISI CUTTER 18 MM KENKO L-150 (BESAR)</v>
      </c>
      <c r="D1290" s="89">
        <f>Invoice!H1492</f>
        <v>64800</v>
      </c>
      <c r="E1290" s="81">
        <f>D1290*B1290</f>
        <v>19440000</v>
      </c>
      <c r="F1290" s="81"/>
      <c r="G1290" s="82">
        <f>E1290/1.11</f>
        <v>17513513.513513513</v>
      </c>
      <c r="H1290" s="83">
        <f>G1290*11%</f>
        <v>1926486.4864864864</v>
      </c>
      <c r="I1290" s="83">
        <f>G1290/B1290</f>
        <v>58378.378378378373</v>
      </c>
      <c r="J1290" s="103">
        <f>H1290/B1290</f>
        <v>6421.6216216216217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3280500</v>
      </c>
      <c r="F1291" s="81"/>
      <c r="G1291" s="90">
        <f>E1291/1.11</f>
        <v>2955405.405405405</v>
      </c>
      <c r="H1291" s="91">
        <f>G1291*11%</f>
        <v>325094.59459459456</v>
      </c>
      <c r="I1291" s="91">
        <f>G1291/B1290</f>
        <v>9851.3513513513499</v>
      </c>
      <c r="J1291" s="104">
        <f>H1291/B1290</f>
        <v>1083.6486486486485</v>
      </c>
    </row>
    <row r="1292" spans="1:10" ht="12.75" customHeight="1" x14ac:dyDescent="0.25">
      <c r="A1292" s="101"/>
      <c r="D1292" s="81" t="s">
        <v>23</v>
      </c>
      <c r="E1292" s="81">
        <f>E1290-E1291</f>
        <v>16159500</v>
      </c>
      <c r="F1292" s="81"/>
      <c r="G1292" s="82">
        <f>G1290-G1291</f>
        <v>14558108.108108107</v>
      </c>
      <c r="H1292" s="82">
        <f>H1290-H1291</f>
        <v>1601391.8918918918</v>
      </c>
      <c r="I1292" s="82">
        <f>I1290-I1291</f>
        <v>48527.027027027027</v>
      </c>
      <c r="J1292" s="105">
        <f>J1290-J1291</f>
        <v>5337.9729729729734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16159499.999999998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14558108.108108107</v>
      </c>
      <c r="H1385" s="108">
        <f>H1292+H1298+H1304+H1310+H1316+H1322+H1328+H1334+H1340+H1346+H1352+H1358+H1364+H1370+H1376+H1382</f>
        <v>1601391.8918918918</v>
      </c>
      <c r="I1385" s="107"/>
      <c r="J1385" s="109">
        <f>H1293+H1299+H1305+H1311+H1317+H1323+H1329+H1335+H1341+H1347+H1353+H1359+H1365+H1371+H1377+H1383</f>
        <v>16159499.999999998</v>
      </c>
    </row>
    <row r="1387" spans="1:10" ht="12.75" customHeight="1" x14ac:dyDescent="0.25">
      <c r="A1387" s="94" t="s">
        <v>1</v>
      </c>
      <c r="B1387" s="95">
        <f>Invoice!E1598</f>
        <v>23120015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432</v>
      </c>
      <c r="C1389" s="88" t="str">
        <f>Invoice!E1606</f>
        <v>CRAYON / OIL PASTEL JOYKO OP-12S PP CASE SEA WORLD</v>
      </c>
      <c r="D1389" s="89">
        <f>Invoice!H1606</f>
        <v>11900</v>
      </c>
      <c r="E1389" s="81">
        <f>D1389*B1389</f>
        <v>5140800</v>
      </c>
      <c r="F1389" s="81"/>
      <c r="G1389" s="82">
        <f>E1389/1.11</f>
        <v>4631351.3513513505</v>
      </c>
      <c r="H1389" s="83">
        <f>G1389*11%</f>
        <v>509448.64864864858</v>
      </c>
      <c r="I1389" s="83">
        <f>G1389/B1389</f>
        <v>10720.720720720719</v>
      </c>
      <c r="J1389" s="103">
        <f>H1389/B1389</f>
        <v>1179.2792792792791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867510</v>
      </c>
      <c r="F1390" s="81"/>
      <c r="G1390" s="90">
        <f>E1390/1.11</f>
        <v>781540.54054054047</v>
      </c>
      <c r="H1390" s="91">
        <f>G1390*11%</f>
        <v>85969.459459459453</v>
      </c>
      <c r="I1390" s="91">
        <f>G1390/B1389</f>
        <v>1809.1216216216214</v>
      </c>
      <c r="J1390" s="104">
        <f>H1390/B1389</f>
        <v>199.00337837837836</v>
      </c>
    </row>
    <row r="1391" spans="1:10" ht="12.75" customHeight="1" x14ac:dyDescent="0.25">
      <c r="A1391" s="101"/>
      <c r="D1391" s="81" t="s">
        <v>23</v>
      </c>
      <c r="E1391" s="81">
        <f>E1389-E1390</f>
        <v>4273290</v>
      </c>
      <c r="F1391" s="81"/>
      <c r="G1391" s="82">
        <f>G1389-G1390</f>
        <v>3849810.81081081</v>
      </c>
      <c r="H1391" s="82">
        <f>H1389-H1390</f>
        <v>423479.18918918911</v>
      </c>
      <c r="I1391" s="82">
        <f>I1389-I1390</f>
        <v>8911.5990990990977</v>
      </c>
      <c r="J1391" s="105">
        <f>J1389-J1390</f>
        <v>980.27590090090075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4273289.9999999991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96</v>
      </c>
      <c r="C1395" s="88" t="str">
        <f>Invoice!E1607</f>
        <v>CRAYON / OIL PASTEL JOYKO OP-24S PP CASE SEA WORLD</v>
      </c>
      <c r="D1395" s="89">
        <f>Invoice!H1607</f>
        <v>29600</v>
      </c>
      <c r="E1395" s="81">
        <f t="shared" ref="E1395:E1479" si="70">D1395*B1395</f>
        <v>2841600</v>
      </c>
      <c r="F1395" s="81"/>
      <c r="G1395" s="82">
        <f t="shared" ref="G1395:G1479" si="71">E1395/1.11</f>
        <v>2560000</v>
      </c>
      <c r="H1395" s="83">
        <f t="shared" ref="H1395:H1479" si="72">G1395*11%</f>
        <v>281600</v>
      </c>
      <c r="I1395" s="83">
        <f t="shared" ref="I1395:I1479" si="73">G1395/B1395</f>
        <v>26666.666666666668</v>
      </c>
      <c r="J1395" s="103">
        <f t="shared" ref="J1395:J1479" si="74">H1395/B1395</f>
        <v>2933.3333333333335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479520</v>
      </c>
      <c r="F1396" s="81"/>
      <c r="G1396" s="90">
        <f>E1396/1.11</f>
        <v>431999.99999999994</v>
      </c>
      <c r="H1396" s="91">
        <f>G1396*11%</f>
        <v>47519.999999999993</v>
      </c>
      <c r="I1396" s="91">
        <f>G1396/B1395</f>
        <v>4499.9999999999991</v>
      </c>
      <c r="J1396" s="104">
        <f>H1396/B1395</f>
        <v>494.99999999999994</v>
      </c>
    </row>
    <row r="1397" spans="1:10" ht="12.75" customHeight="1" x14ac:dyDescent="0.25">
      <c r="A1397" s="101"/>
      <c r="D1397" s="81" t="s">
        <v>23</v>
      </c>
      <c r="E1397" s="81">
        <f>E1395-E1396</f>
        <v>2362080</v>
      </c>
      <c r="F1397" s="81"/>
      <c r="G1397" s="82">
        <f>G1395-G1396</f>
        <v>2128000</v>
      </c>
      <c r="H1397" s="82">
        <f>H1395-H1396</f>
        <v>234080</v>
      </c>
      <c r="I1397" s="82">
        <f>I1395-I1396</f>
        <v>22166.666666666668</v>
      </c>
      <c r="J1397" s="105">
        <f>J1395-J1396</f>
        <v>2438.3333333333335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2362080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108</v>
      </c>
      <c r="C1401" s="88" t="str">
        <f>Invoice!E1608</f>
        <v>CRAYON / OIL PASTEL JOYKO OP-36S PP CASE SEA WORLD</v>
      </c>
      <c r="D1401" s="89">
        <f>Invoice!H1608</f>
        <v>41500</v>
      </c>
      <c r="E1401" s="81">
        <f t="shared" si="70"/>
        <v>4482000</v>
      </c>
      <c r="F1401" s="81"/>
      <c r="G1401" s="82">
        <f t="shared" si="71"/>
        <v>4037837.8378378376</v>
      </c>
      <c r="H1401" s="83">
        <f t="shared" si="72"/>
        <v>444162.16216216213</v>
      </c>
      <c r="I1401" s="83">
        <f t="shared" si="73"/>
        <v>37387.387387387389</v>
      </c>
      <c r="J1401" s="103">
        <f t="shared" si="74"/>
        <v>4112.6126126126119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756337.5</v>
      </c>
      <c r="F1402" s="81"/>
      <c r="G1402" s="90">
        <f>E1402/1.11</f>
        <v>681385.13513513503</v>
      </c>
      <c r="H1402" s="91">
        <f>G1402*11%</f>
        <v>74952.364864864852</v>
      </c>
      <c r="I1402" s="91">
        <f>G1402/B1401</f>
        <v>6309.1216216216208</v>
      </c>
      <c r="J1402" s="104">
        <f>H1402/B1401</f>
        <v>694.00337837837822</v>
      </c>
    </row>
    <row r="1403" spans="1:10" ht="12.75" customHeight="1" x14ac:dyDescent="0.25">
      <c r="A1403" s="101"/>
      <c r="D1403" s="81" t="s">
        <v>23</v>
      </c>
      <c r="E1403" s="81">
        <f>E1401-E1402</f>
        <v>3725662.5</v>
      </c>
      <c r="F1403" s="81"/>
      <c r="G1403" s="82">
        <f>G1401-G1402</f>
        <v>3356452.7027027025</v>
      </c>
      <c r="H1403" s="82">
        <f>H1401-H1402</f>
        <v>369209.79729729728</v>
      </c>
      <c r="I1403" s="82">
        <f>I1401-I1402</f>
        <v>31078.265765765769</v>
      </c>
      <c r="J1403" s="105">
        <f>J1401-J1402</f>
        <v>3418.6092342342336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3725662.5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9334263.5135135129</v>
      </c>
      <c r="H1484" s="108">
        <f>H1391+H1397+H1403+H1409+H1415+H1421+H1427+H1433+H1439+H1445+H1451+H1457+H1463+H1469+H1475+H1481</f>
        <v>1026768.9864864864</v>
      </c>
      <c r="I1484" s="107"/>
      <c r="J1484" s="109">
        <f>H1392+H1398+H1404+H1410+H1416+H1422+H1428+H1434+H1440+H1446+H1452+H1458+H1464+H1470+H1476+H1482</f>
        <v>10361032.5</v>
      </c>
    </row>
    <row r="1486" spans="1:10" ht="12.75" customHeight="1" x14ac:dyDescent="0.25">
      <c r="A1486" s="94" t="s">
        <v>1</v>
      </c>
      <c r="B1486" s="95">
        <f>Invoice!E1712</f>
        <v>23120016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720</v>
      </c>
      <c r="C1488" s="88" t="str">
        <f>Invoice!E1720</f>
        <v>CRAYON / OIL PASTEL JOYKO OP-12S PP CASE SEA WORLD</v>
      </c>
      <c r="D1488" s="89">
        <f>Invoice!H1720</f>
        <v>11900</v>
      </c>
      <c r="E1488" s="81">
        <f>D1488*B1488</f>
        <v>8568000</v>
      </c>
      <c r="F1488" s="81"/>
      <c r="G1488" s="82">
        <f>E1488/1.11</f>
        <v>7718918.9189189179</v>
      </c>
      <c r="H1488" s="83">
        <f>G1488*11%</f>
        <v>849081.08108108095</v>
      </c>
      <c r="I1488" s="83">
        <f>G1488/B1488</f>
        <v>10720.720720720719</v>
      </c>
      <c r="J1488" s="103">
        <f>H1488/B1488</f>
        <v>1179.2792792792791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1445850</v>
      </c>
      <c r="F1489" s="81"/>
      <c r="G1489" s="90">
        <f>E1489/1.11</f>
        <v>1302567.5675675673</v>
      </c>
      <c r="H1489" s="91">
        <f>G1489*11%</f>
        <v>143282.4324324324</v>
      </c>
      <c r="I1489" s="91">
        <f>G1489/B1488</f>
        <v>1809.1216216216212</v>
      </c>
      <c r="J1489" s="104">
        <f>H1489/B1488</f>
        <v>199.00337837837833</v>
      </c>
    </row>
    <row r="1490" spans="1:10" ht="12.75" customHeight="1" x14ac:dyDescent="0.25">
      <c r="A1490" s="101"/>
      <c r="D1490" s="81" t="s">
        <v>23</v>
      </c>
      <c r="E1490" s="81">
        <f>E1488-E1489</f>
        <v>7122150</v>
      </c>
      <c r="F1490" s="81"/>
      <c r="G1490" s="82">
        <f>G1488-G1489</f>
        <v>6416351.3513513505</v>
      </c>
      <c r="H1490" s="82">
        <f>H1488-H1489</f>
        <v>705798.64864864852</v>
      </c>
      <c r="I1490" s="82">
        <f>I1488-I1489</f>
        <v>8911.5990990990977</v>
      </c>
      <c r="J1490" s="105">
        <f>J1488-J1489</f>
        <v>980.27590090090075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7122149.9999999991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72</v>
      </c>
      <c r="C1494" s="88" t="str">
        <f>Invoice!E1721</f>
        <v>CRAYON / OIL PASTEL JOYKO OP-36S PP CASE SEA WORLD</v>
      </c>
      <c r="D1494" s="89">
        <f>Invoice!H1721</f>
        <v>41500</v>
      </c>
      <c r="E1494" s="81">
        <f t="shared" ref="E1494:E1578" si="75">D1494*B1494</f>
        <v>2988000</v>
      </c>
      <c r="F1494" s="81"/>
      <c r="G1494" s="82">
        <f t="shared" ref="G1494:G1578" si="76">E1494/1.11</f>
        <v>2691891.8918918916</v>
      </c>
      <c r="H1494" s="83">
        <f t="shared" ref="H1494:H1578" si="77">G1494*11%</f>
        <v>296108.10810810811</v>
      </c>
      <c r="I1494" s="83">
        <f t="shared" ref="I1494:I1578" si="78">G1494/B1494</f>
        <v>37387.387387387382</v>
      </c>
      <c r="J1494" s="103">
        <f t="shared" ref="J1494:J1578" si="79">H1494/B1494</f>
        <v>4112.6126126126128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504225</v>
      </c>
      <c r="F1495" s="81"/>
      <c r="G1495" s="90">
        <f>E1495/1.11</f>
        <v>454256.75675675675</v>
      </c>
      <c r="H1495" s="91">
        <f>G1495*11%</f>
        <v>49968.24324324324</v>
      </c>
      <c r="I1495" s="91">
        <f>G1495/B1494</f>
        <v>6309.1216216216217</v>
      </c>
      <c r="J1495" s="104">
        <f>H1495/B1494</f>
        <v>694.00337837837833</v>
      </c>
    </row>
    <row r="1496" spans="1:10" ht="12.75" customHeight="1" x14ac:dyDescent="0.25">
      <c r="A1496" s="101"/>
      <c r="D1496" s="81" t="s">
        <v>23</v>
      </c>
      <c r="E1496" s="81">
        <f>E1494-E1495</f>
        <v>2483775</v>
      </c>
      <c r="F1496" s="81"/>
      <c r="G1496" s="82">
        <f>G1494-G1495</f>
        <v>2237635.1351351347</v>
      </c>
      <c r="H1496" s="82">
        <f>H1494-H1495</f>
        <v>246139.86486486485</v>
      </c>
      <c r="I1496" s="82">
        <f>I1494-I1495</f>
        <v>31078.265765765762</v>
      </c>
      <c r="J1496" s="105">
        <f>J1494-J1495</f>
        <v>3418.6092342342345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2483774.9999999995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720</v>
      </c>
      <c r="C1500" s="88" t="str">
        <f>Invoice!E1722</f>
        <v>CRAYON / OIL PASTEL PUTAR JOYKO TWCR-12S (PANJANG)</v>
      </c>
      <c r="D1500" s="89">
        <f>Invoice!H1722</f>
        <v>23900</v>
      </c>
      <c r="E1500" s="81">
        <f t="shared" si="75"/>
        <v>17208000</v>
      </c>
      <c r="F1500" s="81"/>
      <c r="G1500" s="82">
        <f t="shared" si="76"/>
        <v>15502702.702702701</v>
      </c>
      <c r="H1500" s="83">
        <f t="shared" si="77"/>
        <v>1705297.297297297</v>
      </c>
      <c r="I1500" s="83">
        <f t="shared" si="78"/>
        <v>21531.531531531531</v>
      </c>
      <c r="J1500" s="103">
        <f t="shared" si="79"/>
        <v>2368.468468468468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2903850</v>
      </c>
      <c r="F1501" s="81"/>
      <c r="G1501" s="90">
        <f>E1501/1.11</f>
        <v>2616081.0810810807</v>
      </c>
      <c r="H1501" s="91">
        <f>G1501*11%</f>
        <v>287768.91891891888</v>
      </c>
      <c r="I1501" s="91">
        <f>G1501/B1500</f>
        <v>3633.4459459459454</v>
      </c>
      <c r="J1501" s="104">
        <f>H1501/B1500</f>
        <v>399.67905405405401</v>
      </c>
    </row>
    <row r="1502" spans="1:10" ht="12.75" customHeight="1" x14ac:dyDescent="0.25">
      <c r="A1502" s="101"/>
      <c r="D1502" s="81" t="s">
        <v>23</v>
      </c>
      <c r="E1502" s="81">
        <f>E1500-E1501</f>
        <v>14304150</v>
      </c>
      <c r="F1502" s="81"/>
      <c r="G1502" s="82">
        <f>G1500-G1501</f>
        <v>12886621.62162162</v>
      </c>
      <c r="H1502" s="82">
        <f>H1500-H1501</f>
        <v>1417528.3783783782</v>
      </c>
      <c r="I1502" s="82">
        <f>I1500-I1501</f>
        <v>17898.085585585584</v>
      </c>
      <c r="J1502" s="105">
        <f>J1500-J1501</f>
        <v>1968.7894144144141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14304149.999999998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864</v>
      </c>
      <c r="C1506" s="88" t="str">
        <f>Invoice!E1723</f>
        <v>GUNTING JOYKO SC-828</v>
      </c>
      <c r="D1506" s="89">
        <f>Invoice!H1723</f>
        <v>4350</v>
      </c>
      <c r="E1506" s="81">
        <f t="shared" si="75"/>
        <v>3758400</v>
      </c>
      <c r="F1506" s="81"/>
      <c r="G1506" s="82">
        <f t="shared" si="76"/>
        <v>3385945.9459459456</v>
      </c>
      <c r="H1506" s="83">
        <f t="shared" si="77"/>
        <v>372454.05405405402</v>
      </c>
      <c r="I1506" s="83">
        <f t="shared" si="78"/>
        <v>3918.9189189189183</v>
      </c>
      <c r="J1506" s="103">
        <f t="shared" si="79"/>
        <v>431.08108108108104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469800</v>
      </c>
      <c r="F1507" s="81"/>
      <c r="G1507" s="90">
        <f>E1507/1.11</f>
        <v>423243.2432432432</v>
      </c>
      <c r="H1507" s="91">
        <f>G1507*11%</f>
        <v>46556.756756756753</v>
      </c>
      <c r="I1507" s="91">
        <f>G1507/B1506</f>
        <v>489.86486486486478</v>
      </c>
      <c r="J1507" s="104">
        <f>H1507/B1506</f>
        <v>53.88513513513513</v>
      </c>
    </row>
    <row r="1508" spans="1:10" ht="12.75" customHeight="1" x14ac:dyDescent="0.25">
      <c r="A1508" s="101"/>
      <c r="D1508" s="81" t="s">
        <v>23</v>
      </c>
      <c r="E1508" s="81">
        <f>E1506-E1507</f>
        <v>3288600</v>
      </c>
      <c r="F1508" s="81"/>
      <c r="G1508" s="82">
        <f>G1506-G1507</f>
        <v>2962702.7027027025</v>
      </c>
      <c r="H1508" s="82">
        <f>H1506-H1507</f>
        <v>325897.29729729728</v>
      </c>
      <c r="I1508" s="82">
        <f>I1506-I1507</f>
        <v>3429.0540540540533</v>
      </c>
      <c r="J1508" s="105">
        <f>J1506-J1507</f>
        <v>377.19594594594594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3288600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864</v>
      </c>
      <c r="C1512" s="88" t="str">
        <f>Invoice!E1724</f>
        <v>GUNTING JOYKO SC-838</v>
      </c>
      <c r="D1512" s="89">
        <f>Invoice!H1724</f>
        <v>6500</v>
      </c>
      <c r="E1512" s="81">
        <f t="shared" si="75"/>
        <v>5616000</v>
      </c>
      <c r="F1512" s="81"/>
      <c r="G1512" s="82">
        <f t="shared" si="76"/>
        <v>5059459.4594594594</v>
      </c>
      <c r="H1512" s="83">
        <f t="shared" si="77"/>
        <v>556540.54054054059</v>
      </c>
      <c r="I1512" s="83">
        <f t="shared" si="78"/>
        <v>5855.8558558558561</v>
      </c>
      <c r="J1512" s="103">
        <f t="shared" si="79"/>
        <v>644.14414414414421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702000</v>
      </c>
      <c r="F1513" s="81"/>
      <c r="G1513" s="90">
        <f>E1513/1.11</f>
        <v>632432.43243243243</v>
      </c>
      <c r="H1513" s="91">
        <f>G1513*11%</f>
        <v>69567.567567567574</v>
      </c>
      <c r="I1513" s="91">
        <f>G1513/B1512</f>
        <v>731.98198198198202</v>
      </c>
      <c r="J1513" s="104">
        <f>H1513/B1512</f>
        <v>80.518018018018026</v>
      </c>
    </row>
    <row r="1514" spans="1:10" ht="12.75" customHeight="1" x14ac:dyDescent="0.25">
      <c r="A1514" s="101"/>
      <c r="D1514" s="81" t="s">
        <v>23</v>
      </c>
      <c r="E1514" s="81">
        <f>E1512-E1513</f>
        <v>4914000</v>
      </c>
      <c r="F1514" s="81"/>
      <c r="G1514" s="82">
        <f>G1512-G1513</f>
        <v>4427027.0270270268</v>
      </c>
      <c r="H1514" s="82">
        <f>H1512-H1513</f>
        <v>486972.97297297302</v>
      </c>
      <c r="I1514" s="82">
        <f>I1512-I1513</f>
        <v>5123.8738738738739</v>
      </c>
      <c r="J1514" s="105">
        <f>J1512-J1513</f>
        <v>563.62612612612622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4914000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28930337.83783783</v>
      </c>
      <c r="H1583" s="108">
        <f>H1490+H1496+H1502+H1508+H1514+H1520+H1526+H1532+H1538+H1544+H1550+H1556+H1562+H1568+H1574+H1580</f>
        <v>3182337.1621621624</v>
      </c>
      <c r="I1583" s="107"/>
      <c r="J1583" s="109">
        <f>H1491+H1497+H1503+H1509+H1515+H1521+H1527+H1533+H1539+H1545+H1551+H1557+H1563+H1569+H1575+H1581</f>
        <v>32112674.999999996</v>
      </c>
    </row>
    <row r="1585" spans="1:10" ht="12.75" customHeight="1" x14ac:dyDescent="0.25">
      <c r="A1585" s="94" t="s">
        <v>1</v>
      </c>
      <c r="B1585" s="95">
        <f>Invoice!E1826</f>
        <v>23120017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720</v>
      </c>
      <c r="C1587" s="88" t="str">
        <f>Invoice!E1834</f>
        <v>CRAYON / OIL PASTEL JOYKO OP-12S PP CASE SEA WORLD</v>
      </c>
      <c r="D1587" s="89">
        <f>Invoice!H1834</f>
        <v>11900</v>
      </c>
      <c r="E1587" s="81">
        <f>D1587*B1587</f>
        <v>8568000</v>
      </c>
      <c r="F1587" s="81"/>
      <c r="G1587" s="82">
        <f>E1587/1.11</f>
        <v>7718918.9189189179</v>
      </c>
      <c r="H1587" s="83">
        <f>G1587*11%</f>
        <v>849081.08108108095</v>
      </c>
      <c r="I1587" s="83">
        <f>G1587/B1587</f>
        <v>10720.720720720719</v>
      </c>
      <c r="J1587" s="103">
        <f>H1587/B1587</f>
        <v>1179.2792792792791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1445850</v>
      </c>
      <c r="F1588" s="81"/>
      <c r="G1588" s="90">
        <f>E1588/1.11</f>
        <v>1302567.5675675673</v>
      </c>
      <c r="H1588" s="91">
        <f>G1588*11%</f>
        <v>143282.4324324324</v>
      </c>
      <c r="I1588" s="91">
        <f>G1588/B1587</f>
        <v>1809.1216216216212</v>
      </c>
      <c r="J1588" s="104">
        <f>H1588/B1587</f>
        <v>199.00337837837833</v>
      </c>
    </row>
    <row r="1589" spans="1:10" ht="12.75" customHeight="1" x14ac:dyDescent="0.25">
      <c r="A1589" s="101"/>
      <c r="D1589" s="81" t="s">
        <v>23</v>
      </c>
      <c r="E1589" s="81">
        <f>E1587-E1588</f>
        <v>7122150</v>
      </c>
      <c r="F1589" s="81"/>
      <c r="G1589" s="82">
        <f>G1587-G1588</f>
        <v>6416351.3513513505</v>
      </c>
      <c r="H1589" s="82">
        <f>H1587-H1588</f>
        <v>705798.64864864852</v>
      </c>
      <c r="I1589" s="82">
        <f>I1587-I1588</f>
        <v>8911.5990990990977</v>
      </c>
      <c r="J1589" s="105">
        <f>J1587-J1588</f>
        <v>980.27590090090075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7122149.9999999991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36</v>
      </c>
      <c r="C1593" s="88" t="str">
        <f>Invoice!E1835</f>
        <v>CRAYON / OIL PASTEL JOYKO OP-36S PP CASE SEA WORLD</v>
      </c>
      <c r="D1593" s="89">
        <f>Invoice!H1835</f>
        <v>41500</v>
      </c>
      <c r="E1593" s="81">
        <f t="shared" ref="E1593:E1677" si="80">D1593*B1593</f>
        <v>1494000</v>
      </c>
      <c r="F1593" s="81"/>
      <c r="G1593" s="82">
        <f t="shared" ref="G1593:G1677" si="81">E1593/1.11</f>
        <v>1345945.9459459458</v>
      </c>
      <c r="H1593" s="83">
        <f t="shared" ref="H1593:H1677" si="82">G1593*11%</f>
        <v>148054.05405405405</v>
      </c>
      <c r="I1593" s="83">
        <f t="shared" ref="I1593:I1677" si="83">G1593/B1593</f>
        <v>37387.387387387382</v>
      </c>
      <c r="J1593" s="103">
        <f t="shared" ref="J1593:J1677" si="84">H1593/B1593</f>
        <v>4112.6126126126128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252112.5</v>
      </c>
      <c r="F1594" s="81"/>
      <c r="G1594" s="90">
        <f>E1594/1.11</f>
        <v>227128.37837837837</v>
      </c>
      <c r="H1594" s="91">
        <f>G1594*11%</f>
        <v>24984.12162162162</v>
      </c>
      <c r="I1594" s="91">
        <f>G1594/B1593</f>
        <v>6309.1216216216217</v>
      </c>
      <c r="J1594" s="104">
        <f>H1594/B1593</f>
        <v>694.00337837837833</v>
      </c>
    </row>
    <row r="1595" spans="1:10" ht="12.75" customHeight="1" x14ac:dyDescent="0.25">
      <c r="A1595" s="101"/>
      <c r="D1595" s="81" t="s">
        <v>23</v>
      </c>
      <c r="E1595" s="81">
        <f>E1593-E1594</f>
        <v>1241887.5</v>
      </c>
      <c r="F1595" s="81"/>
      <c r="G1595" s="82">
        <f>G1593-G1594</f>
        <v>1118817.5675675673</v>
      </c>
      <c r="H1595" s="82">
        <f>H1593-H1594</f>
        <v>123069.93243243243</v>
      </c>
      <c r="I1595" s="82">
        <f>I1593-I1594</f>
        <v>31078.265765765762</v>
      </c>
      <c r="J1595" s="105">
        <f>J1593-J1594</f>
        <v>3418.6092342342345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1241887.4999999998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7535168.9189189179</v>
      </c>
      <c r="H1682" s="108">
        <f>H1589+H1595+H1601+H1607+H1613+H1619+H1625+H1631+H1637+H1643+H1649+H1655+H1661+H1667+H1673+H1679</f>
        <v>828868.58108108095</v>
      </c>
      <c r="I1682" s="107"/>
      <c r="J1682" s="109">
        <f>H1590+H1596+H1602+H1608+H1614+H1620+H1626+H1632+H1638+H1644+H1650+H1656+H1662+H1668+H1674+H1680</f>
        <v>8364037.4999999991</v>
      </c>
    </row>
    <row r="1684" spans="1:10" ht="12.75" customHeight="1" x14ac:dyDescent="0.25">
      <c r="A1684" s="94" t="s">
        <v>1</v>
      </c>
      <c r="B1684" s="95">
        <f>Invoice!E1940</f>
        <v>23120018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720</v>
      </c>
      <c r="C1686" s="88" t="str">
        <f>Invoice!E1948</f>
        <v>HIGHLIGHTER / STABILLO JOYKO HL-1/2/3/4/5 (Kn/Hj/Br/Pink/Or)</v>
      </c>
      <c r="D1686" s="89">
        <f>Invoice!H1948</f>
        <v>3700</v>
      </c>
      <c r="E1686" s="81">
        <f>D1686*B1686</f>
        <v>2664000</v>
      </c>
      <c r="F1686" s="81"/>
      <c r="G1686" s="82">
        <f>E1686/1.11</f>
        <v>2400000</v>
      </c>
      <c r="H1686" s="83">
        <f>G1686*11%</f>
        <v>264000</v>
      </c>
      <c r="I1686" s="83">
        <f>G1686/B1686</f>
        <v>3333.3333333333335</v>
      </c>
      <c r="J1686" s="103">
        <f>H1686/B1686</f>
        <v>366.66666666666669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333000</v>
      </c>
      <c r="F1687" s="81"/>
      <c r="G1687" s="90">
        <f>E1687/1.11</f>
        <v>300000</v>
      </c>
      <c r="H1687" s="91">
        <f>G1687*11%</f>
        <v>33000</v>
      </c>
      <c r="I1687" s="91">
        <f>G1687/B1686</f>
        <v>416.66666666666669</v>
      </c>
      <c r="J1687" s="104">
        <f>H1687/B1686</f>
        <v>45.833333333333336</v>
      </c>
    </row>
    <row r="1688" spans="1:10" ht="12.75" customHeight="1" x14ac:dyDescent="0.25">
      <c r="A1688" s="101"/>
      <c r="D1688" s="81" t="s">
        <v>23</v>
      </c>
      <c r="E1688" s="81">
        <f>E1686-E1687</f>
        <v>2331000</v>
      </c>
      <c r="F1688" s="81"/>
      <c r="G1688" s="82">
        <f>G1686-G1687</f>
        <v>2100000</v>
      </c>
      <c r="H1688" s="82">
        <f>H1686-H1687</f>
        <v>231000</v>
      </c>
      <c r="I1688" s="82">
        <f>I1686-I1687</f>
        <v>2916.666666666667</v>
      </c>
      <c r="J1688" s="105">
        <f>J1686-J1687</f>
        <v>320.83333333333337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2331000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96</v>
      </c>
      <c r="C1692" s="88" t="str">
        <f>Invoice!E1949</f>
        <v>NOTEBOOK JOYKO A6 NB-665</v>
      </c>
      <c r="D1692" s="89">
        <f>Invoice!H1949</f>
        <v>6300</v>
      </c>
      <c r="E1692" s="81">
        <f t="shared" ref="E1692:E1776" si="85">D1692*B1692</f>
        <v>604800</v>
      </c>
      <c r="F1692" s="81"/>
      <c r="G1692" s="82">
        <f t="shared" ref="G1692:G1776" si="86">E1692/1.11</f>
        <v>544864.86486486485</v>
      </c>
      <c r="H1692" s="83">
        <f t="shared" ref="H1692:H1776" si="87">G1692*11%</f>
        <v>59935.135135135133</v>
      </c>
      <c r="I1692" s="83">
        <f t="shared" ref="I1692:I1776" si="88">G1692/B1692</f>
        <v>5675.6756756756758</v>
      </c>
      <c r="J1692" s="103">
        <f t="shared" ref="J1692:J1776" si="89">H1692/B1692</f>
        <v>624.32432432432427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75600</v>
      </c>
      <c r="F1693" s="81"/>
      <c r="G1693" s="90">
        <f>E1693/1.11</f>
        <v>68108.108108108107</v>
      </c>
      <c r="H1693" s="91">
        <f>G1693*11%</f>
        <v>7491.8918918918916</v>
      </c>
      <c r="I1693" s="91">
        <f>G1693/B1692</f>
        <v>709.45945945945948</v>
      </c>
      <c r="J1693" s="104">
        <f>H1693/B1692</f>
        <v>78.040540540540533</v>
      </c>
    </row>
    <row r="1694" spans="1:10" ht="12.75" customHeight="1" x14ac:dyDescent="0.25">
      <c r="A1694" s="101"/>
      <c r="D1694" s="81" t="s">
        <v>23</v>
      </c>
      <c r="E1694" s="81">
        <f>E1692-E1693</f>
        <v>529200</v>
      </c>
      <c r="F1694" s="81"/>
      <c r="G1694" s="82">
        <f>G1692-G1693</f>
        <v>476756.75675675675</v>
      </c>
      <c r="H1694" s="82">
        <f>H1692-H1693</f>
        <v>52443.24324324324</v>
      </c>
      <c r="I1694" s="82">
        <f>I1692-I1693</f>
        <v>4966.2162162162167</v>
      </c>
      <c r="J1694" s="105">
        <f>J1692-J1693</f>
        <v>546.28378378378375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529200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60</v>
      </c>
      <c r="C1698" s="88" t="str">
        <f>Invoice!E1950</f>
        <v>BALLPEN JOYKO BP-338 VOCUS</v>
      </c>
      <c r="D1698" s="89">
        <f>Invoice!H1950</f>
        <v>12600</v>
      </c>
      <c r="E1698" s="81">
        <f t="shared" si="85"/>
        <v>756000</v>
      </c>
      <c r="F1698" s="81"/>
      <c r="G1698" s="82">
        <f t="shared" si="86"/>
        <v>681081.08108108107</v>
      </c>
      <c r="H1698" s="83">
        <f t="shared" si="87"/>
        <v>74918.91891891892</v>
      </c>
      <c r="I1698" s="83">
        <f t="shared" si="88"/>
        <v>11351.351351351352</v>
      </c>
      <c r="J1698" s="103">
        <f t="shared" si="89"/>
        <v>1248.6486486486488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94500</v>
      </c>
      <c r="F1699" s="81"/>
      <c r="G1699" s="90">
        <f>E1699/1.11</f>
        <v>85135.135135135133</v>
      </c>
      <c r="H1699" s="91">
        <f>G1699*11%</f>
        <v>9364.864864864865</v>
      </c>
      <c r="I1699" s="91">
        <f>G1699/B1698</f>
        <v>1418.918918918919</v>
      </c>
      <c r="J1699" s="104">
        <f>H1699/B1698</f>
        <v>156.08108108108109</v>
      </c>
    </row>
    <row r="1700" spans="1:10" ht="12.75" customHeight="1" x14ac:dyDescent="0.25">
      <c r="A1700" s="101"/>
      <c r="D1700" s="81" t="s">
        <v>23</v>
      </c>
      <c r="E1700" s="81">
        <f>E1698-E1699</f>
        <v>661500</v>
      </c>
      <c r="F1700" s="81"/>
      <c r="G1700" s="82">
        <f>G1698-G1699</f>
        <v>595945.94594594592</v>
      </c>
      <c r="H1700" s="82">
        <f>H1698-H1699</f>
        <v>65554.054054054053</v>
      </c>
      <c r="I1700" s="82">
        <f>I1698-I1699</f>
        <v>9932.4324324324334</v>
      </c>
      <c r="J1700" s="105">
        <f>J1698-J1699</f>
        <v>1092.5675675675677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661500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3172702.702702703</v>
      </c>
      <c r="H1781" s="108">
        <f>H1688+H1694+H1700+H1706+H1712+H1718+H1724+H1730+H1736+H1742+H1748+H1754+H1760+H1766+H1772+H1778</f>
        <v>348997.29729729728</v>
      </c>
      <c r="I1781" s="107"/>
      <c r="J1781" s="109">
        <f>H1689+H1695+H1701+H1707+H1713+H1719+H1725+H1731+H1737+H1743+H1749+H1755+H1761+H1767+H1773+H1779</f>
        <v>3521700</v>
      </c>
    </row>
    <row r="1783" spans="1:10" ht="12.75" customHeight="1" x14ac:dyDescent="0.25">
      <c r="A1783" s="94" t="s">
        <v>1</v>
      </c>
      <c r="B1783" s="95">
        <f>Invoice!E2054</f>
        <v>23120019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100</v>
      </c>
      <c r="C1785" s="88" t="str">
        <f>Invoice!E2062</f>
        <v>STAPLER JOYKO HD-10CL</v>
      </c>
      <c r="D1785" s="89">
        <f>Invoice!H2062</f>
        <v>84000</v>
      </c>
      <c r="E1785" s="81">
        <f>D1785*B1785</f>
        <v>8400000</v>
      </c>
      <c r="F1785" s="81"/>
      <c r="G1785" s="82">
        <f>E1785/1.11</f>
        <v>7567567.5675675673</v>
      </c>
      <c r="H1785" s="83">
        <f>G1785*11%</f>
        <v>832432.43243243243</v>
      </c>
      <c r="I1785" s="83">
        <f>G1785/B1785</f>
        <v>75675.67567567568</v>
      </c>
      <c r="J1785" s="103">
        <f>H1785/B1785</f>
        <v>8324.3243243243251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1417500</v>
      </c>
      <c r="F1786" s="81"/>
      <c r="G1786" s="90">
        <f>E1786/1.11</f>
        <v>1277027.027027027</v>
      </c>
      <c r="H1786" s="91">
        <f>G1786*11%</f>
        <v>140472.97297297296</v>
      </c>
      <c r="I1786" s="91">
        <f>G1786/B1785</f>
        <v>12770.27027027027</v>
      </c>
      <c r="J1786" s="104">
        <f>H1786/B1785</f>
        <v>1404.7297297297296</v>
      </c>
    </row>
    <row r="1787" spans="1:10" ht="12.75" customHeight="1" x14ac:dyDescent="0.25">
      <c r="A1787" s="101"/>
      <c r="D1787" s="81" t="s">
        <v>23</v>
      </c>
      <c r="E1787" s="81">
        <f>E1785-E1786</f>
        <v>6982500</v>
      </c>
      <c r="F1787" s="81"/>
      <c r="G1787" s="82">
        <f>G1785-G1786</f>
        <v>6290540.5405405406</v>
      </c>
      <c r="H1787" s="82">
        <f>H1785-H1786</f>
        <v>691959.45945945941</v>
      </c>
      <c r="I1787" s="82">
        <f>I1785-I1786</f>
        <v>62905.405405405414</v>
      </c>
      <c r="J1787" s="105">
        <f>J1785-J1786</f>
        <v>6919.594594594595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6982500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80</v>
      </c>
      <c r="C1791" s="88" t="str">
        <f>Invoice!E2063</f>
        <v>ISI CUTTER 18 MM JOYKO L-150 AM (BESAR)</v>
      </c>
      <c r="D1791" s="89">
        <f>Invoice!H2063</f>
        <v>49200</v>
      </c>
      <c r="E1791" s="81">
        <f t="shared" ref="E1791:E1875" si="90">D1791*B1791</f>
        <v>3936000</v>
      </c>
      <c r="F1791" s="81"/>
      <c r="G1791" s="82">
        <f t="shared" ref="G1791:G1875" si="91">E1791/1.11</f>
        <v>3545945.9459459456</v>
      </c>
      <c r="H1791" s="83">
        <f t="shared" ref="H1791:H1875" si="92">G1791*11%</f>
        <v>390054.05405405402</v>
      </c>
      <c r="I1791" s="83">
        <f t="shared" ref="I1791:I1875" si="93">G1791/B1791</f>
        <v>44324.32432432432</v>
      </c>
      <c r="J1791" s="103">
        <f t="shared" ref="J1791:J1875" si="94">H1791/B1791</f>
        <v>4875.6756756756749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492000</v>
      </c>
      <c r="F1792" s="81"/>
      <c r="G1792" s="90">
        <f>E1792/1.11</f>
        <v>443243.2432432432</v>
      </c>
      <c r="H1792" s="91">
        <f>G1792*11%</f>
        <v>48756.756756756753</v>
      </c>
      <c r="I1792" s="91">
        <f>G1792/B1791</f>
        <v>5540.54054054054</v>
      </c>
      <c r="J1792" s="104">
        <f>H1792/B1791</f>
        <v>609.45945945945937</v>
      </c>
    </row>
    <row r="1793" spans="1:10" ht="12.75" customHeight="1" x14ac:dyDescent="0.25">
      <c r="A1793" s="101"/>
      <c r="D1793" s="81" t="s">
        <v>23</v>
      </c>
      <c r="E1793" s="81">
        <f>E1791-E1792</f>
        <v>3444000</v>
      </c>
      <c r="F1793" s="81"/>
      <c r="G1793" s="82">
        <f>G1791-G1792</f>
        <v>3102702.7027027025</v>
      </c>
      <c r="H1793" s="82">
        <f>H1791-H1792</f>
        <v>341297.29729729728</v>
      </c>
      <c r="I1793" s="82">
        <f>I1791-I1792</f>
        <v>38783.78378378378</v>
      </c>
      <c r="J1793" s="105">
        <f>J1791-J1792</f>
        <v>4266.2162162162158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3444000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24</v>
      </c>
      <c r="C1797" s="88" t="str">
        <f>Invoice!E2064</f>
        <v>CUTTER 18 MM JOYKO L-500 + ISI (BESAR)</v>
      </c>
      <c r="D1797" s="89">
        <f>Invoice!H2064</f>
        <v>162000</v>
      </c>
      <c r="E1797" s="81">
        <f t="shared" si="90"/>
        <v>3888000</v>
      </c>
      <c r="F1797" s="81"/>
      <c r="G1797" s="82">
        <f t="shared" si="91"/>
        <v>3502702.7027027025</v>
      </c>
      <c r="H1797" s="83">
        <f t="shared" si="92"/>
        <v>385297.29729729728</v>
      </c>
      <c r="I1797" s="83">
        <f t="shared" si="93"/>
        <v>145945.94594594595</v>
      </c>
      <c r="J1797" s="103">
        <f t="shared" si="94"/>
        <v>16054.054054054053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656100</v>
      </c>
      <c r="F1798" s="81"/>
      <c r="G1798" s="90">
        <f>E1798/1.11</f>
        <v>591081.08108108107</v>
      </c>
      <c r="H1798" s="91">
        <f>G1798*11%</f>
        <v>65018.91891891892</v>
      </c>
      <c r="I1798" s="91">
        <f>G1798/B1797</f>
        <v>24628.378378378377</v>
      </c>
      <c r="J1798" s="104">
        <f>H1798/B1797</f>
        <v>2709.1216216216217</v>
      </c>
    </row>
    <row r="1799" spans="1:10" ht="12.75" customHeight="1" x14ac:dyDescent="0.25">
      <c r="A1799" s="101"/>
      <c r="D1799" s="81" t="s">
        <v>23</v>
      </c>
      <c r="E1799" s="81">
        <f>E1797-E1798</f>
        <v>3231900</v>
      </c>
      <c r="F1799" s="81"/>
      <c r="G1799" s="82">
        <f>G1797-G1798</f>
        <v>2911621.6216216213</v>
      </c>
      <c r="H1799" s="82">
        <f>H1797-H1798</f>
        <v>320278.37837837834</v>
      </c>
      <c r="I1799" s="82">
        <f>I1797-I1798</f>
        <v>121317.56756756757</v>
      </c>
      <c r="J1799" s="105">
        <f>J1797-J1798</f>
        <v>13344.932432432432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3231899.9999999995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24</v>
      </c>
      <c r="C1803" s="88" t="str">
        <f>Invoice!E2065</f>
        <v>TAPE CUTTER JOYKO TD-102</v>
      </c>
      <c r="D1803" s="89">
        <f>Invoice!H2065</f>
        <v>11100</v>
      </c>
      <c r="E1803" s="81">
        <f t="shared" si="90"/>
        <v>266400</v>
      </c>
      <c r="F1803" s="81"/>
      <c r="G1803" s="82">
        <f t="shared" si="91"/>
        <v>239999.99999999997</v>
      </c>
      <c r="H1803" s="83">
        <f t="shared" si="92"/>
        <v>26399.999999999996</v>
      </c>
      <c r="I1803" s="83">
        <f t="shared" si="93"/>
        <v>9999.9999999999982</v>
      </c>
      <c r="J1803" s="103">
        <f t="shared" si="94"/>
        <v>1099.9999999999998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33300</v>
      </c>
      <c r="F1804" s="81"/>
      <c r="G1804" s="90">
        <f>E1804/1.11</f>
        <v>29999.999999999996</v>
      </c>
      <c r="H1804" s="91">
        <f>G1804*11%</f>
        <v>3299.9999999999995</v>
      </c>
      <c r="I1804" s="91">
        <f>G1804/B1803</f>
        <v>1249.9999999999998</v>
      </c>
      <c r="J1804" s="104">
        <f>H1804/B1803</f>
        <v>137.49999999999997</v>
      </c>
    </row>
    <row r="1805" spans="1:10" ht="12.75" customHeight="1" x14ac:dyDescent="0.25">
      <c r="A1805" s="101"/>
      <c r="D1805" s="81" t="s">
        <v>23</v>
      </c>
      <c r="E1805" s="81">
        <f>E1803-E1804</f>
        <v>233100</v>
      </c>
      <c r="F1805" s="81"/>
      <c r="G1805" s="82">
        <f>G1803-G1804</f>
        <v>209999.99999999997</v>
      </c>
      <c r="H1805" s="82">
        <f>H1803-H1804</f>
        <v>23099.999999999996</v>
      </c>
      <c r="I1805" s="82">
        <f>I1803-I1804</f>
        <v>8749.9999999999982</v>
      </c>
      <c r="J1805" s="105">
        <f>J1803-J1804</f>
        <v>962.49999999999977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233099.99999999997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12514864.864864865</v>
      </c>
      <c r="H1880" s="108">
        <f>H1787+H1793+H1799+H1805+H1811+H1817+H1823+H1829+H1835+H1841+H1847+H1853+H1859+H1865+H1871+H1877</f>
        <v>1376635.1351351351</v>
      </c>
      <c r="I1880" s="107"/>
      <c r="J1880" s="109">
        <f>H1788+H1794+H1800+H1806+H1812+H1818+H1824+H1830+H1836+H1842+H1848+H1854+H1860+H1866+H1872+H1878</f>
        <v>13891500</v>
      </c>
    </row>
    <row r="1882" spans="1:10" ht="12.75" customHeight="1" x14ac:dyDescent="0.25">
      <c r="A1882" s="94" t="s">
        <v>1</v>
      </c>
      <c r="B1882" s="95">
        <f>Invoice!E2168</f>
        <v>23120020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12</v>
      </c>
      <c r="C1884" s="88" t="str">
        <f>Invoice!E2176</f>
        <v>RAK SUSUN BESI 5 SUSUN</v>
      </c>
      <c r="D1884" s="89">
        <f>Invoice!H2176</f>
        <v>110000</v>
      </c>
      <c r="E1884" s="81">
        <f>D1884*B1884</f>
        <v>1320000</v>
      </c>
      <c r="F1884" s="81"/>
      <c r="G1884" s="82">
        <f>E1884/1.11</f>
        <v>1189189.1891891891</v>
      </c>
      <c r="H1884" s="83">
        <f>G1884*11%</f>
        <v>130810.8108108108</v>
      </c>
      <c r="I1884" s="83">
        <f>G1884/B1884</f>
        <v>99099.099099099098</v>
      </c>
      <c r="J1884" s="103">
        <f>H1884/B1884</f>
        <v>10900.900900900901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>
        <f>G1885/B1884</f>
        <v>0</v>
      </c>
      <c r="J1885" s="104">
        <f>H1885/B1884</f>
        <v>0</v>
      </c>
    </row>
    <row r="1886" spans="1:10" ht="12.75" customHeight="1" x14ac:dyDescent="0.25">
      <c r="A1886" s="101"/>
      <c r="D1886" s="81" t="s">
        <v>23</v>
      </c>
      <c r="E1886" s="81">
        <f>E1884-E1885</f>
        <v>1320000</v>
      </c>
      <c r="F1886" s="81"/>
      <c r="G1886" s="82">
        <f>G1884-G1885</f>
        <v>1189189.1891891891</v>
      </c>
      <c r="H1886" s="82">
        <f>H1884-H1885</f>
        <v>130810.8108108108</v>
      </c>
      <c r="I1886" s="82">
        <f>I1884-I1885</f>
        <v>99099.099099099098</v>
      </c>
      <c r="J1886" s="105">
        <f>J1884-J1885</f>
        <v>10900.900900900901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1320000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1189189.1891891891</v>
      </c>
      <c r="H1979" s="108">
        <f>H1886+H1892+H1898+H1904+H1910+H1916+H1922+H1928+H1934+H1940+H1946+H1952+H1958+H1964+H1970+H1976</f>
        <v>130810.8108108108</v>
      </c>
      <c r="I1979" s="107"/>
      <c r="J1979" s="109">
        <f>H1887+H1893+H1899+H1905+H1911+H1917+H1923+H1929+H1935+H1941+H1947+H1953+H1959+H1965+H1971+H1977</f>
        <v>1320000</v>
      </c>
    </row>
    <row r="1981" spans="1:10" ht="12.75" customHeight="1" x14ac:dyDescent="0.25">
      <c r="A1981" s="94" t="s">
        <v>1</v>
      </c>
      <c r="B1981" s="95">
        <f>Invoice!E2282</f>
        <v>23120021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100</v>
      </c>
      <c r="C1983" s="88" t="str">
        <f>Invoice!E2290</f>
        <v>STAPLER JOYKO HD-10CL</v>
      </c>
      <c r="D1983" s="89">
        <f>Invoice!H2290</f>
        <v>84000</v>
      </c>
      <c r="E1983" s="81">
        <f>D1983*B1983</f>
        <v>8400000</v>
      </c>
      <c r="F1983" s="81"/>
      <c r="G1983" s="82">
        <f>E1983/1.11</f>
        <v>7567567.5675675673</v>
      </c>
      <c r="H1983" s="83">
        <f>G1983*11%</f>
        <v>832432.43243243243</v>
      </c>
      <c r="I1983" s="83">
        <f>G1983/B1983</f>
        <v>75675.67567567568</v>
      </c>
      <c r="J1983" s="103">
        <f>H1983/B1983</f>
        <v>8324.3243243243251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1417500</v>
      </c>
      <c r="F1984" s="81"/>
      <c r="G1984" s="90">
        <f>E1984/1.11</f>
        <v>1277027.027027027</v>
      </c>
      <c r="H1984" s="91">
        <f>G1984*11%</f>
        <v>140472.97297297296</v>
      </c>
      <c r="I1984" s="91">
        <f>G1984/B1983</f>
        <v>12770.27027027027</v>
      </c>
      <c r="J1984" s="104">
        <f>H1984/B1983</f>
        <v>1404.7297297297296</v>
      </c>
    </row>
    <row r="1985" spans="1:10" ht="12.75" customHeight="1" x14ac:dyDescent="0.25">
      <c r="A1985" s="101"/>
      <c r="D1985" s="81" t="s">
        <v>23</v>
      </c>
      <c r="E1985" s="81">
        <f>E1983-E1984</f>
        <v>6982500</v>
      </c>
      <c r="F1985" s="81"/>
      <c r="G1985" s="82">
        <f>G1983-G1984</f>
        <v>6290540.5405405406</v>
      </c>
      <c r="H1985" s="82">
        <f>H1983-H1984</f>
        <v>691959.45945945941</v>
      </c>
      <c r="I1985" s="82">
        <f>I1983-I1984</f>
        <v>62905.405405405414</v>
      </c>
      <c r="J1985" s="105">
        <f>J1983-J1984</f>
        <v>6919.594594594595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6982500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60</v>
      </c>
      <c r="C1989" s="88" t="str">
        <f>Invoice!E2291</f>
        <v>CORRECTION TAPE JOYKO CT-522</v>
      </c>
      <c r="D1989" s="89">
        <f>Invoice!H2291</f>
        <v>57600</v>
      </c>
      <c r="E1989" s="81">
        <f t="shared" ref="E1989:E2073" si="100">D1989*B1989</f>
        <v>3456000</v>
      </c>
      <c r="F1989" s="81"/>
      <c r="G1989" s="82">
        <f t="shared" ref="G1989:G2073" si="101">E1989/1.11</f>
        <v>3113513.5135135134</v>
      </c>
      <c r="H1989" s="83">
        <f t="shared" ref="H1989:H2073" si="102">G1989*11%</f>
        <v>342486.48648648645</v>
      </c>
      <c r="I1989" s="83">
        <f t="shared" ref="I1989:I2073" si="103">G1989/B1989</f>
        <v>51891.891891891886</v>
      </c>
      <c r="J1989" s="103">
        <f t="shared" ref="J1989:J2073" si="104">H1989/B1989</f>
        <v>5708.1081081081074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432000</v>
      </c>
      <c r="F1990" s="81"/>
      <c r="G1990" s="90">
        <f>E1990/1.11</f>
        <v>389189.18918918917</v>
      </c>
      <c r="H1990" s="91">
        <f>G1990*11%</f>
        <v>42810.810810810806</v>
      </c>
      <c r="I1990" s="91">
        <f>G1990/B1989</f>
        <v>6486.4864864864858</v>
      </c>
      <c r="J1990" s="104">
        <f>H1990/B1989</f>
        <v>713.51351351351343</v>
      </c>
    </row>
    <row r="1991" spans="1:10" ht="12.75" customHeight="1" x14ac:dyDescent="0.25">
      <c r="A1991" s="101"/>
      <c r="D1991" s="81" t="s">
        <v>23</v>
      </c>
      <c r="E1991" s="81">
        <f>E1989-E1990</f>
        <v>3024000</v>
      </c>
      <c r="F1991" s="81"/>
      <c r="G1991" s="82">
        <f>G1989-G1990</f>
        <v>2724324.3243243243</v>
      </c>
      <c r="H1991" s="82">
        <f>H1989-H1990</f>
        <v>299675.67567567562</v>
      </c>
      <c r="I1991" s="82">
        <f>I1989-I1990</f>
        <v>45405.4054054054</v>
      </c>
      <c r="J1991" s="105">
        <f>J1989-J1990</f>
        <v>4994.5945945945941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3024000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9014864.8648648653</v>
      </c>
      <c r="H2078" s="108">
        <f>H1985+H1991+H1997+H2003+H2009+H2015+H2021+H2027+H2033+H2039+H2045+H2051+H2057+H2063+H2069+H2075</f>
        <v>991635.13513513503</v>
      </c>
      <c r="I2078" s="107"/>
      <c r="J2078" s="109">
        <f>H1986+H1992+H1998+H2004+H2010+H2016+H2022+H2028+H2034+H2040+H2046+H2052+H2058+H2064+H2070+H2076</f>
        <v>10006500</v>
      </c>
    </row>
    <row r="2080" spans="1:10" ht="12.75" customHeight="1" x14ac:dyDescent="0.25">
      <c r="A2080" s="94" t="s">
        <v>1</v>
      </c>
      <c r="B2080" s="95">
        <f>Invoice!E2396</f>
        <v>23120022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23120023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23120024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23120025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23120026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23120027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23120028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23120029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23120030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23120031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23120032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23120033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23120034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23120035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23120036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23120037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23120038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23120039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23120040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23120041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23120042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23120043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23120044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23120045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23120046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23120047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23120048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23120049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23120050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Invoice!jumlahBarang</vt:lpstr>
      <vt:lpstr>Invoice!newestIdRow</vt:lpstr>
      <vt:lpstr>Invoice!offset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2023-12-14T03:48:46Z</cp:lastPrinted>
  <dcterms:created xsi:type="dcterms:W3CDTF">2022-01-21T06:52:44Z</dcterms:created>
  <dcterms:modified xsi:type="dcterms:W3CDTF">2023-12-16T07:15:59Z</dcterms:modified>
</cp:coreProperties>
</file>