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Invoice!$A$2965:$L$3078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885" i="2" s="1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H4070" i="1"/>
  <c r="D4068" i="1"/>
  <c r="J4065" i="1"/>
  <c r="J4064" i="1"/>
  <c r="J4102" i="1" s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J3963" i="1"/>
  <c r="D3963" i="1"/>
  <c r="J3962" i="1"/>
  <c r="E3962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B3737" i="1"/>
  <c r="H3735" i="1"/>
  <c r="B3735" i="1"/>
  <c r="K3735" i="1" s="1"/>
  <c r="E3734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E3737" i="1" s="1"/>
  <c r="D3699" i="1"/>
  <c r="D3737" i="1" s="1"/>
  <c r="C3699" i="1"/>
  <c r="C3737" i="1" s="1"/>
  <c r="B3699" i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D3612" i="1"/>
  <c r="J3609" i="1"/>
  <c r="J3647" i="1" s="1"/>
  <c r="J3608" i="1"/>
  <c r="J3646" i="1" s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C3511" i="1"/>
  <c r="I3509" i="1"/>
  <c r="C3509" i="1"/>
  <c r="I3507" i="1"/>
  <c r="C3507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H3511" i="1" s="1"/>
  <c r="E3473" i="1"/>
  <c r="E3511" i="1" s="1"/>
  <c r="D3473" i="1"/>
  <c r="D3511" i="1" s="1"/>
  <c r="C3473" i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H3469" i="1"/>
  <c r="H3507" i="1" s="1"/>
  <c r="E3469" i="1"/>
  <c r="E3507" i="1" s="1"/>
  <c r="D3469" i="1"/>
  <c r="D3507" i="1" s="1"/>
  <c r="C3469" i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334" i="1" s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H3278" i="1"/>
  <c r="B3278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J3240" i="1"/>
  <c r="J3278" i="1" s="1"/>
  <c r="I3240" i="1"/>
  <c r="I3278" i="1" s="1"/>
  <c r="H3240" i="1"/>
  <c r="E3240" i="1"/>
  <c r="E3278" i="1" s="1"/>
  <c r="D3240" i="1"/>
  <c r="D3278" i="1" s="1"/>
  <c r="C3240" i="1"/>
  <c r="C3278" i="1" s="1"/>
  <c r="B3240" i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H3159" i="1"/>
  <c r="D3156" i="1"/>
  <c r="J3153" i="1"/>
  <c r="J3152" i="1"/>
  <c r="J3190" i="1" s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D3053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C2939" i="1"/>
  <c r="I2937" i="1"/>
  <c r="B2937" i="1"/>
  <c r="D2928" i="1"/>
  <c r="J2925" i="1"/>
  <c r="J2963" i="1" s="1"/>
  <c r="J2924" i="1"/>
  <c r="J2962" i="1" s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H2899" i="1"/>
  <c r="K2899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C2825" i="1"/>
  <c r="J2824" i="1"/>
  <c r="I2824" i="1"/>
  <c r="C2824" i="1"/>
  <c r="J2823" i="1"/>
  <c r="I2823" i="1"/>
  <c r="C2823" i="1"/>
  <c r="J2822" i="1"/>
  <c r="I2822" i="1"/>
  <c r="C2822" i="1"/>
  <c r="D2814" i="1"/>
  <c r="J2811" i="1"/>
  <c r="J2810" i="1"/>
  <c r="J2848" i="1" s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J2787" i="1"/>
  <c r="I2787" i="1"/>
  <c r="H2787" i="1"/>
  <c r="H2825" i="1" s="1"/>
  <c r="E2787" i="1"/>
  <c r="E2825" i="1" s="1"/>
  <c r="D2787" i="1"/>
  <c r="D2825" i="1" s="1"/>
  <c r="C2787" i="1"/>
  <c r="B2787" i="1"/>
  <c r="B2825" i="1" s="1"/>
  <c r="K2825" i="1" s="1"/>
  <c r="J2786" i="1"/>
  <c r="I2786" i="1"/>
  <c r="H2786" i="1"/>
  <c r="H2824" i="1" s="1"/>
  <c r="E2786" i="1"/>
  <c r="E2824" i="1" s="1"/>
  <c r="D2786" i="1"/>
  <c r="D2824" i="1" s="1"/>
  <c r="C2786" i="1"/>
  <c r="B2786" i="1"/>
  <c r="B2824" i="1" s="1"/>
  <c r="K2824" i="1" s="1"/>
  <c r="J2785" i="1"/>
  <c r="I2785" i="1"/>
  <c r="H2785" i="1"/>
  <c r="H2823" i="1" s="1"/>
  <c r="E2785" i="1"/>
  <c r="E2823" i="1" s="1"/>
  <c r="D2785" i="1"/>
  <c r="D2823" i="1" s="1"/>
  <c r="C2785" i="1"/>
  <c r="B2785" i="1"/>
  <c r="B2823" i="1" s="1"/>
  <c r="K2823" i="1" s="1"/>
  <c r="J2784" i="1"/>
  <c r="I2784" i="1"/>
  <c r="H2784" i="1"/>
  <c r="H2822" i="1" s="1"/>
  <c r="E2784" i="1"/>
  <c r="E2822" i="1" s="1"/>
  <c r="D2784" i="1"/>
  <c r="D2822" i="1" s="1"/>
  <c r="C2784" i="1"/>
  <c r="B2784" i="1"/>
  <c r="B2822" i="1" s="1"/>
  <c r="K2822" i="1" s="1"/>
  <c r="J2840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K2671" i="1" s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J2595" i="1"/>
  <c r="D2595" i="1"/>
  <c r="J2594" i="1"/>
  <c r="H2589" i="1"/>
  <c r="D2586" i="1"/>
  <c r="J2583" i="1"/>
  <c r="J2582" i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I2557" i="1"/>
  <c r="I2595" i="1" s="1"/>
  <c r="H2557" i="1"/>
  <c r="H2595" i="1" s="1"/>
  <c r="E2557" i="1"/>
  <c r="E2595" i="1" s="1"/>
  <c r="D2557" i="1"/>
  <c r="C2557" i="1"/>
  <c r="C2595" i="1" s="1"/>
  <c r="B2557" i="1"/>
  <c r="B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D2490" i="1"/>
  <c r="J2489" i="1"/>
  <c r="E2489" i="1"/>
  <c r="J2488" i="1"/>
  <c r="D2488" i="1"/>
  <c r="J2487" i="1"/>
  <c r="E2487" i="1"/>
  <c r="J2486" i="1"/>
  <c r="D2486" i="1"/>
  <c r="J2485" i="1"/>
  <c r="E2485" i="1"/>
  <c r="J2484" i="1"/>
  <c r="D2484" i="1"/>
  <c r="J2483" i="1"/>
  <c r="E2483" i="1"/>
  <c r="J2482" i="1"/>
  <c r="D2482" i="1"/>
  <c r="J2481" i="1"/>
  <c r="E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E2490" i="1" s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D2487" i="1" s="1"/>
  <c r="C2449" i="1"/>
  <c r="C2487" i="1" s="1"/>
  <c r="B2449" i="1"/>
  <c r="J2448" i="1"/>
  <c r="I2448" i="1"/>
  <c r="I2486" i="1" s="1"/>
  <c r="H2448" i="1"/>
  <c r="H2486" i="1" s="1"/>
  <c r="E2448" i="1"/>
  <c r="E2486" i="1" s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D2485" i="1" s="1"/>
  <c r="C2447" i="1"/>
  <c r="C2485" i="1" s="1"/>
  <c r="B2447" i="1"/>
  <c r="J2446" i="1"/>
  <c r="I2446" i="1"/>
  <c r="I2484" i="1" s="1"/>
  <c r="H2446" i="1"/>
  <c r="H2484" i="1" s="1"/>
  <c r="E2446" i="1"/>
  <c r="E2484" i="1" s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D2483" i="1" s="1"/>
  <c r="C2445" i="1"/>
  <c r="C2483" i="1" s="1"/>
  <c r="B2445" i="1"/>
  <c r="J2444" i="1"/>
  <c r="I2444" i="1"/>
  <c r="I2482" i="1" s="1"/>
  <c r="H2444" i="1"/>
  <c r="H2482" i="1" s="1"/>
  <c r="E2444" i="1"/>
  <c r="E2482" i="1" s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5" i="1"/>
  <c r="B2375" i="1"/>
  <c r="H2371" i="1"/>
  <c r="B2371" i="1"/>
  <c r="H2367" i="1"/>
  <c r="B2367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K2375" i="1" s="1"/>
  <c r="H2337" i="1"/>
  <c r="E2337" i="1"/>
  <c r="E2375" i="1" s="1"/>
  <c r="D2337" i="1"/>
  <c r="D2375" i="1" s="1"/>
  <c r="C2337" i="1"/>
  <c r="C2375" i="1" s="1"/>
  <c r="B2337" i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K2371" i="1" s="1"/>
  <c r="H2333" i="1"/>
  <c r="E2333" i="1"/>
  <c r="E2371" i="1" s="1"/>
  <c r="D2333" i="1"/>
  <c r="D2371" i="1" s="1"/>
  <c r="C2333" i="1"/>
  <c r="C2371" i="1" s="1"/>
  <c r="B2333" i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K2367" i="1" s="1"/>
  <c r="H2329" i="1"/>
  <c r="E2329" i="1"/>
  <c r="E2367" i="1" s="1"/>
  <c r="D2329" i="1"/>
  <c r="D2367" i="1" s="1"/>
  <c r="C2329" i="1"/>
  <c r="C2367" i="1" s="1"/>
  <c r="B2329" i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K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B2142" i="1"/>
  <c r="K2142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D2018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I1912" i="1"/>
  <c r="H1912" i="1"/>
  <c r="C1912" i="1"/>
  <c r="B1912" i="1"/>
  <c r="I1911" i="1"/>
  <c r="H1911" i="1"/>
  <c r="C1911" i="1"/>
  <c r="B1911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H1874" i="1"/>
  <c r="E1874" i="1"/>
  <c r="E1912" i="1" s="1"/>
  <c r="D1874" i="1"/>
  <c r="D1912" i="1" s="1"/>
  <c r="C1874" i="1"/>
  <c r="B1874" i="1"/>
  <c r="J1873" i="1"/>
  <c r="I1873" i="1"/>
  <c r="H1873" i="1"/>
  <c r="E1873" i="1"/>
  <c r="E1911" i="1" s="1"/>
  <c r="D1873" i="1"/>
  <c r="D1911" i="1" s="1"/>
  <c r="C1873" i="1"/>
  <c r="B1873" i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J1803" i="1"/>
  <c r="I1803" i="1"/>
  <c r="C1803" i="1"/>
  <c r="J1802" i="1"/>
  <c r="J1801" i="1"/>
  <c r="I1801" i="1"/>
  <c r="C1801" i="1"/>
  <c r="J1800" i="1"/>
  <c r="J1799" i="1"/>
  <c r="I1799" i="1"/>
  <c r="C1799" i="1"/>
  <c r="J1798" i="1"/>
  <c r="J1797" i="1"/>
  <c r="I1797" i="1"/>
  <c r="C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I1765" i="1"/>
  <c r="H1765" i="1"/>
  <c r="H1803" i="1" s="1"/>
  <c r="E1765" i="1"/>
  <c r="E1803" i="1" s="1"/>
  <c r="D1765" i="1"/>
  <c r="D1803" i="1" s="1"/>
  <c r="C1765" i="1"/>
  <c r="B1765" i="1"/>
  <c r="J1764" i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I1763" i="1"/>
  <c r="H1763" i="1"/>
  <c r="H1801" i="1" s="1"/>
  <c r="E1763" i="1"/>
  <c r="E1801" i="1" s="1"/>
  <c r="D1763" i="1"/>
  <c r="D1801" i="1" s="1"/>
  <c r="C1763" i="1"/>
  <c r="B1763" i="1"/>
  <c r="J1762" i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I1761" i="1"/>
  <c r="H1761" i="1"/>
  <c r="H1799" i="1" s="1"/>
  <c r="E1761" i="1"/>
  <c r="E1799" i="1" s="1"/>
  <c r="D1761" i="1"/>
  <c r="D1799" i="1" s="1"/>
  <c r="C1761" i="1"/>
  <c r="B1761" i="1"/>
  <c r="J1760" i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I1759" i="1"/>
  <c r="H1759" i="1"/>
  <c r="H1797" i="1" s="1"/>
  <c r="E1759" i="1"/>
  <c r="E1797" i="1" s="1"/>
  <c r="D1759" i="1"/>
  <c r="D1797" i="1" s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D1691" i="1"/>
  <c r="J1690" i="1"/>
  <c r="E1690" i="1"/>
  <c r="J1689" i="1"/>
  <c r="D1689" i="1"/>
  <c r="J1688" i="1"/>
  <c r="E1688" i="1"/>
  <c r="J1687" i="1"/>
  <c r="D1687" i="1"/>
  <c r="J1686" i="1"/>
  <c r="J1685" i="1"/>
  <c r="J1684" i="1"/>
  <c r="J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E1691" i="1" s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D1690" i="1" s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D1568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K1568" i="1" s="1"/>
  <c r="H1530" i="1"/>
  <c r="H1568" i="1" s="1"/>
  <c r="E1530" i="1"/>
  <c r="E1568" i="1" s="1"/>
  <c r="D1530" i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E1455" i="1"/>
  <c r="D1455" i="1"/>
  <c r="J1454" i="1"/>
  <c r="H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D1417" i="1"/>
  <c r="C1417" i="1"/>
  <c r="C1455" i="1" s="1"/>
  <c r="B1417" i="1"/>
  <c r="K1417" i="1" s="1"/>
  <c r="J1416" i="1"/>
  <c r="I1416" i="1"/>
  <c r="I1454" i="1" s="1"/>
  <c r="H1416" i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96" i="1" s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H1340" i="1"/>
  <c r="B1340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K1302" i="1" s="1"/>
  <c r="H1302" i="1"/>
  <c r="E1302" i="1"/>
  <c r="E1340" i="1" s="1"/>
  <c r="D1302" i="1"/>
  <c r="D1340" i="1" s="1"/>
  <c r="C1302" i="1"/>
  <c r="C1340" i="1" s="1"/>
  <c r="B1302" i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3734" i="1" l="1"/>
  <c r="B3736" i="1"/>
  <c r="K3736" i="1" s="1"/>
  <c r="K3697" i="1"/>
  <c r="K3582" i="1"/>
  <c r="K3583" i="1"/>
  <c r="K3584" i="1"/>
  <c r="K3585" i="1"/>
  <c r="K3586" i="1"/>
  <c r="K3587" i="1"/>
  <c r="K3588" i="1"/>
  <c r="K3589" i="1"/>
  <c r="K3590" i="1"/>
  <c r="K3591" i="1"/>
  <c r="J3562" i="1"/>
  <c r="K3506" i="1"/>
  <c r="K3508" i="1"/>
  <c r="K3510" i="1"/>
  <c r="J3448" i="1"/>
  <c r="J3452" i="1" s="1"/>
  <c r="K3354" i="1"/>
  <c r="K3240" i="1"/>
  <c r="J3258" i="1" s="1"/>
  <c r="K3164" i="1"/>
  <c r="K3126" i="1"/>
  <c r="J3144" i="1" s="1"/>
  <c r="J2992" i="1"/>
  <c r="K2994" i="1" s="1"/>
  <c r="K2998" i="1" s="1"/>
  <c r="K2901" i="1"/>
  <c r="K2938" i="1"/>
  <c r="K2898" i="1"/>
  <c r="H2937" i="1"/>
  <c r="K2937" i="1"/>
  <c r="H2936" i="1"/>
  <c r="K2936" i="1" s="1"/>
  <c r="B2939" i="1"/>
  <c r="K2939" i="1" s="1"/>
  <c r="K2900" i="1"/>
  <c r="J2878" i="1"/>
  <c r="K2880" i="1" s="1"/>
  <c r="K2884" i="1" s="1"/>
  <c r="K2842" i="1"/>
  <c r="K2784" i="1"/>
  <c r="K2785" i="1"/>
  <c r="K2786" i="1"/>
  <c r="K2787" i="1"/>
  <c r="K2708" i="1"/>
  <c r="K2594" i="1"/>
  <c r="K2596" i="1"/>
  <c r="K2595" i="1"/>
  <c r="J2422" i="1"/>
  <c r="K2378" i="1"/>
  <c r="K2377" i="1"/>
  <c r="K2379" i="1"/>
  <c r="K2369" i="1"/>
  <c r="K2373" i="1"/>
  <c r="K2330" i="1"/>
  <c r="K2334" i="1"/>
  <c r="K2336" i="1"/>
  <c r="K2338" i="1"/>
  <c r="K2024" i="1"/>
  <c r="J2042" i="1" s="1"/>
  <c r="J1738" i="1"/>
  <c r="K1740" i="1" s="1"/>
  <c r="K1454" i="1"/>
  <c r="K1226" i="1"/>
  <c r="K1188" i="1"/>
  <c r="J1206" i="1" s="1"/>
  <c r="K1208" i="1" s="1"/>
  <c r="J1210" i="1" s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796" i="1"/>
  <c r="K3450" i="1"/>
  <c r="K3454" i="1" s="1"/>
  <c r="K3507" i="1"/>
  <c r="K3509" i="1"/>
  <c r="J3524" i="1" s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0" i="1"/>
  <c r="K2310" i="1"/>
  <c r="K2314" i="1" s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2048" i="1"/>
  <c r="K1170" i="1"/>
  <c r="J1172" i="1" s="1"/>
  <c r="K1174" i="1"/>
  <c r="K1342" i="1"/>
  <c r="J1400" i="1"/>
  <c r="K1398" i="1"/>
  <c r="K1402" i="1"/>
  <c r="K1464" i="1"/>
  <c r="K1460" i="1"/>
  <c r="K1288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J1472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2259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J2198" i="1"/>
  <c r="K2196" i="1"/>
  <c r="K2200" i="1" s="1"/>
  <c r="I2255" i="1"/>
  <c r="K2255" i="1" s="1"/>
  <c r="K2217" i="1"/>
  <c r="K2258" i="1"/>
  <c r="I2259" i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J3908" i="1" l="1"/>
  <c r="J3752" i="1"/>
  <c r="J3600" i="1"/>
  <c r="K3340" i="1"/>
  <c r="K3264" i="1"/>
  <c r="K3146" i="1"/>
  <c r="J3148" i="1"/>
  <c r="K3150" i="1"/>
  <c r="J2916" i="1"/>
  <c r="K2918" i="1" s="1"/>
  <c r="K2922" i="1" s="1"/>
  <c r="J2882" i="1"/>
  <c r="J2954" i="1"/>
  <c r="K2956" i="1" s="1"/>
  <c r="J2958" i="1" s="1"/>
  <c r="J2802" i="1"/>
  <c r="J2612" i="1"/>
  <c r="K2428" i="1"/>
  <c r="J2384" i="1"/>
  <c r="K1630" i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J3528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J2730" i="1"/>
  <c r="K2728" i="1"/>
  <c r="K2732" i="1" s="1"/>
  <c r="K3374" i="1"/>
  <c r="K3378" i="1" s="1"/>
  <c r="J3068" i="1"/>
  <c r="K2766" i="1"/>
  <c r="K2770" i="1" s="1"/>
  <c r="J2768" i="1"/>
  <c r="J2346" i="1"/>
  <c r="K3108" i="1"/>
  <c r="K3112" i="1"/>
  <c r="J3110" i="1"/>
  <c r="J2312" i="1"/>
  <c r="J2574" i="1"/>
  <c r="J2498" i="1"/>
  <c r="J2996" i="1"/>
  <c r="J3410" i="1"/>
  <c r="J2654" i="1"/>
  <c r="K2652" i="1"/>
  <c r="K2656" i="1" s="1"/>
  <c r="J3296" i="1"/>
  <c r="K3226" i="1"/>
  <c r="J3030" i="1"/>
  <c r="J2460" i="1"/>
  <c r="J2688" i="1"/>
  <c r="J1358" i="1"/>
  <c r="K1588" i="1"/>
  <c r="K1592" i="1" s="1"/>
  <c r="K125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3754" i="1" l="1"/>
  <c r="J3756" i="1"/>
  <c r="K3758" i="1"/>
  <c r="K3602" i="1"/>
  <c r="K3606" i="1" s="1"/>
  <c r="J3604" i="1"/>
  <c r="K3530" i="1"/>
  <c r="J2920" i="1"/>
  <c r="K2960" i="1"/>
  <c r="K2804" i="1"/>
  <c r="K2808" i="1"/>
  <c r="J2806" i="1"/>
  <c r="K2614" i="1"/>
  <c r="J2616" i="1" s="1"/>
  <c r="K1858" i="1"/>
  <c r="J1590" i="1"/>
  <c r="J1324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J3490" i="1"/>
  <c r="K3488" i="1"/>
  <c r="K3492" i="1" s="1"/>
  <c r="K3716" i="1"/>
  <c r="K3720" i="1" s="1"/>
  <c r="K4210" i="1"/>
  <c r="J4212" i="1" s="1"/>
  <c r="K4096" i="1"/>
  <c r="J4098" i="1" s="1"/>
  <c r="K4442" i="1"/>
  <c r="K4328" i="1"/>
  <c r="K4324" i="1"/>
  <c r="J4326" i="1" s="1"/>
  <c r="K4058" i="1"/>
  <c r="K4062" i="1" s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K3830" i="1"/>
  <c r="J3832" i="1" s="1"/>
  <c r="K3944" i="1"/>
  <c r="J3946" i="1" s="1"/>
  <c r="K2690" i="1"/>
  <c r="J2692" i="1" s="1"/>
  <c r="J2464" i="1"/>
  <c r="K2462" i="1"/>
  <c r="K2466" i="1"/>
  <c r="J2502" i="1"/>
  <c r="K2500" i="1"/>
  <c r="K2504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J2236" i="1"/>
  <c r="K2234" i="1"/>
  <c r="K2238" i="1" s="1"/>
  <c r="J1932" i="1"/>
  <c r="K1930" i="1"/>
  <c r="K1934" i="1"/>
  <c r="K1778" i="1"/>
  <c r="J1780" i="1" s="1"/>
  <c r="K2006" i="1"/>
  <c r="K2010" i="1" s="1"/>
  <c r="K1550" i="1"/>
  <c r="K1554" i="1"/>
  <c r="J1552" i="1"/>
  <c r="J2122" i="1"/>
  <c r="K2086" i="1"/>
  <c r="J1666" i="1"/>
  <c r="K1664" i="1"/>
  <c r="K1668" i="1"/>
  <c r="K2158" i="1"/>
  <c r="J2160" i="1" s="1"/>
  <c r="K1436" i="1"/>
  <c r="J1438" i="1" s="1"/>
  <c r="K1892" i="1"/>
  <c r="J1894" i="1" s="1"/>
  <c r="K1816" i="1"/>
  <c r="K1820" i="1" s="1"/>
  <c r="K2272" i="1"/>
  <c r="K2276" i="1"/>
  <c r="J2274" i="1"/>
  <c r="K1702" i="1"/>
  <c r="K1706" i="1" s="1"/>
  <c r="K1360" i="1"/>
  <c r="J1362" i="1" s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K4100" i="1" l="1"/>
  <c r="K3834" i="1"/>
  <c r="K3302" i="1"/>
  <c r="K3036" i="1"/>
  <c r="K2580" i="1"/>
  <c r="K2618" i="1"/>
  <c r="K2352" i="1"/>
  <c r="K1782" i="1"/>
  <c r="K144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H999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J256" i="1"/>
  <c r="E154" i="1"/>
  <c r="E192" i="1" s="1"/>
  <c r="E230" i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J902" i="1" s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1060" i="1" l="1"/>
  <c r="J1058" i="1"/>
  <c r="K946" i="1"/>
  <c r="J294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J728" i="2" l="1"/>
  <c r="J678" i="1"/>
  <c r="K676" i="1"/>
  <c r="K680" i="1" s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566" i="1"/>
  <c r="K448" i="1"/>
  <c r="K452" i="1"/>
  <c r="J450" i="1"/>
  <c r="K334" i="1"/>
  <c r="J336" i="1" s="1"/>
  <c r="K182" i="1"/>
  <c r="K186" i="1" s="1"/>
  <c r="K220" i="1"/>
  <c r="K224" i="1" s="1"/>
  <c r="J104" i="1"/>
  <c r="J66" i="1"/>
  <c r="K68" i="1" s="1"/>
  <c r="K72" i="1" s="1"/>
  <c r="J109" i="2" l="1"/>
  <c r="J110" i="2" s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256" i="1"/>
  <c r="E1180" i="1"/>
  <c r="E1218" i="1" s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712" i="1"/>
  <c r="E1636" i="1"/>
  <c r="E1674" i="1" s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96" i="1"/>
  <c r="E2320" i="1"/>
  <c r="E2358" i="1" s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220" i="1" l="1"/>
  <c r="E4144" i="1"/>
  <c r="E4182" i="1" s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<sst xmlns="http://schemas.openxmlformats.org/spreadsheetml/2006/main" count="6913" uniqueCount="206">
  <si>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</si>
  <si>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</si>
  <si>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</si>
  <si>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</si>
  <si>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</si>
  <si>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</si>
  <si>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</si>
  <si>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</si>
  <si>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</si>
  <si>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</si>
  <si>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</si>
  <si>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</si>
  <si>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</si>
  <si>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</si>
  <si>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</si>
  <si>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</si>
  <si>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</si>
  <si>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</si>
  <si>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</si>
  <si>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</si>
  <si>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</si>
  <si>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</si>
  <si>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</si>
  <si>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</si>
  <si>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</si>
  <si>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</si>
  <si>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</si>
  <si>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</si>
  <si>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</si>
  <si>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</si>
  <si>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TRINITY CENTRAAL</t>
  </si>
  <si>
    <t/>
  </si>
  <si>
    <t>PURWOKERTO</t>
  </si>
  <si>
    <t>KO 0855</t>
  </si>
  <si>
    <t>PCS</t>
  </si>
  <si>
    <t>GUNTING JOYKO SC-828 SG</t>
  </si>
  <si>
    <t>GUNTING JOYKO SC-838 SG</t>
  </si>
  <si>
    <t>NOVI / CONDRO</t>
  </si>
  <si>
    <t>KO 0832</t>
  </si>
  <si>
    <t>HARNOYO</t>
  </si>
  <si>
    <t>(  BENDAN  )</t>
  </si>
  <si>
    <t>PEKALONGAN</t>
  </si>
  <si>
    <t>GRS</t>
  </si>
  <si>
    <t>BINDER CLIP KENKO NO. 260</t>
  </si>
  <si>
    <t>BINDER CLIP KENKO NO. 200</t>
  </si>
  <si>
    <t>NOVI / YO</t>
  </si>
  <si>
    <t>CV PELITA JAYA</t>
  </si>
  <si>
    <t>(ANUGERAH SEJAHTERA)</t>
  </si>
  <si>
    <t>KO 0834</t>
  </si>
  <si>
    <t>LS</t>
  </si>
  <si>
    <t>BOX</t>
  </si>
  <si>
    <t>CORRECTION FLUID KENKO KE-01</t>
  </si>
  <si>
    <t>STAPLER KENKO HD-50</t>
  </si>
  <si>
    <t>STAPLER KENKO HD-10</t>
  </si>
  <si>
    <t>STAPLER KENKO HD-10D</t>
  </si>
  <si>
    <t>ISI STAPLER (STAPLES) KENKO 1210 PREMIUM (23/10)</t>
  </si>
  <si>
    <t>KO 0862</t>
  </si>
  <si>
    <t>LABEL HARGA JOYKO LB-2RL (1 LINE PUTIH)</t>
  </si>
  <si>
    <t>CRAYON / OIL PASTEL PUTAR JOYKO TWCR-12MINI (PENDEK)</t>
  </si>
  <si>
    <t>CRAYON / OIL PASTEL JOYKO OP-12CR ROUND (MINI)</t>
  </si>
  <si>
    <t>LSN</t>
  </si>
  <si>
    <t>PENSIL WARNA KENKO CP-12F CLASSIC (PANJANG)</t>
  </si>
  <si>
    <t>MESIN LABEL HARGA KENKO MX-5500 (8 DIGITS, 1 LINE)</t>
  </si>
  <si>
    <t>DATE STAMP KENKO D-4 (Cap Tanggal 4 Mm)</t>
  </si>
  <si>
    <t>JANGKA (MATH SET) JOYKO MS-55</t>
  </si>
  <si>
    <t>KO 0863</t>
  </si>
  <si>
    <t>JANGKA (MATH SET) JOYKO MS-25</t>
  </si>
  <si>
    <t>LILY JULIAWATI</t>
  </si>
  <si>
    <t>(REJO AGUNG)</t>
  </si>
  <si>
    <t>JOMBANG</t>
  </si>
  <si>
    <t>TAPE CUTTER JOYKO TD-102</t>
  </si>
  <si>
    <t>STAPLER LONG REACH JOYKO HD-35LA</t>
  </si>
  <si>
    <t>GEL PEN KENKO HI-TECH-H 0.28 MM HITAM</t>
  </si>
  <si>
    <t>PAPER CLIP WARNA JOYKO C-3100</t>
  </si>
  <si>
    <t>G 0793</t>
  </si>
  <si>
    <t>CV RAINBOW NUSANTARA</t>
  </si>
  <si>
    <t>SIDOARJO</t>
  </si>
  <si>
    <t>KO 2887</t>
  </si>
  <si>
    <t>GARISAN BESI (STAINLESS STEEL) KENKO 100 CM / 1 M</t>
  </si>
  <si>
    <t>PUSH PIN KENKO PN-30 TRANSPARAN</t>
  </si>
  <si>
    <t>STAMP PAD KENKO NO. 0</t>
  </si>
  <si>
    <t>STAMP PLATE NUMBER KENKO N-38 (Cap Nomer)</t>
  </si>
  <si>
    <t>DATE STAMP KENKO D-3 (Cap Tanggal 5 Mm)</t>
  </si>
  <si>
    <t>SET</t>
  </si>
  <si>
    <t>PENSIL WARNA KENKO CP-12HALF CLASSIC (PENDEK)</t>
  </si>
  <si>
    <t>DESK SET KENKO K-8312 ORGANIZER</t>
  </si>
  <si>
    <t>CV  WISUDA</t>
  </si>
  <si>
    <t>KO 0841</t>
  </si>
  <si>
    <t>PUNCH JOYKO 30</t>
  </si>
  <si>
    <t>PUNCH KENKO NO. 85</t>
  </si>
  <si>
    <t>ISI CUTTER 18 MM KENKO L-150 (BESAR)</t>
  </si>
  <si>
    <t>Stabillo Highlighter JK HL MIX BIRU/ HIJAU</t>
  </si>
  <si>
    <t>GEL PEN KENKO K-1 HITAM</t>
  </si>
  <si>
    <t>BINDER CLIP KENKO NO. 111</t>
  </si>
  <si>
    <t>RISMA / CONDRO</t>
  </si>
  <si>
    <t>KO 0843</t>
  </si>
  <si>
    <t>SANTOSO BUDIONO</t>
  </si>
  <si>
    <t>(  ARMADA  )</t>
  </si>
  <si>
    <t>KO 0844</t>
  </si>
  <si>
    <t>KO 0847</t>
  </si>
  <si>
    <t>SOEYANTO</t>
  </si>
  <si>
    <t>( LANCAR )</t>
  </si>
  <si>
    <t>MALANG</t>
  </si>
  <si>
    <t>PENSIL WARNA JOYKO CP-12PB (PANJANG)</t>
  </si>
  <si>
    <t>KO 0707</t>
  </si>
  <si>
    <t>KO 0872</t>
  </si>
  <si>
    <t>KO 0873</t>
  </si>
  <si>
    <t>LEM CAIR 35 ML KENKO LG-35</t>
  </si>
  <si>
    <t>G 0877</t>
  </si>
  <si>
    <t>HIGHLIGHTER / STABILLO JOYKO HL-MIX (5 WARNA)</t>
  </si>
  <si>
    <t>ISI PENSIL 2B 0.5 MM JOYKO PL-05</t>
  </si>
  <si>
    <t>CORRECTION TAPE JOYKO CT-522</t>
  </si>
  <si>
    <t>BINDER NOTE JOYKO A5 (CAMPUS/CLASSIC) MIX</t>
  </si>
  <si>
    <t>SLOP</t>
  </si>
  <si>
    <t>CORRECTION FLUID JOYKO JK-101</t>
  </si>
  <si>
    <t>CORRECTION FLUID KENKO KE-108</t>
  </si>
  <si>
    <t>PAPER TRIGONAL CLIP KENKO NO. 1</t>
  </si>
  <si>
    <t>PAPER TRIGONAL CLIP KENKO NO. 3</t>
  </si>
  <si>
    <t>PAPER JUMBO CLIP KENKO NO. 5</t>
  </si>
  <si>
    <t>LEM STICK KENKO 8 GR (KECIL) isi 30 pc</t>
  </si>
  <si>
    <t>LEM STICK KENKO 15 GR (TANGGUNG) isi 20 pc</t>
  </si>
  <si>
    <t>CORRECTION FLUID KENKO KE-301</t>
  </si>
  <si>
    <t>CORRECTION FLUID KENKO KE-107M</t>
  </si>
  <si>
    <t>KO 0908</t>
  </si>
  <si>
    <t>(BENDAN)</t>
  </si>
  <si>
    <t>KO 0910</t>
  </si>
  <si>
    <t>CUTTER 18 MM KENKO L-500 (BESAR)</t>
  </si>
  <si>
    <t>KO 0716</t>
  </si>
  <si>
    <t>GEL PEN KENKO HI-TECH-H 0.28 MM BIRU</t>
  </si>
  <si>
    <t>CV UTAMA PUTRA</t>
  </si>
  <si>
    <t>TULUNG AGUNG</t>
  </si>
  <si>
    <t>G 0918</t>
  </si>
  <si>
    <t>TAPE DISPENSER POLAR BEAR MN-305 @12pc</t>
  </si>
  <si>
    <t>CRAYON / OIL PASTEL KENKO 12W GARDEN</t>
  </si>
  <si>
    <t>CRAYON / OIL PASTEL KENKO 18W GARDEN</t>
  </si>
  <si>
    <t>PAK</t>
  </si>
  <si>
    <t>KO 0887</t>
  </si>
  <si>
    <t>G 0890</t>
  </si>
  <si>
    <t>KUAS SET JOYKO BR-1</t>
  </si>
  <si>
    <t>CORRECTION FLUID JOYKO CF-S225</t>
  </si>
  <si>
    <t>CORRECTION FLUID JOYKO CF-S221</t>
  </si>
  <si>
    <t>CORRECTION FLUID JOYKO CF-S224</t>
  </si>
  <si>
    <t>PENSIL JOYKO 2B P-88</t>
  </si>
  <si>
    <t>PENCIL CASE JOYKO PC-0719 FANCY MIX</t>
  </si>
  <si>
    <t>PENCIL CASE JOYKO PC-0719 PASTEL POLOS MIX</t>
  </si>
  <si>
    <t>PENSIL WARNA JOYKO CP-100 (12W PANJANG)</t>
  </si>
  <si>
    <t>PENSIL WARNA JOYKO CP-S12 MINI (PENDEK)</t>
  </si>
  <si>
    <t>PENSIL WARNA JOYKO CP-24PB (PANJANG)</t>
  </si>
  <si>
    <t>STAMP PAD JOYKO NO. 0</t>
  </si>
  <si>
    <t>STAMP PAD JOYKO NO. 1</t>
  </si>
  <si>
    <t>JANGKA (MATH SET) JOYKO MS-402</t>
  </si>
  <si>
    <t>G 0891</t>
  </si>
  <si>
    <t>JANGKA (MATH SET) JOYKO MS-75</t>
  </si>
  <si>
    <t>LEM STICK JOYKO 15 GR GS-104 TG (ANIMAL KINGDOM) isi 24 pc</t>
  </si>
  <si>
    <t>LEM STICK JOYKO 8 GR GS-09 isi 12 pc</t>
  </si>
  <si>
    <t>ISI PENSIL 2B 2.0 MM JOYKO PL-10</t>
  </si>
  <si>
    <t>ISI PENSIL 2B 2.0 MM JOYKO PL-11</t>
  </si>
  <si>
    <t>STAPLER GUNTACKER JOYKO GT-701</t>
  </si>
  <si>
    <t>BINDER NOTE JOYKO A5 (CAMPUS/CLASSIC)</t>
  </si>
  <si>
    <t>CORRECTION FLUID JOYKO JK-01</t>
  </si>
  <si>
    <t>MESIN LABEL HARGA JOYKO MX-5500M (8 DIGITS, 1 LINE)</t>
  </si>
  <si>
    <t>GEL PEN SET JOYKO GPC-309S DIAMOND ART</t>
  </si>
  <si>
    <t>G 0892</t>
  </si>
  <si>
    <t>ISI CUTTER 9 MM KENKO A-100 (KECIL)</t>
  </si>
  <si>
    <t>KO 1054</t>
  </si>
  <si>
    <t>CORRECTION TAPE KENKO CT-1505FC (15M X 5MM)</t>
  </si>
  <si>
    <t>CORRECTION TAPE KENKO CT-310SL (12M x 5MM)</t>
  </si>
  <si>
    <t>CORRECTION TAPE KENKO CT-905 (12M x 5MM)</t>
  </si>
  <si>
    <t>CORRECTION TAPE KENKO CT-309 (12M x 5MM)</t>
  </si>
  <si>
    <t>KO 1065</t>
  </si>
  <si>
    <t>KO 1103</t>
  </si>
  <si>
    <t>GEL PEN KENKO HI-TECH-H 0.28 MM</t>
  </si>
  <si>
    <t>GEL PEN KENKO K-1</t>
  </si>
  <si>
    <t>BINDER CLIP JOYKO 155</t>
  </si>
  <si>
    <t>BINDER CLIP JOYKO 280</t>
  </si>
  <si>
    <t>KO 1106</t>
  </si>
  <si>
    <t>CV  DWI  JAYA</t>
  </si>
  <si>
    <t>YOGYAKARTA</t>
  </si>
  <si>
    <t>PENSIL KENKO 2B-6019 ANTIBACTERIAL</t>
  </si>
  <si>
    <t>GUNTING KENKO SC-828</t>
  </si>
  <si>
    <t>GUNTING KENKO SC-838N</t>
  </si>
  <si>
    <t>KO 0943</t>
  </si>
  <si>
    <t>CRAYON / OIL PASTEL JOYKO OP-36S PP CASE SEA WORLD</t>
  </si>
  <si>
    <t>KO 1120</t>
  </si>
  <si>
    <t>KO 1121</t>
  </si>
  <si>
    <t>CORRECTION TAPE KENKO CT-909 (12M x 5MM)</t>
  </si>
  <si>
    <t>KO 0725</t>
  </si>
  <si>
    <t>STAND PEN SPIRAL KENKO STP-100SG</t>
  </si>
  <si>
    <t>STAND PEN SPIRAL KENKO STP-300SG</t>
  </si>
  <si>
    <t>STAPLER KENKO HD-10MP</t>
  </si>
  <si>
    <t>CV SINAR CAHAYA NIRMALA</t>
  </si>
  <si>
    <t>BREBES</t>
  </si>
  <si>
    <t>KO 1124</t>
  </si>
  <si>
    <t>GEL PEN KENKO HI-TECH-H 0.28 MM FUN COLOR</t>
  </si>
  <si>
    <t>CRAYON / OIL PASTEL PUTAR JOYKO TWCR-24MINI (PENDEK)</t>
  </si>
  <si>
    <t>LOOSE LEAF JOYART B5-2670 (50S)</t>
  </si>
  <si>
    <t>CRAYON / OIL PASTEL JOYKO OP-18S PP CASE SEA WORLD</t>
  </si>
  <si>
    <t>PAPER CLIP WARNA KENKO 3100</t>
  </si>
  <si>
    <t>STIP / PENGHAPUS KENKO ERB-40SQ HITAM</t>
  </si>
  <si>
    <t>CORRECTION TAPE JOYKO CT-540</t>
  </si>
  <si>
    <t>CORRECTION TAPE JOYKO CT-545</t>
  </si>
  <si>
    <t>CORRECTION TAPE KENKO CT-809 (8M x 5MM)</t>
  </si>
  <si>
    <t>KO 1073</t>
  </si>
  <si>
    <t>KO 1125</t>
  </si>
  <si>
    <t>KO 1138</t>
  </si>
  <si>
    <t>KO 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</si>
</sst>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11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8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0" borderId="7" xfId="0" applyFont="1" applyFill="1" applyBorder="1" applyAlignment="1"/>
    <xf numFmtId="0" fontId="6" fillId="0" borderId="0" xfId="2" applyFont="1" applyFill="1" applyBorder="1"/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979" zoomScaleNormal="100" workbookViewId="0">
      <selection activeCell="J4026" sqref="J4026:K4026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23020001</v>
      </c>
      <c r="G2" s="11" t="s">
        <v>2</v>
      </c>
      <c r="H2" s="360" t="s">
        <v>30</v>
      </c>
      <c r="I2" s="360"/>
      <c r="J2" s="360"/>
      <c r="K2" s="361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4" t="s">
        <v>3</v>
      </c>
      <c r="G3" s="17"/>
      <c r="H3" s="362"/>
      <c r="I3" s="362"/>
      <c r="J3" s="362"/>
      <c r="K3" s="363"/>
      <c r="L3" s="12"/>
    </row>
    <row r="4" spans="1:12" s="10" customFormat="1" ht="16.5" customHeight="1" x14ac:dyDescent="0.3">
      <c r="A4" s="5"/>
      <c r="B4" s="6" t="s">
        <v>4</v>
      </c>
      <c r="C4" s="7"/>
      <c r="D4" s="365">
        <v>44959</v>
      </c>
      <c r="E4" s="366"/>
      <c r="F4" s="364"/>
      <c r="G4" s="18"/>
      <c r="H4" s="367" t="s">
        <v>31</v>
      </c>
      <c r="I4" s="367"/>
      <c r="J4" s="367"/>
      <c r="K4" s="368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4"/>
      <c r="G5" s="18"/>
      <c r="H5" s="369" t="s">
        <v>32</v>
      </c>
      <c r="I5" s="369"/>
      <c r="J5" s="369"/>
      <c r="K5" s="37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71"/>
      <c r="I6" s="371"/>
      <c r="J6" s="371"/>
      <c r="K6" s="372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144</v>
      </c>
      <c r="C10" s="46" t="s">
        <v>34</v>
      </c>
      <c r="D10" s="47">
        <v>1</v>
      </c>
      <c r="E10" s="114" t="s">
        <v>35</v>
      </c>
      <c r="F10" s="48"/>
      <c r="G10" s="49"/>
      <c r="H10" s="50">
        <v>6100</v>
      </c>
      <c r="I10" s="51">
        <v>0.13</v>
      </c>
      <c r="J10" s="51"/>
      <c r="K10" s="52">
        <f t="shared" ref="K10:K25" si="0">(B10*H10-((B10*H10)*I10))-((B10*H10-((B10*H10)*I10))*J10)</f>
        <v>764208</v>
      </c>
      <c r="L10" s="36"/>
    </row>
    <row r="11" spans="1:12" s="10" customFormat="1" ht="14.1" customHeight="1" x14ac:dyDescent="0.25">
      <c r="A11" s="45">
        <v>2</v>
      </c>
      <c r="B11" s="46">
        <v>144</v>
      </c>
      <c r="C11" s="46" t="s">
        <v>34</v>
      </c>
      <c r="D11" s="94">
        <v>1</v>
      </c>
      <c r="E11" s="114" t="s">
        <v>36</v>
      </c>
      <c r="F11" s="48"/>
      <c r="G11" s="49"/>
      <c r="H11" s="50">
        <v>7700</v>
      </c>
      <c r="I11" s="51">
        <v>0.13</v>
      </c>
      <c r="J11" s="51"/>
      <c r="K11" s="52">
        <f t="shared" si="0"/>
        <v>964656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4"/>
      <c r="E12" s="114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4"/>
      <c r="E13" s="114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7"/>
      <c r="K27" s="34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9">
        <f>SUM(K10:K25)</f>
        <v>1728864</v>
      </c>
      <c r="K28" s="350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1"/>
      <c r="K29" s="351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8"/>
      <c r="K31" s="34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2">
        <f>((J28/1.11)+(K30/1.11))*11%</f>
        <v>171328.86486486485</v>
      </c>
      <c r="K32" s="353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8"/>
      <c r="K33" s="34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1728864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4" t="s">
        <v>37</v>
      </c>
      <c r="K36" s="355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4"/>
      <c r="K37" s="355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23020001</v>
      </c>
      <c r="F40" s="127"/>
      <c r="G40" s="128" t="s">
        <v>2</v>
      </c>
      <c r="H40" s="356" t="str">
        <f>H2</f>
        <v>CV TRINITY CENTRAAL</v>
      </c>
      <c r="I40" s="356"/>
      <c r="J40" s="356"/>
      <c r="K40" s="357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2" t="s">
        <v>3</v>
      </c>
      <c r="G41" s="134"/>
      <c r="H41" s="358"/>
      <c r="I41" s="358"/>
      <c r="J41" s="358"/>
      <c r="K41" s="359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3">
        <f>D4</f>
        <v>44959</v>
      </c>
      <c r="E42" s="334"/>
      <c r="F42" s="332"/>
      <c r="G42" s="135"/>
      <c r="H42" s="335" t="str">
        <f>H4</f>
        <v/>
      </c>
      <c r="I42" s="335"/>
      <c r="J42" s="335"/>
      <c r="K42" s="336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2"/>
      <c r="G43" s="135"/>
      <c r="H43" s="337" t="str">
        <f>H5</f>
        <v>PURWOKERTO</v>
      </c>
      <c r="I43" s="337"/>
      <c r="J43" s="337"/>
      <c r="K43" s="338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0855</v>
      </c>
      <c r="E44" s="126"/>
      <c r="F44" s="137"/>
      <c r="G44" s="138"/>
      <c r="H44" s="339"/>
      <c r="I44" s="339"/>
      <c r="J44" s="339"/>
      <c r="K44" s="340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144</v>
      </c>
      <c r="C48" s="291" t="str">
        <f t="shared" si="1"/>
        <v>PCS</v>
      </c>
      <c r="D48" s="292">
        <f t="shared" si="1"/>
        <v>1</v>
      </c>
      <c r="E48" s="293" t="str">
        <f t="shared" si="1"/>
        <v>GUNTING JOYKO SC-828 SG</v>
      </c>
      <c r="F48" s="162"/>
      <c r="G48" s="163"/>
      <c r="H48" s="164">
        <f t="shared" ref="H48:J63" si="2">H10</f>
        <v>6100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764208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144</v>
      </c>
      <c r="C49" s="291" t="str">
        <f t="shared" si="1"/>
        <v>PCS</v>
      </c>
      <c r="D49" s="292">
        <f t="shared" si="1"/>
        <v>1</v>
      </c>
      <c r="E49" s="293" t="str">
        <f t="shared" si="1"/>
        <v>GUNTING JOYKO SC-838 SG</v>
      </c>
      <c r="F49" s="162"/>
      <c r="G49" s="163"/>
      <c r="H49" s="164">
        <f t="shared" si="2"/>
        <v>7700</v>
      </c>
      <c r="I49" s="165">
        <f t="shared" si="2"/>
        <v>0.13</v>
      </c>
      <c r="J49" s="165">
        <f t="shared" si="2"/>
        <v>0</v>
      </c>
      <c r="K49" s="166">
        <f t="shared" si="3"/>
        <v>964656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0</v>
      </c>
      <c r="C50" s="291">
        <f t="shared" si="1"/>
        <v>0</v>
      </c>
      <c r="D50" s="292">
        <f t="shared" si="1"/>
        <v>0</v>
      </c>
      <c r="E50" s="293">
        <f t="shared" si="1"/>
        <v>0</v>
      </c>
      <c r="F50" s="162"/>
      <c r="G50" s="163"/>
      <c r="H50" s="164">
        <f t="shared" si="2"/>
        <v>0</v>
      </c>
      <c r="I50" s="165">
        <f t="shared" si="2"/>
        <v>0</v>
      </c>
      <c r="J50" s="165">
        <f t="shared" si="2"/>
        <v>0</v>
      </c>
      <c r="K50" s="166">
        <f t="shared" si="3"/>
        <v>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0</v>
      </c>
      <c r="C51" s="291">
        <f t="shared" si="1"/>
        <v>0</v>
      </c>
      <c r="D51" s="292">
        <f t="shared" si="1"/>
        <v>0</v>
      </c>
      <c r="E51" s="293">
        <f t="shared" si="1"/>
        <v>0</v>
      </c>
      <c r="F51" s="162"/>
      <c r="G51" s="163"/>
      <c r="H51" s="164">
        <f t="shared" si="2"/>
        <v>0</v>
      </c>
      <c r="I51" s="165">
        <f t="shared" si="2"/>
        <v>0</v>
      </c>
      <c r="J51" s="165">
        <f t="shared" si="2"/>
        <v>0</v>
      </c>
      <c r="K51" s="166">
        <f t="shared" si="3"/>
        <v>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41"/>
      <c r="K65" s="315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2">
        <f>SUM(K48:K63)</f>
        <v>1728864</v>
      </c>
      <c r="K66" s="343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4"/>
      <c r="K67" s="344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5"/>
      <c r="K69" s="315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5">
        <f>((J66/1.11)+(K68/1.11))*11%</f>
        <v>171328.86486486485</v>
      </c>
      <c r="K70" s="346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5"/>
      <c r="K71" s="315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1728864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6" t="str">
        <f>J36</f>
        <v>NOVI / CONDRO</v>
      </c>
      <c r="K74" s="317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6">
        <f>J37</f>
        <v>0</v>
      </c>
      <c r="K75" s="317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23020001</v>
      </c>
      <c r="F78" s="204"/>
      <c r="G78" s="205" t="s">
        <v>2</v>
      </c>
      <c r="H78" s="318" t="str">
        <f>H40</f>
        <v>CV TRINITY CENTRAAL</v>
      </c>
      <c r="I78" s="318"/>
      <c r="J78" s="318"/>
      <c r="K78" s="319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2" t="s">
        <v>3</v>
      </c>
      <c r="G79" s="211"/>
      <c r="H79" s="320"/>
      <c r="I79" s="320"/>
      <c r="J79" s="320"/>
      <c r="K79" s="321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3">
        <f>D42</f>
        <v>44959</v>
      </c>
      <c r="E80" s="324"/>
      <c r="F80" s="322"/>
      <c r="G80" s="212"/>
      <c r="H80" s="325" t="str">
        <f>H42</f>
        <v/>
      </c>
      <c r="I80" s="325"/>
      <c r="J80" s="325"/>
      <c r="K80" s="326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2"/>
      <c r="G81" s="212"/>
      <c r="H81" s="327" t="str">
        <f>H43</f>
        <v>PURWOKERTO</v>
      </c>
      <c r="I81" s="327"/>
      <c r="J81" s="327"/>
      <c r="K81" s="328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0855</v>
      </c>
      <c r="E82" s="203"/>
      <c r="F82" s="214"/>
      <c r="G82" s="215"/>
      <c r="H82" s="329"/>
      <c r="I82" s="329"/>
      <c r="J82" s="329"/>
      <c r="K82" s="330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144</v>
      </c>
      <c r="C86" s="296" t="str">
        <f t="shared" si="4"/>
        <v>PCS</v>
      </c>
      <c r="D86" s="297">
        <f t="shared" si="4"/>
        <v>1</v>
      </c>
      <c r="E86" s="298" t="str">
        <f t="shared" si="4"/>
        <v>GUNTING JOYKO SC-828 SG</v>
      </c>
      <c r="F86" s="239"/>
      <c r="G86" s="240"/>
      <c r="H86" s="241">
        <f t="shared" ref="H86:J101" si="5">H48</f>
        <v>6100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764208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144</v>
      </c>
      <c r="C87" s="296" t="str">
        <f t="shared" si="4"/>
        <v>PCS</v>
      </c>
      <c r="D87" s="297">
        <f t="shared" si="4"/>
        <v>1</v>
      </c>
      <c r="E87" s="298" t="str">
        <f t="shared" si="4"/>
        <v>GUNTING JOYKO SC-838 SG</v>
      </c>
      <c r="F87" s="239"/>
      <c r="G87" s="240"/>
      <c r="H87" s="241">
        <f t="shared" si="5"/>
        <v>7700</v>
      </c>
      <c r="I87" s="242">
        <f t="shared" si="5"/>
        <v>0.13</v>
      </c>
      <c r="J87" s="242">
        <f t="shared" si="5"/>
        <v>0</v>
      </c>
      <c r="K87" s="243">
        <f t="shared" si="6"/>
        <v>964656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0</v>
      </c>
      <c r="C88" s="296">
        <f t="shared" si="4"/>
        <v>0</v>
      </c>
      <c r="D88" s="297">
        <f t="shared" si="4"/>
        <v>0</v>
      </c>
      <c r="E88" s="298">
        <f t="shared" si="4"/>
        <v>0</v>
      </c>
      <c r="F88" s="239"/>
      <c r="G88" s="240"/>
      <c r="H88" s="241">
        <f t="shared" si="5"/>
        <v>0</v>
      </c>
      <c r="I88" s="242">
        <f t="shared" si="5"/>
        <v>0</v>
      </c>
      <c r="J88" s="242">
        <f t="shared" si="5"/>
        <v>0</v>
      </c>
      <c r="K88" s="243">
        <f t="shared" si="6"/>
        <v>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0</v>
      </c>
      <c r="C89" s="296">
        <f t="shared" si="4"/>
        <v>0</v>
      </c>
      <c r="D89" s="297">
        <f t="shared" si="4"/>
        <v>0</v>
      </c>
      <c r="E89" s="298">
        <f t="shared" si="4"/>
        <v>0</v>
      </c>
      <c r="F89" s="239"/>
      <c r="G89" s="240"/>
      <c r="H89" s="241">
        <f t="shared" si="5"/>
        <v>0</v>
      </c>
      <c r="I89" s="242">
        <f t="shared" si="5"/>
        <v>0</v>
      </c>
      <c r="J89" s="242">
        <f t="shared" si="5"/>
        <v>0</v>
      </c>
      <c r="K89" s="243">
        <f t="shared" si="6"/>
        <v>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31"/>
      <c r="K103" s="310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7">
        <f>SUM(K86:K101)</f>
        <v>1728864</v>
      </c>
      <c r="K104" s="308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9"/>
      <c r="K105" s="309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10"/>
      <c r="K107" s="310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11">
        <f>((J104/1.11)+(K106/1.11))*11%</f>
        <v>171328.86486486485</v>
      </c>
      <c r="K108" s="312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10"/>
      <c r="K109" s="310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1728864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3" t="str">
        <f>J74</f>
        <v>NOVI / CONDRO</v>
      </c>
      <c r="K112" s="314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3">
        <f>J75</f>
        <v>0</v>
      </c>
      <c r="K113" s="314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23020002</v>
      </c>
      <c r="G116" s="11" t="s">
        <v>2</v>
      </c>
      <c r="H116" s="360" t="s">
        <v>39</v>
      </c>
      <c r="I116" s="360"/>
      <c r="J116" s="360"/>
      <c r="K116" s="361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4" t="s">
        <v>3</v>
      </c>
      <c r="G117" s="17"/>
      <c r="H117" s="362"/>
      <c r="I117" s="362"/>
      <c r="J117" s="362"/>
      <c r="K117" s="363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5">
        <v>44960</v>
      </c>
      <c r="E118" s="366"/>
      <c r="F118" s="364"/>
      <c r="G118" s="18"/>
      <c r="H118" s="367" t="s">
        <v>40</v>
      </c>
      <c r="I118" s="367"/>
      <c r="J118" s="367"/>
      <c r="K118" s="368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4"/>
      <c r="G119" s="18"/>
      <c r="H119" s="369" t="s">
        <v>41</v>
      </c>
      <c r="I119" s="369"/>
      <c r="J119" s="369"/>
      <c r="K119" s="370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71"/>
      <c r="I120" s="371"/>
      <c r="J120" s="371"/>
      <c r="K120" s="372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15</v>
      </c>
      <c r="C124" s="46" t="s">
        <v>42</v>
      </c>
      <c r="D124" s="94">
        <v>3</v>
      </c>
      <c r="E124" s="63" t="s">
        <v>43</v>
      </c>
      <c r="F124" s="48"/>
      <c r="G124" s="49"/>
      <c r="H124" s="50">
        <v>180000</v>
      </c>
      <c r="I124" s="51">
        <v>0.14000000000000001</v>
      </c>
      <c r="J124" s="51"/>
      <c r="K124" s="52">
        <f t="shared" ref="K124:K139" si="7">(B124*H124-((B124*H124)*I124))-((B124*H124-((B124*H124)*I124))*J124)</f>
        <v>2322000</v>
      </c>
      <c r="L124" s="36"/>
    </row>
    <row r="125" spans="1:12" s="10" customFormat="1" ht="14.1" customHeight="1" x14ac:dyDescent="0.25">
      <c r="A125" s="45">
        <v>2</v>
      </c>
      <c r="B125" s="46">
        <v>10</v>
      </c>
      <c r="C125" s="46" t="s">
        <v>42</v>
      </c>
      <c r="D125" s="94">
        <v>1</v>
      </c>
      <c r="E125" s="63" t="s">
        <v>44</v>
      </c>
      <c r="F125" s="48"/>
      <c r="G125" s="49"/>
      <c r="H125" s="50">
        <v>120000</v>
      </c>
      <c r="I125" s="51">
        <v>0.14000000000000001</v>
      </c>
      <c r="J125" s="51"/>
      <c r="K125" s="52">
        <f t="shared" si="7"/>
        <v>1032000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7"/>
      <c r="K141" s="34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9">
        <f>SUM(K124:K139)</f>
        <v>3354000</v>
      </c>
      <c r="K142" s="350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1"/>
      <c r="K143" s="351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8"/>
      <c r="K145" s="34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2">
        <f>((J142/1.11)+(K144/1.11))*11%</f>
        <v>332378.37837837834</v>
      </c>
      <c r="K146" s="353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8"/>
      <c r="K147" s="34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3354000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4" t="s">
        <v>45</v>
      </c>
      <c r="K150" s="355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4"/>
      <c r="K151" s="355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23020002</v>
      </c>
      <c r="F154" s="127"/>
      <c r="G154" s="128" t="s">
        <v>2</v>
      </c>
      <c r="H154" s="356" t="str">
        <f>H116</f>
        <v>HARNOYO</v>
      </c>
      <c r="I154" s="356"/>
      <c r="J154" s="356"/>
      <c r="K154" s="357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2" t="s">
        <v>3</v>
      </c>
      <c r="G155" s="134"/>
      <c r="H155" s="358"/>
      <c r="I155" s="358"/>
      <c r="J155" s="358"/>
      <c r="K155" s="359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3">
        <f>D118</f>
        <v>44960</v>
      </c>
      <c r="E156" s="334"/>
      <c r="F156" s="332"/>
      <c r="G156" s="135"/>
      <c r="H156" s="335" t="str">
        <f>H118</f>
        <v>(  BENDAN  )</v>
      </c>
      <c r="I156" s="335"/>
      <c r="J156" s="335"/>
      <c r="K156" s="336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2"/>
      <c r="G157" s="135"/>
      <c r="H157" s="337" t="str">
        <f>H119</f>
        <v>PEKALONGAN</v>
      </c>
      <c r="I157" s="337"/>
      <c r="J157" s="337"/>
      <c r="K157" s="338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0832</v>
      </c>
      <c r="E158" s="126"/>
      <c r="F158" s="137"/>
      <c r="G158" s="138"/>
      <c r="H158" s="339"/>
      <c r="I158" s="339"/>
      <c r="J158" s="339"/>
      <c r="K158" s="340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15</v>
      </c>
      <c r="C162" s="291" t="str">
        <f t="shared" si="8"/>
        <v>GRS</v>
      </c>
      <c r="D162" s="292">
        <f t="shared" si="8"/>
        <v>3</v>
      </c>
      <c r="E162" s="293" t="str">
        <f t="shared" si="8"/>
        <v>BINDER CLIP KENKO NO. 260</v>
      </c>
      <c r="F162" s="162"/>
      <c r="G162" s="163"/>
      <c r="H162" s="164">
        <f t="shared" ref="H162:J162" si="9">H124</f>
        <v>180000</v>
      </c>
      <c r="I162" s="165">
        <f t="shared" si="9"/>
        <v>0.14000000000000001</v>
      </c>
      <c r="J162" s="165">
        <f t="shared" si="9"/>
        <v>0</v>
      </c>
      <c r="K162" s="166">
        <f t="shared" ref="K162:K177" si="10">(B162*H162-((B162*H162)*I162))-((B162*H162-((B162*H162)*I162))*J162)</f>
        <v>2322000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10</v>
      </c>
      <c r="C163" s="291" t="str">
        <f t="shared" si="11"/>
        <v>GRS</v>
      </c>
      <c r="D163" s="292">
        <f t="shared" si="11"/>
        <v>1</v>
      </c>
      <c r="E163" s="293" t="str">
        <f t="shared" si="11"/>
        <v>BINDER CLIP KENKO NO. 200</v>
      </c>
      <c r="F163" s="162"/>
      <c r="G163" s="163"/>
      <c r="H163" s="164">
        <f t="shared" ref="H163:J163" si="12">H125</f>
        <v>120000</v>
      </c>
      <c r="I163" s="165">
        <f t="shared" si="12"/>
        <v>0.14000000000000001</v>
      </c>
      <c r="J163" s="165">
        <f t="shared" si="12"/>
        <v>0</v>
      </c>
      <c r="K163" s="166">
        <f t="shared" si="10"/>
        <v>1032000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41"/>
      <c r="K179" s="315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2">
        <f>SUM(K162:K177)</f>
        <v>3354000</v>
      </c>
      <c r="K180" s="343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4"/>
      <c r="K181" s="344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5"/>
      <c r="K183" s="315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5">
        <f>((J180/1.11)+(K182/1.11))*11%</f>
        <v>332378.37837837834</v>
      </c>
      <c r="K184" s="346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5"/>
      <c r="K185" s="315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3354000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6" t="str">
        <f>J150</f>
        <v>NOVI / YO</v>
      </c>
      <c r="K188" s="317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6">
        <f>J151</f>
        <v>0</v>
      </c>
      <c r="K189" s="317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23020002</v>
      </c>
      <c r="F192" s="204"/>
      <c r="G192" s="205" t="s">
        <v>2</v>
      </c>
      <c r="H192" s="318" t="str">
        <f>H154</f>
        <v>HARNOYO</v>
      </c>
      <c r="I192" s="318"/>
      <c r="J192" s="318"/>
      <c r="K192" s="319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2" t="s">
        <v>3</v>
      </c>
      <c r="G193" s="211"/>
      <c r="H193" s="320"/>
      <c r="I193" s="320"/>
      <c r="J193" s="320"/>
      <c r="K193" s="321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3">
        <f>D156</f>
        <v>44960</v>
      </c>
      <c r="E194" s="324"/>
      <c r="F194" s="322"/>
      <c r="G194" s="212"/>
      <c r="H194" s="325" t="str">
        <f>H156</f>
        <v>(  BENDAN  )</v>
      </c>
      <c r="I194" s="325"/>
      <c r="J194" s="325"/>
      <c r="K194" s="326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2"/>
      <c r="G195" s="212"/>
      <c r="H195" s="327" t="str">
        <f>H157</f>
        <v>PEKALONGAN</v>
      </c>
      <c r="I195" s="327"/>
      <c r="J195" s="327"/>
      <c r="K195" s="328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0832</v>
      </c>
      <c r="E196" s="203"/>
      <c r="F196" s="214"/>
      <c r="G196" s="215"/>
      <c r="H196" s="329"/>
      <c r="I196" s="329"/>
      <c r="J196" s="329"/>
      <c r="K196" s="330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15</v>
      </c>
      <c r="C200" s="296" t="str">
        <f t="shared" si="41"/>
        <v>GRS</v>
      </c>
      <c r="D200" s="297">
        <f t="shared" si="41"/>
        <v>3</v>
      </c>
      <c r="E200" s="298" t="str">
        <f t="shared" si="41"/>
        <v>BINDER CLIP KENKO NO. 260</v>
      </c>
      <c r="F200" s="239"/>
      <c r="G200" s="240"/>
      <c r="H200" s="241">
        <f t="shared" ref="H200:J200" si="42">H162</f>
        <v>180000</v>
      </c>
      <c r="I200" s="242">
        <f t="shared" si="42"/>
        <v>0.14000000000000001</v>
      </c>
      <c r="J200" s="242">
        <f t="shared" si="42"/>
        <v>0</v>
      </c>
      <c r="K200" s="243">
        <f t="shared" ref="K200:K215" si="43">(B200*H200-((B200*H200)*I200))-((B200*H200-((B200*H200)*I200))*J200)</f>
        <v>2322000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10</v>
      </c>
      <c r="C201" s="296" t="str">
        <f t="shared" si="44"/>
        <v>GRS</v>
      </c>
      <c r="D201" s="297">
        <f t="shared" si="44"/>
        <v>1</v>
      </c>
      <c r="E201" s="298" t="str">
        <f t="shared" si="44"/>
        <v>BINDER CLIP KENKO NO. 200</v>
      </c>
      <c r="F201" s="239"/>
      <c r="G201" s="240"/>
      <c r="H201" s="241">
        <f t="shared" ref="H201:J201" si="45">H163</f>
        <v>120000</v>
      </c>
      <c r="I201" s="242">
        <f t="shared" si="45"/>
        <v>0.14000000000000001</v>
      </c>
      <c r="J201" s="242">
        <f t="shared" si="45"/>
        <v>0</v>
      </c>
      <c r="K201" s="243">
        <f t="shared" si="43"/>
        <v>1032000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31"/>
      <c r="K217" s="310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7">
        <f>SUM(K200:K215)</f>
        <v>3354000</v>
      </c>
      <c r="K218" s="308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9"/>
      <c r="K219" s="309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10"/>
      <c r="K221" s="310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11">
        <f>((J218/1.11)+(K220/1.11))*11%</f>
        <v>332378.37837837834</v>
      </c>
      <c r="K222" s="312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10"/>
      <c r="K223" s="310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3354000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3" t="str">
        <f>J188</f>
        <v>NOVI / YO</v>
      </c>
      <c r="K226" s="314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3">
        <f>J189</f>
        <v>0</v>
      </c>
      <c r="K227" s="314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23020003</v>
      </c>
      <c r="G230" s="11" t="s">
        <v>2</v>
      </c>
      <c r="H230" s="379" t="s">
        <v>46</v>
      </c>
      <c r="I230" s="379"/>
      <c r="J230" s="379"/>
      <c r="K230" s="380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4" t="s">
        <v>3</v>
      </c>
      <c r="G231" s="17"/>
      <c r="H231" s="381"/>
      <c r="I231" s="381"/>
      <c r="J231" s="381"/>
      <c r="K231" s="382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5">
        <v>44960</v>
      </c>
      <c r="E232" s="366"/>
      <c r="F232" s="364"/>
      <c r="G232" s="18"/>
      <c r="H232" s="373" t="s">
        <v>47</v>
      </c>
      <c r="I232" s="373"/>
      <c r="J232" s="373"/>
      <c r="K232" s="374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4"/>
      <c r="G233" s="18"/>
      <c r="H233" s="375" t="s">
        <v>32</v>
      </c>
      <c r="I233" s="375"/>
      <c r="J233" s="375"/>
      <c r="K233" s="376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48</v>
      </c>
      <c r="E234" s="9"/>
      <c r="F234" s="21"/>
      <c r="G234" s="22"/>
      <c r="H234" s="377"/>
      <c r="I234" s="377"/>
      <c r="J234" s="377"/>
      <c r="K234" s="378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360</v>
      </c>
      <c r="C238" s="46" t="s">
        <v>49</v>
      </c>
      <c r="D238" s="94"/>
      <c r="E238" s="63" t="s">
        <v>51</v>
      </c>
      <c r="F238" s="48"/>
      <c r="G238" s="49"/>
      <c r="H238" s="50">
        <v>54300</v>
      </c>
      <c r="I238" s="51">
        <v>0.13500000000000001</v>
      </c>
      <c r="J238" s="51"/>
      <c r="K238" s="52">
        <f t="shared" ref="K238:K253" si="74">(B238*H238-((B238*H238)*I238))-((B238*H238-((B238*H238)*I238))*J238)</f>
        <v>16909020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49</v>
      </c>
      <c r="D239" s="94"/>
      <c r="E239" s="63" t="s">
        <v>52</v>
      </c>
      <c r="F239" s="48"/>
      <c r="G239" s="49"/>
      <c r="H239" s="50">
        <v>228000</v>
      </c>
      <c r="I239" s="51">
        <v>0.13500000000000001</v>
      </c>
      <c r="J239" s="51"/>
      <c r="K239" s="52">
        <f t="shared" si="74"/>
        <v>1972200</v>
      </c>
      <c r="L239" s="36"/>
    </row>
    <row r="240" spans="1:12" s="10" customFormat="1" ht="14.1" customHeight="1" x14ac:dyDescent="0.25">
      <c r="A240" s="45">
        <v>3</v>
      </c>
      <c r="B240" s="46">
        <v>60</v>
      </c>
      <c r="C240" s="46" t="s">
        <v>49</v>
      </c>
      <c r="D240" s="94"/>
      <c r="E240" s="63" t="s">
        <v>53</v>
      </c>
      <c r="F240" s="48"/>
      <c r="G240" s="49"/>
      <c r="H240" s="50">
        <v>93000</v>
      </c>
      <c r="I240" s="51">
        <v>0.13500000000000001</v>
      </c>
      <c r="J240" s="51"/>
      <c r="K240" s="52">
        <f t="shared" si="74"/>
        <v>4826700</v>
      </c>
      <c r="L240" s="36"/>
    </row>
    <row r="241" spans="1:12" s="10" customFormat="1" ht="14.1" customHeight="1" x14ac:dyDescent="0.25">
      <c r="A241" s="45">
        <v>4</v>
      </c>
      <c r="B241" s="46">
        <v>40</v>
      </c>
      <c r="C241" s="46" t="s">
        <v>49</v>
      </c>
      <c r="D241" s="94"/>
      <c r="E241" s="63" t="s">
        <v>54</v>
      </c>
      <c r="F241" s="48"/>
      <c r="G241" s="49"/>
      <c r="H241" s="50">
        <v>117600</v>
      </c>
      <c r="I241" s="51">
        <v>0.13500000000000001</v>
      </c>
      <c r="J241" s="51"/>
      <c r="K241" s="52">
        <f t="shared" si="74"/>
        <v>4068960</v>
      </c>
      <c r="L241" s="36"/>
    </row>
    <row r="242" spans="1:12" s="10" customFormat="1" ht="14.1" customHeight="1" x14ac:dyDescent="0.25">
      <c r="A242" s="45">
        <v>5</v>
      </c>
      <c r="B242" s="46">
        <v>600</v>
      </c>
      <c r="C242" s="46" t="s">
        <v>50</v>
      </c>
      <c r="D242" s="94"/>
      <c r="E242" s="305" t="s">
        <v>55</v>
      </c>
      <c r="F242" s="48"/>
      <c r="G242" s="49"/>
      <c r="H242" s="50">
        <v>4200</v>
      </c>
      <c r="I242" s="51">
        <v>0.13500000000000001</v>
      </c>
      <c r="J242" s="51"/>
      <c r="K242" s="52">
        <f t="shared" si="74"/>
        <v>2179800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7"/>
      <c r="K255" s="34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9">
        <f>SUM(K238:K253)</f>
        <v>29956680</v>
      </c>
      <c r="K256" s="350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1"/>
      <c r="K257" s="351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8"/>
      <c r="K259" s="34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2">
        <f>((J256/1.11)+(K258/1.11))*11%</f>
        <v>2968679.9999999995</v>
      </c>
      <c r="K260" s="353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8"/>
      <c r="K261" s="34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29956680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4" t="s">
        <v>45</v>
      </c>
      <c r="K264" s="355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4"/>
      <c r="K265" s="355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23020003</v>
      </c>
      <c r="F268" s="127"/>
      <c r="G268" s="128" t="s">
        <v>2</v>
      </c>
      <c r="H268" s="356" t="str">
        <f>H230</f>
        <v>CV PELITA JAYA</v>
      </c>
      <c r="I268" s="356"/>
      <c r="J268" s="356"/>
      <c r="K268" s="357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2" t="s">
        <v>3</v>
      </c>
      <c r="G269" s="134"/>
      <c r="H269" s="358"/>
      <c r="I269" s="358"/>
      <c r="J269" s="358"/>
      <c r="K269" s="359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3">
        <f>D232</f>
        <v>44960</v>
      </c>
      <c r="E270" s="334"/>
      <c r="F270" s="332"/>
      <c r="G270" s="135"/>
      <c r="H270" s="335" t="str">
        <f>H232</f>
        <v>(ANUGERAH SEJAHTERA)</v>
      </c>
      <c r="I270" s="335"/>
      <c r="J270" s="335"/>
      <c r="K270" s="336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2"/>
      <c r="G271" s="135"/>
      <c r="H271" s="337" t="str">
        <f>H233</f>
        <v>PURWOKERTO</v>
      </c>
      <c r="I271" s="337"/>
      <c r="J271" s="337"/>
      <c r="K271" s="338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0834</v>
      </c>
      <c r="E272" s="126"/>
      <c r="F272" s="137"/>
      <c r="G272" s="138"/>
      <c r="H272" s="339"/>
      <c r="I272" s="339"/>
      <c r="J272" s="339"/>
      <c r="K272" s="340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360</v>
      </c>
      <c r="C276" s="291" t="str">
        <f t="shared" si="75"/>
        <v>LS</v>
      </c>
      <c r="D276" s="292">
        <f t="shared" si="75"/>
        <v>0</v>
      </c>
      <c r="E276" s="293" t="str">
        <f t="shared" si="75"/>
        <v>CORRECTION FLUID KENKO KE-01</v>
      </c>
      <c r="F276" s="162"/>
      <c r="G276" s="163"/>
      <c r="H276" s="164">
        <f t="shared" ref="H276:J276" si="76">H238</f>
        <v>54300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16909020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LS</v>
      </c>
      <c r="D277" s="292">
        <f t="shared" si="78"/>
        <v>0</v>
      </c>
      <c r="E277" s="293" t="str">
        <f t="shared" si="78"/>
        <v>STAPLER KENKO HD-50</v>
      </c>
      <c r="F277" s="162"/>
      <c r="G277" s="163"/>
      <c r="H277" s="164">
        <f t="shared" ref="H277:J277" si="79">H239</f>
        <v>228000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1972200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60</v>
      </c>
      <c r="C278" s="291" t="str">
        <f t="shared" si="80"/>
        <v>LS</v>
      </c>
      <c r="D278" s="292">
        <f t="shared" si="80"/>
        <v>0</v>
      </c>
      <c r="E278" s="293" t="str">
        <f t="shared" si="80"/>
        <v>STAPLER KENKO HD-10</v>
      </c>
      <c r="F278" s="162"/>
      <c r="G278" s="163"/>
      <c r="H278" s="164">
        <f t="shared" ref="H278:J278" si="81">H240</f>
        <v>93000</v>
      </c>
      <c r="I278" s="165">
        <f t="shared" si="81"/>
        <v>0.13500000000000001</v>
      </c>
      <c r="J278" s="165">
        <f t="shared" si="81"/>
        <v>0</v>
      </c>
      <c r="K278" s="166">
        <f t="shared" si="77"/>
        <v>4826700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40</v>
      </c>
      <c r="C279" s="291" t="str">
        <f t="shared" si="82"/>
        <v>LS</v>
      </c>
      <c r="D279" s="292">
        <f t="shared" si="82"/>
        <v>0</v>
      </c>
      <c r="E279" s="293" t="str">
        <f t="shared" si="82"/>
        <v>STAPLER KENKO HD-10D</v>
      </c>
      <c r="F279" s="162"/>
      <c r="G279" s="163"/>
      <c r="H279" s="164">
        <f t="shared" ref="H279:J279" si="83">H241</f>
        <v>117600</v>
      </c>
      <c r="I279" s="165">
        <f t="shared" si="83"/>
        <v>0.13500000000000001</v>
      </c>
      <c r="J279" s="165">
        <f t="shared" si="83"/>
        <v>0</v>
      </c>
      <c r="K279" s="166">
        <f t="shared" si="77"/>
        <v>4068960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600</v>
      </c>
      <c r="C280" s="291" t="str">
        <f t="shared" si="84"/>
        <v>BOX</v>
      </c>
      <c r="D280" s="292">
        <f t="shared" si="84"/>
        <v>0</v>
      </c>
      <c r="E280" s="293" t="str">
        <f t="shared" si="84"/>
        <v>ISI STAPLER (STAPLES) KENKO 1210 PREMIUM (23/10)</v>
      </c>
      <c r="F280" s="162"/>
      <c r="G280" s="163"/>
      <c r="H280" s="164">
        <f t="shared" ref="H280:J280" si="85">H242</f>
        <v>4200</v>
      </c>
      <c r="I280" s="165">
        <f t="shared" si="85"/>
        <v>0.13500000000000001</v>
      </c>
      <c r="J280" s="165">
        <f t="shared" si="85"/>
        <v>0</v>
      </c>
      <c r="K280" s="166">
        <f t="shared" si="77"/>
        <v>2179800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41"/>
      <c r="K293" s="315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2">
        <f>SUM(K276:K291)</f>
        <v>29956680</v>
      </c>
      <c r="K294" s="343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4"/>
      <c r="K295" s="344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5"/>
      <c r="K297" s="315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5">
        <f>((J294/1.11)+(K296/1.11))*11%</f>
        <v>2968679.9999999995</v>
      </c>
      <c r="K298" s="346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5"/>
      <c r="K299" s="315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29956680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6" t="str">
        <f>J264</f>
        <v>NOVI / YO</v>
      </c>
      <c r="K302" s="317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6">
        <f>J265</f>
        <v>0</v>
      </c>
      <c r="K303" s="317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23020003</v>
      </c>
      <c r="F306" s="204"/>
      <c r="G306" s="205" t="s">
        <v>2</v>
      </c>
      <c r="H306" s="318" t="str">
        <f>H268</f>
        <v>CV PELITA JAYA</v>
      </c>
      <c r="I306" s="318"/>
      <c r="J306" s="318"/>
      <c r="K306" s="319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2" t="s">
        <v>3</v>
      </c>
      <c r="G307" s="211"/>
      <c r="H307" s="320"/>
      <c r="I307" s="320"/>
      <c r="J307" s="320"/>
      <c r="K307" s="321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3">
        <f>D270</f>
        <v>44960</v>
      </c>
      <c r="E308" s="324"/>
      <c r="F308" s="322"/>
      <c r="G308" s="212"/>
      <c r="H308" s="325" t="str">
        <f>H270</f>
        <v>(ANUGERAH SEJAHTERA)</v>
      </c>
      <c r="I308" s="325"/>
      <c r="J308" s="325"/>
      <c r="K308" s="326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2"/>
      <c r="G309" s="212"/>
      <c r="H309" s="327" t="str">
        <f>H271</f>
        <v>PURWOKERTO</v>
      </c>
      <c r="I309" s="327"/>
      <c r="J309" s="327"/>
      <c r="K309" s="328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0834</v>
      </c>
      <c r="E310" s="203"/>
      <c r="F310" s="214"/>
      <c r="G310" s="215"/>
      <c r="H310" s="329"/>
      <c r="I310" s="329"/>
      <c r="J310" s="329"/>
      <c r="K310" s="330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360</v>
      </c>
      <c r="C314" s="296" t="str">
        <f t="shared" si="108"/>
        <v>LS</v>
      </c>
      <c r="D314" s="297">
        <f t="shared" si="108"/>
        <v>0</v>
      </c>
      <c r="E314" s="298" t="str">
        <f t="shared" si="108"/>
        <v>CORRECTION FLUID KENKO KE-01</v>
      </c>
      <c r="F314" s="239"/>
      <c r="G314" s="240"/>
      <c r="H314" s="241">
        <f t="shared" ref="H314:J314" si="109">H276</f>
        <v>54300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16909020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LS</v>
      </c>
      <c r="D315" s="297">
        <f t="shared" si="111"/>
        <v>0</v>
      </c>
      <c r="E315" s="298" t="str">
        <f t="shared" si="111"/>
        <v>STAPLER KENKO HD-50</v>
      </c>
      <c r="F315" s="239"/>
      <c r="G315" s="240"/>
      <c r="H315" s="241">
        <f t="shared" ref="H315:J315" si="112">H277</f>
        <v>228000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1972200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60</v>
      </c>
      <c r="C316" s="296" t="str">
        <f t="shared" si="113"/>
        <v>LS</v>
      </c>
      <c r="D316" s="297">
        <f t="shared" si="113"/>
        <v>0</v>
      </c>
      <c r="E316" s="298" t="str">
        <f t="shared" si="113"/>
        <v>STAPLER KENKO HD-10</v>
      </c>
      <c r="F316" s="239"/>
      <c r="G316" s="240"/>
      <c r="H316" s="241">
        <f t="shared" ref="H316:J316" si="114">H278</f>
        <v>93000</v>
      </c>
      <c r="I316" s="242">
        <f t="shared" si="114"/>
        <v>0.13500000000000001</v>
      </c>
      <c r="J316" s="242">
        <f t="shared" si="114"/>
        <v>0</v>
      </c>
      <c r="K316" s="243">
        <f t="shared" si="110"/>
        <v>4826700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40</v>
      </c>
      <c r="C317" s="296" t="str">
        <f t="shared" si="115"/>
        <v>LS</v>
      </c>
      <c r="D317" s="297">
        <f t="shared" si="115"/>
        <v>0</v>
      </c>
      <c r="E317" s="298" t="str">
        <f t="shared" si="115"/>
        <v>STAPLER KENKO HD-10D</v>
      </c>
      <c r="F317" s="239"/>
      <c r="G317" s="240"/>
      <c r="H317" s="241">
        <f t="shared" ref="H317:J317" si="116">H279</f>
        <v>117600</v>
      </c>
      <c r="I317" s="242">
        <f t="shared" si="116"/>
        <v>0.13500000000000001</v>
      </c>
      <c r="J317" s="242">
        <f t="shared" si="116"/>
        <v>0</v>
      </c>
      <c r="K317" s="243">
        <f t="shared" si="110"/>
        <v>4068960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600</v>
      </c>
      <c r="C318" s="296" t="str">
        <f t="shared" si="117"/>
        <v>BOX</v>
      </c>
      <c r="D318" s="297">
        <f t="shared" si="117"/>
        <v>0</v>
      </c>
      <c r="E318" s="298" t="str">
        <f t="shared" si="117"/>
        <v>ISI STAPLER (STAPLES) KENKO 1210 PREMIUM (23/10)</v>
      </c>
      <c r="F318" s="239"/>
      <c r="G318" s="240"/>
      <c r="H318" s="241">
        <f t="shared" ref="H318:J318" si="118">H280</f>
        <v>4200</v>
      </c>
      <c r="I318" s="242">
        <f t="shared" si="118"/>
        <v>0.13500000000000001</v>
      </c>
      <c r="J318" s="242">
        <f t="shared" si="118"/>
        <v>0</v>
      </c>
      <c r="K318" s="243">
        <f t="shared" si="110"/>
        <v>2179800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31"/>
      <c r="K331" s="310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7">
        <f>SUM(K314:K329)</f>
        <v>29956680</v>
      </c>
      <c r="K332" s="308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9"/>
      <c r="K333" s="309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10"/>
      <c r="K335" s="310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11">
        <f>((J332/1.11)+(K334/1.11))*11%</f>
        <v>2968679.9999999995</v>
      </c>
      <c r="K336" s="312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10"/>
      <c r="K337" s="310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29956680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3" t="str">
        <f>J302</f>
        <v>NOVI / YO</v>
      </c>
      <c r="K340" s="314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3">
        <f>J303</f>
        <v>0</v>
      </c>
      <c r="K341" s="314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23020004</v>
      </c>
      <c r="G344" s="11" t="s">
        <v>2</v>
      </c>
      <c r="H344" s="360" t="s">
        <v>30</v>
      </c>
      <c r="I344" s="360"/>
      <c r="J344" s="360"/>
      <c r="K344" s="361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4" t="s">
        <v>3</v>
      </c>
      <c r="G345" s="17"/>
      <c r="H345" s="362"/>
      <c r="I345" s="362"/>
      <c r="J345" s="362"/>
      <c r="K345" s="363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5">
        <v>44961</v>
      </c>
      <c r="E346" s="366"/>
      <c r="F346" s="364"/>
      <c r="G346" s="18"/>
      <c r="H346" s="367" t="s">
        <v>31</v>
      </c>
      <c r="I346" s="367"/>
      <c r="J346" s="367"/>
      <c r="K346" s="368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4"/>
      <c r="G347" s="18"/>
      <c r="H347" s="369" t="s">
        <v>32</v>
      </c>
      <c r="I347" s="369"/>
      <c r="J347" s="369"/>
      <c r="K347" s="370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56</v>
      </c>
      <c r="E348" s="9"/>
      <c r="F348" s="21"/>
      <c r="G348" s="22"/>
      <c r="H348" s="371"/>
      <c r="I348" s="371"/>
      <c r="J348" s="371"/>
      <c r="K348" s="372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34</v>
      </c>
      <c r="D352" s="94">
        <v>1</v>
      </c>
      <c r="E352" s="114" t="s">
        <v>57</v>
      </c>
      <c r="F352" s="48"/>
      <c r="G352" s="49"/>
      <c r="H352" s="50">
        <v>2050</v>
      </c>
      <c r="I352" s="51">
        <v>0.13</v>
      </c>
      <c r="J352" s="51"/>
      <c r="K352" s="52">
        <f t="shared" ref="K352:K367" si="141">(B352*H352-((B352*H352)*I352))-((B352*H352-((B352*H352)*I352))*J352)</f>
        <v>1783500</v>
      </c>
      <c r="L352" s="36"/>
    </row>
    <row r="353" spans="1:12" s="10" customFormat="1" ht="14.1" customHeight="1" x14ac:dyDescent="0.25">
      <c r="A353" s="45">
        <v>2</v>
      </c>
      <c r="B353" s="46">
        <v>288</v>
      </c>
      <c r="C353" s="46" t="s">
        <v>34</v>
      </c>
      <c r="D353" s="94">
        <v>2</v>
      </c>
      <c r="E353" s="114" t="s">
        <v>58</v>
      </c>
      <c r="F353" s="48"/>
      <c r="G353" s="49"/>
      <c r="H353" s="50">
        <v>18600</v>
      </c>
      <c r="I353" s="51">
        <v>0.13</v>
      </c>
      <c r="J353" s="51"/>
      <c r="K353" s="52">
        <f t="shared" si="141"/>
        <v>4660416</v>
      </c>
      <c r="L353" s="36"/>
    </row>
    <row r="354" spans="1:12" s="10" customFormat="1" ht="14.1" customHeight="1" x14ac:dyDescent="0.25">
      <c r="A354" s="45">
        <v>3</v>
      </c>
      <c r="B354" s="46">
        <v>288</v>
      </c>
      <c r="C354" s="46" t="s">
        <v>34</v>
      </c>
      <c r="D354" s="94">
        <v>2</v>
      </c>
      <c r="E354" s="114" t="s">
        <v>59</v>
      </c>
      <c r="F354" s="48"/>
      <c r="G354" s="49"/>
      <c r="H354" s="50">
        <v>9000</v>
      </c>
      <c r="I354" s="51">
        <v>0.13</v>
      </c>
      <c r="J354" s="51"/>
      <c r="K354" s="52">
        <f t="shared" si="141"/>
        <v>2255040</v>
      </c>
      <c r="L354" s="36"/>
    </row>
    <row r="355" spans="1:12" s="10" customFormat="1" ht="14.1" customHeight="1" x14ac:dyDescent="0.25">
      <c r="A355" s="45">
        <v>4</v>
      </c>
      <c r="B355" s="46">
        <v>48</v>
      </c>
      <c r="C355" s="46" t="s">
        <v>60</v>
      </c>
      <c r="D355" s="94">
        <v>2</v>
      </c>
      <c r="E355" s="114" t="s">
        <v>61</v>
      </c>
      <c r="F355" s="48"/>
      <c r="G355" s="49"/>
      <c r="H355" s="50">
        <v>124200</v>
      </c>
      <c r="I355" s="51">
        <v>0.13</v>
      </c>
      <c r="J355" s="51"/>
      <c r="K355" s="52">
        <f t="shared" si="141"/>
        <v>5186592</v>
      </c>
      <c r="L355" s="36"/>
    </row>
    <row r="356" spans="1:12" s="10" customFormat="1" ht="14.1" customHeight="1" x14ac:dyDescent="0.25">
      <c r="A356" s="45">
        <v>5</v>
      </c>
      <c r="B356" s="46">
        <v>15</v>
      </c>
      <c r="C356" s="46" t="s">
        <v>34</v>
      </c>
      <c r="D356" s="94" t="s">
        <v>31</v>
      </c>
      <c r="E356" s="114" t="s">
        <v>62</v>
      </c>
      <c r="F356" s="48"/>
      <c r="G356" s="49"/>
      <c r="H356" s="50">
        <v>45000</v>
      </c>
      <c r="I356" s="51">
        <v>0.13</v>
      </c>
      <c r="J356" s="51"/>
      <c r="K356" s="52">
        <f t="shared" si="141"/>
        <v>587250</v>
      </c>
      <c r="L356" s="36"/>
    </row>
    <row r="357" spans="1:12" s="10" customFormat="1" ht="14.1" customHeight="1" x14ac:dyDescent="0.25">
      <c r="A357" s="45">
        <v>6</v>
      </c>
      <c r="B357" s="46">
        <v>5</v>
      </c>
      <c r="C357" s="46" t="s">
        <v>60</v>
      </c>
      <c r="D357" s="94" t="s">
        <v>31</v>
      </c>
      <c r="E357" s="114" t="s">
        <v>63</v>
      </c>
      <c r="F357" s="48"/>
      <c r="G357" s="49"/>
      <c r="H357" s="50">
        <v>74400</v>
      </c>
      <c r="I357" s="51">
        <v>0.13</v>
      </c>
      <c r="J357" s="51"/>
      <c r="K357" s="52">
        <f t="shared" si="141"/>
        <v>323640</v>
      </c>
      <c r="L357" s="36"/>
    </row>
    <row r="358" spans="1:12" s="10" customFormat="1" ht="14.1" customHeight="1" x14ac:dyDescent="0.25">
      <c r="A358" s="45">
        <v>7</v>
      </c>
      <c r="B358" s="46">
        <v>5</v>
      </c>
      <c r="C358" s="46" t="s">
        <v>60</v>
      </c>
      <c r="D358" s="94" t="s">
        <v>31</v>
      </c>
      <c r="E358" s="114" t="s">
        <v>64</v>
      </c>
      <c r="F358" s="48"/>
      <c r="G358" s="49"/>
      <c r="H358" s="50">
        <v>88200</v>
      </c>
      <c r="I358" s="51">
        <v>0.13</v>
      </c>
      <c r="J358" s="51"/>
      <c r="K358" s="52">
        <f t="shared" si="141"/>
        <v>383670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7"/>
      <c r="K369" s="34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9">
        <f>SUM(K352:K367)</f>
        <v>15180108</v>
      </c>
      <c r="K370" s="350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1"/>
      <c r="K371" s="351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8"/>
      <c r="K373" s="34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2">
        <f>((J370/1.11)+(K372/1.11))*11%</f>
        <v>1504335.027027027</v>
      </c>
      <c r="K374" s="353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8"/>
      <c r="K375" s="34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15180108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4" t="s">
        <v>37</v>
      </c>
      <c r="K378" s="355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4"/>
      <c r="K379" s="355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23020004</v>
      </c>
      <c r="F382" s="127"/>
      <c r="G382" s="128" t="s">
        <v>2</v>
      </c>
      <c r="H382" s="356" t="str">
        <f>H344</f>
        <v>CV TRINITY CENTRAAL</v>
      </c>
      <c r="I382" s="356"/>
      <c r="J382" s="356"/>
      <c r="K382" s="357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2" t="s">
        <v>3</v>
      </c>
      <c r="G383" s="134"/>
      <c r="H383" s="358"/>
      <c r="I383" s="358"/>
      <c r="J383" s="358"/>
      <c r="K383" s="359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3">
        <f>D346</f>
        <v>44961</v>
      </c>
      <c r="E384" s="334"/>
      <c r="F384" s="332"/>
      <c r="G384" s="135"/>
      <c r="H384" s="335" t="str">
        <f>H346</f>
        <v/>
      </c>
      <c r="I384" s="335"/>
      <c r="J384" s="335"/>
      <c r="K384" s="336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2"/>
      <c r="G385" s="135"/>
      <c r="H385" s="337" t="str">
        <f>H347</f>
        <v>PURWOKERTO</v>
      </c>
      <c r="I385" s="337"/>
      <c r="J385" s="337"/>
      <c r="K385" s="338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0862</v>
      </c>
      <c r="E386" s="126"/>
      <c r="F386" s="137"/>
      <c r="G386" s="138"/>
      <c r="H386" s="339"/>
      <c r="I386" s="339"/>
      <c r="J386" s="339"/>
      <c r="K386" s="340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1000</v>
      </c>
      <c r="C390" s="291" t="str">
        <f t="shared" si="142"/>
        <v>PCS</v>
      </c>
      <c r="D390" s="292">
        <f t="shared" si="142"/>
        <v>1</v>
      </c>
      <c r="E390" s="293" t="str">
        <f t="shared" si="142"/>
        <v>LABEL HARGA JOYKO LB-2RL (1 LINE PUTIH)</v>
      </c>
      <c r="F390" s="162"/>
      <c r="G390" s="163"/>
      <c r="H390" s="164">
        <f t="shared" ref="H390:J390" si="143">H352</f>
        <v>2050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1783500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288</v>
      </c>
      <c r="C391" s="291" t="str">
        <f t="shared" si="145"/>
        <v>PCS</v>
      </c>
      <c r="D391" s="292">
        <f t="shared" si="145"/>
        <v>2</v>
      </c>
      <c r="E391" s="293" t="str">
        <f t="shared" si="145"/>
        <v>CRAYON / OIL PASTEL PUTAR JOYKO TWCR-12MINI (PENDEK)</v>
      </c>
      <c r="F391" s="162"/>
      <c r="G391" s="163"/>
      <c r="H391" s="164">
        <f t="shared" ref="H391:J391" si="146">H353</f>
        <v>18600</v>
      </c>
      <c r="I391" s="165">
        <f t="shared" si="146"/>
        <v>0.13</v>
      </c>
      <c r="J391" s="165">
        <f t="shared" si="146"/>
        <v>0</v>
      </c>
      <c r="K391" s="166">
        <f t="shared" si="144"/>
        <v>4660416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288</v>
      </c>
      <c r="C392" s="291" t="str">
        <f t="shared" si="147"/>
        <v>PCS</v>
      </c>
      <c r="D392" s="292">
        <f t="shared" si="147"/>
        <v>2</v>
      </c>
      <c r="E392" s="293" t="str">
        <f t="shared" si="147"/>
        <v>CRAYON / OIL PASTEL JOYKO OP-12CR ROUND (MINI)</v>
      </c>
      <c r="F392" s="162"/>
      <c r="G392" s="163"/>
      <c r="H392" s="164">
        <f t="shared" ref="H392:J392" si="148">H354</f>
        <v>9000</v>
      </c>
      <c r="I392" s="165">
        <f t="shared" si="148"/>
        <v>0.13</v>
      </c>
      <c r="J392" s="165">
        <f t="shared" si="148"/>
        <v>0</v>
      </c>
      <c r="K392" s="166">
        <f t="shared" si="144"/>
        <v>2255040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48</v>
      </c>
      <c r="C393" s="291" t="str">
        <f t="shared" si="149"/>
        <v>LSN</v>
      </c>
      <c r="D393" s="292">
        <f t="shared" si="149"/>
        <v>2</v>
      </c>
      <c r="E393" s="293" t="str">
        <f t="shared" si="149"/>
        <v>PENSIL WARNA KENKO CP-12F CLASSIC (PANJANG)</v>
      </c>
      <c r="F393" s="162"/>
      <c r="G393" s="163"/>
      <c r="H393" s="164">
        <f t="shared" ref="H393:J393" si="150">H355</f>
        <v>124200</v>
      </c>
      <c r="I393" s="165">
        <f t="shared" si="150"/>
        <v>0.13</v>
      </c>
      <c r="J393" s="165">
        <f t="shared" si="150"/>
        <v>0</v>
      </c>
      <c r="K393" s="166">
        <f t="shared" si="144"/>
        <v>5186592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15</v>
      </c>
      <c r="C394" s="291" t="str">
        <f t="shared" si="151"/>
        <v>PCS</v>
      </c>
      <c r="D394" s="292" t="str">
        <f t="shared" si="151"/>
        <v/>
      </c>
      <c r="E394" s="293" t="str">
        <f t="shared" si="151"/>
        <v>MESIN LABEL HARGA KENKO MX-5500 (8 DIGITS, 1 LINE)</v>
      </c>
      <c r="F394" s="162"/>
      <c r="G394" s="163"/>
      <c r="H394" s="164">
        <f t="shared" ref="H394:J394" si="152">H356</f>
        <v>45000</v>
      </c>
      <c r="I394" s="165">
        <f t="shared" si="152"/>
        <v>0.13</v>
      </c>
      <c r="J394" s="165">
        <f t="shared" si="152"/>
        <v>0</v>
      </c>
      <c r="K394" s="166">
        <f t="shared" si="144"/>
        <v>587250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5</v>
      </c>
      <c r="C395" s="291" t="str">
        <f t="shared" si="153"/>
        <v>LSN</v>
      </c>
      <c r="D395" s="292" t="str">
        <f t="shared" si="153"/>
        <v/>
      </c>
      <c r="E395" s="293" t="str">
        <f t="shared" si="153"/>
        <v>DATE STAMP KENKO D-4 (Cap Tanggal 4 Mm)</v>
      </c>
      <c r="F395" s="162"/>
      <c r="G395" s="163"/>
      <c r="H395" s="164">
        <f t="shared" ref="H395:J395" si="154">H357</f>
        <v>74400</v>
      </c>
      <c r="I395" s="165">
        <f t="shared" si="154"/>
        <v>0.13</v>
      </c>
      <c r="J395" s="165">
        <f t="shared" si="154"/>
        <v>0</v>
      </c>
      <c r="K395" s="166">
        <f t="shared" si="144"/>
        <v>323640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5</v>
      </c>
      <c r="C396" s="291" t="str">
        <f t="shared" si="155"/>
        <v>LSN</v>
      </c>
      <c r="D396" s="292" t="str">
        <f t="shared" si="155"/>
        <v/>
      </c>
      <c r="E396" s="293" t="str">
        <f t="shared" si="155"/>
        <v>JANGKA (MATH SET) JOYKO MS-55</v>
      </c>
      <c r="F396" s="162"/>
      <c r="G396" s="163"/>
      <c r="H396" s="164">
        <f t="shared" ref="H396:J396" si="156">H358</f>
        <v>88200</v>
      </c>
      <c r="I396" s="165">
        <f t="shared" si="156"/>
        <v>0.13</v>
      </c>
      <c r="J396" s="165">
        <f t="shared" si="156"/>
        <v>0</v>
      </c>
      <c r="K396" s="166">
        <f t="shared" si="144"/>
        <v>383670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41"/>
      <c r="K407" s="315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2">
        <f>SUM(K390:K405)</f>
        <v>15180108</v>
      </c>
      <c r="K408" s="343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4"/>
      <c r="K409" s="344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5"/>
      <c r="K411" s="315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5">
        <f>((J408/1.11)+(K410/1.11))*11%</f>
        <v>1504335.027027027</v>
      </c>
      <c r="K412" s="346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5"/>
      <c r="K413" s="315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15180108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6" t="str">
        <f>J378</f>
        <v>NOVI / CONDRO</v>
      </c>
      <c r="K416" s="317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6">
        <f>J379</f>
        <v>0</v>
      </c>
      <c r="K417" s="317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23020004</v>
      </c>
      <c r="F420" s="204"/>
      <c r="G420" s="205" t="s">
        <v>2</v>
      </c>
      <c r="H420" s="318" t="str">
        <f>H382</f>
        <v>CV TRINITY CENTRAAL</v>
      </c>
      <c r="I420" s="318"/>
      <c r="J420" s="318"/>
      <c r="K420" s="319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2" t="s">
        <v>3</v>
      </c>
      <c r="G421" s="211"/>
      <c r="H421" s="320"/>
      <c r="I421" s="320"/>
      <c r="J421" s="320"/>
      <c r="K421" s="321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3">
        <f>D384</f>
        <v>44961</v>
      </c>
      <c r="E422" s="324"/>
      <c r="F422" s="322"/>
      <c r="G422" s="212"/>
      <c r="H422" s="325" t="str">
        <f>H384</f>
        <v/>
      </c>
      <c r="I422" s="325"/>
      <c r="J422" s="325"/>
      <c r="K422" s="326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2"/>
      <c r="G423" s="212"/>
      <c r="H423" s="327" t="str">
        <f>H385</f>
        <v>PURWOKERTO</v>
      </c>
      <c r="I423" s="327"/>
      <c r="J423" s="327"/>
      <c r="K423" s="328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0862</v>
      </c>
      <c r="E424" s="203"/>
      <c r="F424" s="214"/>
      <c r="G424" s="215"/>
      <c r="H424" s="329"/>
      <c r="I424" s="329"/>
      <c r="J424" s="329"/>
      <c r="K424" s="330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1000</v>
      </c>
      <c r="C428" s="296" t="str">
        <f t="shared" si="175"/>
        <v>PCS</v>
      </c>
      <c r="D428" s="297">
        <f t="shared" si="175"/>
        <v>1</v>
      </c>
      <c r="E428" s="298" t="str">
        <f t="shared" si="175"/>
        <v>LABEL HARGA JOYKO LB-2RL (1 LINE PUTIH)</v>
      </c>
      <c r="F428" s="239"/>
      <c r="G428" s="240"/>
      <c r="H428" s="241">
        <f t="shared" ref="H428:J428" si="176">H390</f>
        <v>2050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1783500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288</v>
      </c>
      <c r="C429" s="296" t="str">
        <f t="shared" si="178"/>
        <v>PCS</v>
      </c>
      <c r="D429" s="297">
        <f t="shared" si="178"/>
        <v>2</v>
      </c>
      <c r="E429" s="298" t="str">
        <f t="shared" si="178"/>
        <v>CRAYON / OIL PASTEL PUTAR JOYKO TWCR-12MINI (PENDEK)</v>
      </c>
      <c r="F429" s="239"/>
      <c r="G429" s="240"/>
      <c r="H429" s="241">
        <f t="shared" ref="H429:J429" si="179">H391</f>
        <v>18600</v>
      </c>
      <c r="I429" s="242">
        <f t="shared" si="179"/>
        <v>0.13</v>
      </c>
      <c r="J429" s="242">
        <f t="shared" si="179"/>
        <v>0</v>
      </c>
      <c r="K429" s="243">
        <f t="shared" si="177"/>
        <v>4660416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288</v>
      </c>
      <c r="C430" s="296" t="str">
        <f t="shared" si="180"/>
        <v>PCS</v>
      </c>
      <c r="D430" s="297">
        <f t="shared" si="180"/>
        <v>2</v>
      </c>
      <c r="E430" s="298" t="str">
        <f t="shared" si="180"/>
        <v>CRAYON / OIL PASTEL JOYKO OP-12CR ROUND (MINI)</v>
      </c>
      <c r="F430" s="239"/>
      <c r="G430" s="240"/>
      <c r="H430" s="241">
        <f t="shared" ref="H430:J430" si="181">H392</f>
        <v>9000</v>
      </c>
      <c r="I430" s="242">
        <f t="shared" si="181"/>
        <v>0.13</v>
      </c>
      <c r="J430" s="242">
        <f t="shared" si="181"/>
        <v>0</v>
      </c>
      <c r="K430" s="243">
        <f t="shared" si="177"/>
        <v>2255040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48</v>
      </c>
      <c r="C431" s="296" t="str">
        <f t="shared" si="182"/>
        <v>LSN</v>
      </c>
      <c r="D431" s="297">
        <f t="shared" si="182"/>
        <v>2</v>
      </c>
      <c r="E431" s="298" t="str">
        <f t="shared" si="182"/>
        <v>PENSIL WARNA KENKO CP-12F CLASSIC (PANJANG)</v>
      </c>
      <c r="F431" s="239"/>
      <c r="G431" s="240"/>
      <c r="H431" s="241">
        <f t="shared" ref="H431:J431" si="183">H393</f>
        <v>124200</v>
      </c>
      <c r="I431" s="242">
        <f t="shared" si="183"/>
        <v>0.13</v>
      </c>
      <c r="J431" s="242">
        <f t="shared" si="183"/>
        <v>0</v>
      </c>
      <c r="K431" s="243">
        <f t="shared" si="177"/>
        <v>5186592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15</v>
      </c>
      <c r="C432" s="296" t="str">
        <f t="shared" si="184"/>
        <v>PCS</v>
      </c>
      <c r="D432" s="297" t="str">
        <f t="shared" si="184"/>
        <v/>
      </c>
      <c r="E432" s="298" t="str">
        <f t="shared" si="184"/>
        <v>MESIN LABEL HARGA KENKO MX-5500 (8 DIGITS, 1 LINE)</v>
      </c>
      <c r="F432" s="239"/>
      <c r="G432" s="240"/>
      <c r="H432" s="241">
        <f t="shared" ref="H432:J432" si="185">H394</f>
        <v>45000</v>
      </c>
      <c r="I432" s="242">
        <f t="shared" si="185"/>
        <v>0.13</v>
      </c>
      <c r="J432" s="242">
        <f t="shared" si="185"/>
        <v>0</v>
      </c>
      <c r="K432" s="243">
        <f t="shared" si="177"/>
        <v>587250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5</v>
      </c>
      <c r="C433" s="296" t="str">
        <f t="shared" si="186"/>
        <v>LSN</v>
      </c>
      <c r="D433" s="297" t="str">
        <f t="shared" si="186"/>
        <v/>
      </c>
      <c r="E433" s="298" t="str">
        <f t="shared" si="186"/>
        <v>DATE STAMP KENKO D-4 (Cap Tanggal 4 Mm)</v>
      </c>
      <c r="F433" s="239"/>
      <c r="G433" s="240"/>
      <c r="H433" s="241">
        <f t="shared" ref="H433:J433" si="187">H395</f>
        <v>74400</v>
      </c>
      <c r="I433" s="242">
        <f t="shared" si="187"/>
        <v>0.13</v>
      </c>
      <c r="J433" s="242">
        <f t="shared" si="187"/>
        <v>0</v>
      </c>
      <c r="K433" s="243">
        <f t="shared" si="177"/>
        <v>323640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5</v>
      </c>
      <c r="C434" s="296" t="str">
        <f t="shared" si="188"/>
        <v>LSN</v>
      </c>
      <c r="D434" s="297" t="str">
        <f t="shared" si="188"/>
        <v/>
      </c>
      <c r="E434" s="298" t="str">
        <f t="shared" si="188"/>
        <v>JANGKA (MATH SET) JOYKO MS-55</v>
      </c>
      <c r="F434" s="239"/>
      <c r="G434" s="240"/>
      <c r="H434" s="241">
        <f t="shared" ref="H434:J434" si="189">H396</f>
        <v>88200</v>
      </c>
      <c r="I434" s="242">
        <f t="shared" si="189"/>
        <v>0.13</v>
      </c>
      <c r="J434" s="242">
        <f t="shared" si="189"/>
        <v>0</v>
      </c>
      <c r="K434" s="243">
        <f t="shared" si="177"/>
        <v>383670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31"/>
      <c r="K445" s="310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7">
        <f>SUM(K428:K443)</f>
        <v>15180108</v>
      </c>
      <c r="K446" s="308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9"/>
      <c r="K447" s="309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10"/>
      <c r="K449" s="310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11">
        <f>((J446/1.11)+(K448/1.11))*11%</f>
        <v>1504335.027027027</v>
      </c>
      <c r="K450" s="312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10"/>
      <c r="K451" s="310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15180108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3" t="str">
        <f>J416</f>
        <v>NOVI / CONDRO</v>
      </c>
      <c r="K454" s="314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3">
        <f>J417</f>
        <v>0</v>
      </c>
      <c r="K455" s="314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23020005</v>
      </c>
      <c r="G458" s="11" t="s">
        <v>2</v>
      </c>
      <c r="H458" s="360" t="s">
        <v>46</v>
      </c>
      <c r="I458" s="360"/>
      <c r="J458" s="360"/>
      <c r="K458" s="361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4" t="s">
        <v>3</v>
      </c>
      <c r="G459" s="17"/>
      <c r="H459" s="362"/>
      <c r="I459" s="362"/>
      <c r="J459" s="362"/>
      <c r="K459" s="363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5">
        <v>44961</v>
      </c>
      <c r="E460" s="366"/>
      <c r="F460" s="364"/>
      <c r="G460" s="18"/>
      <c r="H460" s="367" t="s">
        <v>47</v>
      </c>
      <c r="I460" s="367"/>
      <c r="J460" s="367"/>
      <c r="K460" s="368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4"/>
      <c r="G461" s="18"/>
      <c r="H461" s="369" t="s">
        <v>32</v>
      </c>
      <c r="I461" s="369"/>
      <c r="J461" s="369"/>
      <c r="K461" s="370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65</v>
      </c>
      <c r="E462" s="9"/>
      <c r="F462" s="21"/>
      <c r="G462" s="22"/>
      <c r="H462" s="371"/>
      <c r="I462" s="371"/>
      <c r="J462" s="371"/>
      <c r="K462" s="372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48</v>
      </c>
      <c r="C466" s="46" t="s">
        <v>60</v>
      </c>
      <c r="D466" s="94">
        <v>2</v>
      </c>
      <c r="E466" s="114" t="s">
        <v>64</v>
      </c>
      <c r="F466" s="48"/>
      <c r="G466" s="49"/>
      <c r="H466" s="50">
        <v>88200</v>
      </c>
      <c r="I466" s="51">
        <v>0.13500000000000001</v>
      </c>
      <c r="J466" s="51"/>
      <c r="K466" s="52">
        <f t="shared" ref="K466:K481" si="208">(B466*H466-((B466*H466)*I466))-((B466*H466-((B466*H466)*I466))*J466)</f>
        <v>3662064</v>
      </c>
      <c r="L466" s="36"/>
    </row>
    <row r="467" spans="1:12" s="10" customFormat="1" ht="14.1" customHeight="1" x14ac:dyDescent="0.25">
      <c r="A467" s="45">
        <v>2</v>
      </c>
      <c r="B467" s="46">
        <v>24</v>
      </c>
      <c r="C467" s="46" t="s">
        <v>60</v>
      </c>
      <c r="D467" s="94">
        <v>1</v>
      </c>
      <c r="E467" s="114" t="s">
        <v>66</v>
      </c>
      <c r="F467" s="48"/>
      <c r="G467" s="49"/>
      <c r="H467" s="50">
        <v>88200</v>
      </c>
      <c r="I467" s="51">
        <v>0.13500000000000001</v>
      </c>
      <c r="J467" s="51"/>
      <c r="K467" s="52">
        <f t="shared" si="208"/>
        <v>1831032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7"/>
      <c r="K483" s="34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9">
        <f>SUM(K466:K481)</f>
        <v>5493096</v>
      </c>
      <c r="K484" s="350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1"/>
      <c r="K485" s="351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8"/>
      <c r="K487" s="34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2">
        <f>((J484/1.11)+(K486/1.11))*11%</f>
        <v>544360.86486486485</v>
      </c>
      <c r="K488" s="353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8"/>
      <c r="K489" s="34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5493096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4" t="s">
        <v>37</v>
      </c>
      <c r="K492" s="355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4"/>
      <c r="K493" s="355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23020005</v>
      </c>
      <c r="F496" s="127"/>
      <c r="G496" s="128" t="s">
        <v>2</v>
      </c>
      <c r="H496" s="356" t="str">
        <f>H458</f>
        <v>CV PELITA JAYA</v>
      </c>
      <c r="I496" s="356"/>
      <c r="J496" s="356"/>
      <c r="K496" s="357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2" t="s">
        <v>3</v>
      </c>
      <c r="G497" s="134"/>
      <c r="H497" s="358"/>
      <c r="I497" s="358"/>
      <c r="J497" s="358"/>
      <c r="K497" s="359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3">
        <f>D460</f>
        <v>44961</v>
      </c>
      <c r="E498" s="334"/>
      <c r="F498" s="332"/>
      <c r="G498" s="135"/>
      <c r="H498" s="335" t="str">
        <f>H460</f>
        <v>(ANUGERAH SEJAHTERA)</v>
      </c>
      <c r="I498" s="335"/>
      <c r="J498" s="335"/>
      <c r="K498" s="336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2"/>
      <c r="G499" s="135"/>
      <c r="H499" s="337" t="str">
        <f>H461</f>
        <v>PURWOKERTO</v>
      </c>
      <c r="I499" s="337"/>
      <c r="J499" s="337"/>
      <c r="K499" s="338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0863</v>
      </c>
      <c r="E500" s="126"/>
      <c r="F500" s="137"/>
      <c r="G500" s="138"/>
      <c r="H500" s="339"/>
      <c r="I500" s="339"/>
      <c r="J500" s="339"/>
      <c r="K500" s="340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48</v>
      </c>
      <c r="C504" s="291" t="str">
        <f t="shared" si="209"/>
        <v>LSN</v>
      </c>
      <c r="D504" s="292">
        <f t="shared" si="209"/>
        <v>2</v>
      </c>
      <c r="E504" s="293" t="str">
        <f t="shared" si="209"/>
        <v>JANGKA (MATH SET) JOYKO MS-55</v>
      </c>
      <c r="F504" s="162"/>
      <c r="G504" s="163"/>
      <c r="H504" s="164">
        <f t="shared" ref="H504:J504" si="210">H466</f>
        <v>88200</v>
      </c>
      <c r="I504" s="165">
        <f t="shared" si="210"/>
        <v>0.13500000000000001</v>
      </c>
      <c r="J504" s="165">
        <f t="shared" si="210"/>
        <v>0</v>
      </c>
      <c r="K504" s="166">
        <f t="shared" ref="K504:K519" si="211">(B504*H504-((B504*H504)*I504))-((B504*H504-((B504*H504)*I504))*J504)</f>
        <v>3662064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24</v>
      </c>
      <c r="C505" s="291" t="str">
        <f t="shared" si="212"/>
        <v>LSN</v>
      </c>
      <c r="D505" s="292">
        <f t="shared" si="212"/>
        <v>1</v>
      </c>
      <c r="E505" s="293" t="str">
        <f t="shared" si="212"/>
        <v>JANGKA (MATH SET) JOYKO MS-25</v>
      </c>
      <c r="F505" s="162"/>
      <c r="G505" s="163"/>
      <c r="H505" s="164">
        <f t="shared" ref="H505:J505" si="213">H467</f>
        <v>88200</v>
      </c>
      <c r="I505" s="165">
        <f t="shared" si="213"/>
        <v>0.13500000000000001</v>
      </c>
      <c r="J505" s="165">
        <f t="shared" si="213"/>
        <v>0</v>
      </c>
      <c r="K505" s="166">
        <f t="shared" si="211"/>
        <v>1831032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41"/>
      <c r="K521" s="315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2">
        <f>SUM(K504:K519)</f>
        <v>5493096</v>
      </c>
      <c r="K522" s="343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4"/>
      <c r="K523" s="344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5"/>
      <c r="K525" s="315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5">
        <f>((J522/1.11)+(K524/1.11))*11%</f>
        <v>544360.86486486485</v>
      </c>
      <c r="K526" s="346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5"/>
      <c r="K527" s="315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5493096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6" t="str">
        <f>J492</f>
        <v>NOVI / CONDRO</v>
      </c>
      <c r="K530" s="317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6">
        <f>J493</f>
        <v>0</v>
      </c>
      <c r="K531" s="317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23020005</v>
      </c>
      <c r="F534" s="204"/>
      <c r="G534" s="205" t="s">
        <v>2</v>
      </c>
      <c r="H534" s="318" t="str">
        <f>H496</f>
        <v>CV PELITA JAYA</v>
      </c>
      <c r="I534" s="318"/>
      <c r="J534" s="318"/>
      <c r="K534" s="319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2" t="s">
        <v>3</v>
      </c>
      <c r="G535" s="211"/>
      <c r="H535" s="320"/>
      <c r="I535" s="320"/>
      <c r="J535" s="320"/>
      <c r="K535" s="321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3">
        <f>D498</f>
        <v>44961</v>
      </c>
      <c r="E536" s="324"/>
      <c r="F536" s="322"/>
      <c r="G536" s="212"/>
      <c r="H536" s="325" t="str">
        <f>H498</f>
        <v>(ANUGERAH SEJAHTERA)</v>
      </c>
      <c r="I536" s="325"/>
      <c r="J536" s="325"/>
      <c r="K536" s="326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2"/>
      <c r="G537" s="212"/>
      <c r="H537" s="327" t="str">
        <f>H499</f>
        <v>PURWOKERTO</v>
      </c>
      <c r="I537" s="327"/>
      <c r="J537" s="327"/>
      <c r="K537" s="328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0863</v>
      </c>
      <c r="E538" s="203"/>
      <c r="F538" s="214"/>
      <c r="G538" s="215"/>
      <c r="H538" s="329"/>
      <c r="I538" s="329"/>
      <c r="J538" s="329"/>
      <c r="K538" s="330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48</v>
      </c>
      <c r="C542" s="296" t="str">
        <f t="shared" si="242"/>
        <v>LSN</v>
      </c>
      <c r="D542" s="297">
        <f t="shared" si="242"/>
        <v>2</v>
      </c>
      <c r="E542" s="298" t="str">
        <f t="shared" si="242"/>
        <v>JANGKA (MATH SET) JOYKO MS-55</v>
      </c>
      <c r="F542" s="239"/>
      <c r="G542" s="240"/>
      <c r="H542" s="241">
        <f t="shared" ref="H542:J542" si="243">H504</f>
        <v>88200</v>
      </c>
      <c r="I542" s="242">
        <f t="shared" si="243"/>
        <v>0.13500000000000001</v>
      </c>
      <c r="J542" s="242">
        <f t="shared" si="243"/>
        <v>0</v>
      </c>
      <c r="K542" s="243">
        <f t="shared" ref="K542:K557" si="244">(B542*H542-((B542*H542)*I542))-((B542*H542-((B542*H542)*I542))*J542)</f>
        <v>3662064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24</v>
      </c>
      <c r="C543" s="296" t="str">
        <f t="shared" si="245"/>
        <v>LSN</v>
      </c>
      <c r="D543" s="297">
        <f t="shared" si="245"/>
        <v>1</v>
      </c>
      <c r="E543" s="298" t="str">
        <f t="shared" si="245"/>
        <v>JANGKA (MATH SET) JOYKO MS-25</v>
      </c>
      <c r="F543" s="239"/>
      <c r="G543" s="240"/>
      <c r="H543" s="241">
        <f t="shared" ref="H543:J543" si="246">H505</f>
        <v>88200</v>
      </c>
      <c r="I543" s="242">
        <f t="shared" si="246"/>
        <v>0.13500000000000001</v>
      </c>
      <c r="J543" s="242">
        <f t="shared" si="246"/>
        <v>0</v>
      </c>
      <c r="K543" s="243">
        <f t="shared" si="244"/>
        <v>1831032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31"/>
      <c r="K559" s="310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7">
        <f>SUM(K542:K557)</f>
        <v>5493096</v>
      </c>
      <c r="K560" s="308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9"/>
      <c r="K561" s="309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10"/>
      <c r="K563" s="310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11">
        <f>((J560/1.11)+(K562/1.11))*11%</f>
        <v>544360.86486486485</v>
      </c>
      <c r="K564" s="312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10"/>
      <c r="K565" s="310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5493096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3" t="str">
        <f>J530</f>
        <v>NOVI / CONDRO</v>
      </c>
      <c r="K568" s="314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3">
        <f>J531</f>
        <v>0</v>
      </c>
      <c r="K569" s="314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23020006</v>
      </c>
      <c r="G572" s="11" t="s">
        <v>2</v>
      </c>
      <c r="H572" s="360" t="s">
        <v>67</v>
      </c>
      <c r="I572" s="360"/>
      <c r="J572" s="360"/>
      <c r="K572" s="361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4" t="s">
        <v>3</v>
      </c>
      <c r="G573" s="17"/>
      <c r="H573" s="362"/>
      <c r="I573" s="362"/>
      <c r="J573" s="362"/>
      <c r="K573" s="363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5">
        <v>44963</v>
      </c>
      <c r="E574" s="366"/>
      <c r="F574" s="364"/>
      <c r="G574" s="18"/>
      <c r="H574" s="367" t="s">
        <v>68</v>
      </c>
      <c r="I574" s="367"/>
      <c r="J574" s="367"/>
      <c r="K574" s="368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4"/>
      <c r="G575" s="18"/>
      <c r="H575" s="369" t="s">
        <v>69</v>
      </c>
      <c r="I575" s="369"/>
      <c r="J575" s="369"/>
      <c r="K575" s="370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74</v>
      </c>
      <c r="E576" s="9"/>
      <c r="F576" s="21"/>
      <c r="G576" s="22"/>
      <c r="H576" s="371"/>
      <c r="I576" s="371"/>
      <c r="J576" s="371"/>
      <c r="K576" s="372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24</v>
      </c>
      <c r="C580" s="46" t="s">
        <v>60</v>
      </c>
      <c r="D580" s="94">
        <v>1</v>
      </c>
      <c r="E580" s="114" t="s">
        <v>66</v>
      </c>
      <c r="F580" s="48"/>
      <c r="G580" s="49"/>
      <c r="H580" s="50">
        <v>88200</v>
      </c>
      <c r="I580" s="51">
        <v>0.125</v>
      </c>
      <c r="J580" s="51"/>
      <c r="K580" s="52">
        <f t="shared" ref="K580:K595" si="275">(B580*H580-((B580*H580)*I580))-((B580*H580-((B580*H580)*I580))*J580)</f>
        <v>1852200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60</v>
      </c>
      <c r="D581" s="94">
        <v>2</v>
      </c>
      <c r="E581" s="114" t="s">
        <v>70</v>
      </c>
      <c r="F581" s="48"/>
      <c r="G581" s="49"/>
      <c r="H581" s="50">
        <v>11100</v>
      </c>
      <c r="I581" s="51">
        <v>0.125</v>
      </c>
      <c r="J581" s="51"/>
      <c r="K581" s="52">
        <f t="shared" si="275"/>
        <v>466200</v>
      </c>
      <c r="L581" s="36"/>
    </row>
    <row r="582" spans="1:12" s="10" customFormat="1" ht="14.1" customHeight="1" x14ac:dyDescent="0.25">
      <c r="A582" s="45">
        <v>3</v>
      </c>
      <c r="B582" s="46">
        <v>36</v>
      </c>
      <c r="C582" s="46" t="s">
        <v>34</v>
      </c>
      <c r="D582" s="94">
        <v>1</v>
      </c>
      <c r="E582" s="114" t="s">
        <v>71</v>
      </c>
      <c r="F582" s="48"/>
      <c r="G582" s="49"/>
      <c r="H582" s="50">
        <v>58000</v>
      </c>
      <c r="I582" s="51">
        <v>0.125</v>
      </c>
      <c r="J582" s="51"/>
      <c r="K582" s="52">
        <f t="shared" si="275"/>
        <v>1827000</v>
      </c>
      <c r="L582" s="36"/>
    </row>
    <row r="583" spans="1:12" s="10" customFormat="1" ht="14.1" customHeight="1" x14ac:dyDescent="0.25">
      <c r="A583" s="45">
        <v>4</v>
      </c>
      <c r="B583" s="46">
        <v>144</v>
      </c>
      <c r="C583" s="46" t="s">
        <v>60</v>
      </c>
      <c r="D583" s="94">
        <v>1</v>
      </c>
      <c r="E583" s="114" t="s">
        <v>72</v>
      </c>
      <c r="F583" s="48"/>
      <c r="G583" s="49"/>
      <c r="H583" s="50">
        <v>39000</v>
      </c>
      <c r="I583" s="51">
        <v>0.125</v>
      </c>
      <c r="J583" s="51"/>
      <c r="K583" s="52">
        <f t="shared" si="275"/>
        <v>4914000</v>
      </c>
      <c r="L583" s="36"/>
    </row>
    <row r="584" spans="1:12" s="10" customFormat="1" ht="14.1" customHeight="1" x14ac:dyDescent="0.25">
      <c r="A584" s="45">
        <v>5</v>
      </c>
      <c r="B584" s="46">
        <v>24</v>
      </c>
      <c r="C584" s="46" t="s">
        <v>60</v>
      </c>
      <c r="D584" s="94">
        <v>1</v>
      </c>
      <c r="E584" s="114" t="s">
        <v>73</v>
      </c>
      <c r="F584" s="48"/>
      <c r="G584" s="49"/>
      <c r="H584" s="50">
        <v>37200</v>
      </c>
      <c r="I584" s="51">
        <v>0.125</v>
      </c>
      <c r="J584" s="51"/>
      <c r="K584" s="52">
        <f t="shared" si="275"/>
        <v>781200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7"/>
      <c r="K597" s="34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9">
        <f>SUM(K580:K595)</f>
        <v>9840600</v>
      </c>
      <c r="K598" s="350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1"/>
      <c r="K599" s="351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8"/>
      <c r="K601" s="34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2">
        <f>((J598/1.11)+(K600/1.11))*11%</f>
        <v>975194.59459459444</v>
      </c>
      <c r="K602" s="353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8"/>
      <c r="K603" s="34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9840600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4" t="s">
        <v>37</v>
      </c>
      <c r="K606" s="355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4"/>
      <c r="K607" s="355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23020006</v>
      </c>
      <c r="F610" s="127"/>
      <c r="G610" s="128" t="s">
        <v>2</v>
      </c>
      <c r="H610" s="356" t="str">
        <f>H572</f>
        <v>LILY JULIAWATI</v>
      </c>
      <c r="I610" s="356"/>
      <c r="J610" s="356"/>
      <c r="K610" s="357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2" t="s">
        <v>3</v>
      </c>
      <c r="G611" s="134"/>
      <c r="H611" s="358"/>
      <c r="I611" s="358"/>
      <c r="J611" s="358"/>
      <c r="K611" s="359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3">
        <f>D574</f>
        <v>44963</v>
      </c>
      <c r="E612" s="334"/>
      <c r="F612" s="332"/>
      <c r="G612" s="135"/>
      <c r="H612" s="335" t="str">
        <f>H574</f>
        <v>(REJO AGUNG)</v>
      </c>
      <c r="I612" s="335"/>
      <c r="J612" s="335"/>
      <c r="K612" s="336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2"/>
      <c r="G613" s="135"/>
      <c r="H613" s="337" t="str">
        <f>H575</f>
        <v>JOMBANG</v>
      </c>
      <c r="I613" s="337"/>
      <c r="J613" s="337"/>
      <c r="K613" s="338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G 0793</v>
      </c>
      <c r="E614" s="126"/>
      <c r="F614" s="137"/>
      <c r="G614" s="138"/>
      <c r="H614" s="339"/>
      <c r="I614" s="339"/>
      <c r="J614" s="339"/>
      <c r="K614" s="340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24</v>
      </c>
      <c r="C618" s="291" t="str">
        <f t="shared" si="276"/>
        <v>LSN</v>
      </c>
      <c r="D618" s="292">
        <f t="shared" si="276"/>
        <v>1</v>
      </c>
      <c r="E618" s="293" t="str">
        <f t="shared" si="276"/>
        <v>JANGKA (MATH SET) JOYKO MS-25</v>
      </c>
      <c r="F618" s="162"/>
      <c r="G618" s="163"/>
      <c r="H618" s="164">
        <f t="shared" ref="H618:J618" si="277">H580</f>
        <v>88200</v>
      </c>
      <c r="I618" s="165">
        <f t="shared" si="277"/>
        <v>0.125</v>
      </c>
      <c r="J618" s="165">
        <f t="shared" si="277"/>
        <v>0</v>
      </c>
      <c r="K618" s="166">
        <f t="shared" ref="K618:K633" si="278">(B618*H618-((B618*H618)*I618))-((B618*H618-((B618*H618)*I618))*J618)</f>
        <v>1852200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292">
        <f t="shared" si="279"/>
        <v>2</v>
      </c>
      <c r="E619" s="293" t="str">
        <f t="shared" si="279"/>
        <v>TAPE CUTTER JOYKO TD-102</v>
      </c>
      <c r="F619" s="162"/>
      <c r="G619" s="163"/>
      <c r="H619" s="164">
        <f t="shared" ref="H619:J619" si="280">H581</f>
        <v>11100</v>
      </c>
      <c r="I619" s="165">
        <f t="shared" si="280"/>
        <v>0.125</v>
      </c>
      <c r="J619" s="165">
        <f t="shared" si="280"/>
        <v>0</v>
      </c>
      <c r="K619" s="166">
        <f t="shared" si="278"/>
        <v>466200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36</v>
      </c>
      <c r="C620" s="291" t="str">
        <f t="shared" si="281"/>
        <v>PCS</v>
      </c>
      <c r="D620" s="292">
        <f t="shared" si="281"/>
        <v>1</v>
      </c>
      <c r="E620" s="293" t="str">
        <f t="shared" si="281"/>
        <v>STAPLER LONG REACH JOYKO HD-35LA</v>
      </c>
      <c r="F620" s="162"/>
      <c r="G620" s="163"/>
      <c r="H620" s="164">
        <f t="shared" ref="H620:J620" si="282">H582</f>
        <v>58000</v>
      </c>
      <c r="I620" s="165">
        <f t="shared" si="282"/>
        <v>0.125</v>
      </c>
      <c r="J620" s="165">
        <f t="shared" si="282"/>
        <v>0</v>
      </c>
      <c r="K620" s="166">
        <f t="shared" si="278"/>
        <v>1827000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144</v>
      </c>
      <c r="C621" s="291" t="str">
        <f t="shared" si="283"/>
        <v>LSN</v>
      </c>
      <c r="D621" s="292">
        <f t="shared" si="283"/>
        <v>1</v>
      </c>
      <c r="E621" s="293" t="str">
        <f t="shared" si="283"/>
        <v>GEL PEN KENKO HI-TECH-H 0.28 MM HITAM</v>
      </c>
      <c r="F621" s="162"/>
      <c r="G621" s="163"/>
      <c r="H621" s="164">
        <f t="shared" ref="H621:J621" si="284">H583</f>
        <v>39000</v>
      </c>
      <c r="I621" s="165">
        <f t="shared" si="284"/>
        <v>0.125</v>
      </c>
      <c r="J621" s="165">
        <f t="shared" si="284"/>
        <v>0</v>
      </c>
      <c r="K621" s="166">
        <f t="shared" si="278"/>
        <v>4914000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24</v>
      </c>
      <c r="C622" s="291" t="str">
        <f t="shared" si="285"/>
        <v>LSN</v>
      </c>
      <c r="D622" s="292">
        <f t="shared" si="285"/>
        <v>1</v>
      </c>
      <c r="E622" s="293" t="str">
        <f t="shared" si="285"/>
        <v>PAPER CLIP WARNA JOYKO C-3100</v>
      </c>
      <c r="F622" s="162"/>
      <c r="G622" s="163"/>
      <c r="H622" s="164">
        <f t="shared" ref="H622:J622" si="286">H584</f>
        <v>37200</v>
      </c>
      <c r="I622" s="165">
        <f t="shared" si="286"/>
        <v>0.125</v>
      </c>
      <c r="J622" s="165">
        <f t="shared" si="286"/>
        <v>0</v>
      </c>
      <c r="K622" s="166">
        <f t="shared" si="278"/>
        <v>781200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41"/>
      <c r="K635" s="315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2">
        <f>SUM(K618:K633)</f>
        <v>9840600</v>
      </c>
      <c r="K636" s="343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4"/>
      <c r="K637" s="344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5"/>
      <c r="K639" s="315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5">
        <f>((J636/1.11)+(K638/1.11))*11%</f>
        <v>975194.59459459444</v>
      </c>
      <c r="K640" s="346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5"/>
      <c r="K641" s="315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9840600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6" t="str">
        <f>J606</f>
        <v>NOVI / CONDRO</v>
      </c>
      <c r="K644" s="317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6">
        <f>J607</f>
        <v>0</v>
      </c>
      <c r="K645" s="317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23020006</v>
      </c>
      <c r="F648" s="204"/>
      <c r="G648" s="205" t="s">
        <v>2</v>
      </c>
      <c r="H648" s="318" t="str">
        <f>H610</f>
        <v>LILY JULIAWATI</v>
      </c>
      <c r="I648" s="318"/>
      <c r="J648" s="318"/>
      <c r="K648" s="319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2" t="s">
        <v>3</v>
      </c>
      <c r="G649" s="211"/>
      <c r="H649" s="320"/>
      <c r="I649" s="320"/>
      <c r="J649" s="320"/>
      <c r="K649" s="321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3">
        <f>D612</f>
        <v>44963</v>
      </c>
      <c r="E650" s="324"/>
      <c r="F650" s="322"/>
      <c r="G650" s="212"/>
      <c r="H650" s="325" t="str">
        <f>H612</f>
        <v>(REJO AGUNG)</v>
      </c>
      <c r="I650" s="325"/>
      <c r="J650" s="325"/>
      <c r="K650" s="326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2"/>
      <c r="G651" s="212"/>
      <c r="H651" s="327" t="str">
        <f>H613</f>
        <v>JOMBANG</v>
      </c>
      <c r="I651" s="327"/>
      <c r="J651" s="327"/>
      <c r="K651" s="328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G 0793</v>
      </c>
      <c r="E652" s="203"/>
      <c r="F652" s="214"/>
      <c r="G652" s="215"/>
      <c r="H652" s="329"/>
      <c r="I652" s="329"/>
      <c r="J652" s="329"/>
      <c r="K652" s="330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24</v>
      </c>
      <c r="C656" s="296" t="str">
        <f t="shared" si="309"/>
        <v>LSN</v>
      </c>
      <c r="D656" s="297">
        <f t="shared" si="309"/>
        <v>1</v>
      </c>
      <c r="E656" s="298" t="str">
        <f t="shared" si="309"/>
        <v>JANGKA (MATH SET) JOYKO MS-25</v>
      </c>
      <c r="F656" s="239"/>
      <c r="G656" s="240"/>
      <c r="H656" s="241">
        <f t="shared" ref="H656:J656" si="310">H618</f>
        <v>88200</v>
      </c>
      <c r="I656" s="242">
        <f t="shared" si="310"/>
        <v>0.125</v>
      </c>
      <c r="J656" s="242">
        <f t="shared" si="310"/>
        <v>0</v>
      </c>
      <c r="K656" s="243">
        <f t="shared" ref="K656:K671" si="311">(B656*H656-((B656*H656)*I656))-((B656*H656-((B656*H656)*I656))*J656)</f>
        <v>1852200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297">
        <f t="shared" si="312"/>
        <v>2</v>
      </c>
      <c r="E657" s="298" t="str">
        <f t="shared" si="312"/>
        <v>TAPE CUTTER JOYKO TD-102</v>
      </c>
      <c r="F657" s="239"/>
      <c r="G657" s="240"/>
      <c r="H657" s="241">
        <f t="shared" ref="H657:J657" si="313">H619</f>
        <v>11100</v>
      </c>
      <c r="I657" s="242">
        <f t="shared" si="313"/>
        <v>0.125</v>
      </c>
      <c r="J657" s="242">
        <f t="shared" si="313"/>
        <v>0</v>
      </c>
      <c r="K657" s="243">
        <f t="shared" si="311"/>
        <v>466200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36</v>
      </c>
      <c r="C658" s="296" t="str">
        <f t="shared" si="314"/>
        <v>PCS</v>
      </c>
      <c r="D658" s="297">
        <f t="shared" si="314"/>
        <v>1</v>
      </c>
      <c r="E658" s="298" t="str">
        <f t="shared" si="314"/>
        <v>STAPLER LONG REACH JOYKO HD-35LA</v>
      </c>
      <c r="F658" s="239"/>
      <c r="G658" s="240"/>
      <c r="H658" s="241">
        <f t="shared" ref="H658:J658" si="315">H620</f>
        <v>58000</v>
      </c>
      <c r="I658" s="242">
        <f t="shared" si="315"/>
        <v>0.125</v>
      </c>
      <c r="J658" s="242">
        <f t="shared" si="315"/>
        <v>0</v>
      </c>
      <c r="K658" s="243">
        <f t="shared" si="311"/>
        <v>1827000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144</v>
      </c>
      <c r="C659" s="296" t="str">
        <f t="shared" si="316"/>
        <v>LSN</v>
      </c>
      <c r="D659" s="297">
        <f t="shared" si="316"/>
        <v>1</v>
      </c>
      <c r="E659" s="298" t="str">
        <f t="shared" si="316"/>
        <v>GEL PEN KENKO HI-TECH-H 0.28 MM HITAM</v>
      </c>
      <c r="F659" s="239"/>
      <c r="G659" s="240"/>
      <c r="H659" s="241">
        <f t="shared" ref="H659:J659" si="317">H621</f>
        <v>39000</v>
      </c>
      <c r="I659" s="242">
        <f t="shared" si="317"/>
        <v>0.125</v>
      </c>
      <c r="J659" s="242">
        <f t="shared" si="317"/>
        <v>0</v>
      </c>
      <c r="K659" s="243">
        <f t="shared" si="311"/>
        <v>4914000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24</v>
      </c>
      <c r="C660" s="296" t="str">
        <f t="shared" si="318"/>
        <v>LSN</v>
      </c>
      <c r="D660" s="297">
        <f t="shared" si="318"/>
        <v>1</v>
      </c>
      <c r="E660" s="298" t="str">
        <f t="shared" si="318"/>
        <v>PAPER CLIP WARNA JOYKO C-3100</v>
      </c>
      <c r="F660" s="239"/>
      <c r="G660" s="240"/>
      <c r="H660" s="241">
        <f t="shared" ref="H660:J660" si="319">H622</f>
        <v>37200</v>
      </c>
      <c r="I660" s="242">
        <f t="shared" si="319"/>
        <v>0.125</v>
      </c>
      <c r="J660" s="242">
        <f t="shared" si="319"/>
        <v>0</v>
      </c>
      <c r="K660" s="243">
        <f t="shared" si="311"/>
        <v>781200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31"/>
      <c r="K673" s="310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7">
        <f>SUM(K656:K671)</f>
        <v>9840600</v>
      </c>
      <c r="K674" s="308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9"/>
      <c r="K675" s="309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10"/>
      <c r="K677" s="310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11">
        <f>((J674/1.11)+(K676/1.11))*11%</f>
        <v>975194.59459459444</v>
      </c>
      <c r="K678" s="312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10"/>
      <c r="K679" s="310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9840600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3" t="str">
        <f>J644</f>
        <v>NOVI / CONDRO</v>
      </c>
      <c r="K682" s="314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3">
        <f>J645</f>
        <v>0</v>
      </c>
      <c r="K683" s="314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23020007</v>
      </c>
      <c r="G686" s="11" t="s">
        <v>2</v>
      </c>
      <c r="H686" s="360" t="s">
        <v>75</v>
      </c>
      <c r="I686" s="360"/>
      <c r="J686" s="360"/>
      <c r="K686" s="361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4" t="s">
        <v>3</v>
      </c>
      <c r="G687" s="17"/>
      <c r="H687" s="362"/>
      <c r="I687" s="362"/>
      <c r="J687" s="362"/>
      <c r="K687" s="363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5">
        <v>44961</v>
      </c>
      <c r="E688" s="366"/>
      <c r="F688" s="364"/>
      <c r="G688" s="18"/>
      <c r="H688" s="367" t="s">
        <v>31</v>
      </c>
      <c r="I688" s="367"/>
      <c r="J688" s="367"/>
      <c r="K688" s="368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4"/>
      <c r="G689" s="18"/>
      <c r="H689" s="369" t="s">
        <v>76</v>
      </c>
      <c r="I689" s="369"/>
      <c r="J689" s="369"/>
      <c r="K689" s="370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77</v>
      </c>
      <c r="E690" s="9"/>
      <c r="F690" s="21"/>
      <c r="G690" s="22"/>
      <c r="H690" s="371"/>
      <c r="I690" s="371"/>
      <c r="J690" s="371"/>
      <c r="K690" s="372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3</v>
      </c>
      <c r="C694" s="46" t="s">
        <v>60</v>
      </c>
      <c r="D694" s="94" t="s">
        <v>31</v>
      </c>
      <c r="E694" s="114" t="s">
        <v>78</v>
      </c>
      <c r="F694" s="48"/>
      <c r="G694" s="49"/>
      <c r="H694" s="50">
        <v>522000</v>
      </c>
      <c r="I694" s="51">
        <v>0.14499999999999999</v>
      </c>
      <c r="J694" s="51"/>
      <c r="K694" s="52">
        <f t="shared" ref="K694:K709" si="342">(B694*H694-((B694*H694)*I694))-((B694*H694-((B694*H694)*I694))*J694)</f>
        <v>1338930</v>
      </c>
      <c r="L694" s="36"/>
    </row>
    <row r="695" spans="1:12" s="10" customFormat="1" ht="14.1" customHeight="1" x14ac:dyDescent="0.25">
      <c r="A695" s="45">
        <v>2</v>
      </c>
      <c r="B695" s="46">
        <v>1</v>
      </c>
      <c r="C695" s="46" t="s">
        <v>60</v>
      </c>
      <c r="D695" s="94" t="s">
        <v>31</v>
      </c>
      <c r="E695" s="114" t="s">
        <v>79</v>
      </c>
      <c r="F695" s="48"/>
      <c r="G695" s="49"/>
      <c r="H695" s="50">
        <v>33000</v>
      </c>
      <c r="I695" s="51">
        <v>0.14499999999999999</v>
      </c>
      <c r="J695" s="51"/>
      <c r="K695" s="52">
        <f t="shared" si="342"/>
        <v>28215</v>
      </c>
      <c r="L695" s="36"/>
    </row>
    <row r="696" spans="1:12" s="10" customFormat="1" ht="14.1" customHeight="1" x14ac:dyDescent="0.25">
      <c r="A696" s="45">
        <v>3</v>
      </c>
      <c r="B696" s="46">
        <v>10</v>
      </c>
      <c r="C696" s="46" t="s">
        <v>60</v>
      </c>
      <c r="D696" s="94" t="s">
        <v>31</v>
      </c>
      <c r="E696" s="114" t="s">
        <v>80</v>
      </c>
      <c r="F696" s="48"/>
      <c r="G696" s="49"/>
      <c r="H696" s="50">
        <v>59400</v>
      </c>
      <c r="I696" s="51">
        <v>0.14499999999999999</v>
      </c>
      <c r="J696" s="51"/>
      <c r="K696" s="52">
        <f t="shared" si="342"/>
        <v>507870</v>
      </c>
      <c r="L696" s="36"/>
    </row>
    <row r="697" spans="1:12" s="10" customFormat="1" ht="14.1" customHeight="1" x14ac:dyDescent="0.25">
      <c r="A697" s="45">
        <v>4</v>
      </c>
      <c r="B697" s="46">
        <v>8</v>
      </c>
      <c r="C697" s="46" t="s">
        <v>60</v>
      </c>
      <c r="D697" s="94" t="s">
        <v>31</v>
      </c>
      <c r="E697" s="114" t="s">
        <v>81</v>
      </c>
      <c r="F697" s="48"/>
      <c r="G697" s="49"/>
      <c r="H697" s="50">
        <v>84000</v>
      </c>
      <c r="I697" s="51">
        <v>0.14499999999999999</v>
      </c>
      <c r="J697" s="51"/>
      <c r="K697" s="52">
        <f t="shared" si="342"/>
        <v>574560</v>
      </c>
      <c r="L697" s="36"/>
    </row>
    <row r="698" spans="1:12" s="10" customFormat="1" ht="14.1" customHeight="1" x14ac:dyDescent="0.25">
      <c r="A698" s="45">
        <v>5</v>
      </c>
      <c r="B698" s="46">
        <v>1</v>
      </c>
      <c r="C698" s="46" t="s">
        <v>60</v>
      </c>
      <c r="D698" s="94" t="s">
        <v>31</v>
      </c>
      <c r="E698" s="114" t="s">
        <v>82</v>
      </c>
      <c r="F698" s="48"/>
      <c r="G698" s="49"/>
      <c r="H698" s="50">
        <v>77400</v>
      </c>
      <c r="I698" s="51">
        <v>0.14499999999999999</v>
      </c>
      <c r="J698" s="51"/>
      <c r="K698" s="52">
        <f t="shared" si="342"/>
        <v>66177</v>
      </c>
      <c r="L698" s="36"/>
    </row>
    <row r="699" spans="1:12" s="10" customFormat="1" ht="14.1" customHeight="1" x14ac:dyDescent="0.25">
      <c r="A699" s="45">
        <v>6</v>
      </c>
      <c r="B699" s="46">
        <v>5</v>
      </c>
      <c r="C699" s="46" t="s">
        <v>60</v>
      </c>
      <c r="D699" s="94" t="s">
        <v>31</v>
      </c>
      <c r="E699" s="114" t="s">
        <v>63</v>
      </c>
      <c r="F699" s="48"/>
      <c r="G699" s="49"/>
      <c r="H699" s="50">
        <v>74400</v>
      </c>
      <c r="I699" s="51">
        <v>0.14499999999999999</v>
      </c>
      <c r="J699" s="51"/>
      <c r="K699" s="52">
        <f t="shared" si="342"/>
        <v>318060</v>
      </c>
      <c r="L699" s="36"/>
    </row>
    <row r="700" spans="1:12" s="10" customFormat="1" ht="14.1" customHeight="1" x14ac:dyDescent="0.25">
      <c r="A700" s="45">
        <v>7</v>
      </c>
      <c r="B700" s="46">
        <v>48</v>
      </c>
      <c r="C700" s="46" t="s">
        <v>83</v>
      </c>
      <c r="D700" s="94" t="s">
        <v>31</v>
      </c>
      <c r="E700" s="114" t="s">
        <v>84</v>
      </c>
      <c r="F700" s="48"/>
      <c r="G700" s="49"/>
      <c r="H700" s="50">
        <v>6600</v>
      </c>
      <c r="I700" s="51">
        <v>0.14499999999999999</v>
      </c>
      <c r="J700" s="51"/>
      <c r="K700" s="52">
        <f t="shared" si="342"/>
        <v>270864</v>
      </c>
      <c r="L700" s="36"/>
    </row>
    <row r="701" spans="1:12" s="10" customFormat="1" ht="14.1" customHeight="1" x14ac:dyDescent="0.25">
      <c r="A701" s="45">
        <v>8</v>
      </c>
      <c r="B701" s="46">
        <v>16</v>
      </c>
      <c r="C701" s="46" t="s">
        <v>34</v>
      </c>
      <c r="D701" s="94" t="s">
        <v>31</v>
      </c>
      <c r="E701" s="115" t="s">
        <v>85</v>
      </c>
      <c r="F701" s="48"/>
      <c r="G701" s="49"/>
      <c r="H701" s="50">
        <v>29000</v>
      </c>
      <c r="I701" s="51">
        <v>0.14499999999999999</v>
      </c>
      <c r="J701" s="51"/>
      <c r="K701" s="52">
        <f t="shared" si="342"/>
        <v>396720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7"/>
      <c r="K711" s="34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9">
        <f>SUM(K694:K709)</f>
        <v>3501396</v>
      </c>
      <c r="K712" s="350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1"/>
      <c r="K713" s="351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8"/>
      <c r="K715" s="34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2">
        <f>((J712/1.11)+(K714/1.11))*11%</f>
        <v>346985.18918918917</v>
      </c>
      <c r="K716" s="353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8"/>
      <c r="K717" s="34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3501396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4" t="s">
        <v>37</v>
      </c>
      <c r="K720" s="355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4"/>
      <c r="K721" s="355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23020007</v>
      </c>
      <c r="F724" s="127"/>
      <c r="G724" s="128" t="s">
        <v>2</v>
      </c>
      <c r="H724" s="356" t="str">
        <f>H686</f>
        <v>CV RAINBOW NUSANTARA</v>
      </c>
      <c r="I724" s="356"/>
      <c r="J724" s="356"/>
      <c r="K724" s="357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2" t="s">
        <v>3</v>
      </c>
      <c r="G725" s="134"/>
      <c r="H725" s="358"/>
      <c r="I725" s="358"/>
      <c r="J725" s="358"/>
      <c r="K725" s="359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3">
        <f>D688</f>
        <v>44961</v>
      </c>
      <c r="E726" s="334"/>
      <c r="F726" s="332"/>
      <c r="G726" s="135"/>
      <c r="H726" s="335" t="str">
        <f>H688</f>
        <v/>
      </c>
      <c r="I726" s="335"/>
      <c r="J726" s="335"/>
      <c r="K726" s="336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2"/>
      <c r="G727" s="135"/>
      <c r="H727" s="337" t="str">
        <f>H689</f>
        <v>SIDOARJO</v>
      </c>
      <c r="I727" s="337"/>
      <c r="J727" s="337"/>
      <c r="K727" s="338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2887</v>
      </c>
      <c r="E728" s="126"/>
      <c r="F728" s="137"/>
      <c r="G728" s="138"/>
      <c r="H728" s="339"/>
      <c r="I728" s="339"/>
      <c r="J728" s="339"/>
      <c r="K728" s="340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3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GARISAN BESI (STAINLESS STEEL) KENKO 100 CM / 1 M</v>
      </c>
      <c r="F732" s="162"/>
      <c r="G732" s="163"/>
      <c r="H732" s="164">
        <f t="shared" ref="H732:J732" si="344">H694</f>
        <v>522000</v>
      </c>
      <c r="I732" s="165">
        <f t="shared" si="344"/>
        <v>0.14499999999999999</v>
      </c>
      <c r="J732" s="165">
        <f t="shared" si="344"/>
        <v>0</v>
      </c>
      <c r="K732" s="166">
        <f t="shared" ref="K732:K747" si="345">(B732*H732-((B732*H732)*I732))-((B732*H732-((B732*H732)*I732))*J732)</f>
        <v>1338930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1</v>
      </c>
      <c r="C733" s="291" t="str">
        <f t="shared" si="346"/>
        <v>LSN</v>
      </c>
      <c r="D733" s="292" t="str">
        <f t="shared" si="346"/>
        <v/>
      </c>
      <c r="E733" s="293" t="str">
        <f t="shared" si="346"/>
        <v>PUSH PIN KENKO PN-30 TRANSPARAN</v>
      </c>
      <c r="F733" s="162"/>
      <c r="G733" s="163"/>
      <c r="H733" s="164">
        <f t="shared" ref="H733:J733" si="347">H695</f>
        <v>33000</v>
      </c>
      <c r="I733" s="165">
        <f t="shared" si="347"/>
        <v>0.14499999999999999</v>
      </c>
      <c r="J733" s="165">
        <f t="shared" si="347"/>
        <v>0</v>
      </c>
      <c r="K733" s="166">
        <f t="shared" si="345"/>
        <v>28215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10</v>
      </c>
      <c r="C734" s="291" t="str">
        <f t="shared" si="348"/>
        <v>LSN</v>
      </c>
      <c r="D734" s="292" t="str">
        <f t="shared" si="348"/>
        <v/>
      </c>
      <c r="E734" s="293" t="str">
        <f t="shared" si="348"/>
        <v>STAMP PAD KENKO NO. 0</v>
      </c>
      <c r="F734" s="162"/>
      <c r="G734" s="163"/>
      <c r="H734" s="164">
        <f t="shared" ref="H734:J734" si="349">H696</f>
        <v>59400</v>
      </c>
      <c r="I734" s="165">
        <f t="shared" si="349"/>
        <v>0.14499999999999999</v>
      </c>
      <c r="J734" s="165">
        <f t="shared" si="349"/>
        <v>0</v>
      </c>
      <c r="K734" s="166">
        <f t="shared" si="345"/>
        <v>507870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8</v>
      </c>
      <c r="C735" s="291" t="str">
        <f t="shared" si="350"/>
        <v>LSN</v>
      </c>
      <c r="D735" s="292" t="str">
        <f t="shared" si="350"/>
        <v/>
      </c>
      <c r="E735" s="293" t="str">
        <f t="shared" si="350"/>
        <v>STAMP PLATE NUMBER KENKO N-38 (Cap Nomer)</v>
      </c>
      <c r="F735" s="162"/>
      <c r="G735" s="163"/>
      <c r="H735" s="164">
        <f t="shared" ref="H735:J735" si="351">H697</f>
        <v>84000</v>
      </c>
      <c r="I735" s="165">
        <f t="shared" si="351"/>
        <v>0.14499999999999999</v>
      </c>
      <c r="J735" s="165">
        <f t="shared" si="351"/>
        <v>0</v>
      </c>
      <c r="K735" s="166">
        <f t="shared" si="345"/>
        <v>574560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1</v>
      </c>
      <c r="C736" s="291" t="str">
        <f t="shared" si="352"/>
        <v>LSN</v>
      </c>
      <c r="D736" s="292" t="str">
        <f t="shared" si="352"/>
        <v/>
      </c>
      <c r="E736" s="293" t="str">
        <f t="shared" si="352"/>
        <v>DATE STAMP KENKO D-3 (Cap Tanggal 5 Mm)</v>
      </c>
      <c r="F736" s="162"/>
      <c r="G736" s="163"/>
      <c r="H736" s="164">
        <f t="shared" ref="H736:J736" si="353">H698</f>
        <v>77400</v>
      </c>
      <c r="I736" s="165">
        <f t="shared" si="353"/>
        <v>0.14499999999999999</v>
      </c>
      <c r="J736" s="165">
        <f t="shared" si="353"/>
        <v>0</v>
      </c>
      <c r="K736" s="166">
        <f t="shared" si="345"/>
        <v>66177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5</v>
      </c>
      <c r="C737" s="291" t="str">
        <f t="shared" si="354"/>
        <v>LSN</v>
      </c>
      <c r="D737" s="292" t="str">
        <f t="shared" si="354"/>
        <v/>
      </c>
      <c r="E737" s="293" t="str">
        <f t="shared" si="354"/>
        <v>DATE STAMP KENKO D-4 (Cap Tanggal 4 Mm)</v>
      </c>
      <c r="F737" s="162"/>
      <c r="G737" s="163"/>
      <c r="H737" s="164">
        <f t="shared" ref="H737:J737" si="355">H699</f>
        <v>74400</v>
      </c>
      <c r="I737" s="165">
        <f t="shared" si="355"/>
        <v>0.14499999999999999</v>
      </c>
      <c r="J737" s="165">
        <f t="shared" si="355"/>
        <v>0</v>
      </c>
      <c r="K737" s="166">
        <f t="shared" si="345"/>
        <v>318060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48</v>
      </c>
      <c r="C738" s="291" t="str">
        <f t="shared" si="356"/>
        <v>SET</v>
      </c>
      <c r="D738" s="292" t="str">
        <f t="shared" si="356"/>
        <v/>
      </c>
      <c r="E738" s="293" t="str">
        <f t="shared" si="356"/>
        <v>PENSIL WARNA KENKO CP-12HALF CLASSIC (PENDEK)</v>
      </c>
      <c r="F738" s="162"/>
      <c r="G738" s="163"/>
      <c r="H738" s="164">
        <f t="shared" ref="H738:J738" si="357">H700</f>
        <v>6600</v>
      </c>
      <c r="I738" s="165">
        <f t="shared" si="357"/>
        <v>0.14499999999999999</v>
      </c>
      <c r="J738" s="165">
        <f t="shared" si="357"/>
        <v>0</v>
      </c>
      <c r="K738" s="166">
        <f t="shared" si="345"/>
        <v>270864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16</v>
      </c>
      <c r="C739" s="291" t="str">
        <f t="shared" si="358"/>
        <v>PCS</v>
      </c>
      <c r="D739" s="292" t="str">
        <f t="shared" si="358"/>
        <v/>
      </c>
      <c r="E739" s="294" t="str">
        <f t="shared" si="358"/>
        <v>DESK SET KENKO K-8312 ORGANIZER</v>
      </c>
      <c r="F739" s="162"/>
      <c r="G739" s="163"/>
      <c r="H739" s="164">
        <f t="shared" ref="H739:J739" si="359">H701</f>
        <v>29000</v>
      </c>
      <c r="I739" s="165">
        <f t="shared" si="359"/>
        <v>0.14499999999999999</v>
      </c>
      <c r="J739" s="165">
        <f t="shared" si="359"/>
        <v>0</v>
      </c>
      <c r="K739" s="166">
        <f t="shared" si="345"/>
        <v>396720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41"/>
      <c r="K749" s="315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2">
        <f>SUM(K732:K747)</f>
        <v>3501396</v>
      </c>
      <c r="K750" s="343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4"/>
      <c r="K751" s="344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5"/>
      <c r="K753" s="315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5">
        <f>((J750/1.11)+(K752/1.11))*11%</f>
        <v>346985.18918918917</v>
      </c>
      <c r="K754" s="346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5"/>
      <c r="K755" s="315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3501396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6" t="str">
        <f>J720</f>
        <v>NOVI / CONDRO</v>
      </c>
      <c r="K758" s="317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6">
        <f>J721</f>
        <v>0</v>
      </c>
      <c r="K759" s="317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23020007</v>
      </c>
      <c r="F762" s="204"/>
      <c r="G762" s="205" t="s">
        <v>2</v>
      </c>
      <c r="H762" s="318" t="str">
        <f>H724</f>
        <v>CV RAINBOW NUSANTARA</v>
      </c>
      <c r="I762" s="318"/>
      <c r="J762" s="318"/>
      <c r="K762" s="319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2" t="s">
        <v>3</v>
      </c>
      <c r="G763" s="211"/>
      <c r="H763" s="320"/>
      <c r="I763" s="320"/>
      <c r="J763" s="320"/>
      <c r="K763" s="321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3">
        <f>D726</f>
        <v>44961</v>
      </c>
      <c r="E764" s="324"/>
      <c r="F764" s="322"/>
      <c r="G764" s="212"/>
      <c r="H764" s="325" t="str">
        <f>H726</f>
        <v/>
      </c>
      <c r="I764" s="325"/>
      <c r="J764" s="325"/>
      <c r="K764" s="326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2"/>
      <c r="G765" s="212"/>
      <c r="H765" s="327" t="str">
        <f>H727</f>
        <v>SIDOARJO</v>
      </c>
      <c r="I765" s="327"/>
      <c r="J765" s="327"/>
      <c r="K765" s="328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2887</v>
      </c>
      <c r="E766" s="203"/>
      <c r="F766" s="214"/>
      <c r="G766" s="215"/>
      <c r="H766" s="329"/>
      <c r="I766" s="329"/>
      <c r="J766" s="329"/>
      <c r="K766" s="330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3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GARISAN BESI (STAINLESS STEEL) KENKO 100 CM / 1 M</v>
      </c>
      <c r="F770" s="239"/>
      <c r="G770" s="240"/>
      <c r="H770" s="241">
        <f t="shared" ref="H770:J770" si="377">H732</f>
        <v>522000</v>
      </c>
      <c r="I770" s="242">
        <f t="shared" si="377"/>
        <v>0.14499999999999999</v>
      </c>
      <c r="J770" s="242">
        <f t="shared" si="377"/>
        <v>0</v>
      </c>
      <c r="K770" s="243">
        <f t="shared" ref="K770:K785" si="378">(B770*H770-((B770*H770)*I770))-((B770*H770-((B770*H770)*I770))*J770)</f>
        <v>1338930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1</v>
      </c>
      <c r="C771" s="296" t="str">
        <f t="shared" si="379"/>
        <v>LSN</v>
      </c>
      <c r="D771" s="297" t="str">
        <f t="shared" si="379"/>
        <v/>
      </c>
      <c r="E771" s="298" t="str">
        <f t="shared" si="379"/>
        <v>PUSH PIN KENKO PN-30 TRANSPARAN</v>
      </c>
      <c r="F771" s="239"/>
      <c r="G771" s="240"/>
      <c r="H771" s="241">
        <f t="shared" ref="H771:J771" si="380">H733</f>
        <v>33000</v>
      </c>
      <c r="I771" s="242">
        <f t="shared" si="380"/>
        <v>0.14499999999999999</v>
      </c>
      <c r="J771" s="242">
        <f t="shared" si="380"/>
        <v>0</v>
      </c>
      <c r="K771" s="243">
        <f t="shared" si="378"/>
        <v>28215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10</v>
      </c>
      <c r="C772" s="296" t="str">
        <f t="shared" si="381"/>
        <v>LSN</v>
      </c>
      <c r="D772" s="297" t="str">
        <f t="shared" si="381"/>
        <v/>
      </c>
      <c r="E772" s="298" t="str">
        <f t="shared" si="381"/>
        <v>STAMP PAD KENKO NO. 0</v>
      </c>
      <c r="F772" s="239"/>
      <c r="G772" s="240"/>
      <c r="H772" s="241">
        <f t="shared" ref="H772:J772" si="382">H734</f>
        <v>59400</v>
      </c>
      <c r="I772" s="242">
        <f t="shared" si="382"/>
        <v>0.14499999999999999</v>
      </c>
      <c r="J772" s="242">
        <f t="shared" si="382"/>
        <v>0</v>
      </c>
      <c r="K772" s="243">
        <f t="shared" si="378"/>
        <v>507870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8</v>
      </c>
      <c r="C773" s="296" t="str">
        <f t="shared" si="383"/>
        <v>LSN</v>
      </c>
      <c r="D773" s="297" t="str">
        <f t="shared" si="383"/>
        <v/>
      </c>
      <c r="E773" s="298" t="str">
        <f t="shared" si="383"/>
        <v>STAMP PLATE NUMBER KENKO N-38 (Cap Nomer)</v>
      </c>
      <c r="F773" s="239"/>
      <c r="G773" s="240"/>
      <c r="H773" s="241">
        <f t="shared" ref="H773:J773" si="384">H735</f>
        <v>84000</v>
      </c>
      <c r="I773" s="242">
        <f t="shared" si="384"/>
        <v>0.14499999999999999</v>
      </c>
      <c r="J773" s="242">
        <f t="shared" si="384"/>
        <v>0</v>
      </c>
      <c r="K773" s="243">
        <f t="shared" si="378"/>
        <v>574560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1</v>
      </c>
      <c r="C774" s="296" t="str">
        <f t="shared" si="385"/>
        <v>LSN</v>
      </c>
      <c r="D774" s="297" t="str">
        <f t="shared" si="385"/>
        <v/>
      </c>
      <c r="E774" s="298" t="str">
        <f t="shared" si="385"/>
        <v>DATE STAMP KENKO D-3 (Cap Tanggal 5 Mm)</v>
      </c>
      <c r="F774" s="239"/>
      <c r="G774" s="240"/>
      <c r="H774" s="241">
        <f t="shared" ref="H774:J774" si="386">H736</f>
        <v>77400</v>
      </c>
      <c r="I774" s="242">
        <f t="shared" si="386"/>
        <v>0.14499999999999999</v>
      </c>
      <c r="J774" s="242">
        <f t="shared" si="386"/>
        <v>0</v>
      </c>
      <c r="K774" s="243">
        <f t="shared" si="378"/>
        <v>66177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5</v>
      </c>
      <c r="C775" s="296" t="str">
        <f t="shared" si="387"/>
        <v>LSN</v>
      </c>
      <c r="D775" s="297" t="str">
        <f t="shared" si="387"/>
        <v/>
      </c>
      <c r="E775" s="298" t="str">
        <f t="shared" si="387"/>
        <v>DATE STAMP KENKO D-4 (Cap Tanggal 4 Mm)</v>
      </c>
      <c r="F775" s="239"/>
      <c r="G775" s="240"/>
      <c r="H775" s="241">
        <f t="shared" ref="H775:J775" si="388">H737</f>
        <v>74400</v>
      </c>
      <c r="I775" s="242">
        <f t="shared" si="388"/>
        <v>0.14499999999999999</v>
      </c>
      <c r="J775" s="242">
        <f t="shared" si="388"/>
        <v>0</v>
      </c>
      <c r="K775" s="243">
        <f t="shared" si="378"/>
        <v>318060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48</v>
      </c>
      <c r="C776" s="296" t="str">
        <f t="shared" si="389"/>
        <v>SET</v>
      </c>
      <c r="D776" s="297" t="str">
        <f t="shared" si="389"/>
        <v/>
      </c>
      <c r="E776" s="298" t="str">
        <f t="shared" si="389"/>
        <v>PENSIL WARNA KENKO CP-12HALF CLASSIC (PENDEK)</v>
      </c>
      <c r="F776" s="239"/>
      <c r="G776" s="240"/>
      <c r="H776" s="241">
        <f t="shared" ref="H776:J776" si="390">H738</f>
        <v>6600</v>
      </c>
      <c r="I776" s="242">
        <f t="shared" si="390"/>
        <v>0.14499999999999999</v>
      </c>
      <c r="J776" s="242">
        <f t="shared" si="390"/>
        <v>0</v>
      </c>
      <c r="K776" s="243">
        <f t="shared" si="378"/>
        <v>270864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16</v>
      </c>
      <c r="C777" s="296" t="str">
        <f t="shared" si="391"/>
        <v>PCS</v>
      </c>
      <c r="D777" s="297" t="str">
        <f t="shared" si="391"/>
        <v/>
      </c>
      <c r="E777" s="299" t="str">
        <f t="shared" si="391"/>
        <v>DESK SET KENKO K-8312 ORGANIZER</v>
      </c>
      <c r="F777" s="239"/>
      <c r="G777" s="240"/>
      <c r="H777" s="241">
        <f t="shared" ref="H777:J777" si="392">H739</f>
        <v>29000</v>
      </c>
      <c r="I777" s="242">
        <f t="shared" si="392"/>
        <v>0.14499999999999999</v>
      </c>
      <c r="J777" s="242">
        <f t="shared" si="392"/>
        <v>0</v>
      </c>
      <c r="K777" s="243">
        <f t="shared" si="378"/>
        <v>396720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31"/>
      <c r="K787" s="310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7">
        <f>SUM(K770:K785)</f>
        <v>3501396</v>
      </c>
      <c r="K788" s="308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9"/>
      <c r="K789" s="309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10"/>
      <c r="K791" s="310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11">
        <f>((J788/1.11)+(K790/1.11))*11%</f>
        <v>346985.18918918917</v>
      </c>
      <c r="K792" s="312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10"/>
      <c r="K793" s="310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3501396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3" t="str">
        <f>J758</f>
        <v>NOVI / CONDRO</v>
      </c>
      <c r="K796" s="314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3">
        <f>J759</f>
        <v>0</v>
      </c>
      <c r="K797" s="314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23020008</v>
      </c>
      <c r="G800" s="11" t="s">
        <v>2</v>
      </c>
      <c r="H800" s="360" t="s">
        <v>86</v>
      </c>
      <c r="I800" s="360"/>
      <c r="J800" s="360"/>
      <c r="K800" s="361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4" t="s">
        <v>3</v>
      </c>
      <c r="G801" s="17"/>
      <c r="H801" s="362"/>
      <c r="I801" s="362"/>
      <c r="J801" s="362"/>
      <c r="K801" s="363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5">
        <v>44963</v>
      </c>
      <c r="E802" s="366"/>
      <c r="F802" s="364"/>
      <c r="G802" s="18"/>
      <c r="H802" s="367" t="s">
        <v>31</v>
      </c>
      <c r="I802" s="367"/>
      <c r="J802" s="367"/>
      <c r="K802" s="368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4"/>
      <c r="G803" s="18"/>
      <c r="H803" s="369" t="s">
        <v>32</v>
      </c>
      <c r="I803" s="369"/>
      <c r="J803" s="369"/>
      <c r="K803" s="370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87</v>
      </c>
      <c r="E804" s="9"/>
      <c r="F804" s="21"/>
      <c r="G804" s="22"/>
      <c r="H804" s="371"/>
      <c r="I804" s="371"/>
      <c r="J804" s="371"/>
      <c r="K804" s="372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</v>
      </c>
      <c r="C808" s="46" t="s">
        <v>60</v>
      </c>
      <c r="D808" s="94" t="s">
        <v>31</v>
      </c>
      <c r="E808" s="114" t="s">
        <v>88</v>
      </c>
      <c r="F808" s="48"/>
      <c r="G808" s="49"/>
      <c r="H808" s="50">
        <v>139200</v>
      </c>
      <c r="I808" s="51">
        <v>0.1</v>
      </c>
      <c r="J808" s="51"/>
      <c r="K808" s="52">
        <f t="shared" ref="K808:K823" si="409">(B808*H808-((B808*H808)*I808))-((B808*H808-((B808*H808)*I808))*J808)</f>
        <v>125280</v>
      </c>
      <c r="L808" s="36"/>
    </row>
    <row r="809" spans="1:12" s="10" customFormat="1" ht="14.1" customHeight="1" x14ac:dyDescent="0.25">
      <c r="A809" s="45">
        <v>2</v>
      </c>
      <c r="B809" s="46">
        <v>12</v>
      </c>
      <c r="C809" s="46" t="s">
        <v>34</v>
      </c>
      <c r="D809" s="94" t="s">
        <v>31</v>
      </c>
      <c r="E809" s="114" t="s">
        <v>89</v>
      </c>
      <c r="F809" s="48"/>
      <c r="G809" s="49"/>
      <c r="H809" s="50">
        <v>48500</v>
      </c>
      <c r="I809" s="51">
        <v>0.1</v>
      </c>
      <c r="J809" s="51"/>
      <c r="K809" s="52">
        <f t="shared" si="409"/>
        <v>523800</v>
      </c>
      <c r="L809" s="36"/>
    </row>
    <row r="810" spans="1:12" s="10" customFormat="1" ht="14.1" customHeight="1" x14ac:dyDescent="0.25">
      <c r="A810" s="45">
        <v>3</v>
      </c>
      <c r="B810" s="46">
        <v>10</v>
      </c>
      <c r="C810" s="46" t="s">
        <v>60</v>
      </c>
      <c r="D810" s="94" t="s">
        <v>31</v>
      </c>
      <c r="E810" s="114" t="s">
        <v>90</v>
      </c>
      <c r="F810" s="48"/>
      <c r="G810" s="49"/>
      <c r="H810" s="50">
        <v>64800</v>
      </c>
      <c r="I810" s="51">
        <v>0.1</v>
      </c>
      <c r="J810" s="51"/>
      <c r="K810" s="52">
        <f t="shared" si="409"/>
        <v>583200</v>
      </c>
      <c r="L810" s="36"/>
    </row>
    <row r="811" spans="1:12" s="10" customFormat="1" ht="14.1" customHeight="1" x14ac:dyDescent="0.25">
      <c r="A811" s="45">
        <v>4</v>
      </c>
      <c r="B811" s="46">
        <v>100</v>
      </c>
      <c r="C811" s="46" t="s">
        <v>34</v>
      </c>
      <c r="D811" s="94" t="s">
        <v>31</v>
      </c>
      <c r="E811" s="114" t="s">
        <v>91</v>
      </c>
      <c r="F811" s="48"/>
      <c r="G811" s="49"/>
      <c r="H811" s="50">
        <v>3700</v>
      </c>
      <c r="I811" s="51">
        <v>0.1</v>
      </c>
      <c r="J811" s="51"/>
      <c r="K811" s="52">
        <f t="shared" si="409"/>
        <v>333000</v>
      </c>
      <c r="L811" s="36"/>
    </row>
    <row r="812" spans="1:12" s="10" customFormat="1" ht="14.1" customHeight="1" x14ac:dyDescent="0.25">
      <c r="A812" s="45">
        <v>5</v>
      </c>
      <c r="B812" s="46">
        <v>8</v>
      </c>
      <c r="C812" s="46" t="s">
        <v>60</v>
      </c>
      <c r="D812" s="94" t="s">
        <v>31</v>
      </c>
      <c r="E812" s="114" t="s">
        <v>92</v>
      </c>
      <c r="F812" s="48"/>
      <c r="G812" s="49"/>
      <c r="H812" s="50">
        <v>39600</v>
      </c>
      <c r="I812" s="51">
        <v>0.1</v>
      </c>
      <c r="J812" s="51"/>
      <c r="K812" s="52">
        <f t="shared" si="409"/>
        <v>285120</v>
      </c>
      <c r="L812" s="36"/>
    </row>
    <row r="813" spans="1:12" s="10" customFormat="1" ht="14.1" customHeight="1" x14ac:dyDescent="0.25">
      <c r="A813" s="45">
        <v>6</v>
      </c>
      <c r="B813" s="46">
        <v>30</v>
      </c>
      <c r="C813" s="46" t="s">
        <v>42</v>
      </c>
      <c r="D813" s="94">
        <v>1</v>
      </c>
      <c r="E813" s="114" t="s">
        <v>93</v>
      </c>
      <c r="F813" s="48"/>
      <c r="G813" s="49"/>
      <c r="H813" s="50">
        <v>49200</v>
      </c>
      <c r="I813" s="51">
        <v>0.1</v>
      </c>
      <c r="J813" s="51"/>
      <c r="K813" s="52">
        <f t="shared" si="409"/>
        <v>1328400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7"/>
      <c r="K825" s="34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9">
        <f>SUM(K808:K823)</f>
        <v>3178800</v>
      </c>
      <c r="K826" s="350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1"/>
      <c r="K827" s="351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8"/>
      <c r="K829" s="34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2">
        <f>((J826/1.11)+(K828/1.11))*11%</f>
        <v>315016.21621621621</v>
      </c>
      <c r="K830" s="353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8"/>
      <c r="K831" s="34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3178800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4" t="s">
        <v>94</v>
      </c>
      <c r="K834" s="355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4"/>
      <c r="K835" s="355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23020008</v>
      </c>
      <c r="F838" s="127"/>
      <c r="G838" s="128" t="s">
        <v>2</v>
      </c>
      <c r="H838" s="356" t="str">
        <f>H800</f>
        <v>CV  WISUDA</v>
      </c>
      <c r="I838" s="356"/>
      <c r="J838" s="356"/>
      <c r="K838" s="357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2" t="s">
        <v>3</v>
      </c>
      <c r="G839" s="134"/>
      <c r="H839" s="358"/>
      <c r="I839" s="358"/>
      <c r="J839" s="358"/>
      <c r="K839" s="359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3">
        <f>D802</f>
        <v>44963</v>
      </c>
      <c r="E840" s="334"/>
      <c r="F840" s="332"/>
      <c r="G840" s="135"/>
      <c r="H840" s="335" t="str">
        <f>H802</f>
        <v/>
      </c>
      <c r="I840" s="335"/>
      <c r="J840" s="335"/>
      <c r="K840" s="336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2"/>
      <c r="G841" s="135"/>
      <c r="H841" s="337" t="str">
        <f>H803</f>
        <v>PURWOKERTO</v>
      </c>
      <c r="I841" s="337"/>
      <c r="J841" s="337"/>
      <c r="K841" s="338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0841</v>
      </c>
      <c r="E842" s="126"/>
      <c r="F842" s="137"/>
      <c r="G842" s="138"/>
      <c r="H842" s="339"/>
      <c r="I842" s="339"/>
      <c r="J842" s="339"/>
      <c r="K842" s="340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1</v>
      </c>
      <c r="C846" s="291" t="str">
        <f t="shared" si="410"/>
        <v>LSN</v>
      </c>
      <c r="D846" s="292" t="str">
        <f t="shared" si="410"/>
        <v/>
      </c>
      <c r="E846" s="293" t="str">
        <f t="shared" si="410"/>
        <v>PUNCH JOYKO 30</v>
      </c>
      <c r="F846" s="162"/>
      <c r="G846" s="163"/>
      <c r="H846" s="164">
        <f t="shared" ref="H846:J846" si="411">H808</f>
        <v>139200</v>
      </c>
      <c r="I846" s="165">
        <f t="shared" si="411"/>
        <v>0.1</v>
      </c>
      <c r="J846" s="165">
        <f t="shared" si="411"/>
        <v>0</v>
      </c>
      <c r="K846" s="166">
        <f t="shared" ref="K846:K861" si="412">(B846*H846-((B846*H846)*I846))-((B846*H846-((B846*H846)*I846))*J846)</f>
        <v>125280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12</v>
      </c>
      <c r="C847" s="291" t="str">
        <f t="shared" si="413"/>
        <v>PCS</v>
      </c>
      <c r="D847" s="292" t="str">
        <f t="shared" si="413"/>
        <v/>
      </c>
      <c r="E847" s="293" t="str">
        <f t="shared" si="413"/>
        <v>PUNCH KENKO NO. 85</v>
      </c>
      <c r="F847" s="162"/>
      <c r="G847" s="163"/>
      <c r="H847" s="164">
        <f t="shared" ref="H847:J847" si="414">H809</f>
        <v>48500</v>
      </c>
      <c r="I847" s="165">
        <f t="shared" si="414"/>
        <v>0.1</v>
      </c>
      <c r="J847" s="165">
        <f t="shared" si="414"/>
        <v>0</v>
      </c>
      <c r="K847" s="166">
        <f t="shared" si="412"/>
        <v>523800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10</v>
      </c>
      <c r="C848" s="291" t="str">
        <f t="shared" si="415"/>
        <v>LSN</v>
      </c>
      <c r="D848" s="292" t="str">
        <f t="shared" si="415"/>
        <v/>
      </c>
      <c r="E848" s="293" t="str">
        <f t="shared" si="415"/>
        <v>ISI CUTTER 18 MM KENKO L-150 (BESAR)</v>
      </c>
      <c r="F848" s="162"/>
      <c r="G848" s="163"/>
      <c r="H848" s="164">
        <f t="shared" ref="H848:J848" si="416">H810</f>
        <v>64800</v>
      </c>
      <c r="I848" s="165">
        <f t="shared" si="416"/>
        <v>0.1</v>
      </c>
      <c r="J848" s="165">
        <f t="shared" si="416"/>
        <v>0</v>
      </c>
      <c r="K848" s="166">
        <f t="shared" si="412"/>
        <v>583200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100</v>
      </c>
      <c r="C849" s="291" t="str">
        <f t="shared" si="417"/>
        <v>PCS</v>
      </c>
      <c r="D849" s="292" t="str">
        <f t="shared" si="417"/>
        <v/>
      </c>
      <c r="E849" s="293" t="str">
        <f t="shared" si="417"/>
        <v>Stabillo Highlighter JK HL MIX BIRU/ HIJAU</v>
      </c>
      <c r="F849" s="162"/>
      <c r="G849" s="163"/>
      <c r="H849" s="164">
        <f t="shared" ref="H849:J849" si="418">H811</f>
        <v>3700</v>
      </c>
      <c r="I849" s="165">
        <f t="shared" si="418"/>
        <v>0.1</v>
      </c>
      <c r="J849" s="165">
        <f t="shared" si="418"/>
        <v>0</v>
      </c>
      <c r="K849" s="166">
        <f t="shared" si="412"/>
        <v>333000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8</v>
      </c>
      <c r="C850" s="291" t="str">
        <f t="shared" si="419"/>
        <v>LSN</v>
      </c>
      <c r="D850" s="292" t="str">
        <f t="shared" si="419"/>
        <v/>
      </c>
      <c r="E850" s="293" t="str">
        <f t="shared" si="419"/>
        <v>GEL PEN KENKO K-1 HITAM</v>
      </c>
      <c r="F850" s="162"/>
      <c r="G850" s="163"/>
      <c r="H850" s="164">
        <f t="shared" ref="H850:J850" si="420">H812</f>
        <v>39600</v>
      </c>
      <c r="I850" s="165">
        <f t="shared" si="420"/>
        <v>0.1</v>
      </c>
      <c r="J850" s="165">
        <f t="shared" si="420"/>
        <v>0</v>
      </c>
      <c r="K850" s="166">
        <f t="shared" si="412"/>
        <v>285120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30</v>
      </c>
      <c r="C851" s="291" t="str">
        <f t="shared" si="421"/>
        <v>GRS</v>
      </c>
      <c r="D851" s="292">
        <f t="shared" si="421"/>
        <v>1</v>
      </c>
      <c r="E851" s="293" t="str">
        <f t="shared" si="421"/>
        <v>BINDER CLIP KENKO NO. 111</v>
      </c>
      <c r="F851" s="162"/>
      <c r="G851" s="163"/>
      <c r="H851" s="164">
        <f t="shared" ref="H851:J851" si="422">H813</f>
        <v>49200</v>
      </c>
      <c r="I851" s="165">
        <f t="shared" si="422"/>
        <v>0.1</v>
      </c>
      <c r="J851" s="165">
        <f t="shared" si="422"/>
        <v>0</v>
      </c>
      <c r="K851" s="166">
        <f t="shared" si="412"/>
        <v>1328400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41"/>
      <c r="K863" s="315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2">
        <f>SUM(K846:K861)</f>
        <v>3178800</v>
      </c>
      <c r="K864" s="343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4"/>
      <c r="K865" s="344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5"/>
      <c r="K867" s="315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5">
        <f>((J864/1.11)+(K866/1.11))*11%</f>
        <v>315016.21621621621</v>
      </c>
      <c r="K868" s="346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5"/>
      <c r="K869" s="315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3178800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6" t="str">
        <f>J834</f>
        <v>RISMA / CONDRO</v>
      </c>
      <c r="K872" s="317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6">
        <f>J835</f>
        <v>0</v>
      </c>
      <c r="K873" s="317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23020008</v>
      </c>
      <c r="F876" s="204"/>
      <c r="G876" s="205" t="s">
        <v>2</v>
      </c>
      <c r="H876" s="318" t="str">
        <f>H838</f>
        <v>CV  WISUDA</v>
      </c>
      <c r="I876" s="318"/>
      <c r="J876" s="318"/>
      <c r="K876" s="319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2" t="s">
        <v>3</v>
      </c>
      <c r="G877" s="211"/>
      <c r="H877" s="320"/>
      <c r="I877" s="320"/>
      <c r="J877" s="320"/>
      <c r="K877" s="321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3">
        <f>D840</f>
        <v>44963</v>
      </c>
      <c r="E878" s="324"/>
      <c r="F878" s="322"/>
      <c r="G878" s="212"/>
      <c r="H878" s="325" t="str">
        <f>H840</f>
        <v/>
      </c>
      <c r="I878" s="325"/>
      <c r="J878" s="325"/>
      <c r="K878" s="326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2"/>
      <c r="G879" s="212"/>
      <c r="H879" s="327" t="str">
        <f>H841</f>
        <v>PURWOKERTO</v>
      </c>
      <c r="I879" s="327"/>
      <c r="J879" s="327"/>
      <c r="K879" s="328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0841</v>
      </c>
      <c r="E880" s="203"/>
      <c r="F880" s="214"/>
      <c r="G880" s="215"/>
      <c r="H880" s="329"/>
      <c r="I880" s="329"/>
      <c r="J880" s="329"/>
      <c r="K880" s="330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1</v>
      </c>
      <c r="C884" s="296" t="str">
        <f t="shared" si="443"/>
        <v>LSN</v>
      </c>
      <c r="D884" s="297" t="str">
        <f t="shared" si="443"/>
        <v/>
      </c>
      <c r="E884" s="298" t="str">
        <f t="shared" si="443"/>
        <v>PUNCH JOYKO 30</v>
      </c>
      <c r="F884" s="239"/>
      <c r="G884" s="240"/>
      <c r="H884" s="241">
        <f t="shared" ref="H884:J884" si="444">H846</f>
        <v>139200</v>
      </c>
      <c r="I884" s="242">
        <f t="shared" si="444"/>
        <v>0.1</v>
      </c>
      <c r="J884" s="242">
        <f t="shared" si="444"/>
        <v>0</v>
      </c>
      <c r="K884" s="243">
        <f t="shared" ref="K884:K899" si="445">(B884*H884-((B884*H884)*I884))-((B884*H884-((B884*H884)*I884))*J884)</f>
        <v>125280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12</v>
      </c>
      <c r="C885" s="296" t="str">
        <f t="shared" si="446"/>
        <v>PCS</v>
      </c>
      <c r="D885" s="297" t="str">
        <f t="shared" si="446"/>
        <v/>
      </c>
      <c r="E885" s="298" t="str">
        <f t="shared" si="446"/>
        <v>PUNCH KENKO NO. 85</v>
      </c>
      <c r="F885" s="239"/>
      <c r="G885" s="240"/>
      <c r="H885" s="241">
        <f t="shared" ref="H885:J885" si="447">H847</f>
        <v>48500</v>
      </c>
      <c r="I885" s="242">
        <f t="shared" si="447"/>
        <v>0.1</v>
      </c>
      <c r="J885" s="242">
        <f t="shared" si="447"/>
        <v>0</v>
      </c>
      <c r="K885" s="243">
        <f t="shared" si="445"/>
        <v>523800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10</v>
      </c>
      <c r="C886" s="296" t="str">
        <f t="shared" si="448"/>
        <v>LSN</v>
      </c>
      <c r="D886" s="297" t="str">
        <f t="shared" si="448"/>
        <v/>
      </c>
      <c r="E886" s="298" t="str">
        <f t="shared" si="448"/>
        <v>ISI CUTTER 18 MM KENKO L-150 (BESAR)</v>
      </c>
      <c r="F886" s="239"/>
      <c r="G886" s="240"/>
      <c r="H886" s="241">
        <f t="shared" ref="H886:J886" si="449">H848</f>
        <v>64800</v>
      </c>
      <c r="I886" s="242">
        <f t="shared" si="449"/>
        <v>0.1</v>
      </c>
      <c r="J886" s="242">
        <f t="shared" si="449"/>
        <v>0</v>
      </c>
      <c r="K886" s="243">
        <f t="shared" si="445"/>
        <v>583200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100</v>
      </c>
      <c r="C887" s="296" t="str">
        <f t="shared" si="450"/>
        <v>PCS</v>
      </c>
      <c r="D887" s="297" t="str">
        <f t="shared" si="450"/>
        <v/>
      </c>
      <c r="E887" s="298" t="str">
        <f t="shared" si="450"/>
        <v>Stabillo Highlighter JK HL MIX BIRU/ HIJAU</v>
      </c>
      <c r="F887" s="239"/>
      <c r="G887" s="240"/>
      <c r="H887" s="241">
        <f t="shared" ref="H887:J887" si="451">H849</f>
        <v>3700</v>
      </c>
      <c r="I887" s="242">
        <f t="shared" si="451"/>
        <v>0.1</v>
      </c>
      <c r="J887" s="242">
        <f t="shared" si="451"/>
        <v>0</v>
      </c>
      <c r="K887" s="243">
        <f t="shared" si="445"/>
        <v>333000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8</v>
      </c>
      <c r="C888" s="296" t="str">
        <f t="shared" si="452"/>
        <v>LSN</v>
      </c>
      <c r="D888" s="297" t="str">
        <f t="shared" si="452"/>
        <v/>
      </c>
      <c r="E888" s="298" t="str">
        <f t="shared" si="452"/>
        <v>GEL PEN KENKO K-1 HITAM</v>
      </c>
      <c r="F888" s="239"/>
      <c r="G888" s="240"/>
      <c r="H888" s="241">
        <f t="shared" ref="H888:J888" si="453">H850</f>
        <v>39600</v>
      </c>
      <c r="I888" s="242">
        <f t="shared" si="453"/>
        <v>0.1</v>
      </c>
      <c r="J888" s="242">
        <f t="shared" si="453"/>
        <v>0</v>
      </c>
      <c r="K888" s="243">
        <f t="shared" si="445"/>
        <v>285120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30</v>
      </c>
      <c r="C889" s="296" t="str">
        <f t="shared" si="454"/>
        <v>GRS</v>
      </c>
      <c r="D889" s="297">
        <f t="shared" si="454"/>
        <v>1</v>
      </c>
      <c r="E889" s="298" t="str">
        <f t="shared" si="454"/>
        <v>BINDER CLIP KENKO NO. 111</v>
      </c>
      <c r="F889" s="239"/>
      <c r="G889" s="240"/>
      <c r="H889" s="241">
        <f t="shared" ref="H889:J889" si="455">H851</f>
        <v>49200</v>
      </c>
      <c r="I889" s="242">
        <f t="shared" si="455"/>
        <v>0.1</v>
      </c>
      <c r="J889" s="242">
        <f t="shared" si="455"/>
        <v>0</v>
      </c>
      <c r="K889" s="243">
        <f t="shared" si="445"/>
        <v>1328400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31"/>
      <c r="K901" s="310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7">
        <f>SUM(K884:K899)</f>
        <v>3178800</v>
      </c>
      <c r="K902" s="308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9"/>
      <c r="K903" s="309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10"/>
      <c r="K905" s="310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11">
        <f>((J902/1.11)+(K904/1.11))*11%</f>
        <v>315016.21621621621</v>
      </c>
      <c r="K906" s="312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10"/>
      <c r="K907" s="310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3178800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3" t="str">
        <f>J872</f>
        <v>RISMA / CONDRO</v>
      </c>
      <c r="K910" s="314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3">
        <f>J873</f>
        <v>0</v>
      </c>
      <c r="K911" s="314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23020009</v>
      </c>
      <c r="G914" s="11" t="s">
        <v>2</v>
      </c>
      <c r="H914" s="360" t="s">
        <v>30</v>
      </c>
      <c r="I914" s="360"/>
      <c r="J914" s="360"/>
      <c r="K914" s="361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4" t="s">
        <v>3</v>
      </c>
      <c r="G915" s="17"/>
      <c r="H915" s="362"/>
      <c r="I915" s="362"/>
      <c r="J915" s="362"/>
      <c r="K915" s="363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5">
        <v>44963</v>
      </c>
      <c r="E916" s="366"/>
      <c r="F916" s="364"/>
      <c r="G916" s="18"/>
      <c r="H916" s="367" t="s">
        <v>31</v>
      </c>
      <c r="I916" s="367"/>
      <c r="J916" s="367"/>
      <c r="K916" s="368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4"/>
      <c r="G917" s="18"/>
      <c r="H917" s="369" t="s">
        <v>32</v>
      </c>
      <c r="I917" s="369"/>
      <c r="J917" s="369"/>
      <c r="K917" s="370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95</v>
      </c>
      <c r="E918" s="9"/>
      <c r="F918" s="21"/>
      <c r="G918" s="22"/>
      <c r="H918" s="371"/>
      <c r="I918" s="371"/>
      <c r="J918" s="371"/>
      <c r="K918" s="372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60</v>
      </c>
      <c r="D922" s="94">
        <v>1</v>
      </c>
      <c r="E922" s="114" t="s">
        <v>72</v>
      </c>
      <c r="F922" s="48"/>
      <c r="G922" s="49"/>
      <c r="H922" s="50">
        <v>39000</v>
      </c>
      <c r="I922" s="51">
        <v>0.13</v>
      </c>
      <c r="J922" s="51"/>
      <c r="K922" s="52">
        <f t="shared" ref="K922:K937" si="476">(B922*H922-((B922*H922)*I922))-((B922*H922-((B922*H922)*I922))*J922)</f>
        <v>4885920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4"/>
      <c r="E923" s="114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4"/>
      <c r="E924" s="114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7"/>
      <c r="K939" s="34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9">
        <f>SUM(K922:K937)</f>
        <v>4885920</v>
      </c>
      <c r="K940" s="350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1"/>
      <c r="K941" s="351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8"/>
      <c r="K943" s="34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2">
        <f>((J940/1.11)+(K942/1.11))*11%</f>
        <v>484190.2702702703</v>
      </c>
      <c r="K944" s="353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8"/>
      <c r="K945" s="34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4885920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4"/>
      <c r="K948" s="355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4" t="s">
        <v>37</v>
      </c>
      <c r="K949" s="355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23020009</v>
      </c>
      <c r="F952" s="127"/>
      <c r="G952" s="128" t="s">
        <v>2</v>
      </c>
      <c r="H952" s="356" t="str">
        <f>H914</f>
        <v>CV TRINITY CENTRAAL</v>
      </c>
      <c r="I952" s="356"/>
      <c r="J952" s="356"/>
      <c r="K952" s="357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2" t="s">
        <v>3</v>
      </c>
      <c r="G953" s="134"/>
      <c r="H953" s="358"/>
      <c r="I953" s="358"/>
      <c r="J953" s="358"/>
      <c r="K953" s="359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3">
        <f>D916</f>
        <v>44963</v>
      </c>
      <c r="E954" s="334"/>
      <c r="F954" s="332"/>
      <c r="G954" s="135"/>
      <c r="H954" s="335" t="str">
        <f>H916</f>
        <v/>
      </c>
      <c r="I954" s="335"/>
      <c r="J954" s="335"/>
      <c r="K954" s="336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2"/>
      <c r="G955" s="135"/>
      <c r="H955" s="337" t="str">
        <f>H917</f>
        <v>PURWOKERTO</v>
      </c>
      <c r="I955" s="337"/>
      <c r="J955" s="337"/>
      <c r="K955" s="338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0843</v>
      </c>
      <c r="E956" s="126"/>
      <c r="F956" s="137"/>
      <c r="G956" s="138"/>
      <c r="H956" s="339"/>
      <c r="I956" s="339"/>
      <c r="J956" s="339"/>
      <c r="K956" s="340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144</v>
      </c>
      <c r="C960" s="291" t="str">
        <f t="shared" si="477"/>
        <v>LSN</v>
      </c>
      <c r="D960" s="292">
        <f t="shared" si="477"/>
        <v>1</v>
      </c>
      <c r="E960" s="293" t="str">
        <f t="shared" si="477"/>
        <v>GEL PEN KENKO HI-TECH-H 0.28 MM HITAM</v>
      </c>
      <c r="F960" s="162"/>
      <c r="G960" s="163"/>
      <c r="H960" s="164">
        <f t="shared" ref="H960:J960" si="478">H922</f>
        <v>39000</v>
      </c>
      <c r="I960" s="165">
        <f t="shared" si="478"/>
        <v>0.13</v>
      </c>
      <c r="J960" s="165">
        <f t="shared" si="478"/>
        <v>0</v>
      </c>
      <c r="K960" s="166">
        <f t="shared" ref="K960:K975" si="479">(B960*H960-((B960*H960)*I960))-((B960*H960-((B960*H960)*I960))*J960)</f>
        <v>4885920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0</v>
      </c>
      <c r="C961" s="291">
        <f t="shared" si="480"/>
        <v>0</v>
      </c>
      <c r="D961" s="292">
        <f t="shared" si="480"/>
        <v>0</v>
      </c>
      <c r="E961" s="293">
        <f t="shared" si="480"/>
        <v>0</v>
      </c>
      <c r="F961" s="162"/>
      <c r="G961" s="163"/>
      <c r="H961" s="164">
        <f t="shared" ref="H961:J961" si="481">H923</f>
        <v>0</v>
      </c>
      <c r="I961" s="165">
        <f t="shared" si="481"/>
        <v>0</v>
      </c>
      <c r="J961" s="165">
        <f t="shared" si="481"/>
        <v>0</v>
      </c>
      <c r="K961" s="166">
        <f t="shared" si="479"/>
        <v>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0</v>
      </c>
      <c r="C962" s="291">
        <f t="shared" si="482"/>
        <v>0</v>
      </c>
      <c r="D962" s="292">
        <f t="shared" si="482"/>
        <v>0</v>
      </c>
      <c r="E962" s="293">
        <f t="shared" si="482"/>
        <v>0</v>
      </c>
      <c r="F962" s="162"/>
      <c r="G962" s="163"/>
      <c r="H962" s="164">
        <f t="shared" ref="H962:J962" si="483">H924</f>
        <v>0</v>
      </c>
      <c r="I962" s="165">
        <f t="shared" si="483"/>
        <v>0</v>
      </c>
      <c r="J962" s="165">
        <f t="shared" si="483"/>
        <v>0</v>
      </c>
      <c r="K962" s="166">
        <f t="shared" si="479"/>
        <v>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41"/>
      <c r="K977" s="315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2">
        <f>SUM(K960:K975)</f>
        <v>4885920</v>
      </c>
      <c r="K978" s="343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4"/>
      <c r="K979" s="344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5"/>
      <c r="K981" s="315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5">
        <f>((J978/1.11)+(K980/1.11))*11%</f>
        <v>484190.2702702703</v>
      </c>
      <c r="K982" s="346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5"/>
      <c r="K983" s="315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4885920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6">
        <f>J948</f>
        <v>0</v>
      </c>
      <c r="K986" s="317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6" t="str">
        <f>J949</f>
        <v>NOVI / CONDRO</v>
      </c>
      <c r="K987" s="317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23020009</v>
      </c>
      <c r="F990" s="204"/>
      <c r="G990" s="205" t="s">
        <v>2</v>
      </c>
      <c r="H990" s="318" t="str">
        <f>H952</f>
        <v>CV TRINITY CENTRAAL</v>
      </c>
      <c r="I990" s="318"/>
      <c r="J990" s="318"/>
      <c r="K990" s="319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2" t="s">
        <v>3</v>
      </c>
      <c r="G991" s="211"/>
      <c r="H991" s="320"/>
      <c r="I991" s="320"/>
      <c r="J991" s="320"/>
      <c r="K991" s="321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3">
        <f>D954</f>
        <v>44963</v>
      </c>
      <c r="E992" s="324"/>
      <c r="F992" s="322"/>
      <c r="G992" s="212"/>
      <c r="H992" s="325" t="str">
        <f>H954</f>
        <v/>
      </c>
      <c r="I992" s="325"/>
      <c r="J992" s="325"/>
      <c r="K992" s="326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2"/>
      <c r="G993" s="212"/>
      <c r="H993" s="327" t="str">
        <f>H955</f>
        <v>PURWOKERTO</v>
      </c>
      <c r="I993" s="327"/>
      <c r="J993" s="327"/>
      <c r="K993" s="328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0843</v>
      </c>
      <c r="E994" s="203"/>
      <c r="F994" s="214"/>
      <c r="G994" s="215"/>
      <c r="H994" s="329"/>
      <c r="I994" s="329"/>
      <c r="J994" s="329"/>
      <c r="K994" s="330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144</v>
      </c>
      <c r="C998" s="296" t="str">
        <f t="shared" si="510"/>
        <v>LSN</v>
      </c>
      <c r="D998" s="297">
        <f t="shared" si="510"/>
        <v>1</v>
      </c>
      <c r="E998" s="298" t="str">
        <f t="shared" si="510"/>
        <v>GEL PEN KENKO HI-TECH-H 0.28 MM HITAM</v>
      </c>
      <c r="F998" s="239"/>
      <c r="G998" s="240"/>
      <c r="H998" s="241">
        <f t="shared" ref="H998:J998" si="511">H960</f>
        <v>39000</v>
      </c>
      <c r="I998" s="242">
        <f t="shared" si="511"/>
        <v>0.13</v>
      </c>
      <c r="J998" s="242">
        <f t="shared" si="511"/>
        <v>0</v>
      </c>
      <c r="K998" s="243">
        <f t="shared" ref="K998:K1013" si="512">(B998*H998-((B998*H998)*I998))-((B998*H998-((B998*H998)*I998))*J998)</f>
        <v>4885920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0</v>
      </c>
      <c r="C999" s="296">
        <f t="shared" si="513"/>
        <v>0</v>
      </c>
      <c r="D999" s="297">
        <f t="shared" si="513"/>
        <v>0</v>
      </c>
      <c r="E999" s="298">
        <f t="shared" si="513"/>
        <v>0</v>
      </c>
      <c r="F999" s="239"/>
      <c r="G999" s="240"/>
      <c r="H999" s="241">
        <f t="shared" ref="H999:J999" si="514">H961</f>
        <v>0</v>
      </c>
      <c r="I999" s="242">
        <f t="shared" si="514"/>
        <v>0</v>
      </c>
      <c r="J999" s="242">
        <f t="shared" si="514"/>
        <v>0</v>
      </c>
      <c r="K999" s="243">
        <f t="shared" si="512"/>
        <v>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0</v>
      </c>
      <c r="C1000" s="296">
        <f t="shared" si="515"/>
        <v>0</v>
      </c>
      <c r="D1000" s="297">
        <f t="shared" si="515"/>
        <v>0</v>
      </c>
      <c r="E1000" s="298">
        <f t="shared" si="515"/>
        <v>0</v>
      </c>
      <c r="F1000" s="239"/>
      <c r="G1000" s="240"/>
      <c r="H1000" s="241">
        <f t="shared" ref="H1000:J1000" si="516">H962</f>
        <v>0</v>
      </c>
      <c r="I1000" s="242">
        <f t="shared" si="516"/>
        <v>0</v>
      </c>
      <c r="J1000" s="242">
        <f t="shared" si="516"/>
        <v>0</v>
      </c>
      <c r="K1000" s="243">
        <f t="shared" si="512"/>
        <v>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31"/>
      <c r="K1015" s="310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7">
        <f>SUM(K998:K1013)</f>
        <v>4885920</v>
      </c>
      <c r="K1016" s="308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9"/>
      <c r="K1017" s="309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10"/>
      <c r="K1019" s="310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11">
        <f>((J1016/1.11)+(K1018/1.11))*11%</f>
        <v>484190.2702702703</v>
      </c>
      <c r="K1020" s="312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10"/>
      <c r="K1021" s="310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4885920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3">
        <f>J986</f>
        <v>0</v>
      </c>
      <c r="K1024" s="314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3" t="str">
        <f>J987</f>
        <v>NOVI / CONDRO</v>
      </c>
      <c r="K1025" s="314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23020010</v>
      </c>
      <c r="G1028" s="11" t="s">
        <v>2</v>
      </c>
      <c r="H1028" s="360" t="s">
        <v>96</v>
      </c>
      <c r="I1028" s="360"/>
      <c r="J1028" s="360"/>
      <c r="K1028" s="361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4" t="s">
        <v>3</v>
      </c>
      <c r="G1029" s="17"/>
      <c r="H1029" s="362"/>
      <c r="I1029" s="362"/>
      <c r="J1029" s="362"/>
      <c r="K1029" s="363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5">
        <v>44963</v>
      </c>
      <c r="E1030" s="366"/>
      <c r="F1030" s="364"/>
      <c r="G1030" s="18"/>
      <c r="H1030" s="367" t="s">
        <v>97</v>
      </c>
      <c r="I1030" s="367"/>
      <c r="J1030" s="367"/>
      <c r="K1030" s="368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4"/>
      <c r="G1031" s="18"/>
      <c r="H1031" s="369" t="s">
        <v>32</v>
      </c>
      <c r="I1031" s="369"/>
      <c r="J1031" s="369"/>
      <c r="K1031" s="370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98</v>
      </c>
      <c r="E1032" s="9"/>
      <c r="F1032" s="21"/>
      <c r="G1032" s="22"/>
      <c r="H1032" s="371"/>
      <c r="I1032" s="371"/>
      <c r="J1032" s="371"/>
      <c r="K1032" s="372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60</v>
      </c>
      <c r="D1036" s="94">
        <v>1</v>
      </c>
      <c r="E1036" s="114" t="s">
        <v>72</v>
      </c>
      <c r="F1036" s="48"/>
      <c r="G1036" s="49"/>
      <c r="H1036" s="50">
        <v>39000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4857840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4"/>
      <c r="E1037" s="114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4"/>
      <c r="E1038" s="114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7"/>
      <c r="K1053" s="34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9">
        <f>SUM(K1036:K1051)</f>
        <v>4857840</v>
      </c>
      <c r="K1054" s="350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1"/>
      <c r="K1055" s="351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8"/>
      <c r="K1057" s="34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2">
        <f>((J1054/1.11)+(K1056/1.11))*11%</f>
        <v>481407.56756756752</v>
      </c>
      <c r="K1058" s="353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8"/>
      <c r="K1059" s="34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4857840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4"/>
      <c r="K1062" s="355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4"/>
      <c r="K1063" s="355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23020010</v>
      </c>
      <c r="F1066" s="127"/>
      <c r="G1066" s="128" t="s">
        <v>2</v>
      </c>
      <c r="H1066" s="356" t="str">
        <f>H1028</f>
        <v>SANTOSO BUDIONO</v>
      </c>
      <c r="I1066" s="356"/>
      <c r="J1066" s="356"/>
      <c r="K1066" s="357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2" t="s">
        <v>3</v>
      </c>
      <c r="G1067" s="134"/>
      <c r="H1067" s="358"/>
      <c r="I1067" s="358"/>
      <c r="J1067" s="358"/>
      <c r="K1067" s="359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3">
        <f>D1030</f>
        <v>44963</v>
      </c>
      <c r="E1068" s="334"/>
      <c r="F1068" s="332"/>
      <c r="G1068" s="135"/>
      <c r="H1068" s="335" t="str">
        <f>H1030</f>
        <v>(  ARMADA  )</v>
      </c>
      <c r="I1068" s="335"/>
      <c r="J1068" s="335"/>
      <c r="K1068" s="336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2"/>
      <c r="G1069" s="135"/>
      <c r="H1069" s="337" t="str">
        <f>H1031</f>
        <v>PURWOKERTO</v>
      </c>
      <c r="I1069" s="337"/>
      <c r="J1069" s="337"/>
      <c r="K1069" s="338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0844</v>
      </c>
      <c r="E1070" s="126"/>
      <c r="F1070" s="137"/>
      <c r="G1070" s="138"/>
      <c r="H1070" s="339"/>
      <c r="I1070" s="339"/>
      <c r="J1070" s="339"/>
      <c r="K1070" s="340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144</v>
      </c>
      <c r="C1074" s="291" t="str">
        <f t="shared" si="544"/>
        <v>LSN</v>
      </c>
      <c r="D1074" s="292">
        <f t="shared" si="544"/>
        <v>1</v>
      </c>
      <c r="E1074" s="293" t="str">
        <f t="shared" si="544"/>
        <v>GEL PEN KENKO HI-TECH-H 0.28 MM HITAM</v>
      </c>
      <c r="F1074" s="162"/>
      <c r="G1074" s="163"/>
      <c r="H1074" s="164">
        <f t="shared" ref="H1074:J1074" si="545">H1036</f>
        <v>39000</v>
      </c>
      <c r="I1074" s="165">
        <f t="shared" si="545"/>
        <v>0.13500000000000001</v>
      </c>
      <c r="J1074" s="165">
        <f t="shared" si="545"/>
        <v>0</v>
      </c>
      <c r="K1074" s="166">
        <f t="shared" ref="K1074:K1089" si="546">(B1074*H1074-((B1074*H1074)*I1074))-((B1074*H1074-((B1074*H1074)*I1074))*J1074)</f>
        <v>4857840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0</v>
      </c>
      <c r="C1075" s="291">
        <f t="shared" si="547"/>
        <v>0</v>
      </c>
      <c r="D1075" s="292">
        <f t="shared" si="547"/>
        <v>0</v>
      </c>
      <c r="E1075" s="293">
        <f t="shared" si="547"/>
        <v>0</v>
      </c>
      <c r="F1075" s="162"/>
      <c r="G1075" s="163"/>
      <c r="H1075" s="164">
        <f t="shared" ref="H1075:J1075" si="548">H1037</f>
        <v>0</v>
      </c>
      <c r="I1075" s="165">
        <f t="shared" si="548"/>
        <v>0</v>
      </c>
      <c r="J1075" s="165">
        <f t="shared" si="548"/>
        <v>0</v>
      </c>
      <c r="K1075" s="166">
        <f t="shared" si="546"/>
        <v>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0</v>
      </c>
      <c r="C1076" s="291">
        <f t="shared" si="549"/>
        <v>0</v>
      </c>
      <c r="D1076" s="292">
        <f t="shared" si="549"/>
        <v>0</v>
      </c>
      <c r="E1076" s="293">
        <f t="shared" si="549"/>
        <v>0</v>
      </c>
      <c r="F1076" s="162"/>
      <c r="G1076" s="163"/>
      <c r="H1076" s="164">
        <f t="shared" ref="H1076:J1076" si="550">H1038</f>
        <v>0</v>
      </c>
      <c r="I1076" s="165">
        <f t="shared" si="550"/>
        <v>0</v>
      </c>
      <c r="J1076" s="165">
        <f t="shared" si="550"/>
        <v>0</v>
      </c>
      <c r="K1076" s="166">
        <f t="shared" si="546"/>
        <v>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41"/>
      <c r="K1091" s="315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2">
        <f>SUM(K1074:K1089)</f>
        <v>4857840</v>
      </c>
      <c r="K1092" s="343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4"/>
      <c r="K1093" s="344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5"/>
      <c r="K1095" s="315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5">
        <f>((J1092/1.11)+(K1094/1.11))*11%</f>
        <v>481407.56756756752</v>
      </c>
      <c r="K1096" s="346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5"/>
      <c r="K1097" s="315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4857840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6">
        <f>J1062</f>
        <v>0</v>
      </c>
      <c r="K1100" s="317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6">
        <f>J1063</f>
        <v>0</v>
      </c>
      <c r="K1101" s="317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23020010</v>
      </c>
      <c r="F1104" s="204"/>
      <c r="G1104" s="205" t="s">
        <v>2</v>
      </c>
      <c r="H1104" s="318" t="str">
        <f>H1066</f>
        <v>SANTOSO BUDIONO</v>
      </c>
      <c r="I1104" s="318"/>
      <c r="J1104" s="318"/>
      <c r="K1104" s="319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2" t="s">
        <v>3</v>
      </c>
      <c r="G1105" s="211"/>
      <c r="H1105" s="320"/>
      <c r="I1105" s="320"/>
      <c r="J1105" s="320"/>
      <c r="K1105" s="321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3">
        <f>D1068</f>
        <v>44963</v>
      </c>
      <c r="E1106" s="324"/>
      <c r="F1106" s="322"/>
      <c r="G1106" s="212"/>
      <c r="H1106" s="325" t="str">
        <f>H1068</f>
        <v>(  ARMADA  )</v>
      </c>
      <c r="I1106" s="325"/>
      <c r="J1106" s="325"/>
      <c r="K1106" s="326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2"/>
      <c r="G1107" s="212"/>
      <c r="H1107" s="327" t="str">
        <f>H1069</f>
        <v>PURWOKERTO</v>
      </c>
      <c r="I1107" s="327"/>
      <c r="J1107" s="327"/>
      <c r="K1107" s="328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0844</v>
      </c>
      <c r="E1108" s="203"/>
      <c r="F1108" s="214"/>
      <c r="G1108" s="215"/>
      <c r="H1108" s="329"/>
      <c r="I1108" s="329"/>
      <c r="J1108" s="329"/>
      <c r="K1108" s="330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144</v>
      </c>
      <c r="C1112" s="296" t="str">
        <f t="shared" si="577"/>
        <v>LSN</v>
      </c>
      <c r="D1112" s="297">
        <f t="shared" si="577"/>
        <v>1</v>
      </c>
      <c r="E1112" s="298" t="str">
        <f t="shared" si="577"/>
        <v>GEL PEN KENKO HI-TECH-H 0.28 MM HITAM</v>
      </c>
      <c r="F1112" s="239"/>
      <c r="G1112" s="240"/>
      <c r="H1112" s="241">
        <f t="shared" ref="H1112:J1112" si="578">H1074</f>
        <v>39000</v>
      </c>
      <c r="I1112" s="242">
        <f t="shared" si="578"/>
        <v>0.13500000000000001</v>
      </c>
      <c r="J1112" s="242">
        <f t="shared" si="578"/>
        <v>0</v>
      </c>
      <c r="K1112" s="243">
        <f t="shared" ref="K1112:K1127" si="579">(B1112*H1112-((B1112*H1112)*I1112))-((B1112*H1112-((B1112*H1112)*I1112))*J1112)</f>
        <v>4857840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0</v>
      </c>
      <c r="C1113" s="296">
        <f t="shared" si="580"/>
        <v>0</v>
      </c>
      <c r="D1113" s="297">
        <f t="shared" si="580"/>
        <v>0</v>
      </c>
      <c r="E1113" s="298">
        <f t="shared" si="580"/>
        <v>0</v>
      </c>
      <c r="F1113" s="239"/>
      <c r="G1113" s="240"/>
      <c r="H1113" s="241">
        <f t="shared" ref="H1113:J1113" si="581">H1075</f>
        <v>0</v>
      </c>
      <c r="I1113" s="242">
        <f t="shared" si="581"/>
        <v>0</v>
      </c>
      <c r="J1113" s="242">
        <f t="shared" si="581"/>
        <v>0</v>
      </c>
      <c r="K1113" s="243">
        <f t="shared" si="579"/>
        <v>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0</v>
      </c>
      <c r="C1114" s="296">
        <f t="shared" si="582"/>
        <v>0</v>
      </c>
      <c r="D1114" s="297">
        <f t="shared" si="582"/>
        <v>0</v>
      </c>
      <c r="E1114" s="298">
        <f t="shared" si="582"/>
        <v>0</v>
      </c>
      <c r="F1114" s="239"/>
      <c r="G1114" s="240"/>
      <c r="H1114" s="241">
        <f t="shared" ref="H1114:J1114" si="583">H1076</f>
        <v>0</v>
      </c>
      <c r="I1114" s="242">
        <f t="shared" si="583"/>
        <v>0</v>
      </c>
      <c r="J1114" s="242">
        <f t="shared" si="583"/>
        <v>0</v>
      </c>
      <c r="K1114" s="243">
        <f t="shared" si="579"/>
        <v>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31"/>
      <c r="K1129" s="310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7">
        <f>SUM(K1112:K1127)</f>
        <v>4857840</v>
      </c>
      <c r="K1130" s="308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9"/>
      <c r="K1131" s="309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10"/>
      <c r="K1133" s="310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11">
        <f>((J1130/1.11)+(K1132/1.11))*11%</f>
        <v>481407.56756756752</v>
      </c>
      <c r="K1134" s="312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10"/>
      <c r="K1135" s="310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4857840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3">
        <f>J1100</f>
        <v>0</v>
      </c>
      <c r="K1138" s="314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3">
        <f>J1101</f>
        <v>0</v>
      </c>
      <c r="K1139" s="314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23020011</v>
      </c>
      <c r="G1142" s="11" t="s">
        <v>2</v>
      </c>
      <c r="H1142" s="360" t="s">
        <v>46</v>
      </c>
      <c r="I1142" s="360"/>
      <c r="J1142" s="360"/>
      <c r="K1142" s="361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4" t="s">
        <v>3</v>
      </c>
      <c r="G1143" s="17"/>
      <c r="H1143" s="362"/>
      <c r="I1143" s="362"/>
      <c r="J1143" s="362"/>
      <c r="K1143" s="363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5">
        <v>44963</v>
      </c>
      <c r="E1144" s="366"/>
      <c r="F1144" s="364"/>
      <c r="G1144" s="18"/>
      <c r="H1144" s="367" t="s">
        <v>47</v>
      </c>
      <c r="I1144" s="367"/>
      <c r="J1144" s="367"/>
      <c r="K1144" s="368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4"/>
      <c r="G1145" s="18"/>
      <c r="H1145" s="369" t="s">
        <v>32</v>
      </c>
      <c r="I1145" s="369"/>
      <c r="J1145" s="369"/>
      <c r="K1145" s="370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99</v>
      </c>
      <c r="E1146" s="9"/>
      <c r="F1146" s="21"/>
      <c r="G1146" s="22"/>
      <c r="H1146" s="371"/>
      <c r="I1146" s="371"/>
      <c r="J1146" s="371"/>
      <c r="K1146" s="372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720</v>
      </c>
      <c r="C1150" s="46" t="s">
        <v>60</v>
      </c>
      <c r="D1150" s="94">
        <v>5</v>
      </c>
      <c r="E1150" s="114" t="s">
        <v>72</v>
      </c>
      <c r="F1150" s="48"/>
      <c r="G1150" s="49"/>
      <c r="H1150" s="50">
        <v>39000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24289200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7"/>
      <c r="K1167" s="34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9">
        <f>SUM(K1150:K1165)</f>
        <v>24289200</v>
      </c>
      <c r="K1168" s="350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1"/>
      <c r="K1169" s="351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8"/>
      <c r="K1171" s="34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2">
        <f>((J1168/1.11)+(K1170/1.11))*11%</f>
        <v>2407037.8378378376</v>
      </c>
      <c r="K1172" s="353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8"/>
      <c r="K1173" s="34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24289200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4" t="s">
        <v>37</v>
      </c>
      <c r="K1176" s="355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4"/>
      <c r="K1177" s="355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23020011</v>
      </c>
      <c r="F1180" s="127"/>
      <c r="G1180" s="128" t="s">
        <v>2</v>
      </c>
      <c r="H1180" s="356" t="str">
        <f>H1142</f>
        <v>CV PELITA JAYA</v>
      </c>
      <c r="I1180" s="356"/>
      <c r="J1180" s="356"/>
      <c r="K1180" s="357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2" t="s">
        <v>3</v>
      </c>
      <c r="G1181" s="134"/>
      <c r="H1181" s="358"/>
      <c r="I1181" s="358"/>
      <c r="J1181" s="358"/>
      <c r="K1181" s="359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3">
        <f>D1144</f>
        <v>44963</v>
      </c>
      <c r="E1182" s="334"/>
      <c r="F1182" s="332"/>
      <c r="G1182" s="135"/>
      <c r="H1182" s="335" t="str">
        <f>H1144</f>
        <v>(ANUGERAH SEJAHTERA)</v>
      </c>
      <c r="I1182" s="335"/>
      <c r="J1182" s="335"/>
      <c r="K1182" s="336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2"/>
      <c r="G1183" s="135"/>
      <c r="H1183" s="337" t="str">
        <f>H1145</f>
        <v>PURWOKERTO</v>
      </c>
      <c r="I1183" s="337"/>
      <c r="J1183" s="337"/>
      <c r="K1183" s="338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KO 0847</v>
      </c>
      <c r="E1184" s="126"/>
      <c r="F1184" s="137"/>
      <c r="G1184" s="138"/>
      <c r="H1184" s="339"/>
      <c r="I1184" s="339"/>
      <c r="J1184" s="339"/>
      <c r="K1184" s="340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720</v>
      </c>
      <c r="C1188" s="291" t="str">
        <f t="shared" si="611"/>
        <v>LSN</v>
      </c>
      <c r="D1188" s="292">
        <f t="shared" si="611"/>
        <v>5</v>
      </c>
      <c r="E1188" s="293" t="str">
        <f t="shared" si="611"/>
        <v>GEL PEN KENKO HI-TECH-H 0.28 MM HITAM</v>
      </c>
      <c r="F1188" s="162"/>
      <c r="G1188" s="163"/>
      <c r="H1188" s="164">
        <f t="shared" ref="H1188:J1188" si="612">H1150</f>
        <v>39000</v>
      </c>
      <c r="I1188" s="165">
        <f t="shared" si="612"/>
        <v>0.13500000000000001</v>
      </c>
      <c r="J1188" s="165">
        <f t="shared" si="612"/>
        <v>0</v>
      </c>
      <c r="K1188" s="166">
        <f t="shared" ref="K1188:K1203" si="613">(B1188*H1188-((B1188*H1188)*I1188))-((B1188*H1188-((B1188*H1188)*I1188))*J1188)</f>
        <v>24289200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41"/>
      <c r="K1205" s="315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2">
        <f>SUM(K1188:K1203)</f>
        <v>24289200</v>
      </c>
      <c r="K1206" s="343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4"/>
      <c r="K1207" s="344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5"/>
      <c r="K1209" s="315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5">
        <f>((J1206/1.11)+(K1208/1.11))*11%</f>
        <v>2407037.8378378376</v>
      </c>
      <c r="K1210" s="346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5"/>
      <c r="K1211" s="315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24289200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6" t="str">
        <f>J1176</f>
        <v>NOVI / CONDRO</v>
      </c>
      <c r="K1214" s="317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6">
        <f>J1177</f>
        <v>0</v>
      </c>
      <c r="K1215" s="317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23020011</v>
      </c>
      <c r="F1218" s="204"/>
      <c r="G1218" s="205" t="s">
        <v>2</v>
      </c>
      <c r="H1218" s="318" t="str">
        <f>H1180</f>
        <v>CV PELITA JAYA</v>
      </c>
      <c r="I1218" s="318"/>
      <c r="J1218" s="318"/>
      <c r="K1218" s="319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2" t="s">
        <v>3</v>
      </c>
      <c r="G1219" s="211"/>
      <c r="H1219" s="320"/>
      <c r="I1219" s="320"/>
      <c r="J1219" s="320"/>
      <c r="K1219" s="321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3">
        <f>D1182</f>
        <v>44963</v>
      </c>
      <c r="E1220" s="324"/>
      <c r="F1220" s="322"/>
      <c r="G1220" s="212"/>
      <c r="H1220" s="325" t="str">
        <f>H1182</f>
        <v>(ANUGERAH SEJAHTERA)</v>
      </c>
      <c r="I1220" s="325"/>
      <c r="J1220" s="325"/>
      <c r="K1220" s="326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2"/>
      <c r="G1221" s="212"/>
      <c r="H1221" s="327" t="str">
        <f>H1183</f>
        <v>PURWOKERTO</v>
      </c>
      <c r="I1221" s="327"/>
      <c r="J1221" s="327"/>
      <c r="K1221" s="328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KO 0847</v>
      </c>
      <c r="E1222" s="203"/>
      <c r="F1222" s="214"/>
      <c r="G1222" s="215"/>
      <c r="H1222" s="329"/>
      <c r="I1222" s="329"/>
      <c r="J1222" s="329"/>
      <c r="K1222" s="330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720</v>
      </c>
      <c r="C1226" s="296" t="str">
        <f t="shared" si="644"/>
        <v>LSN</v>
      </c>
      <c r="D1226" s="297">
        <f t="shared" si="644"/>
        <v>5</v>
      </c>
      <c r="E1226" s="298" t="str">
        <f t="shared" si="644"/>
        <v>GEL PEN KENKO HI-TECH-H 0.28 MM HITAM</v>
      </c>
      <c r="F1226" s="239"/>
      <c r="G1226" s="240"/>
      <c r="H1226" s="241">
        <f t="shared" ref="H1226:J1226" si="645">H1188</f>
        <v>39000</v>
      </c>
      <c r="I1226" s="242">
        <f t="shared" si="645"/>
        <v>0.13500000000000001</v>
      </c>
      <c r="J1226" s="242">
        <f t="shared" si="645"/>
        <v>0</v>
      </c>
      <c r="K1226" s="243">
        <f t="shared" ref="K1226:K1241" si="646">(B1226*H1226-((B1226*H1226)*I1226))-((B1226*H1226-((B1226*H1226)*I1226))*J1226)</f>
        <v>24289200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31"/>
      <c r="K1243" s="310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7">
        <f>SUM(K1226:K1241)</f>
        <v>24289200</v>
      </c>
      <c r="K1244" s="308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9"/>
      <c r="K1245" s="309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10"/>
      <c r="K1247" s="310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11">
        <f>((J1244/1.11)+(K1246/1.11))*11%</f>
        <v>2407037.8378378376</v>
      </c>
      <c r="K1248" s="312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10"/>
      <c r="K1249" s="310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24289200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3" t="str">
        <f>J1214</f>
        <v>NOVI / CONDRO</v>
      </c>
      <c r="K1252" s="314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3">
        <f>J1215</f>
        <v>0</v>
      </c>
      <c r="K1253" s="314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23020012</v>
      </c>
      <c r="G1256" s="11" t="s">
        <v>2</v>
      </c>
      <c r="H1256" s="360" t="s">
        <v>100</v>
      </c>
      <c r="I1256" s="360"/>
      <c r="J1256" s="360"/>
      <c r="K1256" s="361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4" t="s">
        <v>3</v>
      </c>
      <c r="G1257" s="17"/>
      <c r="H1257" s="362"/>
      <c r="I1257" s="362"/>
      <c r="J1257" s="362"/>
      <c r="K1257" s="363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5">
        <v>44964</v>
      </c>
      <c r="E1258" s="366"/>
      <c r="F1258" s="364"/>
      <c r="G1258" s="18"/>
      <c r="H1258" s="367" t="s">
        <v>101</v>
      </c>
      <c r="I1258" s="367"/>
      <c r="J1258" s="367"/>
      <c r="K1258" s="368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4"/>
      <c r="G1259" s="18"/>
      <c r="H1259" s="369" t="s">
        <v>102</v>
      </c>
      <c r="I1259" s="369"/>
      <c r="J1259" s="369"/>
      <c r="K1259" s="370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104</v>
      </c>
      <c r="E1260" s="9"/>
      <c r="F1260" s="21"/>
      <c r="G1260" s="22"/>
      <c r="H1260" s="371"/>
      <c r="I1260" s="371"/>
      <c r="J1260" s="371"/>
      <c r="K1260" s="372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34</v>
      </c>
      <c r="D1264" s="94">
        <v>1</v>
      </c>
      <c r="E1264" s="114" t="s">
        <v>103</v>
      </c>
      <c r="F1264" s="48"/>
      <c r="G1264" s="49"/>
      <c r="H1264" s="50">
        <v>10600</v>
      </c>
      <c r="I1264" s="51">
        <v>0.125</v>
      </c>
      <c r="J1264" s="51"/>
      <c r="K1264" s="52">
        <f t="shared" ref="K1264:K1279" si="677">(B1264*H1264-((B1264*H1264)*I1264))-((B1264*H1264-((B1264*H1264)*I1264))*J1264)</f>
        <v>1335600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7"/>
      <c r="K1281" s="34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9">
        <f>SUM(K1264:K1279)</f>
        <v>1335600</v>
      </c>
      <c r="K1282" s="350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1"/>
      <c r="K1283" s="351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8"/>
      <c r="K1285" s="34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2">
        <f>((J1282/1.11)+(K1284/1.11))*11%</f>
        <v>132356.75675675675</v>
      </c>
      <c r="K1286" s="353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8"/>
      <c r="K1287" s="34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1335600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4" t="s">
        <v>37</v>
      </c>
      <c r="K1290" s="355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4"/>
      <c r="K1291" s="355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23020012</v>
      </c>
      <c r="F1294" s="127"/>
      <c r="G1294" s="128" t="s">
        <v>2</v>
      </c>
      <c r="H1294" s="356" t="str">
        <f>H1256</f>
        <v>SOEYANTO</v>
      </c>
      <c r="I1294" s="356"/>
      <c r="J1294" s="356"/>
      <c r="K1294" s="357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2" t="s">
        <v>3</v>
      </c>
      <c r="G1295" s="134"/>
      <c r="H1295" s="358"/>
      <c r="I1295" s="358"/>
      <c r="J1295" s="358"/>
      <c r="K1295" s="359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3">
        <f>D1258</f>
        <v>44964</v>
      </c>
      <c r="E1296" s="334"/>
      <c r="F1296" s="332"/>
      <c r="G1296" s="135"/>
      <c r="H1296" s="335" t="str">
        <f>H1258</f>
        <v>( LANCAR )</v>
      </c>
      <c r="I1296" s="335"/>
      <c r="J1296" s="335"/>
      <c r="K1296" s="336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2"/>
      <c r="G1297" s="135"/>
      <c r="H1297" s="337" t="str">
        <f>H1259</f>
        <v>MALANG</v>
      </c>
      <c r="I1297" s="337"/>
      <c r="J1297" s="337"/>
      <c r="K1297" s="338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0707</v>
      </c>
      <c r="E1298" s="126"/>
      <c r="F1298" s="137"/>
      <c r="G1298" s="138"/>
      <c r="H1298" s="339"/>
      <c r="I1298" s="339"/>
      <c r="J1298" s="339"/>
      <c r="K1298" s="340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144</v>
      </c>
      <c r="C1302" s="291" t="str">
        <f t="shared" si="678"/>
        <v>PCS</v>
      </c>
      <c r="D1302" s="292">
        <f t="shared" si="678"/>
        <v>1</v>
      </c>
      <c r="E1302" s="293" t="str">
        <f t="shared" si="678"/>
        <v>PENSIL WARNA JOYKO CP-12PB (PANJANG)</v>
      </c>
      <c r="F1302" s="162"/>
      <c r="G1302" s="163"/>
      <c r="H1302" s="164">
        <f t="shared" ref="H1302:J1302" si="679">H1264</f>
        <v>10600</v>
      </c>
      <c r="I1302" s="165">
        <f t="shared" si="679"/>
        <v>0.125</v>
      </c>
      <c r="J1302" s="165">
        <f t="shared" si="679"/>
        <v>0</v>
      </c>
      <c r="K1302" s="166">
        <f t="shared" ref="K1302:K1317" si="680">(B1302*H1302-((B1302*H1302)*I1302))-((B1302*H1302-((B1302*H1302)*I1302))*J1302)</f>
        <v>1335600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41"/>
      <c r="K1319" s="315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2">
        <f>SUM(K1302:K1317)</f>
        <v>1335600</v>
      </c>
      <c r="K1320" s="343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4"/>
      <c r="K1321" s="344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5"/>
      <c r="K1323" s="315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5">
        <f>((J1320/1.11)+(K1322/1.11))*11%</f>
        <v>132356.75675675675</v>
      </c>
      <c r="K1324" s="346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5"/>
      <c r="K1325" s="315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1335600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6" t="str">
        <f>J1290</f>
        <v>NOVI / CONDRO</v>
      </c>
      <c r="K1328" s="317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6">
        <f>J1291</f>
        <v>0</v>
      </c>
      <c r="K1329" s="317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23020012</v>
      </c>
      <c r="F1332" s="204"/>
      <c r="G1332" s="205" t="s">
        <v>2</v>
      </c>
      <c r="H1332" s="318" t="str">
        <f>H1294</f>
        <v>SOEYANTO</v>
      </c>
      <c r="I1332" s="318"/>
      <c r="J1332" s="318"/>
      <c r="K1332" s="319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2" t="s">
        <v>3</v>
      </c>
      <c r="G1333" s="211"/>
      <c r="H1333" s="320"/>
      <c r="I1333" s="320"/>
      <c r="J1333" s="320"/>
      <c r="K1333" s="321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3">
        <f>D1296</f>
        <v>44964</v>
      </c>
      <c r="E1334" s="324"/>
      <c r="F1334" s="322"/>
      <c r="G1334" s="212"/>
      <c r="H1334" s="325" t="str">
        <f>H1296</f>
        <v>( LANCAR )</v>
      </c>
      <c r="I1334" s="325"/>
      <c r="J1334" s="325"/>
      <c r="K1334" s="326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2"/>
      <c r="G1335" s="212"/>
      <c r="H1335" s="327" t="str">
        <f>H1297</f>
        <v>MALANG</v>
      </c>
      <c r="I1335" s="327"/>
      <c r="J1335" s="327"/>
      <c r="K1335" s="328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0707</v>
      </c>
      <c r="E1336" s="203"/>
      <c r="F1336" s="214"/>
      <c r="G1336" s="215"/>
      <c r="H1336" s="329"/>
      <c r="I1336" s="329"/>
      <c r="J1336" s="329"/>
      <c r="K1336" s="330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144</v>
      </c>
      <c r="C1340" s="296" t="str">
        <f t="shared" si="711"/>
        <v>PCS</v>
      </c>
      <c r="D1340" s="297">
        <f t="shared" si="711"/>
        <v>1</v>
      </c>
      <c r="E1340" s="298" t="str">
        <f t="shared" si="711"/>
        <v>PENSIL WARNA JOYKO CP-12PB (PANJANG)</v>
      </c>
      <c r="F1340" s="239"/>
      <c r="G1340" s="240"/>
      <c r="H1340" s="241">
        <f t="shared" ref="H1340:J1340" si="712">H1302</f>
        <v>10600</v>
      </c>
      <c r="I1340" s="242">
        <f t="shared" si="712"/>
        <v>0.125</v>
      </c>
      <c r="J1340" s="242">
        <f t="shared" si="712"/>
        <v>0</v>
      </c>
      <c r="K1340" s="243">
        <f t="shared" ref="K1340:K1355" si="713">(B1340*H1340-((B1340*H1340)*I1340))-((B1340*H1340-((B1340*H1340)*I1340))*J1340)</f>
        <v>1335600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31"/>
      <c r="K1357" s="310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7">
        <f>SUM(K1340:K1355)</f>
        <v>1335600</v>
      </c>
      <c r="K1358" s="308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9"/>
      <c r="K1359" s="309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10"/>
      <c r="K1361" s="310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11">
        <f>((J1358/1.11)+(K1360/1.11))*11%</f>
        <v>132356.75675675675</v>
      </c>
      <c r="K1362" s="312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10"/>
      <c r="K1363" s="310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1335600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3" t="str">
        <f>J1328</f>
        <v>NOVI / CONDRO</v>
      </c>
      <c r="K1366" s="314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3">
        <f>J1329</f>
        <v>0</v>
      </c>
      <c r="K1367" s="314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23020013</v>
      </c>
      <c r="G1370" s="11" t="s">
        <v>2</v>
      </c>
      <c r="H1370" s="360" t="s">
        <v>46</v>
      </c>
      <c r="I1370" s="360"/>
      <c r="J1370" s="360"/>
      <c r="K1370" s="361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4" t="s">
        <v>3</v>
      </c>
      <c r="G1371" s="17"/>
      <c r="H1371" s="362"/>
      <c r="I1371" s="362"/>
      <c r="J1371" s="362"/>
      <c r="K1371" s="363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5">
        <v>44964</v>
      </c>
      <c r="E1372" s="366">
        <v>44964</v>
      </c>
      <c r="F1372" s="364"/>
      <c r="G1372" s="18"/>
      <c r="H1372" s="367" t="s">
        <v>47</v>
      </c>
      <c r="I1372" s="367"/>
      <c r="J1372" s="367"/>
      <c r="K1372" s="368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4"/>
      <c r="G1373" s="18"/>
      <c r="H1373" s="369" t="s">
        <v>32</v>
      </c>
      <c r="I1373" s="369"/>
      <c r="J1373" s="369"/>
      <c r="K1373" s="370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105</v>
      </c>
      <c r="E1374" s="9" t="s">
        <v>105</v>
      </c>
      <c r="F1374" s="21"/>
      <c r="G1374" s="22"/>
      <c r="H1374" s="371"/>
      <c r="I1374" s="371"/>
      <c r="J1374" s="371"/>
      <c r="K1374" s="372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1000</v>
      </c>
      <c r="C1378" s="46" t="s">
        <v>34</v>
      </c>
      <c r="D1378" s="94">
        <v>1</v>
      </c>
      <c r="E1378" s="114" t="s">
        <v>57</v>
      </c>
      <c r="F1378" s="48"/>
      <c r="G1378" s="49"/>
      <c r="H1378" s="50">
        <v>2050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1773250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4"/>
      <c r="E1379" s="114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7"/>
      <c r="K1395" s="34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9">
        <f>SUM(K1378:K1393)</f>
        <v>1773250</v>
      </c>
      <c r="K1396" s="350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1"/>
      <c r="K1397" s="351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8"/>
      <c r="K1399" s="34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2">
        <f>((J1396/1.11)+(K1398/1.11))*11%</f>
        <v>175727.47747747746</v>
      </c>
      <c r="K1400" s="353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8"/>
      <c r="K1401" s="34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1773250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4" t="s">
        <v>37</v>
      </c>
      <c r="K1404" s="355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4"/>
      <c r="K1405" s="355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23020013</v>
      </c>
      <c r="F1408" s="127"/>
      <c r="G1408" s="128" t="s">
        <v>2</v>
      </c>
      <c r="H1408" s="356" t="str">
        <f>H1370</f>
        <v>CV PELITA JAYA</v>
      </c>
      <c r="I1408" s="356"/>
      <c r="J1408" s="356"/>
      <c r="K1408" s="357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2" t="s">
        <v>3</v>
      </c>
      <c r="G1409" s="134"/>
      <c r="H1409" s="358"/>
      <c r="I1409" s="358"/>
      <c r="J1409" s="358"/>
      <c r="K1409" s="359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3">
        <f>D1372</f>
        <v>44964</v>
      </c>
      <c r="E1410" s="334"/>
      <c r="F1410" s="332"/>
      <c r="G1410" s="135"/>
      <c r="H1410" s="335" t="str">
        <f>H1372</f>
        <v>(ANUGERAH SEJAHTERA)</v>
      </c>
      <c r="I1410" s="335"/>
      <c r="J1410" s="335"/>
      <c r="K1410" s="336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2"/>
      <c r="G1411" s="135"/>
      <c r="H1411" s="337" t="str">
        <f>H1373</f>
        <v>PURWOKERTO</v>
      </c>
      <c r="I1411" s="337"/>
      <c r="J1411" s="337"/>
      <c r="K1411" s="338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0872</v>
      </c>
      <c r="E1412" s="126"/>
      <c r="F1412" s="137"/>
      <c r="G1412" s="138"/>
      <c r="H1412" s="339"/>
      <c r="I1412" s="339"/>
      <c r="J1412" s="339"/>
      <c r="K1412" s="340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1000</v>
      </c>
      <c r="C1416" s="291" t="str">
        <f t="shared" si="745"/>
        <v>PCS</v>
      </c>
      <c r="D1416" s="292">
        <f t="shared" si="745"/>
        <v>1</v>
      </c>
      <c r="E1416" s="293" t="str">
        <f t="shared" si="745"/>
        <v>LABEL HARGA JOYKO LB-2RL (1 LINE PUTIH)</v>
      </c>
      <c r="F1416" s="162"/>
      <c r="G1416" s="163"/>
      <c r="H1416" s="164">
        <f t="shared" ref="H1416:J1416" si="746">H1378</f>
        <v>2050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1773250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0</v>
      </c>
      <c r="C1417" s="291">
        <f t="shared" si="748"/>
        <v>0</v>
      </c>
      <c r="D1417" s="292">
        <f t="shared" si="748"/>
        <v>0</v>
      </c>
      <c r="E1417" s="293">
        <f t="shared" si="748"/>
        <v>0</v>
      </c>
      <c r="F1417" s="162"/>
      <c r="G1417" s="163"/>
      <c r="H1417" s="164">
        <f t="shared" ref="H1417:J1417" si="749">H1379</f>
        <v>0</v>
      </c>
      <c r="I1417" s="165">
        <f t="shared" si="749"/>
        <v>0</v>
      </c>
      <c r="J1417" s="165">
        <f t="shared" si="749"/>
        <v>0</v>
      </c>
      <c r="K1417" s="166">
        <f t="shared" si="747"/>
        <v>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41"/>
      <c r="K1433" s="315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2">
        <f>SUM(K1416:K1431)</f>
        <v>1773250</v>
      </c>
      <c r="K1434" s="343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4"/>
      <c r="K1435" s="344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5"/>
      <c r="K1437" s="315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5">
        <f>((J1434/1.11)+(K1436/1.11))*11%</f>
        <v>175727.47747747746</v>
      </c>
      <c r="K1438" s="346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5"/>
      <c r="K1439" s="315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1773250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6" t="str">
        <f>J1404</f>
        <v>NOVI / CONDRO</v>
      </c>
      <c r="K1442" s="317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6">
        <f>J1405</f>
        <v>0</v>
      </c>
      <c r="K1443" s="317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23020013</v>
      </c>
      <c r="F1446" s="204"/>
      <c r="G1446" s="205" t="s">
        <v>2</v>
      </c>
      <c r="H1446" s="318" t="str">
        <f>H1408</f>
        <v>CV PELITA JAYA</v>
      </c>
      <c r="I1446" s="318"/>
      <c r="J1446" s="318"/>
      <c r="K1446" s="319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2" t="s">
        <v>3</v>
      </c>
      <c r="G1447" s="211"/>
      <c r="H1447" s="320"/>
      <c r="I1447" s="320"/>
      <c r="J1447" s="320"/>
      <c r="K1447" s="321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3">
        <f>D1410</f>
        <v>44964</v>
      </c>
      <c r="E1448" s="324"/>
      <c r="F1448" s="322"/>
      <c r="G1448" s="212"/>
      <c r="H1448" s="325" t="str">
        <f>H1410</f>
        <v>(ANUGERAH SEJAHTERA)</v>
      </c>
      <c r="I1448" s="325"/>
      <c r="J1448" s="325"/>
      <c r="K1448" s="326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2"/>
      <c r="G1449" s="212"/>
      <c r="H1449" s="327" t="str">
        <f>H1411</f>
        <v>PURWOKERTO</v>
      </c>
      <c r="I1449" s="327"/>
      <c r="J1449" s="327"/>
      <c r="K1449" s="328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0872</v>
      </c>
      <c r="E1450" s="203"/>
      <c r="F1450" s="214"/>
      <c r="G1450" s="215"/>
      <c r="H1450" s="329"/>
      <c r="I1450" s="329"/>
      <c r="J1450" s="329"/>
      <c r="K1450" s="330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1000</v>
      </c>
      <c r="C1454" s="296" t="str">
        <f t="shared" si="778"/>
        <v>PCS</v>
      </c>
      <c r="D1454" s="297">
        <f t="shared" si="778"/>
        <v>1</v>
      </c>
      <c r="E1454" s="298" t="str">
        <f t="shared" si="778"/>
        <v>LABEL HARGA JOYKO LB-2RL (1 LINE PUTIH)</v>
      </c>
      <c r="F1454" s="239"/>
      <c r="G1454" s="240"/>
      <c r="H1454" s="241">
        <f t="shared" ref="H1454:J1454" si="779">H1416</f>
        <v>2050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1773250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0</v>
      </c>
      <c r="C1455" s="296">
        <f t="shared" si="781"/>
        <v>0</v>
      </c>
      <c r="D1455" s="297">
        <f t="shared" si="781"/>
        <v>0</v>
      </c>
      <c r="E1455" s="298">
        <f t="shared" si="781"/>
        <v>0</v>
      </c>
      <c r="F1455" s="239"/>
      <c r="G1455" s="240"/>
      <c r="H1455" s="241">
        <f t="shared" ref="H1455:J1455" si="782">H1417</f>
        <v>0</v>
      </c>
      <c r="I1455" s="242">
        <f t="shared" si="782"/>
        <v>0</v>
      </c>
      <c r="J1455" s="242">
        <f t="shared" si="782"/>
        <v>0</v>
      </c>
      <c r="K1455" s="243">
        <f t="shared" si="780"/>
        <v>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31"/>
      <c r="K1471" s="310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7">
        <f>SUM(K1454:K1469)</f>
        <v>1773250</v>
      </c>
      <c r="K1472" s="308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9"/>
      <c r="K1473" s="309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10"/>
      <c r="K1475" s="310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11">
        <f>((J1472/1.11)+(K1474/1.11))*11%</f>
        <v>175727.47747747746</v>
      </c>
      <c r="K1476" s="312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10"/>
      <c r="K1477" s="310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1773250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3" t="str">
        <f>J1442</f>
        <v>NOVI / CONDRO</v>
      </c>
      <c r="K1480" s="314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3">
        <f>J1443</f>
        <v>0</v>
      </c>
      <c r="K1481" s="314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23020014</v>
      </c>
      <c r="G1484" s="11" t="s">
        <v>2</v>
      </c>
      <c r="H1484" s="360" t="s">
        <v>30</v>
      </c>
      <c r="I1484" s="360"/>
      <c r="J1484" s="360"/>
      <c r="K1484" s="361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4" t="s">
        <v>3</v>
      </c>
      <c r="G1485" s="17"/>
      <c r="H1485" s="362"/>
      <c r="I1485" s="362"/>
      <c r="J1485" s="362"/>
      <c r="K1485" s="363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5">
        <v>44964</v>
      </c>
      <c r="E1486" s="366"/>
      <c r="F1486" s="364"/>
      <c r="G1486" s="18"/>
      <c r="H1486" s="367" t="s">
        <v>31</v>
      </c>
      <c r="I1486" s="367"/>
      <c r="J1486" s="367"/>
      <c r="K1486" s="368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4"/>
      <c r="G1487" s="18"/>
      <c r="H1487" s="369" t="s">
        <v>32</v>
      </c>
      <c r="I1487" s="369"/>
      <c r="J1487" s="369"/>
      <c r="K1487" s="370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106</v>
      </c>
      <c r="E1488" s="9"/>
      <c r="F1488" s="21"/>
      <c r="G1488" s="22"/>
      <c r="H1488" s="371"/>
      <c r="I1488" s="371"/>
      <c r="J1488" s="371"/>
      <c r="K1488" s="372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40</v>
      </c>
      <c r="C1492" s="46" t="s">
        <v>60</v>
      </c>
      <c r="D1492" s="94">
        <v>1</v>
      </c>
      <c r="E1492" s="114" t="s">
        <v>107</v>
      </c>
      <c r="F1492" s="48"/>
      <c r="G1492" s="49"/>
      <c r="H1492" s="50">
        <v>19800</v>
      </c>
      <c r="I1492" s="51">
        <v>0.13</v>
      </c>
      <c r="J1492" s="51"/>
      <c r="K1492" s="52">
        <f t="shared" ref="K1492:K1507" si="811">(B1492*H1492-((B1492*H1492)*I1492))-((B1492*H1492-((B1492*H1492)*I1492))*J1492)</f>
        <v>689040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7"/>
      <c r="K1509" s="34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9">
        <f>SUM(K1492:K1507)</f>
        <v>689040</v>
      </c>
      <c r="K1510" s="350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1"/>
      <c r="K1511" s="351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8"/>
      <c r="K1513" s="34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2">
        <f>((J1510/1.11)+(K1512/1.11))*11%</f>
        <v>68283.24324324324</v>
      </c>
      <c r="K1514" s="353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8"/>
      <c r="K1515" s="34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689040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4" t="s">
        <v>37</v>
      </c>
      <c r="K1518" s="355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4"/>
      <c r="K1519" s="355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23020014</v>
      </c>
      <c r="F1522" s="127"/>
      <c r="G1522" s="128" t="s">
        <v>2</v>
      </c>
      <c r="H1522" s="356" t="str">
        <f>H1484</f>
        <v>CV TRINITY CENTRAAL</v>
      </c>
      <c r="I1522" s="356"/>
      <c r="J1522" s="356"/>
      <c r="K1522" s="357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2" t="s">
        <v>3</v>
      </c>
      <c r="G1523" s="134"/>
      <c r="H1523" s="358"/>
      <c r="I1523" s="358"/>
      <c r="J1523" s="358"/>
      <c r="K1523" s="359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3">
        <f>D1486</f>
        <v>44964</v>
      </c>
      <c r="E1524" s="334"/>
      <c r="F1524" s="332"/>
      <c r="G1524" s="135"/>
      <c r="H1524" s="335" t="str">
        <f>H1486</f>
        <v/>
      </c>
      <c r="I1524" s="335"/>
      <c r="J1524" s="335"/>
      <c r="K1524" s="336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2"/>
      <c r="G1525" s="135"/>
      <c r="H1525" s="337" t="str">
        <f>H1487</f>
        <v>PURWOKERTO</v>
      </c>
      <c r="I1525" s="337"/>
      <c r="J1525" s="337"/>
      <c r="K1525" s="338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0873</v>
      </c>
      <c r="E1526" s="126"/>
      <c r="F1526" s="137"/>
      <c r="G1526" s="138"/>
      <c r="H1526" s="339"/>
      <c r="I1526" s="339"/>
      <c r="J1526" s="339"/>
      <c r="K1526" s="340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40</v>
      </c>
      <c r="C1530" s="291" t="str">
        <f t="shared" si="812"/>
        <v>LSN</v>
      </c>
      <c r="D1530" s="292">
        <f t="shared" si="812"/>
        <v>1</v>
      </c>
      <c r="E1530" s="293" t="str">
        <f t="shared" si="812"/>
        <v>LEM CAIR 35 ML KENKO LG-35</v>
      </c>
      <c r="F1530" s="162"/>
      <c r="G1530" s="163"/>
      <c r="H1530" s="164">
        <f t="shared" ref="H1530:J1530" si="813">H1492</f>
        <v>19800</v>
      </c>
      <c r="I1530" s="165">
        <f t="shared" si="813"/>
        <v>0.13</v>
      </c>
      <c r="J1530" s="165">
        <f t="shared" si="813"/>
        <v>0</v>
      </c>
      <c r="K1530" s="166">
        <f t="shared" ref="K1530:K1545" si="814">(B1530*H1530-((B1530*H1530)*I1530))-((B1530*H1530-((B1530*H1530)*I1530))*J1530)</f>
        <v>689040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41"/>
      <c r="K1547" s="315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2">
        <f>SUM(K1530:K1545)</f>
        <v>689040</v>
      </c>
      <c r="K1548" s="343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4"/>
      <c r="K1549" s="344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5"/>
      <c r="K1551" s="315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5">
        <f>((J1548/1.11)+(K1550/1.11))*11%</f>
        <v>68283.24324324324</v>
      </c>
      <c r="K1552" s="346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5"/>
      <c r="K1553" s="315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689040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6" t="str">
        <f>J1518</f>
        <v>NOVI / CONDRO</v>
      </c>
      <c r="K1556" s="317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6">
        <f>J1519</f>
        <v>0</v>
      </c>
      <c r="K1557" s="317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23020014</v>
      </c>
      <c r="F1560" s="204"/>
      <c r="G1560" s="205" t="s">
        <v>2</v>
      </c>
      <c r="H1560" s="318" t="str">
        <f>H1522</f>
        <v>CV TRINITY CENTRAAL</v>
      </c>
      <c r="I1560" s="318"/>
      <c r="J1560" s="318"/>
      <c r="K1560" s="319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2" t="s">
        <v>3</v>
      </c>
      <c r="G1561" s="211"/>
      <c r="H1561" s="320"/>
      <c r="I1561" s="320"/>
      <c r="J1561" s="320"/>
      <c r="K1561" s="321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3">
        <f>D1524</f>
        <v>44964</v>
      </c>
      <c r="E1562" s="324"/>
      <c r="F1562" s="322"/>
      <c r="G1562" s="212"/>
      <c r="H1562" s="325" t="str">
        <f>H1524</f>
        <v/>
      </c>
      <c r="I1562" s="325"/>
      <c r="J1562" s="325"/>
      <c r="K1562" s="326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2"/>
      <c r="G1563" s="212"/>
      <c r="H1563" s="327" t="str">
        <f>H1525</f>
        <v>PURWOKERTO</v>
      </c>
      <c r="I1563" s="327"/>
      <c r="J1563" s="327"/>
      <c r="K1563" s="328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0873</v>
      </c>
      <c r="E1564" s="203"/>
      <c r="F1564" s="214"/>
      <c r="G1564" s="215"/>
      <c r="H1564" s="329"/>
      <c r="I1564" s="329"/>
      <c r="J1564" s="329"/>
      <c r="K1564" s="330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40</v>
      </c>
      <c r="C1568" s="296" t="str">
        <f t="shared" si="845"/>
        <v>LSN</v>
      </c>
      <c r="D1568" s="297">
        <f t="shared" si="845"/>
        <v>1</v>
      </c>
      <c r="E1568" s="298" t="str">
        <f t="shared" si="845"/>
        <v>LEM CAIR 35 ML KENKO LG-35</v>
      </c>
      <c r="F1568" s="239"/>
      <c r="G1568" s="240"/>
      <c r="H1568" s="241">
        <f t="shared" ref="H1568:J1568" si="846">H1530</f>
        <v>19800</v>
      </c>
      <c r="I1568" s="242">
        <f t="shared" si="846"/>
        <v>0.13</v>
      </c>
      <c r="J1568" s="242">
        <f t="shared" si="846"/>
        <v>0</v>
      </c>
      <c r="K1568" s="243">
        <f t="shared" ref="K1568:K1583" si="847">(B1568*H1568-((B1568*H1568)*I1568))-((B1568*H1568-((B1568*H1568)*I1568))*J1568)</f>
        <v>689040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31"/>
      <c r="K1585" s="310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7">
        <f>SUM(K1568:K1583)</f>
        <v>689040</v>
      </c>
      <c r="K1586" s="308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9"/>
      <c r="K1587" s="309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10"/>
      <c r="K1589" s="310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11">
        <f>((J1586/1.11)+(K1588/1.11))*11%</f>
        <v>68283.24324324324</v>
      </c>
      <c r="K1590" s="312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10"/>
      <c r="K1591" s="310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689040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3" t="str">
        <f>J1556</f>
        <v>NOVI / CONDRO</v>
      </c>
      <c r="K1594" s="314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3">
        <f>J1557</f>
        <v>0</v>
      </c>
      <c r="K1595" s="314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23020015</v>
      </c>
      <c r="G1598" s="11" t="s">
        <v>2</v>
      </c>
      <c r="H1598" s="360" t="s">
        <v>67</v>
      </c>
      <c r="I1598" s="360"/>
      <c r="J1598" s="360"/>
      <c r="K1598" s="361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4" t="s">
        <v>3</v>
      </c>
      <c r="G1599" s="17"/>
      <c r="H1599" s="362"/>
      <c r="I1599" s="362"/>
      <c r="J1599" s="362"/>
      <c r="K1599" s="363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5">
        <v>44965</v>
      </c>
      <c r="E1600" s="366"/>
      <c r="F1600" s="364"/>
      <c r="G1600" s="18"/>
      <c r="H1600" s="367" t="s">
        <v>68</v>
      </c>
      <c r="I1600" s="367"/>
      <c r="J1600" s="367"/>
      <c r="K1600" s="36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4"/>
      <c r="G1601" s="18"/>
      <c r="H1601" s="369" t="s">
        <v>69</v>
      </c>
      <c r="I1601" s="369"/>
      <c r="J1601" s="369"/>
      <c r="K1601" s="37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108</v>
      </c>
      <c r="E1602" s="9"/>
      <c r="F1602" s="21"/>
      <c r="G1602" s="22"/>
      <c r="H1602" s="371"/>
      <c r="I1602" s="371"/>
      <c r="J1602" s="371"/>
      <c r="K1602" s="37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24</v>
      </c>
      <c r="C1606" s="46" t="s">
        <v>60</v>
      </c>
      <c r="D1606" s="94">
        <v>1</v>
      </c>
      <c r="E1606" s="114" t="s">
        <v>64</v>
      </c>
      <c r="F1606" s="48"/>
      <c r="G1606" s="49"/>
      <c r="H1606" s="50">
        <v>88200</v>
      </c>
      <c r="I1606" s="51">
        <v>0.125</v>
      </c>
      <c r="J1606" s="51"/>
      <c r="K1606" s="52">
        <f t="shared" ref="K1606:K1621" si="878">(B1606*H1606-((B1606*H1606)*I1606))-((B1606*H1606-((B1606*H1606)*I1606))*J1606)</f>
        <v>1852200</v>
      </c>
      <c r="L1606" s="36"/>
    </row>
    <row r="1607" spans="1:12" s="10" customFormat="1" ht="14.1" customHeight="1" x14ac:dyDescent="0.25">
      <c r="A1607" s="45">
        <v>2</v>
      </c>
      <c r="B1607" s="46">
        <v>720</v>
      </c>
      <c r="C1607" s="46" t="s">
        <v>34</v>
      </c>
      <c r="D1607" s="94">
        <v>1</v>
      </c>
      <c r="E1607" s="114" t="s">
        <v>109</v>
      </c>
      <c r="F1607" s="48"/>
      <c r="G1607" s="49"/>
      <c r="H1607" s="50">
        <v>3700</v>
      </c>
      <c r="I1607" s="51">
        <v>0.125</v>
      </c>
      <c r="J1607" s="51"/>
      <c r="K1607" s="52">
        <f t="shared" si="878"/>
        <v>2331000</v>
      </c>
      <c r="L1607" s="36"/>
    </row>
    <row r="1608" spans="1:12" s="10" customFormat="1" ht="14.1" customHeight="1" x14ac:dyDescent="0.25">
      <c r="A1608" s="45">
        <v>3</v>
      </c>
      <c r="B1608" s="46">
        <v>12</v>
      </c>
      <c r="C1608" s="46" t="s">
        <v>42</v>
      </c>
      <c r="D1608" s="94">
        <v>1</v>
      </c>
      <c r="E1608" s="114" t="s">
        <v>110</v>
      </c>
      <c r="F1608" s="48"/>
      <c r="G1608" s="49"/>
      <c r="H1608" s="50">
        <v>176400</v>
      </c>
      <c r="I1608" s="51">
        <v>0.125</v>
      </c>
      <c r="J1608" s="51"/>
      <c r="K1608" s="52">
        <f t="shared" si="878"/>
        <v>1852200</v>
      </c>
      <c r="L1608" s="36"/>
    </row>
    <row r="1609" spans="1:12" s="10" customFormat="1" ht="14.1" customHeight="1" x14ac:dyDescent="0.25">
      <c r="A1609" s="45">
        <v>4</v>
      </c>
      <c r="B1609" s="46">
        <v>420</v>
      </c>
      <c r="C1609" s="46" t="s">
        <v>60</v>
      </c>
      <c r="D1609" s="94">
        <v>7</v>
      </c>
      <c r="E1609" s="114" t="s">
        <v>111</v>
      </c>
      <c r="F1609" s="48"/>
      <c r="G1609" s="49"/>
      <c r="H1609" s="50">
        <v>57600</v>
      </c>
      <c r="I1609" s="51">
        <v>0.125</v>
      </c>
      <c r="J1609" s="51"/>
      <c r="K1609" s="52">
        <f t="shared" si="878"/>
        <v>21168000</v>
      </c>
      <c r="L1609" s="36"/>
    </row>
    <row r="1610" spans="1:12" s="10" customFormat="1" ht="14.1" customHeight="1" x14ac:dyDescent="0.25">
      <c r="A1610" s="45">
        <v>5</v>
      </c>
      <c r="B1610" s="46">
        <v>288</v>
      </c>
      <c r="C1610" s="46" t="s">
        <v>34</v>
      </c>
      <c r="D1610" s="94">
        <v>4</v>
      </c>
      <c r="E1610" s="114" t="s">
        <v>112</v>
      </c>
      <c r="F1610" s="48"/>
      <c r="G1610" s="49"/>
      <c r="H1610" s="50">
        <v>15800</v>
      </c>
      <c r="I1610" s="51">
        <v>0.125</v>
      </c>
      <c r="J1610" s="51"/>
      <c r="K1610" s="52">
        <f t="shared" si="878"/>
        <v>3981600</v>
      </c>
      <c r="L1610" s="36"/>
    </row>
    <row r="1611" spans="1:12" s="10" customFormat="1" ht="14.1" customHeight="1" x14ac:dyDescent="0.25">
      <c r="A1611" s="45">
        <v>6</v>
      </c>
      <c r="B1611" s="46">
        <v>144</v>
      </c>
      <c r="C1611" s="46" t="s">
        <v>60</v>
      </c>
      <c r="D1611" s="94">
        <v>1</v>
      </c>
      <c r="E1611" s="114" t="s">
        <v>72</v>
      </c>
      <c r="F1611" s="48"/>
      <c r="G1611" s="49"/>
      <c r="H1611" s="50">
        <v>39000</v>
      </c>
      <c r="I1611" s="51">
        <v>0.125</v>
      </c>
      <c r="J1611" s="51"/>
      <c r="K1611" s="52">
        <f t="shared" si="878"/>
        <v>4914000</v>
      </c>
      <c r="L1611" s="36"/>
    </row>
    <row r="1612" spans="1:12" s="10" customFormat="1" ht="14.1" customHeight="1" x14ac:dyDescent="0.25">
      <c r="A1612" s="45">
        <v>7</v>
      </c>
      <c r="B1612" s="46">
        <v>100</v>
      </c>
      <c r="C1612" s="46" t="s">
        <v>113</v>
      </c>
      <c r="D1612" s="94">
        <v>1</v>
      </c>
      <c r="E1612" s="114" t="s">
        <v>57</v>
      </c>
      <c r="F1612" s="48"/>
      <c r="G1612" s="49"/>
      <c r="H1612" s="50">
        <v>20500</v>
      </c>
      <c r="I1612" s="51">
        <v>0.125</v>
      </c>
      <c r="J1612" s="51"/>
      <c r="K1612" s="52">
        <f t="shared" si="878"/>
        <v>1793750</v>
      </c>
      <c r="L1612" s="36"/>
    </row>
    <row r="1613" spans="1:12" s="10" customFormat="1" ht="14.1" customHeight="1" x14ac:dyDescent="0.25">
      <c r="A1613" s="45">
        <v>8</v>
      </c>
      <c r="B1613" s="46">
        <v>144</v>
      </c>
      <c r="C1613" s="46" t="s">
        <v>60</v>
      </c>
      <c r="D1613" s="94">
        <v>3</v>
      </c>
      <c r="E1613" s="115" t="s">
        <v>114</v>
      </c>
      <c r="F1613" s="48"/>
      <c r="G1613" s="49"/>
      <c r="H1613" s="50">
        <v>36000</v>
      </c>
      <c r="I1613" s="51">
        <v>0.125</v>
      </c>
      <c r="J1613" s="51"/>
      <c r="K1613" s="52">
        <f t="shared" si="878"/>
        <v>4536000</v>
      </c>
      <c r="L1613" s="36"/>
    </row>
    <row r="1614" spans="1:12" s="10" customFormat="1" ht="14.1" customHeight="1" x14ac:dyDescent="0.25">
      <c r="A1614" s="45">
        <v>9</v>
      </c>
      <c r="B1614" s="46">
        <v>72</v>
      </c>
      <c r="C1614" s="46" t="s">
        <v>60</v>
      </c>
      <c r="D1614" s="94">
        <v>1</v>
      </c>
      <c r="E1614" s="114" t="s">
        <v>115</v>
      </c>
      <c r="F1614" s="48"/>
      <c r="G1614" s="49"/>
      <c r="H1614" s="50">
        <v>47100</v>
      </c>
      <c r="I1614" s="51">
        <v>0.125</v>
      </c>
      <c r="J1614" s="51"/>
      <c r="K1614" s="52">
        <f t="shared" si="878"/>
        <v>2967300</v>
      </c>
      <c r="L1614" s="36"/>
    </row>
    <row r="1615" spans="1:12" s="10" customFormat="1" ht="14.1" customHeight="1" x14ac:dyDescent="0.25">
      <c r="A1615" s="45">
        <v>10</v>
      </c>
      <c r="B1615" s="46">
        <v>72</v>
      </c>
      <c r="C1615" s="46" t="s">
        <v>60</v>
      </c>
      <c r="D1615" s="94">
        <v>1</v>
      </c>
      <c r="E1615" s="114" t="s">
        <v>51</v>
      </c>
      <c r="F1615" s="48"/>
      <c r="G1615" s="49"/>
      <c r="H1615" s="50">
        <v>54300</v>
      </c>
      <c r="I1615" s="51">
        <v>0.125</v>
      </c>
      <c r="J1615" s="51"/>
      <c r="K1615" s="52">
        <f t="shared" si="878"/>
        <v>3420900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7"/>
      <c r="K1623" s="34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9">
        <f>SUM(K1606:K1621)</f>
        <v>48816950</v>
      </c>
      <c r="K1624" s="350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1"/>
      <c r="K1625" s="351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8"/>
      <c r="K1627" s="34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2">
        <f>((J1624/1.11)+(K1626/1.11))*11%</f>
        <v>4837715.7657657648</v>
      </c>
      <c r="K1628" s="353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8"/>
      <c r="K1629" s="34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48816950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4" t="s">
        <v>37</v>
      </c>
      <c r="K1632" s="355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4"/>
      <c r="K1633" s="355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23020015</v>
      </c>
      <c r="F1636" s="127"/>
      <c r="G1636" s="128" t="s">
        <v>2</v>
      </c>
      <c r="H1636" s="356" t="str">
        <f>H1598</f>
        <v>LILY JULIAWATI</v>
      </c>
      <c r="I1636" s="356"/>
      <c r="J1636" s="356"/>
      <c r="K1636" s="357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2" t="s">
        <v>3</v>
      </c>
      <c r="G1637" s="134"/>
      <c r="H1637" s="358"/>
      <c r="I1637" s="358"/>
      <c r="J1637" s="358"/>
      <c r="K1637" s="359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3">
        <f>D1600</f>
        <v>44965</v>
      </c>
      <c r="E1638" s="334"/>
      <c r="F1638" s="332"/>
      <c r="G1638" s="135"/>
      <c r="H1638" s="335" t="str">
        <f>H1600</f>
        <v>(REJO AGUNG)</v>
      </c>
      <c r="I1638" s="335"/>
      <c r="J1638" s="335"/>
      <c r="K1638" s="336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2"/>
      <c r="G1639" s="135"/>
      <c r="H1639" s="337" t="str">
        <f>H1601</f>
        <v>JOMBANG</v>
      </c>
      <c r="I1639" s="337"/>
      <c r="J1639" s="337"/>
      <c r="K1639" s="338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G 0877</v>
      </c>
      <c r="E1640" s="126"/>
      <c r="F1640" s="137"/>
      <c r="G1640" s="138"/>
      <c r="H1640" s="339"/>
      <c r="I1640" s="339"/>
      <c r="J1640" s="339"/>
      <c r="K1640" s="340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24</v>
      </c>
      <c r="C1644" s="291" t="str">
        <f t="shared" si="879"/>
        <v>LSN</v>
      </c>
      <c r="D1644" s="292">
        <f t="shared" si="879"/>
        <v>1</v>
      </c>
      <c r="E1644" s="293" t="str">
        <f t="shared" si="879"/>
        <v>JANGKA (MATH SET) JOYKO MS-55</v>
      </c>
      <c r="F1644" s="162"/>
      <c r="G1644" s="163"/>
      <c r="H1644" s="164">
        <f t="shared" ref="H1644:J1644" si="880">H1606</f>
        <v>88200</v>
      </c>
      <c r="I1644" s="165">
        <f t="shared" si="880"/>
        <v>0.125</v>
      </c>
      <c r="J1644" s="165">
        <f t="shared" si="880"/>
        <v>0</v>
      </c>
      <c r="K1644" s="166">
        <f t="shared" ref="K1644:K1659" si="881">(B1644*H1644-((B1644*H1644)*I1644))-((B1644*H1644-((B1644*H1644)*I1644))*J1644)</f>
        <v>1852200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720</v>
      </c>
      <c r="C1645" s="291" t="str">
        <f t="shared" si="882"/>
        <v>PCS</v>
      </c>
      <c r="D1645" s="292">
        <f t="shared" si="882"/>
        <v>1</v>
      </c>
      <c r="E1645" s="293" t="str">
        <f t="shared" si="882"/>
        <v>HIGHLIGHTER / STABILLO JOYKO HL-MIX (5 WARNA)</v>
      </c>
      <c r="F1645" s="162"/>
      <c r="G1645" s="163"/>
      <c r="H1645" s="164">
        <f t="shared" ref="H1645:J1645" si="883">H1607</f>
        <v>3700</v>
      </c>
      <c r="I1645" s="165">
        <f t="shared" si="883"/>
        <v>0.125</v>
      </c>
      <c r="J1645" s="165">
        <f t="shared" si="883"/>
        <v>0</v>
      </c>
      <c r="K1645" s="166">
        <f t="shared" si="881"/>
        <v>2331000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12</v>
      </c>
      <c r="C1646" s="291" t="str">
        <f t="shared" si="884"/>
        <v>GRS</v>
      </c>
      <c r="D1646" s="292">
        <f t="shared" si="884"/>
        <v>1</v>
      </c>
      <c r="E1646" s="293" t="str">
        <f t="shared" si="884"/>
        <v>ISI PENSIL 2B 0.5 MM JOYKO PL-05</v>
      </c>
      <c r="F1646" s="162"/>
      <c r="G1646" s="163"/>
      <c r="H1646" s="164">
        <f t="shared" ref="H1646:J1646" si="885">H1608</f>
        <v>176400</v>
      </c>
      <c r="I1646" s="165">
        <f t="shared" si="885"/>
        <v>0.125</v>
      </c>
      <c r="J1646" s="165">
        <f t="shared" si="885"/>
        <v>0</v>
      </c>
      <c r="K1646" s="166">
        <f t="shared" si="881"/>
        <v>1852200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420</v>
      </c>
      <c r="C1647" s="291" t="str">
        <f t="shared" si="886"/>
        <v>LSN</v>
      </c>
      <c r="D1647" s="292">
        <f t="shared" si="886"/>
        <v>7</v>
      </c>
      <c r="E1647" s="293" t="str">
        <f t="shared" si="886"/>
        <v>CORRECTION TAPE JOYKO CT-522</v>
      </c>
      <c r="F1647" s="162"/>
      <c r="G1647" s="163"/>
      <c r="H1647" s="164">
        <f t="shared" ref="H1647:J1647" si="887">H1609</f>
        <v>57600</v>
      </c>
      <c r="I1647" s="165">
        <f t="shared" si="887"/>
        <v>0.125</v>
      </c>
      <c r="J1647" s="165">
        <f t="shared" si="887"/>
        <v>0</v>
      </c>
      <c r="K1647" s="166">
        <f t="shared" si="881"/>
        <v>21168000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288</v>
      </c>
      <c r="C1648" s="291" t="str">
        <f t="shared" si="888"/>
        <v>PCS</v>
      </c>
      <c r="D1648" s="292">
        <f t="shared" si="888"/>
        <v>4</v>
      </c>
      <c r="E1648" s="293" t="str">
        <f t="shared" si="888"/>
        <v>BINDER NOTE JOYKO A5 (CAMPUS/CLASSIC) MIX</v>
      </c>
      <c r="F1648" s="162"/>
      <c r="G1648" s="163"/>
      <c r="H1648" s="164">
        <f t="shared" ref="H1648:J1648" si="889">H1610</f>
        <v>15800</v>
      </c>
      <c r="I1648" s="165">
        <f t="shared" si="889"/>
        <v>0.125</v>
      </c>
      <c r="J1648" s="165">
        <f t="shared" si="889"/>
        <v>0</v>
      </c>
      <c r="K1648" s="166">
        <f t="shared" si="881"/>
        <v>3981600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144</v>
      </c>
      <c r="C1649" s="291" t="str">
        <f t="shared" si="890"/>
        <v>LSN</v>
      </c>
      <c r="D1649" s="292">
        <f t="shared" si="890"/>
        <v>1</v>
      </c>
      <c r="E1649" s="293" t="str">
        <f t="shared" si="890"/>
        <v>GEL PEN KENKO HI-TECH-H 0.28 MM HITAM</v>
      </c>
      <c r="F1649" s="162"/>
      <c r="G1649" s="163"/>
      <c r="H1649" s="164">
        <f t="shared" ref="H1649:J1649" si="891">H1611</f>
        <v>39000</v>
      </c>
      <c r="I1649" s="165">
        <f t="shared" si="891"/>
        <v>0.125</v>
      </c>
      <c r="J1649" s="165">
        <f t="shared" si="891"/>
        <v>0</v>
      </c>
      <c r="K1649" s="166">
        <f t="shared" si="881"/>
        <v>4914000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</v>
      </c>
      <c r="C1650" s="291" t="str">
        <f t="shared" si="892"/>
        <v>SLOP</v>
      </c>
      <c r="D1650" s="292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20500</v>
      </c>
      <c r="I1650" s="165">
        <f t="shared" si="893"/>
        <v>0.125</v>
      </c>
      <c r="J1650" s="165">
        <f t="shared" si="893"/>
        <v>0</v>
      </c>
      <c r="K1650" s="166">
        <f t="shared" si="881"/>
        <v>1793750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144</v>
      </c>
      <c r="C1651" s="291" t="str">
        <f t="shared" si="894"/>
        <v>LSN</v>
      </c>
      <c r="D1651" s="292">
        <f t="shared" si="894"/>
        <v>3</v>
      </c>
      <c r="E1651" s="294" t="str">
        <f t="shared" si="894"/>
        <v>CORRECTION FLUID JOYKO JK-101</v>
      </c>
      <c r="F1651" s="162"/>
      <c r="G1651" s="163"/>
      <c r="H1651" s="164">
        <f t="shared" ref="H1651:J1651" si="895">H1613</f>
        <v>36000</v>
      </c>
      <c r="I1651" s="165">
        <f t="shared" si="895"/>
        <v>0.125</v>
      </c>
      <c r="J1651" s="165">
        <f t="shared" si="895"/>
        <v>0</v>
      </c>
      <c r="K1651" s="166">
        <f t="shared" si="881"/>
        <v>4536000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72</v>
      </c>
      <c r="C1652" s="291" t="str">
        <f t="shared" si="896"/>
        <v>LSN</v>
      </c>
      <c r="D1652" s="292">
        <f t="shared" si="896"/>
        <v>1</v>
      </c>
      <c r="E1652" s="293" t="str">
        <f t="shared" si="896"/>
        <v>CORRECTION FLUID KENKO KE-108</v>
      </c>
      <c r="F1652" s="162"/>
      <c r="G1652" s="163"/>
      <c r="H1652" s="164">
        <f t="shared" ref="H1652:J1652" si="897">H1614</f>
        <v>47100</v>
      </c>
      <c r="I1652" s="165">
        <f t="shared" si="897"/>
        <v>0.125</v>
      </c>
      <c r="J1652" s="165">
        <f t="shared" si="897"/>
        <v>0</v>
      </c>
      <c r="K1652" s="166">
        <f t="shared" si="881"/>
        <v>2967300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72</v>
      </c>
      <c r="C1653" s="291" t="str">
        <f t="shared" si="898"/>
        <v>LSN</v>
      </c>
      <c r="D1653" s="292">
        <f t="shared" si="898"/>
        <v>1</v>
      </c>
      <c r="E1653" s="293" t="str">
        <f t="shared" si="898"/>
        <v>CORRECTION FLUID KENKO KE-01</v>
      </c>
      <c r="F1653" s="162"/>
      <c r="G1653" s="163"/>
      <c r="H1653" s="164">
        <f t="shared" ref="H1653:J1653" si="899">H1615</f>
        <v>54300</v>
      </c>
      <c r="I1653" s="165">
        <f t="shared" si="899"/>
        <v>0.125</v>
      </c>
      <c r="J1653" s="165">
        <f t="shared" si="899"/>
        <v>0</v>
      </c>
      <c r="K1653" s="166">
        <f t="shared" si="881"/>
        <v>3420900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41"/>
      <c r="K1661" s="315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2">
        <f>SUM(K1644:K1659)</f>
        <v>48816950</v>
      </c>
      <c r="K1662" s="343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4"/>
      <c r="K1663" s="344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5"/>
      <c r="K1665" s="315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5">
        <f>((J1662/1.11)+(K1664/1.11))*11%</f>
        <v>4837715.7657657648</v>
      </c>
      <c r="K1666" s="346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5"/>
      <c r="K1667" s="315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48816950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6" t="str">
        <f>J1632</f>
        <v>NOVI / CONDRO</v>
      </c>
      <c r="K1670" s="317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6">
        <f>J1633</f>
        <v>0</v>
      </c>
      <c r="K1671" s="317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23020015</v>
      </c>
      <c r="F1674" s="204"/>
      <c r="G1674" s="205" t="s">
        <v>2</v>
      </c>
      <c r="H1674" s="318" t="str">
        <f>H1636</f>
        <v>LILY JULIAWATI</v>
      </c>
      <c r="I1674" s="318"/>
      <c r="J1674" s="318"/>
      <c r="K1674" s="319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2" t="s">
        <v>3</v>
      </c>
      <c r="G1675" s="211"/>
      <c r="H1675" s="320"/>
      <c r="I1675" s="320"/>
      <c r="J1675" s="320"/>
      <c r="K1675" s="321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3">
        <f>D1638</f>
        <v>44965</v>
      </c>
      <c r="E1676" s="324"/>
      <c r="F1676" s="322"/>
      <c r="G1676" s="212"/>
      <c r="H1676" s="325" t="str">
        <f>H1638</f>
        <v>(REJO AGUNG)</v>
      </c>
      <c r="I1676" s="325"/>
      <c r="J1676" s="325"/>
      <c r="K1676" s="326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2"/>
      <c r="G1677" s="212"/>
      <c r="H1677" s="327" t="str">
        <f>H1639</f>
        <v>JOMBANG</v>
      </c>
      <c r="I1677" s="327"/>
      <c r="J1677" s="327"/>
      <c r="K1677" s="328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G 0877</v>
      </c>
      <c r="E1678" s="203"/>
      <c r="F1678" s="214"/>
      <c r="G1678" s="215"/>
      <c r="H1678" s="329"/>
      <c r="I1678" s="329"/>
      <c r="J1678" s="329"/>
      <c r="K1678" s="330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24</v>
      </c>
      <c r="C1682" s="296" t="str">
        <f t="shared" si="912"/>
        <v>LSN</v>
      </c>
      <c r="D1682" s="297">
        <f t="shared" si="912"/>
        <v>1</v>
      </c>
      <c r="E1682" s="298" t="str">
        <f t="shared" si="912"/>
        <v>JANGKA (MATH SET) JOYKO MS-55</v>
      </c>
      <c r="F1682" s="239"/>
      <c r="G1682" s="240"/>
      <c r="H1682" s="241">
        <f t="shared" ref="H1682:J1682" si="913">H1644</f>
        <v>88200</v>
      </c>
      <c r="I1682" s="242">
        <f t="shared" si="913"/>
        <v>0.125</v>
      </c>
      <c r="J1682" s="242">
        <f t="shared" si="913"/>
        <v>0</v>
      </c>
      <c r="K1682" s="243">
        <f t="shared" ref="K1682:K1697" si="914">(B1682*H1682-((B1682*H1682)*I1682))-((B1682*H1682-((B1682*H1682)*I1682))*J1682)</f>
        <v>1852200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720</v>
      </c>
      <c r="C1683" s="296" t="str">
        <f t="shared" si="915"/>
        <v>PCS</v>
      </c>
      <c r="D1683" s="297">
        <f t="shared" si="915"/>
        <v>1</v>
      </c>
      <c r="E1683" s="298" t="str">
        <f t="shared" si="915"/>
        <v>HIGHLIGHTER / STABILLO JOYKO HL-MIX (5 WARNA)</v>
      </c>
      <c r="F1683" s="239"/>
      <c r="G1683" s="240"/>
      <c r="H1683" s="241">
        <f t="shared" ref="H1683:J1683" si="916">H1645</f>
        <v>3700</v>
      </c>
      <c r="I1683" s="242">
        <f t="shared" si="916"/>
        <v>0.125</v>
      </c>
      <c r="J1683" s="242">
        <f t="shared" si="916"/>
        <v>0</v>
      </c>
      <c r="K1683" s="243">
        <f t="shared" si="914"/>
        <v>2331000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12</v>
      </c>
      <c r="C1684" s="296" t="str">
        <f t="shared" si="917"/>
        <v>GRS</v>
      </c>
      <c r="D1684" s="297">
        <f t="shared" si="917"/>
        <v>1</v>
      </c>
      <c r="E1684" s="298" t="str">
        <f t="shared" si="917"/>
        <v>ISI PENSIL 2B 0.5 MM JOYKO PL-05</v>
      </c>
      <c r="F1684" s="239"/>
      <c r="G1684" s="240"/>
      <c r="H1684" s="241">
        <f t="shared" ref="H1684:J1684" si="918">H1646</f>
        <v>176400</v>
      </c>
      <c r="I1684" s="242">
        <f t="shared" si="918"/>
        <v>0.125</v>
      </c>
      <c r="J1684" s="242">
        <f t="shared" si="918"/>
        <v>0</v>
      </c>
      <c r="K1684" s="243">
        <f t="shared" si="914"/>
        <v>1852200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420</v>
      </c>
      <c r="C1685" s="296" t="str">
        <f t="shared" si="919"/>
        <v>LSN</v>
      </c>
      <c r="D1685" s="297">
        <f t="shared" si="919"/>
        <v>7</v>
      </c>
      <c r="E1685" s="298" t="str">
        <f t="shared" si="919"/>
        <v>CORRECTION TAPE JOYKO CT-522</v>
      </c>
      <c r="F1685" s="239"/>
      <c r="G1685" s="240"/>
      <c r="H1685" s="241">
        <f t="shared" ref="H1685:J1685" si="920">H1647</f>
        <v>57600</v>
      </c>
      <c r="I1685" s="242">
        <f t="shared" si="920"/>
        <v>0.125</v>
      </c>
      <c r="J1685" s="242">
        <f t="shared" si="920"/>
        <v>0</v>
      </c>
      <c r="K1685" s="243">
        <f t="shared" si="914"/>
        <v>21168000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288</v>
      </c>
      <c r="C1686" s="296" t="str">
        <f t="shared" si="921"/>
        <v>PCS</v>
      </c>
      <c r="D1686" s="297">
        <f t="shared" si="921"/>
        <v>4</v>
      </c>
      <c r="E1686" s="298" t="str">
        <f t="shared" si="921"/>
        <v>BINDER NOTE JOYKO A5 (CAMPUS/CLASSIC) MIX</v>
      </c>
      <c r="F1686" s="239"/>
      <c r="G1686" s="240"/>
      <c r="H1686" s="241">
        <f t="shared" ref="H1686:J1686" si="922">H1648</f>
        <v>15800</v>
      </c>
      <c r="I1686" s="242">
        <f t="shared" si="922"/>
        <v>0.125</v>
      </c>
      <c r="J1686" s="242">
        <f t="shared" si="922"/>
        <v>0</v>
      </c>
      <c r="K1686" s="243">
        <f t="shared" si="914"/>
        <v>3981600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144</v>
      </c>
      <c r="C1687" s="296" t="str">
        <f t="shared" si="923"/>
        <v>LSN</v>
      </c>
      <c r="D1687" s="297">
        <f t="shared" si="923"/>
        <v>1</v>
      </c>
      <c r="E1687" s="298" t="str">
        <f t="shared" si="923"/>
        <v>GEL PEN KENKO HI-TECH-H 0.28 MM HITAM</v>
      </c>
      <c r="F1687" s="239"/>
      <c r="G1687" s="240"/>
      <c r="H1687" s="241">
        <f t="shared" ref="H1687:J1687" si="924">H1649</f>
        <v>39000</v>
      </c>
      <c r="I1687" s="242">
        <f t="shared" si="924"/>
        <v>0.125</v>
      </c>
      <c r="J1687" s="242">
        <f t="shared" si="924"/>
        <v>0</v>
      </c>
      <c r="K1687" s="243">
        <f t="shared" si="914"/>
        <v>4914000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</v>
      </c>
      <c r="C1688" s="296" t="str">
        <f t="shared" si="925"/>
        <v>SLOP</v>
      </c>
      <c r="D1688" s="297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20500</v>
      </c>
      <c r="I1688" s="242">
        <f t="shared" si="926"/>
        <v>0.125</v>
      </c>
      <c r="J1688" s="242">
        <f t="shared" si="926"/>
        <v>0</v>
      </c>
      <c r="K1688" s="243">
        <f t="shared" si="914"/>
        <v>1793750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144</v>
      </c>
      <c r="C1689" s="296" t="str">
        <f t="shared" si="927"/>
        <v>LSN</v>
      </c>
      <c r="D1689" s="297">
        <f t="shared" si="927"/>
        <v>3</v>
      </c>
      <c r="E1689" s="299" t="str">
        <f t="shared" si="927"/>
        <v>CORRECTION FLUID JOYKO JK-101</v>
      </c>
      <c r="F1689" s="239"/>
      <c r="G1689" s="240"/>
      <c r="H1689" s="241">
        <f t="shared" ref="H1689:J1689" si="928">H1651</f>
        <v>36000</v>
      </c>
      <c r="I1689" s="242">
        <f t="shared" si="928"/>
        <v>0.125</v>
      </c>
      <c r="J1689" s="242">
        <f t="shared" si="928"/>
        <v>0</v>
      </c>
      <c r="K1689" s="243">
        <f t="shared" si="914"/>
        <v>4536000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72</v>
      </c>
      <c r="C1690" s="296" t="str">
        <f t="shared" si="929"/>
        <v>LSN</v>
      </c>
      <c r="D1690" s="297">
        <f t="shared" si="929"/>
        <v>1</v>
      </c>
      <c r="E1690" s="298" t="str">
        <f t="shared" si="929"/>
        <v>CORRECTION FLUID KENKO KE-108</v>
      </c>
      <c r="F1690" s="239"/>
      <c r="G1690" s="240"/>
      <c r="H1690" s="241">
        <f t="shared" ref="H1690:J1690" si="930">H1652</f>
        <v>47100</v>
      </c>
      <c r="I1690" s="242">
        <f t="shared" si="930"/>
        <v>0.125</v>
      </c>
      <c r="J1690" s="242">
        <f t="shared" si="930"/>
        <v>0</v>
      </c>
      <c r="K1690" s="243">
        <f t="shared" si="914"/>
        <v>2967300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72</v>
      </c>
      <c r="C1691" s="296" t="str">
        <f t="shared" si="931"/>
        <v>LSN</v>
      </c>
      <c r="D1691" s="297">
        <f t="shared" si="931"/>
        <v>1</v>
      </c>
      <c r="E1691" s="298" t="str">
        <f t="shared" si="931"/>
        <v>CORRECTION FLUID KENKO KE-01</v>
      </c>
      <c r="F1691" s="239"/>
      <c r="G1691" s="240"/>
      <c r="H1691" s="241">
        <f t="shared" ref="H1691:J1691" si="932">H1653</f>
        <v>54300</v>
      </c>
      <c r="I1691" s="242">
        <f t="shared" si="932"/>
        <v>0.125</v>
      </c>
      <c r="J1691" s="242">
        <f t="shared" si="932"/>
        <v>0</v>
      </c>
      <c r="K1691" s="243">
        <f t="shared" si="914"/>
        <v>3420900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31"/>
      <c r="K1699" s="310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7">
        <f>SUM(K1682:K1697)</f>
        <v>48816950</v>
      </c>
      <c r="K1700" s="308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9"/>
      <c r="K1701" s="309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10"/>
      <c r="K1703" s="310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11">
        <f>((J1700/1.11)+(K1702/1.11))*11%</f>
        <v>4837715.7657657648</v>
      </c>
      <c r="K1704" s="312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10"/>
      <c r="K1705" s="310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48816950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3" t="str">
        <f>J1670</f>
        <v>NOVI / CONDRO</v>
      </c>
      <c r="K1708" s="314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3">
        <f>J1671</f>
        <v>0</v>
      </c>
      <c r="K1709" s="314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23020016</v>
      </c>
      <c r="G1712" s="11" t="s">
        <v>2</v>
      </c>
      <c r="H1712" s="360" t="s">
        <v>46</v>
      </c>
      <c r="I1712" s="360"/>
      <c r="J1712" s="360"/>
      <c r="K1712" s="361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4" t="s">
        <v>3</v>
      </c>
      <c r="G1713" s="17"/>
      <c r="H1713" s="362"/>
      <c r="I1713" s="362"/>
      <c r="J1713" s="362"/>
      <c r="K1713" s="363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5">
        <v>44966</v>
      </c>
      <c r="E1714" s="366"/>
      <c r="F1714" s="364"/>
      <c r="G1714" s="18"/>
      <c r="H1714" s="367" t="s">
        <v>47</v>
      </c>
      <c r="I1714" s="367"/>
      <c r="J1714" s="367"/>
      <c r="K1714" s="368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4"/>
      <c r="G1715" s="18"/>
      <c r="H1715" s="369" t="s">
        <v>32</v>
      </c>
      <c r="I1715" s="369"/>
      <c r="J1715" s="369"/>
      <c r="K1715" s="370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123</v>
      </c>
      <c r="E1716" s="9"/>
      <c r="F1716" s="21"/>
      <c r="G1716" s="22"/>
      <c r="H1716" s="371"/>
      <c r="I1716" s="371"/>
      <c r="J1716" s="371"/>
      <c r="K1716" s="372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1000</v>
      </c>
      <c r="C1720" s="46" t="s">
        <v>34</v>
      </c>
      <c r="D1720" s="94">
        <v>2</v>
      </c>
      <c r="E1720" s="114" t="s">
        <v>116</v>
      </c>
      <c r="F1720" s="48"/>
      <c r="G1720" s="49"/>
      <c r="H1720" s="50">
        <v>1700</v>
      </c>
      <c r="I1720" s="51">
        <v>0.13500000000000001</v>
      </c>
      <c r="J1720" s="51"/>
      <c r="K1720" s="52">
        <f t="shared" ref="K1720:K1735" si="945">(B1720*H1720-((B1720*H1720)*I1720))-((B1720*H1720-((B1720*H1720)*I1720))*J1720)</f>
        <v>1470500</v>
      </c>
      <c r="L1720" s="36"/>
    </row>
    <row r="1721" spans="1:12" s="10" customFormat="1" ht="14.1" customHeight="1" x14ac:dyDescent="0.25">
      <c r="A1721" s="45">
        <v>2</v>
      </c>
      <c r="B1721" s="46">
        <v>1000</v>
      </c>
      <c r="C1721" s="46" t="s">
        <v>34</v>
      </c>
      <c r="D1721" s="94">
        <v>2</v>
      </c>
      <c r="E1721" s="114" t="s">
        <v>117</v>
      </c>
      <c r="F1721" s="48"/>
      <c r="G1721" s="49"/>
      <c r="H1721" s="50">
        <v>1600</v>
      </c>
      <c r="I1721" s="51">
        <v>0.13500000000000001</v>
      </c>
      <c r="J1721" s="51"/>
      <c r="K1721" s="52">
        <f t="shared" si="945"/>
        <v>1384000</v>
      </c>
      <c r="L1721" s="36"/>
    </row>
    <row r="1722" spans="1:12" s="10" customFormat="1" ht="14.1" customHeight="1" x14ac:dyDescent="0.25">
      <c r="A1722" s="45">
        <v>3</v>
      </c>
      <c r="B1722" s="46">
        <v>400</v>
      </c>
      <c r="C1722" s="46" t="s">
        <v>34</v>
      </c>
      <c r="D1722" s="94">
        <v>2</v>
      </c>
      <c r="E1722" s="114" t="s">
        <v>118</v>
      </c>
      <c r="F1722" s="48"/>
      <c r="G1722" s="49"/>
      <c r="H1722" s="50">
        <v>4300</v>
      </c>
      <c r="I1722" s="51">
        <v>0.13500000000000001</v>
      </c>
      <c r="J1722" s="51"/>
      <c r="K1722" s="52">
        <f t="shared" si="945"/>
        <v>1487800</v>
      </c>
      <c r="L1722" s="36"/>
    </row>
    <row r="1723" spans="1:12" s="10" customFormat="1" ht="14.1" customHeight="1" x14ac:dyDescent="0.25">
      <c r="A1723" s="45">
        <v>4</v>
      </c>
      <c r="B1723" s="46">
        <v>36</v>
      </c>
      <c r="C1723" s="46" t="s">
        <v>50</v>
      </c>
      <c r="D1723" s="94">
        <v>1</v>
      </c>
      <c r="E1723" s="114" t="s">
        <v>119</v>
      </c>
      <c r="F1723" s="48"/>
      <c r="G1723" s="49"/>
      <c r="H1723" s="50">
        <v>66000</v>
      </c>
      <c r="I1723" s="51">
        <v>0.13500000000000001</v>
      </c>
      <c r="J1723" s="51"/>
      <c r="K1723" s="52">
        <f t="shared" si="945"/>
        <v>2055240</v>
      </c>
      <c r="L1723" s="36"/>
    </row>
    <row r="1724" spans="1:12" s="10" customFormat="1" ht="14.1" customHeight="1" x14ac:dyDescent="0.25">
      <c r="A1724" s="45">
        <v>5</v>
      </c>
      <c r="B1724" s="46">
        <v>36</v>
      </c>
      <c r="C1724" s="46" t="s">
        <v>50</v>
      </c>
      <c r="D1724" s="94">
        <v>1</v>
      </c>
      <c r="E1724" s="114" t="s">
        <v>120</v>
      </c>
      <c r="F1724" s="48"/>
      <c r="G1724" s="49"/>
      <c r="H1724" s="50">
        <v>72000</v>
      </c>
      <c r="I1724" s="51">
        <v>0.13500000000000001</v>
      </c>
      <c r="J1724" s="51"/>
      <c r="K1724" s="52">
        <f t="shared" si="945"/>
        <v>2242080</v>
      </c>
      <c r="L1724" s="36"/>
    </row>
    <row r="1725" spans="1:12" s="10" customFormat="1" ht="14.1" customHeight="1" x14ac:dyDescent="0.25">
      <c r="A1725" s="45">
        <v>6</v>
      </c>
      <c r="B1725" s="46">
        <v>72</v>
      </c>
      <c r="C1725" s="46" t="s">
        <v>60</v>
      </c>
      <c r="D1725" s="94">
        <v>1</v>
      </c>
      <c r="E1725" s="114" t="s">
        <v>121</v>
      </c>
      <c r="F1725" s="48"/>
      <c r="G1725" s="49"/>
      <c r="H1725" s="50">
        <v>53400</v>
      </c>
      <c r="I1725" s="51">
        <v>0.13500000000000001</v>
      </c>
      <c r="J1725" s="51"/>
      <c r="K1725" s="52">
        <f t="shared" si="945"/>
        <v>3325752</v>
      </c>
      <c r="L1725" s="36"/>
    </row>
    <row r="1726" spans="1:12" s="10" customFormat="1" ht="14.1" customHeight="1" x14ac:dyDescent="0.25">
      <c r="A1726" s="45">
        <v>7</v>
      </c>
      <c r="B1726" s="46">
        <v>72</v>
      </c>
      <c r="C1726" s="46" t="s">
        <v>60</v>
      </c>
      <c r="D1726" s="94">
        <v>1</v>
      </c>
      <c r="E1726" s="114" t="s">
        <v>122</v>
      </c>
      <c r="F1726" s="48"/>
      <c r="G1726" s="49"/>
      <c r="H1726" s="50">
        <v>55800</v>
      </c>
      <c r="I1726" s="51">
        <v>0.13500000000000001</v>
      </c>
      <c r="J1726" s="51"/>
      <c r="K1726" s="52">
        <f t="shared" si="945"/>
        <v>3475224</v>
      </c>
      <c r="L1726" s="36"/>
    </row>
    <row r="1727" spans="1:12" s="10" customFormat="1" ht="14.1" customHeight="1" x14ac:dyDescent="0.25">
      <c r="A1727" s="45">
        <v>8</v>
      </c>
      <c r="B1727" s="46">
        <v>20</v>
      </c>
      <c r="C1727" s="46" t="s">
        <v>60</v>
      </c>
      <c r="D1727" s="94">
        <v>1</v>
      </c>
      <c r="E1727" s="115" t="s">
        <v>53</v>
      </c>
      <c r="F1727" s="48"/>
      <c r="G1727" s="49"/>
      <c r="H1727" s="50">
        <v>93000</v>
      </c>
      <c r="I1727" s="51">
        <v>0.13500000000000001</v>
      </c>
      <c r="J1727" s="51"/>
      <c r="K1727" s="52">
        <f t="shared" si="945"/>
        <v>1608900</v>
      </c>
      <c r="L1727" s="36"/>
    </row>
    <row r="1728" spans="1:12" s="10" customFormat="1" ht="14.1" customHeight="1" x14ac:dyDescent="0.25">
      <c r="A1728" s="45">
        <v>9</v>
      </c>
      <c r="B1728" s="46">
        <v>10</v>
      </c>
      <c r="C1728" s="46" t="s">
        <v>60</v>
      </c>
      <c r="D1728" s="94">
        <v>1</v>
      </c>
      <c r="E1728" s="114" t="s">
        <v>52</v>
      </c>
      <c r="F1728" s="48"/>
      <c r="G1728" s="49"/>
      <c r="H1728" s="50">
        <v>228000</v>
      </c>
      <c r="I1728" s="51">
        <v>0.13500000000000001</v>
      </c>
      <c r="J1728" s="51"/>
      <c r="K1728" s="52">
        <f t="shared" si="945"/>
        <v>1972200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7"/>
      <c r="K1737" s="34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9">
        <f>SUM(K1720:K1735)</f>
        <v>19021696</v>
      </c>
      <c r="K1738" s="350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1"/>
      <c r="K1739" s="351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8"/>
      <c r="K1741" s="34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2">
        <f>((J1738/1.11)+(K1740/1.11))*11%</f>
        <v>1885032.9369369368</v>
      </c>
      <c r="K1742" s="353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8"/>
      <c r="K1743" s="34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19021696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4" t="s">
        <v>37</v>
      </c>
      <c r="K1746" s="355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4"/>
      <c r="K1747" s="355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23020016</v>
      </c>
      <c r="F1750" s="127"/>
      <c r="G1750" s="128" t="s">
        <v>2</v>
      </c>
      <c r="H1750" s="356" t="str">
        <f>H1712</f>
        <v>CV PELITA JAYA</v>
      </c>
      <c r="I1750" s="356"/>
      <c r="J1750" s="356"/>
      <c r="K1750" s="357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2" t="s">
        <v>3</v>
      </c>
      <c r="G1751" s="134"/>
      <c r="H1751" s="358"/>
      <c r="I1751" s="358"/>
      <c r="J1751" s="358"/>
      <c r="K1751" s="359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3">
        <f>D1714</f>
        <v>44966</v>
      </c>
      <c r="E1752" s="334"/>
      <c r="F1752" s="332"/>
      <c r="G1752" s="135"/>
      <c r="H1752" s="335" t="str">
        <f>H1714</f>
        <v>(ANUGERAH SEJAHTERA)</v>
      </c>
      <c r="I1752" s="335"/>
      <c r="J1752" s="335"/>
      <c r="K1752" s="336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2"/>
      <c r="G1753" s="135"/>
      <c r="H1753" s="337" t="str">
        <f>H1715</f>
        <v>PURWOKERTO</v>
      </c>
      <c r="I1753" s="337"/>
      <c r="J1753" s="337"/>
      <c r="K1753" s="338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0908</v>
      </c>
      <c r="E1754" s="126"/>
      <c r="F1754" s="137"/>
      <c r="G1754" s="138"/>
      <c r="H1754" s="339"/>
      <c r="I1754" s="339"/>
      <c r="J1754" s="339"/>
      <c r="K1754" s="340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1000</v>
      </c>
      <c r="C1758" s="291" t="str">
        <f t="shared" si="946"/>
        <v>PCS</v>
      </c>
      <c r="D1758" s="292">
        <f t="shared" si="946"/>
        <v>2</v>
      </c>
      <c r="E1758" s="293" t="str">
        <f t="shared" si="946"/>
        <v>PAPER TRIGONAL CLIP KENKO NO. 1</v>
      </c>
      <c r="F1758" s="162"/>
      <c r="G1758" s="163"/>
      <c r="H1758" s="164">
        <f t="shared" ref="H1758:J1758" si="947">H1720</f>
        <v>1700</v>
      </c>
      <c r="I1758" s="165">
        <f t="shared" si="947"/>
        <v>0.13500000000000001</v>
      </c>
      <c r="J1758" s="165">
        <f t="shared" si="947"/>
        <v>0</v>
      </c>
      <c r="K1758" s="166">
        <f t="shared" ref="K1758:K1773" si="948">(B1758*H1758-((B1758*H1758)*I1758))-((B1758*H1758-((B1758*H1758)*I1758))*J1758)</f>
        <v>1470500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1000</v>
      </c>
      <c r="C1759" s="291" t="str">
        <f t="shared" si="949"/>
        <v>PCS</v>
      </c>
      <c r="D1759" s="292">
        <f t="shared" si="949"/>
        <v>2</v>
      </c>
      <c r="E1759" s="293" t="str">
        <f t="shared" si="949"/>
        <v>PAPER TRIGONAL CLIP KENKO NO. 3</v>
      </c>
      <c r="F1759" s="162"/>
      <c r="G1759" s="163"/>
      <c r="H1759" s="164">
        <f t="shared" ref="H1759:J1759" si="950">H1721</f>
        <v>1600</v>
      </c>
      <c r="I1759" s="165">
        <f t="shared" si="950"/>
        <v>0.13500000000000001</v>
      </c>
      <c r="J1759" s="165">
        <f t="shared" si="950"/>
        <v>0</v>
      </c>
      <c r="K1759" s="166">
        <f t="shared" si="948"/>
        <v>1384000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400</v>
      </c>
      <c r="C1760" s="291" t="str">
        <f t="shared" si="951"/>
        <v>PCS</v>
      </c>
      <c r="D1760" s="292">
        <f t="shared" si="951"/>
        <v>2</v>
      </c>
      <c r="E1760" s="293" t="str">
        <f t="shared" si="951"/>
        <v>PAPER JUMBO CLIP KENKO NO. 5</v>
      </c>
      <c r="F1760" s="162"/>
      <c r="G1760" s="163"/>
      <c r="H1760" s="164">
        <f t="shared" ref="H1760:J1760" si="952">H1722</f>
        <v>4300</v>
      </c>
      <c r="I1760" s="165">
        <f t="shared" si="952"/>
        <v>0.13500000000000001</v>
      </c>
      <c r="J1760" s="165">
        <f t="shared" si="952"/>
        <v>0</v>
      </c>
      <c r="K1760" s="166">
        <f t="shared" si="948"/>
        <v>1487800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36</v>
      </c>
      <c r="C1761" s="291" t="str">
        <f t="shared" si="953"/>
        <v>BOX</v>
      </c>
      <c r="D1761" s="292">
        <f t="shared" si="953"/>
        <v>1</v>
      </c>
      <c r="E1761" s="293" t="str">
        <f t="shared" si="953"/>
        <v>LEM STICK KENKO 8 GR (KECIL) isi 30 pc</v>
      </c>
      <c r="F1761" s="162"/>
      <c r="G1761" s="163"/>
      <c r="H1761" s="164">
        <f t="shared" ref="H1761:J1761" si="954">H1723</f>
        <v>66000</v>
      </c>
      <c r="I1761" s="165">
        <f t="shared" si="954"/>
        <v>0.13500000000000001</v>
      </c>
      <c r="J1761" s="165">
        <f t="shared" si="954"/>
        <v>0</v>
      </c>
      <c r="K1761" s="166">
        <f t="shared" si="948"/>
        <v>2055240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36</v>
      </c>
      <c r="C1762" s="291" t="str">
        <f t="shared" si="955"/>
        <v>BOX</v>
      </c>
      <c r="D1762" s="292">
        <f t="shared" si="955"/>
        <v>1</v>
      </c>
      <c r="E1762" s="293" t="str">
        <f t="shared" si="955"/>
        <v>LEM STICK KENKO 15 GR (TANGGUNG) isi 20 pc</v>
      </c>
      <c r="F1762" s="162"/>
      <c r="G1762" s="163"/>
      <c r="H1762" s="164">
        <f t="shared" ref="H1762:J1762" si="956">H1724</f>
        <v>72000</v>
      </c>
      <c r="I1762" s="165">
        <f t="shared" si="956"/>
        <v>0.13500000000000001</v>
      </c>
      <c r="J1762" s="165">
        <f t="shared" si="956"/>
        <v>0</v>
      </c>
      <c r="K1762" s="166">
        <f t="shared" si="948"/>
        <v>2242080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72</v>
      </c>
      <c r="C1763" s="291" t="str">
        <f t="shared" si="957"/>
        <v>LSN</v>
      </c>
      <c r="D1763" s="292">
        <f t="shared" si="957"/>
        <v>1</v>
      </c>
      <c r="E1763" s="293" t="str">
        <f t="shared" si="957"/>
        <v>CORRECTION FLUID KENKO KE-301</v>
      </c>
      <c r="F1763" s="162"/>
      <c r="G1763" s="163"/>
      <c r="H1763" s="164">
        <f t="shared" ref="H1763:J1763" si="958">H1725</f>
        <v>53400</v>
      </c>
      <c r="I1763" s="165">
        <f t="shared" si="958"/>
        <v>0.13500000000000001</v>
      </c>
      <c r="J1763" s="165">
        <f t="shared" si="958"/>
        <v>0</v>
      </c>
      <c r="K1763" s="166">
        <f t="shared" si="948"/>
        <v>3325752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72</v>
      </c>
      <c r="C1764" s="291" t="str">
        <f t="shared" si="959"/>
        <v>LSN</v>
      </c>
      <c r="D1764" s="292">
        <f t="shared" si="959"/>
        <v>1</v>
      </c>
      <c r="E1764" s="293" t="str">
        <f t="shared" si="959"/>
        <v>CORRECTION FLUID KENKO KE-107M</v>
      </c>
      <c r="F1764" s="162"/>
      <c r="G1764" s="163"/>
      <c r="H1764" s="164">
        <f t="shared" ref="H1764:J1764" si="960">H1726</f>
        <v>55800</v>
      </c>
      <c r="I1764" s="165">
        <f t="shared" si="960"/>
        <v>0.13500000000000001</v>
      </c>
      <c r="J1764" s="165">
        <f t="shared" si="960"/>
        <v>0</v>
      </c>
      <c r="K1764" s="166">
        <f t="shared" si="948"/>
        <v>3475224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20</v>
      </c>
      <c r="C1765" s="291" t="str">
        <f t="shared" si="961"/>
        <v>LSN</v>
      </c>
      <c r="D1765" s="292">
        <f t="shared" si="961"/>
        <v>1</v>
      </c>
      <c r="E1765" s="294" t="str">
        <f t="shared" si="961"/>
        <v>STAPLER KENKO HD-10</v>
      </c>
      <c r="F1765" s="162"/>
      <c r="G1765" s="163"/>
      <c r="H1765" s="164">
        <f t="shared" ref="H1765:J1765" si="962">H1727</f>
        <v>93000</v>
      </c>
      <c r="I1765" s="165">
        <f t="shared" si="962"/>
        <v>0.13500000000000001</v>
      </c>
      <c r="J1765" s="165">
        <f t="shared" si="962"/>
        <v>0</v>
      </c>
      <c r="K1765" s="166">
        <f t="shared" si="948"/>
        <v>1608900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10</v>
      </c>
      <c r="C1766" s="291" t="str">
        <f t="shared" si="963"/>
        <v>LSN</v>
      </c>
      <c r="D1766" s="292">
        <f t="shared" si="963"/>
        <v>1</v>
      </c>
      <c r="E1766" s="293" t="str">
        <f t="shared" si="963"/>
        <v>STAPLER KENKO HD-50</v>
      </c>
      <c r="F1766" s="162"/>
      <c r="G1766" s="163"/>
      <c r="H1766" s="164">
        <f t="shared" ref="H1766:J1766" si="964">H1728</f>
        <v>228000</v>
      </c>
      <c r="I1766" s="165">
        <f t="shared" si="964"/>
        <v>0.13500000000000001</v>
      </c>
      <c r="J1766" s="165">
        <f t="shared" si="964"/>
        <v>0</v>
      </c>
      <c r="K1766" s="166">
        <f t="shared" si="948"/>
        <v>1972200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41"/>
      <c r="K1775" s="315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2">
        <f>SUM(K1758:K1773)</f>
        <v>19021696</v>
      </c>
      <c r="K1776" s="343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4"/>
      <c r="K1777" s="344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5"/>
      <c r="K1779" s="315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5">
        <f>((J1776/1.11)+(K1778/1.11))*11%</f>
        <v>1885032.9369369368</v>
      </c>
      <c r="K1780" s="346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5"/>
      <c r="K1781" s="315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19021696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6" t="str">
        <f>J1746</f>
        <v>NOVI / CONDRO</v>
      </c>
      <c r="K1784" s="317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6">
        <f>J1747</f>
        <v>0</v>
      </c>
      <c r="K1785" s="317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23020016</v>
      </c>
      <c r="F1788" s="204"/>
      <c r="G1788" s="205" t="s">
        <v>2</v>
      </c>
      <c r="H1788" s="318" t="str">
        <f>H1750</f>
        <v>CV PELITA JAYA</v>
      </c>
      <c r="I1788" s="318"/>
      <c r="J1788" s="318"/>
      <c r="K1788" s="319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2" t="s">
        <v>3</v>
      </c>
      <c r="G1789" s="211"/>
      <c r="H1789" s="320"/>
      <c r="I1789" s="320"/>
      <c r="J1789" s="320"/>
      <c r="K1789" s="321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3">
        <f>D1752</f>
        <v>44966</v>
      </c>
      <c r="E1790" s="324"/>
      <c r="F1790" s="322"/>
      <c r="G1790" s="212"/>
      <c r="H1790" s="325" t="str">
        <f>H1752</f>
        <v>(ANUGERAH SEJAHTERA)</v>
      </c>
      <c r="I1790" s="325"/>
      <c r="J1790" s="325"/>
      <c r="K1790" s="326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2"/>
      <c r="G1791" s="212"/>
      <c r="H1791" s="327" t="str">
        <f>H1753</f>
        <v>PURWOKERTO</v>
      </c>
      <c r="I1791" s="327"/>
      <c r="J1791" s="327"/>
      <c r="K1791" s="328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0908</v>
      </c>
      <c r="E1792" s="203"/>
      <c r="F1792" s="214"/>
      <c r="G1792" s="215"/>
      <c r="H1792" s="329"/>
      <c r="I1792" s="329"/>
      <c r="J1792" s="329"/>
      <c r="K1792" s="330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1000</v>
      </c>
      <c r="C1796" s="296" t="str">
        <f t="shared" si="979"/>
        <v>PCS</v>
      </c>
      <c r="D1796" s="297">
        <f t="shared" si="979"/>
        <v>2</v>
      </c>
      <c r="E1796" s="298" t="str">
        <f t="shared" si="979"/>
        <v>PAPER TRIGONAL CLIP KENKO NO. 1</v>
      </c>
      <c r="F1796" s="239"/>
      <c r="G1796" s="240"/>
      <c r="H1796" s="241">
        <f t="shared" ref="H1796:J1796" si="980">H1758</f>
        <v>1700</v>
      </c>
      <c r="I1796" s="242">
        <f t="shared" si="980"/>
        <v>0.13500000000000001</v>
      </c>
      <c r="J1796" s="242">
        <f t="shared" si="980"/>
        <v>0</v>
      </c>
      <c r="K1796" s="243">
        <f t="shared" ref="K1796:K1811" si="981">(B1796*H1796-((B1796*H1796)*I1796))-((B1796*H1796-((B1796*H1796)*I1796))*J1796)</f>
        <v>1470500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1000</v>
      </c>
      <c r="C1797" s="296" t="str">
        <f t="shared" si="982"/>
        <v>PCS</v>
      </c>
      <c r="D1797" s="297">
        <f t="shared" si="982"/>
        <v>2</v>
      </c>
      <c r="E1797" s="298" t="str">
        <f t="shared" si="982"/>
        <v>PAPER TRIGONAL CLIP KENKO NO. 3</v>
      </c>
      <c r="F1797" s="239"/>
      <c r="G1797" s="240"/>
      <c r="H1797" s="241">
        <f t="shared" ref="H1797:J1797" si="983">H1759</f>
        <v>1600</v>
      </c>
      <c r="I1797" s="242">
        <f t="shared" si="983"/>
        <v>0.13500000000000001</v>
      </c>
      <c r="J1797" s="242">
        <f t="shared" si="983"/>
        <v>0</v>
      </c>
      <c r="K1797" s="243">
        <f t="shared" si="981"/>
        <v>1384000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400</v>
      </c>
      <c r="C1798" s="296" t="str">
        <f t="shared" si="984"/>
        <v>PCS</v>
      </c>
      <c r="D1798" s="297">
        <f t="shared" si="984"/>
        <v>2</v>
      </c>
      <c r="E1798" s="298" t="str">
        <f t="shared" si="984"/>
        <v>PAPER JUMBO CLIP KENKO NO. 5</v>
      </c>
      <c r="F1798" s="239"/>
      <c r="G1798" s="240"/>
      <c r="H1798" s="241">
        <f t="shared" ref="H1798:J1798" si="985">H1760</f>
        <v>4300</v>
      </c>
      <c r="I1798" s="242">
        <f t="shared" si="985"/>
        <v>0.13500000000000001</v>
      </c>
      <c r="J1798" s="242">
        <f t="shared" si="985"/>
        <v>0</v>
      </c>
      <c r="K1798" s="243">
        <f t="shared" si="981"/>
        <v>1487800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36</v>
      </c>
      <c r="C1799" s="296" t="str">
        <f t="shared" si="986"/>
        <v>BOX</v>
      </c>
      <c r="D1799" s="297">
        <f t="shared" si="986"/>
        <v>1</v>
      </c>
      <c r="E1799" s="298" t="str">
        <f t="shared" si="986"/>
        <v>LEM STICK KENKO 8 GR (KECIL) isi 30 pc</v>
      </c>
      <c r="F1799" s="239"/>
      <c r="G1799" s="240"/>
      <c r="H1799" s="241">
        <f t="shared" ref="H1799:J1799" si="987">H1761</f>
        <v>66000</v>
      </c>
      <c r="I1799" s="242">
        <f t="shared" si="987"/>
        <v>0.13500000000000001</v>
      </c>
      <c r="J1799" s="242">
        <f t="shared" si="987"/>
        <v>0</v>
      </c>
      <c r="K1799" s="243">
        <f t="shared" si="981"/>
        <v>2055240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36</v>
      </c>
      <c r="C1800" s="296" t="str">
        <f t="shared" si="988"/>
        <v>BOX</v>
      </c>
      <c r="D1800" s="297">
        <f t="shared" si="988"/>
        <v>1</v>
      </c>
      <c r="E1800" s="298" t="str">
        <f t="shared" si="988"/>
        <v>LEM STICK KENKO 15 GR (TANGGUNG) isi 20 pc</v>
      </c>
      <c r="F1800" s="239"/>
      <c r="G1800" s="240"/>
      <c r="H1800" s="241">
        <f t="shared" ref="H1800:J1800" si="989">H1762</f>
        <v>72000</v>
      </c>
      <c r="I1800" s="242">
        <f t="shared" si="989"/>
        <v>0.13500000000000001</v>
      </c>
      <c r="J1800" s="242">
        <f t="shared" si="989"/>
        <v>0</v>
      </c>
      <c r="K1800" s="243">
        <f t="shared" si="981"/>
        <v>2242080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72</v>
      </c>
      <c r="C1801" s="296" t="str">
        <f t="shared" si="990"/>
        <v>LSN</v>
      </c>
      <c r="D1801" s="297">
        <f t="shared" si="990"/>
        <v>1</v>
      </c>
      <c r="E1801" s="298" t="str">
        <f t="shared" si="990"/>
        <v>CORRECTION FLUID KENKO KE-301</v>
      </c>
      <c r="F1801" s="239"/>
      <c r="G1801" s="240"/>
      <c r="H1801" s="241">
        <f t="shared" ref="H1801:J1801" si="991">H1763</f>
        <v>53400</v>
      </c>
      <c r="I1801" s="242">
        <f t="shared" si="991"/>
        <v>0.13500000000000001</v>
      </c>
      <c r="J1801" s="242">
        <f t="shared" si="991"/>
        <v>0</v>
      </c>
      <c r="K1801" s="243">
        <f t="shared" si="981"/>
        <v>3325752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72</v>
      </c>
      <c r="C1802" s="296" t="str">
        <f t="shared" si="992"/>
        <v>LSN</v>
      </c>
      <c r="D1802" s="297">
        <f t="shared" si="992"/>
        <v>1</v>
      </c>
      <c r="E1802" s="298" t="str">
        <f t="shared" si="992"/>
        <v>CORRECTION FLUID KENKO KE-107M</v>
      </c>
      <c r="F1802" s="239"/>
      <c r="G1802" s="240"/>
      <c r="H1802" s="241">
        <f t="shared" ref="H1802:J1802" si="993">H1764</f>
        <v>55800</v>
      </c>
      <c r="I1802" s="242">
        <f t="shared" si="993"/>
        <v>0.13500000000000001</v>
      </c>
      <c r="J1802" s="242">
        <f t="shared" si="993"/>
        <v>0</v>
      </c>
      <c r="K1802" s="243">
        <f t="shared" si="981"/>
        <v>3475224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20</v>
      </c>
      <c r="C1803" s="296" t="str">
        <f t="shared" si="994"/>
        <v>LSN</v>
      </c>
      <c r="D1803" s="297">
        <f t="shared" si="994"/>
        <v>1</v>
      </c>
      <c r="E1803" s="299" t="str">
        <f t="shared" si="994"/>
        <v>STAPLER KENKO HD-10</v>
      </c>
      <c r="F1803" s="239"/>
      <c r="G1803" s="240"/>
      <c r="H1803" s="241">
        <f t="shared" ref="H1803:J1803" si="995">H1765</f>
        <v>93000</v>
      </c>
      <c r="I1803" s="242">
        <f t="shared" si="995"/>
        <v>0.13500000000000001</v>
      </c>
      <c r="J1803" s="242">
        <f t="shared" si="995"/>
        <v>0</v>
      </c>
      <c r="K1803" s="243">
        <f t="shared" si="981"/>
        <v>1608900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10</v>
      </c>
      <c r="C1804" s="296" t="str">
        <f t="shared" si="996"/>
        <v>LSN</v>
      </c>
      <c r="D1804" s="297">
        <f t="shared" si="996"/>
        <v>1</v>
      </c>
      <c r="E1804" s="298" t="str">
        <f t="shared" si="996"/>
        <v>STAPLER KENKO HD-50</v>
      </c>
      <c r="F1804" s="239"/>
      <c r="G1804" s="240"/>
      <c r="H1804" s="241">
        <f t="shared" ref="H1804:J1804" si="997">H1766</f>
        <v>228000</v>
      </c>
      <c r="I1804" s="242">
        <f t="shared" si="997"/>
        <v>0.13500000000000001</v>
      </c>
      <c r="J1804" s="242">
        <f t="shared" si="997"/>
        <v>0</v>
      </c>
      <c r="K1804" s="243">
        <f t="shared" si="981"/>
        <v>1972200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31"/>
      <c r="K1813" s="310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7">
        <f>SUM(K1796:K1811)</f>
        <v>19021696</v>
      </c>
      <c r="K1814" s="308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9"/>
      <c r="K1815" s="309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10"/>
      <c r="K1817" s="310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11">
        <f>((J1814/1.11)+(K1816/1.11))*11%</f>
        <v>1885032.9369369368</v>
      </c>
      <c r="K1818" s="312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10"/>
      <c r="K1819" s="310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19021696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3" t="str">
        <f>J1784</f>
        <v>NOVI / CONDRO</v>
      </c>
      <c r="K1822" s="314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3">
        <f>J1785</f>
        <v>0</v>
      </c>
      <c r="K1823" s="314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23020017</v>
      </c>
      <c r="G1826" s="11" t="s">
        <v>2</v>
      </c>
      <c r="H1826" s="360" t="s">
        <v>39</v>
      </c>
      <c r="I1826" s="360"/>
      <c r="J1826" s="360"/>
      <c r="K1826" s="361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4" t="s">
        <v>3</v>
      </c>
      <c r="G1827" s="17"/>
      <c r="H1827" s="362"/>
      <c r="I1827" s="362"/>
      <c r="J1827" s="362"/>
      <c r="K1827" s="363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5">
        <v>44966</v>
      </c>
      <c r="E1828" s="366"/>
      <c r="F1828" s="364"/>
      <c r="G1828" s="18"/>
      <c r="H1828" s="367" t="s">
        <v>124</v>
      </c>
      <c r="I1828" s="367"/>
      <c r="J1828" s="367"/>
      <c r="K1828" s="368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4"/>
      <c r="G1829" s="18"/>
      <c r="H1829" s="369" t="s">
        <v>41</v>
      </c>
      <c r="I1829" s="369"/>
      <c r="J1829" s="369"/>
      <c r="K1829" s="370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125</v>
      </c>
      <c r="E1830" s="9"/>
      <c r="F1830" s="21"/>
      <c r="G1830" s="22"/>
      <c r="H1830" s="371"/>
      <c r="I1830" s="371"/>
      <c r="J1830" s="371"/>
      <c r="K1830" s="372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60</v>
      </c>
      <c r="D1834" s="94">
        <v>1</v>
      </c>
      <c r="E1834" s="114" t="s">
        <v>126</v>
      </c>
      <c r="F1834" s="48"/>
      <c r="G1834" s="49"/>
      <c r="H1834" s="50">
        <v>147600</v>
      </c>
      <c r="I1834" s="51">
        <v>0.14000000000000001</v>
      </c>
      <c r="J1834" s="51"/>
      <c r="K1834" s="52">
        <f t="shared" ref="K1834:K1849" si="1012">(B1834*H1834-((B1834*H1834)*I1834))-((B1834*H1834-((B1834*H1834)*I1834))*J1834)</f>
        <v>2538720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4"/>
      <c r="E1835" s="114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4"/>
      <c r="E1836" s="114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7"/>
      <c r="K1851" s="34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9">
        <f>SUM(K1834:K1849)</f>
        <v>2538720</v>
      </c>
      <c r="K1852" s="350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1"/>
      <c r="K1853" s="351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8"/>
      <c r="K1855" s="34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2">
        <f>((J1852/1.11)+(K1854/1.11))*11%</f>
        <v>251584.86486486488</v>
      </c>
      <c r="K1856" s="353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8"/>
      <c r="K1857" s="34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2538720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4" t="s">
        <v>37</v>
      </c>
      <c r="K1860" s="355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4"/>
      <c r="K1861" s="355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23020017</v>
      </c>
      <c r="F1864" s="127"/>
      <c r="G1864" s="128" t="s">
        <v>2</v>
      </c>
      <c r="H1864" s="356" t="str">
        <f>H1826</f>
        <v>HARNOYO</v>
      </c>
      <c r="I1864" s="356"/>
      <c r="J1864" s="356"/>
      <c r="K1864" s="357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2" t="s">
        <v>3</v>
      </c>
      <c r="G1865" s="134"/>
      <c r="H1865" s="358"/>
      <c r="I1865" s="358"/>
      <c r="J1865" s="358"/>
      <c r="K1865" s="359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3">
        <f>D1828</f>
        <v>44966</v>
      </c>
      <c r="E1866" s="334"/>
      <c r="F1866" s="332"/>
      <c r="G1866" s="135"/>
      <c r="H1866" s="335" t="str">
        <f>H1828</f>
        <v>(BENDAN)</v>
      </c>
      <c r="I1866" s="335"/>
      <c r="J1866" s="335"/>
      <c r="K1866" s="336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2"/>
      <c r="G1867" s="135"/>
      <c r="H1867" s="337" t="str">
        <f>H1829</f>
        <v>PEKALONGAN</v>
      </c>
      <c r="I1867" s="337"/>
      <c r="J1867" s="337"/>
      <c r="K1867" s="338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0910</v>
      </c>
      <c r="E1868" s="126"/>
      <c r="F1868" s="137"/>
      <c r="G1868" s="138"/>
      <c r="H1868" s="339"/>
      <c r="I1868" s="339"/>
      <c r="J1868" s="339"/>
      <c r="K1868" s="340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20</v>
      </c>
      <c r="C1872" s="291" t="str">
        <f t="shared" si="1013"/>
        <v>LSN</v>
      </c>
      <c r="D1872" s="292">
        <f t="shared" si="1013"/>
        <v>1</v>
      </c>
      <c r="E1872" s="293" t="str">
        <f t="shared" si="1013"/>
        <v>CUTTER 18 MM KENKO L-500 (BESAR)</v>
      </c>
      <c r="F1872" s="162"/>
      <c r="G1872" s="163"/>
      <c r="H1872" s="164">
        <f t="shared" ref="H1872:J1872" si="1014">H1834</f>
        <v>147600</v>
      </c>
      <c r="I1872" s="165">
        <f t="shared" si="1014"/>
        <v>0.14000000000000001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2538720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0</v>
      </c>
      <c r="C1873" s="291">
        <f t="shared" si="1016"/>
        <v>0</v>
      </c>
      <c r="D1873" s="292">
        <f t="shared" si="1016"/>
        <v>0</v>
      </c>
      <c r="E1873" s="293">
        <f t="shared" si="1016"/>
        <v>0</v>
      </c>
      <c r="F1873" s="162"/>
      <c r="G1873" s="163"/>
      <c r="H1873" s="164">
        <f t="shared" ref="H1873:J1873" si="1017">H1835</f>
        <v>0</v>
      </c>
      <c r="I1873" s="165">
        <f t="shared" si="1017"/>
        <v>0</v>
      </c>
      <c r="J1873" s="165">
        <f t="shared" si="1017"/>
        <v>0</v>
      </c>
      <c r="K1873" s="166">
        <f t="shared" si="1015"/>
        <v>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0</v>
      </c>
      <c r="C1874" s="291">
        <f t="shared" si="1018"/>
        <v>0</v>
      </c>
      <c r="D1874" s="292">
        <f t="shared" si="1018"/>
        <v>0</v>
      </c>
      <c r="E1874" s="293">
        <f t="shared" si="1018"/>
        <v>0</v>
      </c>
      <c r="F1874" s="162"/>
      <c r="G1874" s="163"/>
      <c r="H1874" s="164">
        <f t="shared" ref="H1874:J1874" si="1019">H1836</f>
        <v>0</v>
      </c>
      <c r="I1874" s="165">
        <f t="shared" si="1019"/>
        <v>0</v>
      </c>
      <c r="J1874" s="165">
        <f t="shared" si="1019"/>
        <v>0</v>
      </c>
      <c r="K1874" s="166">
        <f t="shared" si="1015"/>
        <v>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41"/>
      <c r="K1889" s="315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2">
        <f>SUM(K1872:K1887)</f>
        <v>2538720</v>
      </c>
      <c r="K1890" s="343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4"/>
      <c r="K1891" s="344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5"/>
      <c r="K1893" s="315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5">
        <f>((J1890/1.11)+(K1892/1.11))*11%</f>
        <v>251584.86486486488</v>
      </c>
      <c r="K1894" s="346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5"/>
      <c r="K1895" s="315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2538720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6" t="str">
        <f>J1860</f>
        <v>NOVI / CONDRO</v>
      </c>
      <c r="K1898" s="317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6">
        <f>J1861</f>
        <v>0</v>
      </c>
      <c r="K1899" s="317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23020017</v>
      </c>
      <c r="F1902" s="204"/>
      <c r="G1902" s="205" t="s">
        <v>2</v>
      </c>
      <c r="H1902" s="318" t="str">
        <f>H1864</f>
        <v>HARNOYO</v>
      </c>
      <c r="I1902" s="318"/>
      <c r="J1902" s="318"/>
      <c r="K1902" s="319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2" t="s">
        <v>3</v>
      </c>
      <c r="G1903" s="211"/>
      <c r="H1903" s="320"/>
      <c r="I1903" s="320"/>
      <c r="J1903" s="320"/>
      <c r="K1903" s="321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3">
        <f>D1866</f>
        <v>44966</v>
      </c>
      <c r="E1904" s="324"/>
      <c r="F1904" s="322"/>
      <c r="G1904" s="212"/>
      <c r="H1904" s="325" t="str">
        <f>H1866</f>
        <v>(BENDAN)</v>
      </c>
      <c r="I1904" s="325"/>
      <c r="J1904" s="325"/>
      <c r="K1904" s="326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2"/>
      <c r="G1905" s="212"/>
      <c r="H1905" s="327" t="str">
        <f>H1867</f>
        <v>PEKALONGAN</v>
      </c>
      <c r="I1905" s="327"/>
      <c r="J1905" s="327"/>
      <c r="K1905" s="328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0910</v>
      </c>
      <c r="E1906" s="203"/>
      <c r="F1906" s="214"/>
      <c r="G1906" s="215"/>
      <c r="H1906" s="329"/>
      <c r="I1906" s="329"/>
      <c r="J1906" s="329"/>
      <c r="K1906" s="330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20</v>
      </c>
      <c r="C1910" s="296" t="str">
        <f t="shared" si="1046"/>
        <v>LSN</v>
      </c>
      <c r="D1910" s="297">
        <f t="shared" si="1046"/>
        <v>1</v>
      </c>
      <c r="E1910" s="298" t="str">
        <f t="shared" si="1046"/>
        <v>CUTTER 18 MM KENKO L-500 (BESAR)</v>
      </c>
      <c r="F1910" s="239"/>
      <c r="G1910" s="240"/>
      <c r="H1910" s="241">
        <f t="shared" ref="H1910:J1910" si="1047">H1872</f>
        <v>147600</v>
      </c>
      <c r="I1910" s="242">
        <f t="shared" si="1047"/>
        <v>0.14000000000000001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2538720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0</v>
      </c>
      <c r="C1911" s="296">
        <f t="shared" si="1049"/>
        <v>0</v>
      </c>
      <c r="D1911" s="297">
        <f t="shared" si="1049"/>
        <v>0</v>
      </c>
      <c r="E1911" s="298">
        <f t="shared" si="1049"/>
        <v>0</v>
      </c>
      <c r="F1911" s="239"/>
      <c r="G1911" s="240"/>
      <c r="H1911" s="241">
        <f t="shared" ref="H1911:J1911" si="1050">H1873</f>
        <v>0</v>
      </c>
      <c r="I1911" s="242">
        <f t="shared" si="1050"/>
        <v>0</v>
      </c>
      <c r="J1911" s="242">
        <f t="shared" si="1050"/>
        <v>0</v>
      </c>
      <c r="K1911" s="243">
        <f t="shared" si="1048"/>
        <v>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0</v>
      </c>
      <c r="C1912" s="296">
        <f t="shared" si="1051"/>
        <v>0</v>
      </c>
      <c r="D1912" s="297">
        <f t="shared" si="1051"/>
        <v>0</v>
      </c>
      <c r="E1912" s="298">
        <f t="shared" si="1051"/>
        <v>0</v>
      </c>
      <c r="F1912" s="239"/>
      <c r="G1912" s="240"/>
      <c r="H1912" s="241">
        <f t="shared" ref="H1912:J1912" si="1052">H1874</f>
        <v>0</v>
      </c>
      <c r="I1912" s="242">
        <f t="shared" si="1052"/>
        <v>0</v>
      </c>
      <c r="J1912" s="242">
        <f t="shared" si="1052"/>
        <v>0</v>
      </c>
      <c r="K1912" s="243">
        <f t="shared" si="1048"/>
        <v>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31"/>
      <c r="K1927" s="310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7">
        <f>SUM(K1910:K1925)</f>
        <v>2538720</v>
      </c>
      <c r="K1928" s="308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9"/>
      <c r="K1929" s="309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10"/>
      <c r="K1931" s="310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11">
        <f>((J1928/1.11)+(K1930/1.11))*11%</f>
        <v>251584.86486486488</v>
      </c>
      <c r="K1932" s="312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10"/>
      <c r="K1933" s="310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2538720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3" t="str">
        <f>J1898</f>
        <v>NOVI / CONDRO</v>
      </c>
      <c r="K1936" s="314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3">
        <f>J1899</f>
        <v>0</v>
      </c>
      <c r="K1937" s="314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23020018</v>
      </c>
      <c r="G1940" s="11" t="s">
        <v>2</v>
      </c>
      <c r="H1940" s="360" t="s">
        <v>100</v>
      </c>
      <c r="I1940" s="360"/>
      <c r="J1940" s="360"/>
      <c r="K1940" s="361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4" t="s">
        <v>3</v>
      </c>
      <c r="G1941" s="17"/>
      <c r="H1941" s="362"/>
      <c r="I1941" s="362"/>
      <c r="J1941" s="362"/>
      <c r="K1941" s="363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5">
        <v>44968</v>
      </c>
      <c r="E1942" s="366"/>
      <c r="F1942" s="364"/>
      <c r="G1942" s="18"/>
      <c r="H1942" s="367" t="s">
        <v>101</v>
      </c>
      <c r="I1942" s="367"/>
      <c r="J1942" s="367"/>
      <c r="K1942" s="368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4"/>
      <c r="G1943" s="18"/>
      <c r="H1943" s="369" t="s">
        <v>102</v>
      </c>
      <c r="I1943" s="369"/>
      <c r="J1943" s="369"/>
      <c r="K1943" s="370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127</v>
      </c>
      <c r="E1944" s="9"/>
      <c r="F1944" s="21"/>
      <c r="G1944" s="22"/>
      <c r="H1944" s="371"/>
      <c r="I1944" s="371"/>
      <c r="J1944" s="371"/>
      <c r="K1944" s="372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432</v>
      </c>
      <c r="C1948" s="46" t="s">
        <v>60</v>
      </c>
      <c r="D1948" s="94">
        <v>3</v>
      </c>
      <c r="E1948" s="114" t="s">
        <v>72</v>
      </c>
      <c r="F1948" s="48"/>
      <c r="G1948" s="49"/>
      <c r="H1948" s="50">
        <v>39000</v>
      </c>
      <c r="I1948" s="51">
        <v>0.125</v>
      </c>
      <c r="J1948" s="51"/>
      <c r="K1948" s="52">
        <f t="shared" ref="K1948:K1963" si="1079">(B1948*H1948-((B1948*H1948)*I1948))-((B1948*H1948-((B1948*H1948)*I1948))*J1948)</f>
        <v>14742000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60</v>
      </c>
      <c r="D1949" s="94">
        <v>1</v>
      </c>
      <c r="E1949" s="114" t="s">
        <v>128</v>
      </c>
      <c r="F1949" s="48"/>
      <c r="G1949" s="49"/>
      <c r="H1949" s="50">
        <v>39000</v>
      </c>
      <c r="I1949" s="51">
        <v>0.125</v>
      </c>
      <c r="J1949" s="51"/>
      <c r="K1949" s="52">
        <f t="shared" si="1079"/>
        <v>4914000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7"/>
      <c r="K1965" s="34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9">
        <f>SUM(K1948:K1963)</f>
        <v>19656000</v>
      </c>
      <c r="K1966" s="350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1"/>
      <c r="K1967" s="351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8"/>
      <c r="K1969" s="34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2">
        <f>((J1966/1.11)+(K1968/1.11))*11%</f>
        <v>1947891.8918918918</v>
      </c>
      <c r="K1970" s="353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8"/>
      <c r="K1971" s="34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19656000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4" t="s">
        <v>37</v>
      </c>
      <c r="K1974" s="355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4"/>
      <c r="K1975" s="355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23020018</v>
      </c>
      <c r="F1978" s="127"/>
      <c r="G1978" s="128" t="s">
        <v>2</v>
      </c>
      <c r="H1978" s="356" t="str">
        <f>H1940</f>
        <v>SOEYANTO</v>
      </c>
      <c r="I1978" s="356"/>
      <c r="J1978" s="356"/>
      <c r="K1978" s="357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2" t="s">
        <v>3</v>
      </c>
      <c r="G1979" s="134"/>
      <c r="H1979" s="358"/>
      <c r="I1979" s="358"/>
      <c r="J1979" s="358"/>
      <c r="K1979" s="359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3">
        <f>D1942</f>
        <v>44968</v>
      </c>
      <c r="E1980" s="334"/>
      <c r="F1980" s="332"/>
      <c r="G1980" s="135"/>
      <c r="H1980" s="335" t="str">
        <f>H1942</f>
        <v>( LANCAR )</v>
      </c>
      <c r="I1980" s="335"/>
      <c r="J1980" s="335"/>
      <c r="K1980" s="336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2"/>
      <c r="G1981" s="135"/>
      <c r="H1981" s="337" t="str">
        <f>H1943</f>
        <v>MALANG</v>
      </c>
      <c r="I1981" s="337"/>
      <c r="J1981" s="337"/>
      <c r="K1981" s="338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KO 0716</v>
      </c>
      <c r="E1982" s="126"/>
      <c r="F1982" s="137"/>
      <c r="G1982" s="138"/>
      <c r="H1982" s="339"/>
      <c r="I1982" s="339"/>
      <c r="J1982" s="339"/>
      <c r="K1982" s="340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432</v>
      </c>
      <c r="C1986" s="291" t="str">
        <f t="shared" si="1080"/>
        <v>LSN</v>
      </c>
      <c r="D1986" s="292">
        <f t="shared" si="1080"/>
        <v>3</v>
      </c>
      <c r="E1986" s="293" t="str">
        <f t="shared" si="1080"/>
        <v>GEL PEN KENKO HI-TECH-H 0.28 MM HITAM</v>
      </c>
      <c r="F1986" s="162"/>
      <c r="G1986" s="163"/>
      <c r="H1986" s="164">
        <f t="shared" ref="H1986:J1986" si="1081">H1948</f>
        <v>39000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14742000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144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GEL PEN KENKO HI-TECH-H 0.28 MM BIRU</v>
      </c>
      <c r="F1987" s="162"/>
      <c r="G1987" s="163"/>
      <c r="H1987" s="164">
        <f t="shared" ref="H1987:J1987" si="1084">H1949</f>
        <v>39000</v>
      </c>
      <c r="I1987" s="165">
        <f t="shared" si="1084"/>
        <v>0.125</v>
      </c>
      <c r="J1987" s="165">
        <f t="shared" si="1084"/>
        <v>0</v>
      </c>
      <c r="K1987" s="166">
        <f t="shared" si="1082"/>
        <v>4914000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41"/>
      <c r="K2003" s="315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2">
        <f>SUM(K1986:K2001)</f>
        <v>19656000</v>
      </c>
      <c r="K2004" s="343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4"/>
      <c r="K2005" s="344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5"/>
      <c r="K2007" s="315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5">
        <f>((J2004/1.11)+(K2006/1.11))*11%</f>
        <v>1947891.8918918918</v>
      </c>
      <c r="K2008" s="346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5"/>
      <c r="K2009" s="315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19656000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6" t="str">
        <f>J1974</f>
        <v>NOVI / CONDRO</v>
      </c>
      <c r="K2012" s="317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6">
        <f>J1975</f>
        <v>0</v>
      </c>
      <c r="K2013" s="317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23020018</v>
      </c>
      <c r="F2016" s="204"/>
      <c r="G2016" s="205" t="s">
        <v>2</v>
      </c>
      <c r="H2016" s="318" t="str">
        <f>H1978</f>
        <v>SOEYANTO</v>
      </c>
      <c r="I2016" s="318"/>
      <c r="J2016" s="318"/>
      <c r="K2016" s="319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2" t="s">
        <v>3</v>
      </c>
      <c r="G2017" s="211"/>
      <c r="H2017" s="320"/>
      <c r="I2017" s="320"/>
      <c r="J2017" s="320"/>
      <c r="K2017" s="321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3">
        <f>D1980</f>
        <v>44968</v>
      </c>
      <c r="E2018" s="324"/>
      <c r="F2018" s="322"/>
      <c r="G2018" s="212"/>
      <c r="H2018" s="325" t="str">
        <f>H1980</f>
        <v>( LANCAR )</v>
      </c>
      <c r="I2018" s="325"/>
      <c r="J2018" s="325"/>
      <c r="K2018" s="326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2"/>
      <c r="G2019" s="212"/>
      <c r="H2019" s="327" t="str">
        <f>H1981</f>
        <v>MALANG</v>
      </c>
      <c r="I2019" s="327"/>
      <c r="J2019" s="327"/>
      <c r="K2019" s="328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KO 0716</v>
      </c>
      <c r="E2020" s="203"/>
      <c r="F2020" s="214"/>
      <c r="G2020" s="215"/>
      <c r="H2020" s="329"/>
      <c r="I2020" s="329"/>
      <c r="J2020" s="329"/>
      <c r="K2020" s="330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432</v>
      </c>
      <c r="C2024" s="296" t="str">
        <f t="shared" si="1113"/>
        <v>LSN</v>
      </c>
      <c r="D2024" s="297">
        <f t="shared" si="1113"/>
        <v>3</v>
      </c>
      <c r="E2024" s="298" t="str">
        <f t="shared" si="1113"/>
        <v>GEL PEN KENKO HI-TECH-H 0.28 MM HITAM</v>
      </c>
      <c r="F2024" s="239"/>
      <c r="G2024" s="240"/>
      <c r="H2024" s="241">
        <f t="shared" ref="H2024:J2024" si="1114">H1986</f>
        <v>39000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14742000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144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GEL PEN KENKO HI-TECH-H 0.28 MM BIRU</v>
      </c>
      <c r="F2025" s="239"/>
      <c r="G2025" s="240"/>
      <c r="H2025" s="241">
        <f t="shared" ref="H2025:J2025" si="1117">H1987</f>
        <v>39000</v>
      </c>
      <c r="I2025" s="242">
        <f t="shared" si="1117"/>
        <v>0.125</v>
      </c>
      <c r="J2025" s="242">
        <f t="shared" si="1117"/>
        <v>0</v>
      </c>
      <c r="K2025" s="243">
        <f t="shared" si="1115"/>
        <v>4914000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31"/>
      <c r="K2041" s="310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7">
        <f>SUM(K2024:K2039)</f>
        <v>19656000</v>
      </c>
      <c r="K2042" s="308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9"/>
      <c r="K2043" s="309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10"/>
      <c r="K2045" s="310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11">
        <f>((J2042/1.11)+(K2044/1.11))*11%</f>
        <v>1947891.8918918918</v>
      </c>
      <c r="K2046" s="312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10"/>
      <c r="K2047" s="310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19656000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3" t="str">
        <f>J2012</f>
        <v>NOVI / CONDRO</v>
      </c>
      <c r="K2050" s="314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3">
        <f>J2013</f>
        <v>0</v>
      </c>
      <c r="K2051" s="314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23020019</v>
      </c>
      <c r="G2054" s="11" t="s">
        <v>2</v>
      </c>
      <c r="H2054" s="360" t="s">
        <v>129</v>
      </c>
      <c r="I2054" s="360"/>
      <c r="J2054" s="360"/>
      <c r="K2054" s="361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4" t="s">
        <v>3</v>
      </c>
      <c r="G2055" s="17"/>
      <c r="H2055" s="362"/>
      <c r="I2055" s="362"/>
      <c r="J2055" s="362"/>
      <c r="K2055" s="363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5">
        <v>44968</v>
      </c>
      <c r="E2056" s="366"/>
      <c r="F2056" s="364"/>
      <c r="G2056" s="18"/>
      <c r="H2056" s="367" t="s">
        <v>31</v>
      </c>
      <c r="I2056" s="367"/>
      <c r="J2056" s="367"/>
      <c r="K2056" s="368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4"/>
      <c r="G2057" s="18"/>
      <c r="H2057" s="369" t="s">
        <v>130</v>
      </c>
      <c r="I2057" s="369"/>
      <c r="J2057" s="369"/>
      <c r="K2057" s="370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131</v>
      </c>
      <c r="E2058" s="9"/>
      <c r="F2058" s="21"/>
      <c r="G2058" s="22"/>
      <c r="H2058" s="371"/>
      <c r="I2058" s="371"/>
      <c r="J2058" s="371"/>
      <c r="K2058" s="372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5</v>
      </c>
      <c r="C2062" s="46" t="s">
        <v>50</v>
      </c>
      <c r="D2062" s="94" t="s">
        <v>31</v>
      </c>
      <c r="E2062" s="114" t="s">
        <v>132</v>
      </c>
      <c r="F2062" s="48"/>
      <c r="G2062" s="49"/>
      <c r="H2062" s="50">
        <v>100000</v>
      </c>
      <c r="I2062" s="51">
        <v>0</v>
      </c>
      <c r="J2062" s="51"/>
      <c r="K2062" s="52">
        <f t="shared" ref="K2062:K2077" si="1146">(B2062*H2062-((B2062*H2062)*I2062))-((B2062*H2062-((B2062*H2062)*I2062))*J2062)</f>
        <v>500000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7"/>
      <c r="K2079" s="34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9">
        <f>SUM(K2062:K2077)</f>
        <v>500000</v>
      </c>
      <c r="K2080" s="350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1"/>
      <c r="K2081" s="351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8"/>
      <c r="K2083" s="34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2">
        <f>((J2080/1.11)+(K2082/1.11))*11%</f>
        <v>49549.549549549549</v>
      </c>
      <c r="K2084" s="353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8"/>
      <c r="K2085" s="34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500000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4" t="s">
        <v>37</v>
      </c>
      <c r="K2088" s="355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4"/>
      <c r="K2089" s="355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23020019</v>
      </c>
      <c r="F2092" s="127"/>
      <c r="G2092" s="128" t="s">
        <v>2</v>
      </c>
      <c r="H2092" s="356" t="str">
        <f>H2054</f>
        <v>CV UTAMA PUTRA</v>
      </c>
      <c r="I2092" s="356"/>
      <c r="J2092" s="356"/>
      <c r="K2092" s="357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2" t="s">
        <v>3</v>
      </c>
      <c r="G2093" s="134"/>
      <c r="H2093" s="358"/>
      <c r="I2093" s="358"/>
      <c r="J2093" s="358"/>
      <c r="K2093" s="359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3">
        <f>D2056</f>
        <v>44968</v>
      </c>
      <c r="E2094" s="334"/>
      <c r="F2094" s="332"/>
      <c r="G2094" s="135"/>
      <c r="H2094" s="335" t="str">
        <f>H2056</f>
        <v/>
      </c>
      <c r="I2094" s="335"/>
      <c r="J2094" s="335"/>
      <c r="K2094" s="336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2"/>
      <c r="G2095" s="135"/>
      <c r="H2095" s="337" t="str">
        <f>H2057</f>
        <v>TULUNG AGUNG</v>
      </c>
      <c r="I2095" s="337"/>
      <c r="J2095" s="337"/>
      <c r="K2095" s="338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0918</v>
      </c>
      <c r="E2096" s="126"/>
      <c r="F2096" s="137"/>
      <c r="G2096" s="138"/>
      <c r="H2096" s="339"/>
      <c r="I2096" s="339"/>
      <c r="J2096" s="339"/>
      <c r="K2096" s="340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5</v>
      </c>
      <c r="C2100" s="291" t="str">
        <f t="shared" si="1147"/>
        <v>BOX</v>
      </c>
      <c r="D2100" s="292" t="str">
        <f t="shared" si="1147"/>
        <v/>
      </c>
      <c r="E2100" s="293" t="str">
        <f t="shared" si="1147"/>
        <v>TAPE DISPENSER POLAR BEAR MN-305 @12pc</v>
      </c>
      <c r="F2100" s="162"/>
      <c r="G2100" s="163"/>
      <c r="H2100" s="164">
        <f t="shared" ref="H2100:J2100" si="1148">H2062</f>
        <v>100000</v>
      </c>
      <c r="I2100" s="165">
        <f t="shared" si="1148"/>
        <v>0</v>
      </c>
      <c r="J2100" s="165">
        <f t="shared" si="1148"/>
        <v>0</v>
      </c>
      <c r="K2100" s="166">
        <f t="shared" ref="K2100:K2115" si="1149">(B2100*H2100-((B2100*H2100)*I2100))-((B2100*H2100-((B2100*H2100)*I2100))*J2100)</f>
        <v>500000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41"/>
      <c r="K2117" s="315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2">
        <f>SUM(K2100:K2115)</f>
        <v>500000</v>
      </c>
      <c r="K2118" s="343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4"/>
      <c r="K2119" s="344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5"/>
      <c r="K2121" s="315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5">
        <f>((J2118/1.11)+(K2120/1.11))*11%</f>
        <v>49549.549549549549</v>
      </c>
      <c r="K2122" s="346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5"/>
      <c r="K2123" s="315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500000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6" t="str">
        <f>J2088</f>
        <v>NOVI / CONDRO</v>
      </c>
      <c r="K2126" s="317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6">
        <f>J2089</f>
        <v>0</v>
      </c>
      <c r="K2127" s="317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23020019</v>
      </c>
      <c r="F2130" s="204"/>
      <c r="G2130" s="205" t="s">
        <v>2</v>
      </c>
      <c r="H2130" s="318" t="str">
        <f>H2092</f>
        <v>CV UTAMA PUTRA</v>
      </c>
      <c r="I2130" s="318"/>
      <c r="J2130" s="318"/>
      <c r="K2130" s="319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2" t="s">
        <v>3</v>
      </c>
      <c r="G2131" s="211"/>
      <c r="H2131" s="320"/>
      <c r="I2131" s="320"/>
      <c r="J2131" s="320"/>
      <c r="K2131" s="321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3">
        <f>D2094</f>
        <v>44968</v>
      </c>
      <c r="E2132" s="324"/>
      <c r="F2132" s="322"/>
      <c r="G2132" s="212"/>
      <c r="H2132" s="325" t="str">
        <f>H2094</f>
        <v/>
      </c>
      <c r="I2132" s="325"/>
      <c r="J2132" s="325"/>
      <c r="K2132" s="326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2"/>
      <c r="G2133" s="212"/>
      <c r="H2133" s="327" t="str">
        <f>H2095</f>
        <v>TULUNG AGUNG</v>
      </c>
      <c r="I2133" s="327"/>
      <c r="J2133" s="327"/>
      <c r="K2133" s="328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0918</v>
      </c>
      <c r="E2134" s="203"/>
      <c r="F2134" s="214"/>
      <c r="G2134" s="215"/>
      <c r="H2134" s="329"/>
      <c r="I2134" s="329"/>
      <c r="J2134" s="329"/>
      <c r="K2134" s="330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5</v>
      </c>
      <c r="C2138" s="296" t="str">
        <f t="shared" si="1180"/>
        <v>BOX</v>
      </c>
      <c r="D2138" s="297" t="str">
        <f t="shared" si="1180"/>
        <v/>
      </c>
      <c r="E2138" s="298" t="str">
        <f t="shared" si="1180"/>
        <v>TAPE DISPENSER POLAR BEAR MN-305 @12pc</v>
      </c>
      <c r="F2138" s="239"/>
      <c r="G2138" s="240"/>
      <c r="H2138" s="241">
        <f t="shared" ref="H2138:J2138" si="1181">H2100</f>
        <v>100000</v>
      </c>
      <c r="I2138" s="242">
        <f t="shared" si="1181"/>
        <v>0</v>
      </c>
      <c r="J2138" s="242">
        <f t="shared" si="1181"/>
        <v>0</v>
      </c>
      <c r="K2138" s="243">
        <f t="shared" ref="K2138:K2153" si="1182">(B2138*H2138-((B2138*H2138)*I2138))-((B2138*H2138-((B2138*H2138)*I2138))*J2138)</f>
        <v>500000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31"/>
      <c r="K2155" s="310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7">
        <f>SUM(K2138:K2153)</f>
        <v>500000</v>
      </c>
      <c r="K2156" s="308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9"/>
      <c r="K2157" s="309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10"/>
      <c r="K2159" s="310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11">
        <f>((J2156/1.11)+(K2158/1.11))*11%</f>
        <v>49549.549549549549</v>
      </c>
      <c r="K2160" s="312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10"/>
      <c r="K2161" s="310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500000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3" t="str">
        <f>J2126</f>
        <v>NOVI / CONDRO</v>
      </c>
      <c r="K2164" s="314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3">
        <f>J2127</f>
        <v>0</v>
      </c>
      <c r="K2165" s="314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23020020</v>
      </c>
      <c r="G2168" s="11" t="s">
        <v>2</v>
      </c>
      <c r="H2168" s="360" t="s">
        <v>30</v>
      </c>
      <c r="I2168" s="360"/>
      <c r="J2168" s="360"/>
      <c r="K2168" s="361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4" t="s">
        <v>3</v>
      </c>
      <c r="G2169" s="17"/>
      <c r="H2169" s="362"/>
      <c r="I2169" s="362"/>
      <c r="J2169" s="362"/>
      <c r="K2169" s="363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5">
        <v>44970</v>
      </c>
      <c r="E2170" s="366"/>
      <c r="F2170" s="364"/>
      <c r="G2170" s="18"/>
      <c r="H2170" s="367" t="s">
        <v>31</v>
      </c>
      <c r="I2170" s="367"/>
      <c r="J2170" s="367"/>
      <c r="K2170" s="368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4"/>
      <c r="G2171" s="18"/>
      <c r="H2171" s="369" t="s">
        <v>32</v>
      </c>
      <c r="I2171" s="369"/>
      <c r="J2171" s="369"/>
      <c r="K2171" s="370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136</v>
      </c>
      <c r="E2172" s="9"/>
      <c r="F2172" s="21"/>
      <c r="G2172" s="22"/>
      <c r="H2172" s="371"/>
      <c r="I2172" s="371"/>
      <c r="J2172" s="371"/>
      <c r="K2172" s="372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12</v>
      </c>
      <c r="C2176" s="46" t="s">
        <v>60</v>
      </c>
      <c r="D2176" s="94">
        <v>1</v>
      </c>
      <c r="E2176" s="114" t="s">
        <v>133</v>
      </c>
      <c r="F2176" s="48"/>
      <c r="G2176" s="49"/>
      <c r="H2176" s="50">
        <v>144000</v>
      </c>
      <c r="I2176" s="51">
        <v>0.13</v>
      </c>
      <c r="J2176" s="51"/>
      <c r="K2176" s="52">
        <f t="shared" ref="K2176:K2191" si="1213">(B2176*H2176-((B2176*H2176)*I2176))-((B2176*H2176-((B2176*H2176)*I2176))*J2176)</f>
        <v>1503360</v>
      </c>
      <c r="L2176" s="36"/>
    </row>
    <row r="2177" spans="1:12" s="10" customFormat="1" ht="14.1" customHeight="1" x14ac:dyDescent="0.25">
      <c r="A2177" s="45">
        <v>2</v>
      </c>
      <c r="B2177" s="46">
        <v>6</v>
      </c>
      <c r="C2177" s="46" t="s">
        <v>60</v>
      </c>
      <c r="D2177" s="94">
        <v>1</v>
      </c>
      <c r="E2177" s="114" t="s">
        <v>134</v>
      </c>
      <c r="F2177" s="48"/>
      <c r="G2177" s="49"/>
      <c r="H2177" s="50">
        <v>258000</v>
      </c>
      <c r="I2177" s="51">
        <v>0.13</v>
      </c>
      <c r="J2177" s="51"/>
      <c r="K2177" s="52">
        <f t="shared" si="1213"/>
        <v>1346760</v>
      </c>
      <c r="L2177" s="36"/>
    </row>
    <row r="2178" spans="1:12" s="10" customFormat="1" ht="14.1" customHeight="1" x14ac:dyDescent="0.25">
      <c r="A2178" s="45">
        <v>3</v>
      </c>
      <c r="B2178" s="46">
        <v>20</v>
      </c>
      <c r="C2178" s="46" t="s">
        <v>135</v>
      </c>
      <c r="D2178" s="94">
        <v>1</v>
      </c>
      <c r="E2178" s="114" t="s">
        <v>118</v>
      </c>
      <c r="F2178" s="48"/>
      <c r="G2178" s="49"/>
      <c r="H2178" s="50">
        <v>43000</v>
      </c>
      <c r="I2178" s="51">
        <v>0.13</v>
      </c>
      <c r="J2178" s="51"/>
      <c r="K2178" s="52">
        <f t="shared" si="1213"/>
        <v>748200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4"/>
      <c r="E2179" s="114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4"/>
      <c r="E2180" s="114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4"/>
      <c r="E2181" s="114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4"/>
      <c r="E2182" s="114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4"/>
      <c r="E2183" s="115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4"/>
      <c r="E2184" s="114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7"/>
      <c r="K2193" s="34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9">
        <f>SUM(K2176:K2191)</f>
        <v>3598320</v>
      </c>
      <c r="K2194" s="350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1"/>
      <c r="K2195" s="351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8"/>
      <c r="K2197" s="34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2">
        <f>((J2194/1.11)+(K2196/1.11))*11%</f>
        <v>356590.27027027024</v>
      </c>
      <c r="K2198" s="353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8"/>
      <c r="K2199" s="34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3598320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4" t="s">
        <v>37</v>
      </c>
      <c r="K2202" s="355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4"/>
      <c r="K2203" s="355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23020020</v>
      </c>
      <c r="F2206" s="127"/>
      <c r="G2206" s="128" t="s">
        <v>2</v>
      </c>
      <c r="H2206" s="356" t="str">
        <f>H2168</f>
        <v>CV TRINITY CENTRAAL</v>
      </c>
      <c r="I2206" s="356"/>
      <c r="J2206" s="356"/>
      <c r="K2206" s="357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2" t="s">
        <v>3</v>
      </c>
      <c r="G2207" s="134"/>
      <c r="H2207" s="358"/>
      <c r="I2207" s="358"/>
      <c r="J2207" s="358"/>
      <c r="K2207" s="359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3">
        <f>D2170</f>
        <v>44970</v>
      </c>
      <c r="E2208" s="334"/>
      <c r="F2208" s="332"/>
      <c r="G2208" s="135"/>
      <c r="H2208" s="335" t="str">
        <f>H2170</f>
        <v/>
      </c>
      <c r="I2208" s="335"/>
      <c r="J2208" s="335"/>
      <c r="K2208" s="336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2"/>
      <c r="G2209" s="135"/>
      <c r="H2209" s="337" t="str">
        <f>H2171</f>
        <v>PURWOKERTO</v>
      </c>
      <c r="I2209" s="337"/>
      <c r="J2209" s="337"/>
      <c r="K2209" s="338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KO 0887</v>
      </c>
      <c r="E2210" s="126"/>
      <c r="F2210" s="137"/>
      <c r="G2210" s="138"/>
      <c r="H2210" s="339"/>
      <c r="I2210" s="339"/>
      <c r="J2210" s="339"/>
      <c r="K2210" s="340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12</v>
      </c>
      <c r="C2214" s="291" t="str">
        <f t="shared" si="1214"/>
        <v>LSN</v>
      </c>
      <c r="D2214" s="292">
        <f t="shared" si="1214"/>
        <v>1</v>
      </c>
      <c r="E2214" s="293" t="str">
        <f t="shared" si="1214"/>
        <v>CRAYON / OIL PASTEL KENKO 12W GARDEN</v>
      </c>
      <c r="F2214" s="162"/>
      <c r="G2214" s="163"/>
      <c r="H2214" s="164">
        <f t="shared" ref="H2214:J2214" si="1215">H2176</f>
        <v>144000</v>
      </c>
      <c r="I2214" s="165">
        <f t="shared" si="1215"/>
        <v>0.13</v>
      </c>
      <c r="J2214" s="165">
        <f t="shared" si="1215"/>
        <v>0</v>
      </c>
      <c r="K2214" s="166">
        <f t="shared" ref="K2214:K2229" si="1216">(B2214*H2214-((B2214*H2214)*I2214))-((B2214*H2214-((B2214*H2214)*I2214))*J2214)</f>
        <v>1503360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6</v>
      </c>
      <c r="C2215" s="291" t="str">
        <f t="shared" si="1217"/>
        <v>LSN</v>
      </c>
      <c r="D2215" s="292">
        <f t="shared" si="1217"/>
        <v>1</v>
      </c>
      <c r="E2215" s="293" t="str">
        <f t="shared" si="1217"/>
        <v>CRAYON / OIL PASTEL KENKO 18W GARDEN</v>
      </c>
      <c r="F2215" s="162"/>
      <c r="G2215" s="163"/>
      <c r="H2215" s="164">
        <f t="shared" ref="H2215:J2215" si="1218">H2177</f>
        <v>258000</v>
      </c>
      <c r="I2215" s="165">
        <f t="shared" si="1218"/>
        <v>0.13</v>
      </c>
      <c r="J2215" s="165">
        <f t="shared" si="1218"/>
        <v>0</v>
      </c>
      <c r="K2215" s="166">
        <f t="shared" si="1216"/>
        <v>1346760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20</v>
      </c>
      <c r="C2216" s="291" t="str">
        <f t="shared" si="1219"/>
        <v>PAK</v>
      </c>
      <c r="D2216" s="292">
        <f t="shared" si="1219"/>
        <v>1</v>
      </c>
      <c r="E2216" s="293" t="str">
        <f t="shared" si="1219"/>
        <v>PAPER JUMBO CLIP KENKO NO. 5</v>
      </c>
      <c r="F2216" s="162"/>
      <c r="G2216" s="163"/>
      <c r="H2216" s="164">
        <f t="shared" ref="H2216:J2216" si="1220">H2178</f>
        <v>43000</v>
      </c>
      <c r="I2216" s="165">
        <f t="shared" si="1220"/>
        <v>0.13</v>
      </c>
      <c r="J2216" s="165">
        <f t="shared" si="1220"/>
        <v>0</v>
      </c>
      <c r="K2216" s="166">
        <f t="shared" si="1216"/>
        <v>748200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0</v>
      </c>
      <c r="C2217" s="291">
        <f t="shared" si="1221"/>
        <v>0</v>
      </c>
      <c r="D2217" s="292">
        <f t="shared" si="1221"/>
        <v>0</v>
      </c>
      <c r="E2217" s="293">
        <f t="shared" si="1221"/>
        <v>0</v>
      </c>
      <c r="F2217" s="162"/>
      <c r="G2217" s="163"/>
      <c r="H2217" s="164">
        <f t="shared" ref="H2217:J2217" si="1222">H2179</f>
        <v>0</v>
      </c>
      <c r="I2217" s="165">
        <f t="shared" si="1222"/>
        <v>0</v>
      </c>
      <c r="J2217" s="165">
        <f t="shared" si="1222"/>
        <v>0</v>
      </c>
      <c r="K2217" s="166">
        <f t="shared" si="1216"/>
        <v>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0</v>
      </c>
      <c r="C2218" s="291">
        <f t="shared" si="1223"/>
        <v>0</v>
      </c>
      <c r="D2218" s="292">
        <f t="shared" si="1223"/>
        <v>0</v>
      </c>
      <c r="E2218" s="293">
        <f t="shared" si="1223"/>
        <v>0</v>
      </c>
      <c r="F2218" s="162"/>
      <c r="G2218" s="163"/>
      <c r="H2218" s="164">
        <f t="shared" ref="H2218:J2218" si="1224">H2180</f>
        <v>0</v>
      </c>
      <c r="I2218" s="165">
        <f t="shared" si="1224"/>
        <v>0</v>
      </c>
      <c r="J2218" s="165">
        <f t="shared" si="1224"/>
        <v>0</v>
      </c>
      <c r="K2218" s="166">
        <f t="shared" si="1216"/>
        <v>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0</v>
      </c>
      <c r="C2219" s="291">
        <f t="shared" si="1225"/>
        <v>0</v>
      </c>
      <c r="D2219" s="292">
        <f t="shared" si="1225"/>
        <v>0</v>
      </c>
      <c r="E2219" s="293">
        <f t="shared" si="1225"/>
        <v>0</v>
      </c>
      <c r="F2219" s="162"/>
      <c r="G2219" s="163"/>
      <c r="H2219" s="164">
        <f t="shared" ref="H2219:J2219" si="1226">H2181</f>
        <v>0</v>
      </c>
      <c r="I2219" s="165">
        <f t="shared" si="1226"/>
        <v>0</v>
      </c>
      <c r="J2219" s="165">
        <f t="shared" si="1226"/>
        <v>0</v>
      </c>
      <c r="K2219" s="166">
        <f t="shared" si="1216"/>
        <v>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0</v>
      </c>
      <c r="C2220" s="291">
        <f t="shared" si="1227"/>
        <v>0</v>
      </c>
      <c r="D2220" s="292">
        <f t="shared" si="1227"/>
        <v>0</v>
      </c>
      <c r="E2220" s="293">
        <f t="shared" si="1227"/>
        <v>0</v>
      </c>
      <c r="F2220" s="162"/>
      <c r="G2220" s="163"/>
      <c r="H2220" s="164">
        <f t="shared" ref="H2220:J2220" si="1228">H2182</f>
        <v>0</v>
      </c>
      <c r="I2220" s="165">
        <f t="shared" si="1228"/>
        <v>0</v>
      </c>
      <c r="J2220" s="165">
        <f t="shared" si="1228"/>
        <v>0</v>
      </c>
      <c r="K2220" s="166">
        <f t="shared" si="1216"/>
        <v>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0</v>
      </c>
      <c r="C2221" s="291">
        <f t="shared" si="1229"/>
        <v>0</v>
      </c>
      <c r="D2221" s="292">
        <f t="shared" si="1229"/>
        <v>0</v>
      </c>
      <c r="E2221" s="294">
        <f t="shared" si="1229"/>
        <v>0</v>
      </c>
      <c r="F2221" s="162"/>
      <c r="G2221" s="163"/>
      <c r="H2221" s="164">
        <f t="shared" ref="H2221:J2221" si="1230">H2183</f>
        <v>0</v>
      </c>
      <c r="I2221" s="165">
        <f t="shared" si="1230"/>
        <v>0</v>
      </c>
      <c r="J2221" s="165">
        <f t="shared" si="1230"/>
        <v>0</v>
      </c>
      <c r="K2221" s="166">
        <f t="shared" si="1216"/>
        <v>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0</v>
      </c>
      <c r="C2222" s="291">
        <f t="shared" si="1231"/>
        <v>0</v>
      </c>
      <c r="D2222" s="292">
        <f t="shared" si="1231"/>
        <v>0</v>
      </c>
      <c r="E2222" s="293">
        <f t="shared" si="1231"/>
        <v>0</v>
      </c>
      <c r="F2222" s="162"/>
      <c r="G2222" s="163"/>
      <c r="H2222" s="164">
        <f t="shared" ref="H2222:J2222" si="1232">H2184</f>
        <v>0</v>
      </c>
      <c r="I2222" s="165">
        <f t="shared" si="1232"/>
        <v>0</v>
      </c>
      <c r="J2222" s="165">
        <f t="shared" si="1232"/>
        <v>0</v>
      </c>
      <c r="K2222" s="166">
        <f t="shared" si="1216"/>
        <v>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41"/>
      <c r="K2231" s="315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2">
        <f>SUM(K2214:K2229)</f>
        <v>3598320</v>
      </c>
      <c r="K2232" s="343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4"/>
      <c r="K2233" s="344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5"/>
      <c r="K2235" s="315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5">
        <f>((J2232/1.11)+(K2234/1.11))*11%</f>
        <v>356590.27027027024</v>
      </c>
      <c r="K2236" s="346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5"/>
      <c r="K2237" s="315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3598320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6" t="str">
        <f>J2202</f>
        <v>NOVI / CONDRO</v>
      </c>
      <c r="K2240" s="317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6">
        <f>J2203</f>
        <v>0</v>
      </c>
      <c r="K2241" s="317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23020020</v>
      </c>
      <c r="F2244" s="204"/>
      <c r="G2244" s="205" t="s">
        <v>2</v>
      </c>
      <c r="H2244" s="318" t="str">
        <f>H2206</f>
        <v>CV TRINITY CENTRAAL</v>
      </c>
      <c r="I2244" s="318"/>
      <c r="J2244" s="318"/>
      <c r="K2244" s="319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2" t="s">
        <v>3</v>
      </c>
      <c r="G2245" s="211"/>
      <c r="H2245" s="320"/>
      <c r="I2245" s="320"/>
      <c r="J2245" s="320"/>
      <c r="K2245" s="321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3">
        <f>D2208</f>
        <v>44970</v>
      </c>
      <c r="E2246" s="324"/>
      <c r="F2246" s="322"/>
      <c r="G2246" s="212"/>
      <c r="H2246" s="325" t="str">
        <f>H2208</f>
        <v/>
      </c>
      <c r="I2246" s="325"/>
      <c r="J2246" s="325"/>
      <c r="K2246" s="326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2"/>
      <c r="G2247" s="212"/>
      <c r="H2247" s="327" t="str">
        <f>H2209</f>
        <v>PURWOKERTO</v>
      </c>
      <c r="I2247" s="327"/>
      <c r="J2247" s="327"/>
      <c r="K2247" s="328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KO 0887</v>
      </c>
      <c r="E2248" s="203"/>
      <c r="F2248" s="214"/>
      <c r="G2248" s="215"/>
      <c r="H2248" s="329"/>
      <c r="I2248" s="329"/>
      <c r="J2248" s="329"/>
      <c r="K2248" s="330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12</v>
      </c>
      <c r="C2252" s="296" t="str">
        <f t="shared" si="1247"/>
        <v>LSN</v>
      </c>
      <c r="D2252" s="297">
        <f t="shared" si="1247"/>
        <v>1</v>
      </c>
      <c r="E2252" s="298" t="str">
        <f t="shared" si="1247"/>
        <v>CRAYON / OIL PASTEL KENKO 12W GARDEN</v>
      </c>
      <c r="F2252" s="239"/>
      <c r="G2252" s="240"/>
      <c r="H2252" s="241">
        <f t="shared" ref="H2252:J2252" si="1248">H2214</f>
        <v>144000</v>
      </c>
      <c r="I2252" s="242">
        <f t="shared" si="1248"/>
        <v>0.13</v>
      </c>
      <c r="J2252" s="242">
        <f t="shared" si="1248"/>
        <v>0</v>
      </c>
      <c r="K2252" s="243">
        <f t="shared" ref="K2252:K2267" si="1249">(B2252*H2252-((B2252*H2252)*I2252))-((B2252*H2252-((B2252*H2252)*I2252))*J2252)</f>
        <v>1503360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6</v>
      </c>
      <c r="C2253" s="296" t="str">
        <f t="shared" si="1250"/>
        <v>LSN</v>
      </c>
      <c r="D2253" s="297">
        <f t="shared" si="1250"/>
        <v>1</v>
      </c>
      <c r="E2253" s="298" t="str">
        <f t="shared" si="1250"/>
        <v>CRAYON / OIL PASTEL KENKO 18W GARDEN</v>
      </c>
      <c r="F2253" s="239"/>
      <c r="G2253" s="240"/>
      <c r="H2253" s="241">
        <f t="shared" ref="H2253:J2253" si="1251">H2215</f>
        <v>258000</v>
      </c>
      <c r="I2253" s="242">
        <f t="shared" si="1251"/>
        <v>0.13</v>
      </c>
      <c r="J2253" s="242">
        <f t="shared" si="1251"/>
        <v>0</v>
      </c>
      <c r="K2253" s="243">
        <f t="shared" si="1249"/>
        <v>1346760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20</v>
      </c>
      <c r="C2254" s="296" t="str">
        <f t="shared" si="1252"/>
        <v>PAK</v>
      </c>
      <c r="D2254" s="297">
        <f t="shared" si="1252"/>
        <v>1</v>
      </c>
      <c r="E2254" s="298" t="str">
        <f t="shared" si="1252"/>
        <v>PAPER JUMBO CLIP KENKO NO. 5</v>
      </c>
      <c r="F2254" s="239"/>
      <c r="G2254" s="240"/>
      <c r="H2254" s="241">
        <f t="shared" ref="H2254:J2254" si="1253">H2216</f>
        <v>43000</v>
      </c>
      <c r="I2254" s="242">
        <f t="shared" si="1253"/>
        <v>0.13</v>
      </c>
      <c r="J2254" s="242">
        <f t="shared" si="1253"/>
        <v>0</v>
      </c>
      <c r="K2254" s="243">
        <f t="shared" si="1249"/>
        <v>748200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0</v>
      </c>
      <c r="C2255" s="296">
        <f t="shared" si="1254"/>
        <v>0</v>
      </c>
      <c r="D2255" s="297">
        <f t="shared" si="1254"/>
        <v>0</v>
      </c>
      <c r="E2255" s="298">
        <f t="shared" si="1254"/>
        <v>0</v>
      </c>
      <c r="F2255" s="239"/>
      <c r="G2255" s="240"/>
      <c r="H2255" s="241">
        <f t="shared" ref="H2255:J2255" si="1255">H2217</f>
        <v>0</v>
      </c>
      <c r="I2255" s="242">
        <f t="shared" si="1255"/>
        <v>0</v>
      </c>
      <c r="J2255" s="242">
        <f t="shared" si="1255"/>
        <v>0</v>
      </c>
      <c r="K2255" s="243">
        <f t="shared" si="1249"/>
        <v>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0</v>
      </c>
      <c r="C2256" s="296">
        <f t="shared" si="1256"/>
        <v>0</v>
      </c>
      <c r="D2256" s="297">
        <f t="shared" si="1256"/>
        <v>0</v>
      </c>
      <c r="E2256" s="298">
        <f t="shared" si="1256"/>
        <v>0</v>
      </c>
      <c r="F2256" s="239"/>
      <c r="G2256" s="240"/>
      <c r="H2256" s="241">
        <f t="shared" ref="H2256:J2256" si="1257">H2218</f>
        <v>0</v>
      </c>
      <c r="I2256" s="242">
        <f t="shared" si="1257"/>
        <v>0</v>
      </c>
      <c r="J2256" s="242">
        <f t="shared" si="1257"/>
        <v>0</v>
      </c>
      <c r="K2256" s="243">
        <f t="shared" si="1249"/>
        <v>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0</v>
      </c>
      <c r="C2257" s="296">
        <f t="shared" si="1258"/>
        <v>0</v>
      </c>
      <c r="D2257" s="297">
        <f t="shared" si="1258"/>
        <v>0</v>
      </c>
      <c r="E2257" s="298">
        <f t="shared" si="1258"/>
        <v>0</v>
      </c>
      <c r="F2257" s="239"/>
      <c r="G2257" s="240"/>
      <c r="H2257" s="241">
        <f t="shared" ref="H2257:J2257" si="1259">H2219</f>
        <v>0</v>
      </c>
      <c r="I2257" s="242">
        <f t="shared" si="1259"/>
        <v>0</v>
      </c>
      <c r="J2257" s="242">
        <f t="shared" si="1259"/>
        <v>0</v>
      </c>
      <c r="K2257" s="243">
        <f t="shared" si="1249"/>
        <v>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0</v>
      </c>
      <c r="C2258" s="296">
        <f t="shared" si="1260"/>
        <v>0</v>
      </c>
      <c r="D2258" s="297">
        <f t="shared" si="1260"/>
        <v>0</v>
      </c>
      <c r="E2258" s="298">
        <f t="shared" si="1260"/>
        <v>0</v>
      </c>
      <c r="F2258" s="239"/>
      <c r="G2258" s="240"/>
      <c r="H2258" s="241">
        <f t="shared" ref="H2258:J2258" si="1261">H2220</f>
        <v>0</v>
      </c>
      <c r="I2258" s="242">
        <f t="shared" si="1261"/>
        <v>0</v>
      </c>
      <c r="J2258" s="242">
        <f t="shared" si="1261"/>
        <v>0</v>
      </c>
      <c r="K2258" s="243">
        <f t="shared" si="1249"/>
        <v>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0</v>
      </c>
      <c r="C2259" s="296">
        <f t="shared" si="1262"/>
        <v>0</v>
      </c>
      <c r="D2259" s="297">
        <f t="shared" si="1262"/>
        <v>0</v>
      </c>
      <c r="E2259" s="299">
        <f t="shared" si="1262"/>
        <v>0</v>
      </c>
      <c r="F2259" s="239"/>
      <c r="G2259" s="240"/>
      <c r="H2259" s="241">
        <f t="shared" ref="H2259:J2259" si="1263">H2221</f>
        <v>0</v>
      </c>
      <c r="I2259" s="242">
        <f t="shared" si="1263"/>
        <v>0</v>
      </c>
      <c r="J2259" s="242">
        <f t="shared" si="1263"/>
        <v>0</v>
      </c>
      <c r="K2259" s="243">
        <f t="shared" si="1249"/>
        <v>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0</v>
      </c>
      <c r="C2260" s="296">
        <f t="shared" si="1264"/>
        <v>0</v>
      </c>
      <c r="D2260" s="297">
        <f t="shared" si="1264"/>
        <v>0</v>
      </c>
      <c r="E2260" s="298">
        <f t="shared" si="1264"/>
        <v>0</v>
      </c>
      <c r="F2260" s="239"/>
      <c r="G2260" s="240"/>
      <c r="H2260" s="241">
        <f t="shared" ref="H2260:J2260" si="1265">H2222</f>
        <v>0</v>
      </c>
      <c r="I2260" s="242">
        <f t="shared" si="1265"/>
        <v>0</v>
      </c>
      <c r="J2260" s="242">
        <f t="shared" si="1265"/>
        <v>0</v>
      </c>
      <c r="K2260" s="243">
        <f t="shared" si="1249"/>
        <v>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31"/>
      <c r="K2269" s="310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7">
        <f>SUM(K2252:K2267)</f>
        <v>3598320</v>
      </c>
      <c r="K2270" s="308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9"/>
      <c r="K2271" s="309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10"/>
      <c r="K2273" s="310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11">
        <f>((J2270/1.11)+(K2272/1.11))*11%</f>
        <v>356590.27027027024</v>
      </c>
      <c r="K2274" s="312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10"/>
      <c r="K2275" s="310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3598320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3" t="str">
        <f>J2240</f>
        <v>NOVI / CONDRO</v>
      </c>
      <c r="K2278" s="314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3">
        <f>J2241</f>
        <v>0</v>
      </c>
      <c r="K2279" s="314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23020021</v>
      </c>
      <c r="G2282" s="11" t="s">
        <v>2</v>
      </c>
      <c r="H2282" s="360" t="s">
        <v>67</v>
      </c>
      <c r="I2282" s="360"/>
      <c r="J2282" s="360"/>
      <c r="K2282" s="361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4" t="s">
        <v>3</v>
      </c>
      <c r="G2283" s="17"/>
      <c r="H2283" s="362"/>
      <c r="I2283" s="362"/>
      <c r="J2283" s="362"/>
      <c r="K2283" s="363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5">
        <v>44970</v>
      </c>
      <c r="E2284" s="366"/>
      <c r="F2284" s="364"/>
      <c r="G2284" s="18"/>
      <c r="H2284" s="367" t="s">
        <v>68</v>
      </c>
      <c r="I2284" s="367"/>
      <c r="J2284" s="367"/>
      <c r="K2284" s="368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4"/>
      <c r="G2285" s="18"/>
      <c r="H2285" s="369" t="s">
        <v>69</v>
      </c>
      <c r="I2285" s="369"/>
      <c r="J2285" s="369"/>
      <c r="K2285" s="37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137</v>
      </c>
      <c r="E2286" s="9"/>
      <c r="F2286" s="21"/>
      <c r="G2286" s="22"/>
      <c r="H2286" s="371"/>
      <c r="I2286" s="371"/>
      <c r="J2286" s="371"/>
      <c r="K2286" s="372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480</v>
      </c>
      <c r="C2290" s="46" t="s">
        <v>83</v>
      </c>
      <c r="D2290" s="94">
        <v>2</v>
      </c>
      <c r="E2290" s="114" t="s">
        <v>138</v>
      </c>
      <c r="F2290" s="48"/>
      <c r="G2290" s="49"/>
      <c r="H2290" s="50">
        <v>8800</v>
      </c>
      <c r="I2290" s="51">
        <v>0.125</v>
      </c>
      <c r="J2290" s="51"/>
      <c r="K2290" s="52">
        <f t="shared" ref="K2290:K2305" si="1280">(B2290*H2290-((B2290*H2290)*I2290))-((B2290*H2290-((B2290*H2290)*I2290))*J2290)</f>
        <v>3696000</v>
      </c>
      <c r="L2290" s="36"/>
    </row>
    <row r="2291" spans="1:12" s="10" customFormat="1" ht="14.1" customHeight="1" x14ac:dyDescent="0.25">
      <c r="A2291" s="45">
        <v>2</v>
      </c>
      <c r="B2291" s="46">
        <v>72</v>
      </c>
      <c r="C2291" s="46" t="s">
        <v>60</v>
      </c>
      <c r="D2291" s="94">
        <v>2</v>
      </c>
      <c r="E2291" s="114" t="s">
        <v>139</v>
      </c>
      <c r="F2291" s="48"/>
      <c r="G2291" s="49"/>
      <c r="H2291" s="50">
        <v>34200</v>
      </c>
      <c r="I2291" s="51">
        <v>0.125</v>
      </c>
      <c r="J2291" s="51"/>
      <c r="K2291" s="52">
        <f t="shared" si="1280"/>
        <v>2154600</v>
      </c>
      <c r="L2291" s="36"/>
    </row>
    <row r="2292" spans="1:12" s="10" customFormat="1" ht="14.1" customHeight="1" x14ac:dyDescent="0.25">
      <c r="A2292" s="45">
        <v>3</v>
      </c>
      <c r="B2292" s="46">
        <v>120</v>
      </c>
      <c r="C2292" s="46" t="s">
        <v>50</v>
      </c>
      <c r="D2292" s="94">
        <v>5</v>
      </c>
      <c r="E2292" s="114" t="s">
        <v>140</v>
      </c>
      <c r="F2292" s="48"/>
      <c r="G2292" s="49"/>
      <c r="H2292" s="50">
        <v>70800</v>
      </c>
      <c r="I2292" s="51">
        <v>0.125</v>
      </c>
      <c r="J2292" s="51"/>
      <c r="K2292" s="52">
        <f t="shared" si="1280"/>
        <v>7434000</v>
      </c>
      <c r="L2292" s="36"/>
    </row>
    <row r="2293" spans="1:12" s="10" customFormat="1" ht="14.1" customHeight="1" x14ac:dyDescent="0.25">
      <c r="A2293" s="45">
        <v>4</v>
      </c>
      <c r="B2293" s="46">
        <v>120</v>
      </c>
      <c r="C2293" s="46" t="s">
        <v>50</v>
      </c>
      <c r="D2293" s="94">
        <v>5</v>
      </c>
      <c r="E2293" s="114" t="s">
        <v>141</v>
      </c>
      <c r="F2293" s="48"/>
      <c r="G2293" s="49"/>
      <c r="H2293" s="50">
        <v>70800</v>
      </c>
      <c r="I2293" s="51">
        <v>0.125</v>
      </c>
      <c r="J2293" s="51"/>
      <c r="K2293" s="52">
        <f t="shared" si="1280"/>
        <v>7434000</v>
      </c>
      <c r="L2293" s="36"/>
    </row>
    <row r="2294" spans="1:12" s="10" customFormat="1" ht="14.1" customHeight="1" x14ac:dyDescent="0.25">
      <c r="A2294" s="45">
        <v>5</v>
      </c>
      <c r="B2294" s="46">
        <v>300</v>
      </c>
      <c r="C2294" s="46" t="s">
        <v>42</v>
      </c>
      <c r="D2294" s="94">
        <v>10</v>
      </c>
      <c r="E2294" s="114" t="s">
        <v>142</v>
      </c>
      <c r="F2294" s="48"/>
      <c r="G2294" s="49"/>
      <c r="H2294" s="50">
        <v>104400</v>
      </c>
      <c r="I2294" s="51">
        <v>0.125</v>
      </c>
      <c r="J2294" s="51"/>
      <c r="K2294" s="52">
        <f t="shared" si="1280"/>
        <v>27405000</v>
      </c>
      <c r="L2294" s="36"/>
    </row>
    <row r="2295" spans="1:12" s="10" customFormat="1" ht="14.1" customHeight="1" x14ac:dyDescent="0.25">
      <c r="A2295" s="45">
        <v>6</v>
      </c>
      <c r="B2295" s="46">
        <v>864</v>
      </c>
      <c r="C2295" s="46" t="s">
        <v>34</v>
      </c>
      <c r="D2295" s="94">
        <v>3</v>
      </c>
      <c r="E2295" s="114" t="s">
        <v>143</v>
      </c>
      <c r="F2295" s="48"/>
      <c r="G2295" s="49"/>
      <c r="H2295" s="50">
        <v>4800</v>
      </c>
      <c r="I2295" s="51">
        <v>0.125</v>
      </c>
      <c r="J2295" s="51"/>
      <c r="K2295" s="52">
        <f t="shared" si="1280"/>
        <v>3628800</v>
      </c>
      <c r="L2295" s="36"/>
    </row>
    <row r="2296" spans="1:12" s="10" customFormat="1" ht="14.1" customHeight="1" x14ac:dyDescent="0.25">
      <c r="A2296" s="45">
        <v>7</v>
      </c>
      <c r="B2296" s="46">
        <v>576</v>
      </c>
      <c r="C2296" s="46" t="s">
        <v>34</v>
      </c>
      <c r="D2296" s="94">
        <v>2</v>
      </c>
      <c r="E2296" s="114" t="s">
        <v>144</v>
      </c>
      <c r="F2296" s="48"/>
      <c r="G2296" s="49"/>
      <c r="H2296" s="50">
        <v>4800</v>
      </c>
      <c r="I2296" s="51">
        <v>0.125</v>
      </c>
      <c r="J2296" s="51"/>
      <c r="K2296" s="52">
        <f t="shared" si="1280"/>
        <v>2419200</v>
      </c>
      <c r="L2296" s="36"/>
    </row>
    <row r="2297" spans="1:12" s="10" customFormat="1" ht="14.1" customHeight="1" x14ac:dyDescent="0.25">
      <c r="A2297" s="45">
        <v>8</v>
      </c>
      <c r="B2297" s="46">
        <v>720</v>
      </c>
      <c r="C2297" s="46" t="s">
        <v>34</v>
      </c>
      <c r="D2297" s="94">
        <v>5</v>
      </c>
      <c r="E2297" s="115" t="s">
        <v>145</v>
      </c>
      <c r="F2297" s="48"/>
      <c r="G2297" s="49"/>
      <c r="H2297" s="50">
        <v>9600</v>
      </c>
      <c r="I2297" s="51">
        <v>0.125</v>
      </c>
      <c r="J2297" s="51"/>
      <c r="K2297" s="52">
        <f t="shared" si="1280"/>
        <v>6048000</v>
      </c>
      <c r="L2297" s="36"/>
    </row>
    <row r="2298" spans="1:12" s="10" customFormat="1" ht="14.1" customHeight="1" x14ac:dyDescent="0.25">
      <c r="A2298" s="45">
        <v>9</v>
      </c>
      <c r="B2298" s="46">
        <v>576</v>
      </c>
      <c r="C2298" s="46" t="s">
        <v>34</v>
      </c>
      <c r="D2298" s="94">
        <v>2</v>
      </c>
      <c r="E2298" s="114" t="s">
        <v>146</v>
      </c>
      <c r="F2298" s="48"/>
      <c r="G2298" s="49"/>
      <c r="H2298" s="50">
        <v>6700</v>
      </c>
      <c r="I2298" s="51">
        <v>0.125</v>
      </c>
      <c r="J2298" s="51"/>
      <c r="K2298" s="52">
        <f t="shared" si="1280"/>
        <v>3376800</v>
      </c>
      <c r="L2298" s="36"/>
    </row>
    <row r="2299" spans="1:12" s="10" customFormat="1" ht="14.1" customHeight="1" x14ac:dyDescent="0.25">
      <c r="A2299" s="45">
        <v>10</v>
      </c>
      <c r="B2299" s="46">
        <v>1440</v>
      </c>
      <c r="C2299" s="46" t="s">
        <v>34</v>
      </c>
      <c r="D2299" s="94">
        <v>10</v>
      </c>
      <c r="E2299" s="114" t="s">
        <v>103</v>
      </c>
      <c r="F2299" s="48"/>
      <c r="G2299" s="49"/>
      <c r="H2299" s="50">
        <v>10600</v>
      </c>
      <c r="I2299" s="51">
        <v>0.125</v>
      </c>
      <c r="J2299" s="51"/>
      <c r="K2299" s="52">
        <f t="shared" si="1280"/>
        <v>13356000</v>
      </c>
      <c r="L2299" s="36"/>
    </row>
    <row r="2300" spans="1:12" s="10" customFormat="1" ht="14.1" customHeight="1" x14ac:dyDescent="0.25">
      <c r="A2300" s="45">
        <v>11</v>
      </c>
      <c r="B2300" s="46">
        <v>360</v>
      </c>
      <c r="C2300" s="46" t="s">
        <v>34</v>
      </c>
      <c r="D2300" s="94">
        <v>5</v>
      </c>
      <c r="E2300" s="114" t="s">
        <v>147</v>
      </c>
      <c r="F2300" s="48"/>
      <c r="G2300" s="49"/>
      <c r="H2300" s="50">
        <v>21200</v>
      </c>
      <c r="I2300" s="51">
        <v>0.125</v>
      </c>
      <c r="J2300" s="51"/>
      <c r="K2300" s="52">
        <f t="shared" si="1280"/>
        <v>6678000</v>
      </c>
      <c r="L2300" s="36"/>
    </row>
    <row r="2301" spans="1:12" s="10" customFormat="1" ht="14.1" customHeight="1" x14ac:dyDescent="0.25">
      <c r="A2301" s="45">
        <v>12</v>
      </c>
      <c r="B2301" s="46">
        <v>216</v>
      </c>
      <c r="C2301" s="46" t="s">
        <v>34</v>
      </c>
      <c r="D2301" s="94">
        <v>1</v>
      </c>
      <c r="E2301" s="114" t="s">
        <v>148</v>
      </c>
      <c r="F2301" s="48"/>
      <c r="G2301" s="49"/>
      <c r="H2301" s="50">
        <v>4900</v>
      </c>
      <c r="I2301" s="51">
        <v>0.125</v>
      </c>
      <c r="J2301" s="51"/>
      <c r="K2301" s="52">
        <f t="shared" si="1280"/>
        <v>926100</v>
      </c>
      <c r="L2301" s="36"/>
    </row>
    <row r="2302" spans="1:12" s="10" customFormat="1" ht="14.1" customHeight="1" x14ac:dyDescent="0.25">
      <c r="A2302" s="45">
        <v>13</v>
      </c>
      <c r="B2302" s="46">
        <v>216</v>
      </c>
      <c r="C2302" s="46" t="s">
        <v>34</v>
      </c>
      <c r="D2302" s="94">
        <v>1</v>
      </c>
      <c r="E2302" s="114" t="s">
        <v>149</v>
      </c>
      <c r="F2302" s="48"/>
      <c r="G2302" s="49"/>
      <c r="H2302" s="50">
        <v>5800</v>
      </c>
      <c r="I2302" s="51">
        <v>0.125</v>
      </c>
      <c r="J2302" s="51"/>
      <c r="K2302" s="52">
        <f t="shared" si="1280"/>
        <v>1096200</v>
      </c>
      <c r="L2302" s="36"/>
    </row>
    <row r="2303" spans="1:12" s="10" customFormat="1" ht="14.1" customHeight="1" x14ac:dyDescent="0.25">
      <c r="A2303" s="45">
        <v>14</v>
      </c>
      <c r="B2303" s="46">
        <v>288</v>
      </c>
      <c r="C2303" s="46" t="s">
        <v>34</v>
      </c>
      <c r="D2303" s="94">
        <v>1</v>
      </c>
      <c r="E2303" s="114" t="s">
        <v>150</v>
      </c>
      <c r="F2303" s="48"/>
      <c r="G2303" s="49"/>
      <c r="H2303" s="50">
        <v>12000</v>
      </c>
      <c r="I2303" s="51">
        <v>0.125</v>
      </c>
      <c r="J2303" s="51"/>
      <c r="K2303" s="52">
        <f t="shared" si="1280"/>
        <v>3024000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7"/>
      <c r="K2307" s="34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9">
        <f>SUM(K2290:K2305)</f>
        <v>88676700</v>
      </c>
      <c r="K2308" s="350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1"/>
      <c r="K2309" s="351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8"/>
      <c r="K2311" s="34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2">
        <f>((J2308/1.11)+(K2310/1.11))*11%</f>
        <v>8787781.0810810793</v>
      </c>
      <c r="K2312" s="353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8"/>
      <c r="K2313" s="34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88676700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4" t="s">
        <v>37</v>
      </c>
      <c r="K2316" s="355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4"/>
      <c r="K2317" s="355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23020021</v>
      </c>
      <c r="F2320" s="127"/>
      <c r="G2320" s="128" t="s">
        <v>2</v>
      </c>
      <c r="H2320" s="356" t="str">
        <f>H2282</f>
        <v>LILY JULIAWATI</v>
      </c>
      <c r="I2320" s="356"/>
      <c r="J2320" s="356"/>
      <c r="K2320" s="357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2" t="s">
        <v>3</v>
      </c>
      <c r="G2321" s="134"/>
      <c r="H2321" s="358"/>
      <c r="I2321" s="358"/>
      <c r="J2321" s="358"/>
      <c r="K2321" s="359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3">
        <f>D2284</f>
        <v>44970</v>
      </c>
      <c r="E2322" s="334"/>
      <c r="F2322" s="332"/>
      <c r="G2322" s="135"/>
      <c r="H2322" s="335" t="str">
        <f>H2284</f>
        <v>(REJO AGUNG)</v>
      </c>
      <c r="I2322" s="335"/>
      <c r="J2322" s="335"/>
      <c r="K2322" s="336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2"/>
      <c r="G2323" s="135"/>
      <c r="H2323" s="337" t="str">
        <f>H2285</f>
        <v>JOMBANG</v>
      </c>
      <c r="I2323" s="337"/>
      <c r="J2323" s="337"/>
      <c r="K2323" s="338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G 0890</v>
      </c>
      <c r="E2324" s="126"/>
      <c r="F2324" s="137"/>
      <c r="G2324" s="138"/>
      <c r="H2324" s="339"/>
      <c r="I2324" s="339"/>
      <c r="J2324" s="339"/>
      <c r="K2324" s="340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480</v>
      </c>
      <c r="C2328" s="291" t="str">
        <f t="shared" si="1281"/>
        <v>SET</v>
      </c>
      <c r="D2328" s="292">
        <f t="shared" si="1281"/>
        <v>2</v>
      </c>
      <c r="E2328" s="293" t="str">
        <f t="shared" si="1281"/>
        <v>KUAS SET JOYKO BR-1</v>
      </c>
      <c r="F2328" s="162"/>
      <c r="G2328" s="163"/>
      <c r="H2328" s="164">
        <f t="shared" ref="H2328:J2328" si="1282">H2290</f>
        <v>8800</v>
      </c>
      <c r="I2328" s="165">
        <f t="shared" si="1282"/>
        <v>0.125</v>
      </c>
      <c r="J2328" s="165">
        <f t="shared" si="1282"/>
        <v>0</v>
      </c>
      <c r="K2328" s="166">
        <f t="shared" ref="K2328:K2343" si="1283">(B2328*H2328-((B2328*H2328)*I2328))-((B2328*H2328-((B2328*H2328)*I2328))*J2328)</f>
        <v>3696000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72</v>
      </c>
      <c r="C2329" s="291" t="str">
        <f t="shared" si="1284"/>
        <v>LSN</v>
      </c>
      <c r="D2329" s="292">
        <f t="shared" si="1284"/>
        <v>2</v>
      </c>
      <c r="E2329" s="293" t="str">
        <f t="shared" si="1284"/>
        <v>CORRECTION FLUID JOYKO CF-S225</v>
      </c>
      <c r="F2329" s="162"/>
      <c r="G2329" s="163"/>
      <c r="H2329" s="164">
        <f t="shared" ref="H2329:J2329" si="1285">H2291</f>
        <v>34200</v>
      </c>
      <c r="I2329" s="165">
        <f t="shared" si="1285"/>
        <v>0.125</v>
      </c>
      <c r="J2329" s="165">
        <f t="shared" si="1285"/>
        <v>0</v>
      </c>
      <c r="K2329" s="166">
        <f t="shared" si="1283"/>
        <v>2154600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120</v>
      </c>
      <c r="C2330" s="291" t="str">
        <f t="shared" si="1286"/>
        <v>BOX</v>
      </c>
      <c r="D2330" s="292">
        <f t="shared" si="1286"/>
        <v>5</v>
      </c>
      <c r="E2330" s="293" t="str">
        <f t="shared" si="1286"/>
        <v>CORRECTION FLUID JOYKO CF-S221</v>
      </c>
      <c r="F2330" s="162"/>
      <c r="G2330" s="163"/>
      <c r="H2330" s="164">
        <f t="shared" ref="H2330:J2330" si="1287">H2292</f>
        <v>70800</v>
      </c>
      <c r="I2330" s="165">
        <f t="shared" si="1287"/>
        <v>0.125</v>
      </c>
      <c r="J2330" s="165">
        <f t="shared" si="1287"/>
        <v>0</v>
      </c>
      <c r="K2330" s="166">
        <f t="shared" si="1283"/>
        <v>7434000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120</v>
      </c>
      <c r="C2331" s="291" t="str">
        <f t="shared" si="1288"/>
        <v>BOX</v>
      </c>
      <c r="D2331" s="292">
        <f t="shared" si="1288"/>
        <v>5</v>
      </c>
      <c r="E2331" s="293" t="str">
        <f t="shared" si="1288"/>
        <v>CORRECTION FLUID JOYKO CF-S224</v>
      </c>
      <c r="F2331" s="162"/>
      <c r="G2331" s="163"/>
      <c r="H2331" s="164">
        <f t="shared" ref="H2331:J2331" si="1289">H2293</f>
        <v>70800</v>
      </c>
      <c r="I2331" s="165">
        <f t="shared" si="1289"/>
        <v>0.125</v>
      </c>
      <c r="J2331" s="165">
        <f t="shared" si="1289"/>
        <v>0</v>
      </c>
      <c r="K2331" s="166">
        <f t="shared" si="1283"/>
        <v>7434000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300</v>
      </c>
      <c r="C2332" s="291" t="str">
        <f t="shared" si="1290"/>
        <v>GRS</v>
      </c>
      <c r="D2332" s="292">
        <f t="shared" si="1290"/>
        <v>10</v>
      </c>
      <c r="E2332" s="293" t="str">
        <f t="shared" si="1290"/>
        <v>PENSIL JOYKO 2B P-88</v>
      </c>
      <c r="F2332" s="162"/>
      <c r="G2332" s="163"/>
      <c r="H2332" s="164">
        <f t="shared" ref="H2332:J2332" si="1291">H2294</f>
        <v>104400</v>
      </c>
      <c r="I2332" s="165">
        <f t="shared" si="1291"/>
        <v>0.125</v>
      </c>
      <c r="J2332" s="165">
        <f t="shared" si="1291"/>
        <v>0</v>
      </c>
      <c r="K2332" s="166">
        <f t="shared" si="1283"/>
        <v>27405000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864</v>
      </c>
      <c r="C2333" s="291" t="str">
        <f t="shared" si="1292"/>
        <v>PCS</v>
      </c>
      <c r="D2333" s="292">
        <f t="shared" si="1292"/>
        <v>3</v>
      </c>
      <c r="E2333" s="293" t="str">
        <f t="shared" si="1292"/>
        <v>PENCIL CASE JOYKO PC-0719 FANCY MIX</v>
      </c>
      <c r="F2333" s="162"/>
      <c r="G2333" s="163"/>
      <c r="H2333" s="164">
        <f t="shared" ref="H2333:J2333" si="1293">H2295</f>
        <v>4800</v>
      </c>
      <c r="I2333" s="165">
        <f t="shared" si="1293"/>
        <v>0.125</v>
      </c>
      <c r="J2333" s="165">
        <f t="shared" si="1293"/>
        <v>0</v>
      </c>
      <c r="K2333" s="166">
        <f t="shared" si="1283"/>
        <v>3628800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576</v>
      </c>
      <c r="C2334" s="291" t="str">
        <f t="shared" si="1294"/>
        <v>PCS</v>
      </c>
      <c r="D2334" s="292">
        <f t="shared" si="1294"/>
        <v>2</v>
      </c>
      <c r="E2334" s="293" t="str">
        <f t="shared" si="1294"/>
        <v>PENCIL CASE JOYKO PC-0719 PASTEL POLOS MIX</v>
      </c>
      <c r="F2334" s="162"/>
      <c r="G2334" s="163"/>
      <c r="H2334" s="164">
        <f t="shared" ref="H2334:J2334" si="1295">H2296</f>
        <v>4800</v>
      </c>
      <c r="I2334" s="165">
        <f t="shared" si="1295"/>
        <v>0.125</v>
      </c>
      <c r="J2334" s="165">
        <f t="shared" si="1295"/>
        <v>0</v>
      </c>
      <c r="K2334" s="166">
        <f t="shared" si="1283"/>
        <v>2419200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720</v>
      </c>
      <c r="C2335" s="291" t="str">
        <f t="shared" si="1296"/>
        <v>PCS</v>
      </c>
      <c r="D2335" s="292">
        <f t="shared" si="1296"/>
        <v>5</v>
      </c>
      <c r="E2335" s="294" t="str">
        <f t="shared" si="1296"/>
        <v>PENSIL WARNA JOYKO CP-100 (12W PANJANG)</v>
      </c>
      <c r="F2335" s="162"/>
      <c r="G2335" s="163"/>
      <c r="H2335" s="164">
        <f t="shared" ref="H2335:J2335" si="1297">H2297</f>
        <v>9600</v>
      </c>
      <c r="I2335" s="165">
        <f t="shared" si="1297"/>
        <v>0.125</v>
      </c>
      <c r="J2335" s="165">
        <f t="shared" si="1297"/>
        <v>0</v>
      </c>
      <c r="K2335" s="166">
        <f t="shared" si="1283"/>
        <v>6048000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576</v>
      </c>
      <c r="C2336" s="291" t="str">
        <f t="shared" si="1298"/>
        <v>PCS</v>
      </c>
      <c r="D2336" s="292">
        <f t="shared" si="1298"/>
        <v>2</v>
      </c>
      <c r="E2336" s="293" t="str">
        <f t="shared" si="1298"/>
        <v>PENSIL WARNA JOYKO CP-S12 MINI (PENDEK)</v>
      </c>
      <c r="F2336" s="162"/>
      <c r="G2336" s="163"/>
      <c r="H2336" s="164">
        <f t="shared" ref="H2336:J2336" si="1299">H2298</f>
        <v>6700</v>
      </c>
      <c r="I2336" s="165">
        <f t="shared" si="1299"/>
        <v>0.125</v>
      </c>
      <c r="J2336" s="165">
        <f t="shared" si="1299"/>
        <v>0</v>
      </c>
      <c r="K2336" s="166">
        <f t="shared" si="1283"/>
        <v>3376800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1440</v>
      </c>
      <c r="C2337" s="291" t="str">
        <f t="shared" si="1300"/>
        <v>PCS</v>
      </c>
      <c r="D2337" s="292">
        <f t="shared" si="1300"/>
        <v>10</v>
      </c>
      <c r="E2337" s="293" t="str">
        <f t="shared" si="1300"/>
        <v>PENSIL WARNA JOYKO CP-12PB (PANJANG)</v>
      </c>
      <c r="F2337" s="162"/>
      <c r="G2337" s="163"/>
      <c r="H2337" s="164">
        <f t="shared" ref="H2337:J2337" si="1301">H2299</f>
        <v>10600</v>
      </c>
      <c r="I2337" s="165">
        <f t="shared" si="1301"/>
        <v>0.125</v>
      </c>
      <c r="J2337" s="165">
        <f t="shared" si="1301"/>
        <v>0</v>
      </c>
      <c r="K2337" s="166">
        <f t="shared" si="1283"/>
        <v>13356000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360</v>
      </c>
      <c r="C2338" s="291" t="str">
        <f t="shared" si="1302"/>
        <v>PCS</v>
      </c>
      <c r="D2338" s="292">
        <f t="shared" si="1302"/>
        <v>5</v>
      </c>
      <c r="E2338" s="293" t="str">
        <f t="shared" si="1302"/>
        <v>PENSIL WARNA JOYKO CP-24PB (PANJANG)</v>
      </c>
      <c r="F2338" s="162"/>
      <c r="G2338" s="163"/>
      <c r="H2338" s="164">
        <f t="shared" ref="H2338:J2338" si="1303">H2300</f>
        <v>21200</v>
      </c>
      <c r="I2338" s="165">
        <f t="shared" si="1303"/>
        <v>0.125</v>
      </c>
      <c r="J2338" s="165">
        <f t="shared" si="1303"/>
        <v>0</v>
      </c>
      <c r="K2338" s="166">
        <f t="shared" si="1283"/>
        <v>6678000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216</v>
      </c>
      <c r="C2339" s="291" t="str">
        <f t="shared" si="1304"/>
        <v>PCS</v>
      </c>
      <c r="D2339" s="292">
        <f t="shared" si="1304"/>
        <v>1</v>
      </c>
      <c r="E2339" s="293" t="str">
        <f t="shared" si="1304"/>
        <v>STAMP PAD JOYKO NO. 0</v>
      </c>
      <c r="F2339" s="162"/>
      <c r="G2339" s="163"/>
      <c r="H2339" s="164">
        <f t="shared" ref="H2339:J2339" si="1305">H2301</f>
        <v>4900</v>
      </c>
      <c r="I2339" s="165">
        <f t="shared" si="1305"/>
        <v>0.125</v>
      </c>
      <c r="J2339" s="165">
        <f t="shared" si="1305"/>
        <v>0</v>
      </c>
      <c r="K2339" s="166">
        <f t="shared" si="1283"/>
        <v>926100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216</v>
      </c>
      <c r="C2340" s="291" t="str">
        <f t="shared" si="1306"/>
        <v>PCS</v>
      </c>
      <c r="D2340" s="292">
        <f t="shared" si="1306"/>
        <v>1</v>
      </c>
      <c r="E2340" s="293" t="str">
        <f t="shared" si="1306"/>
        <v>STAMP PAD JOYKO NO. 1</v>
      </c>
      <c r="F2340" s="162"/>
      <c r="G2340" s="163"/>
      <c r="H2340" s="164">
        <f t="shared" ref="H2340:J2340" si="1307">H2302</f>
        <v>5800</v>
      </c>
      <c r="I2340" s="165">
        <f t="shared" si="1307"/>
        <v>0.125</v>
      </c>
      <c r="J2340" s="165">
        <f t="shared" si="1307"/>
        <v>0</v>
      </c>
      <c r="K2340" s="166">
        <f t="shared" si="1283"/>
        <v>1096200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288</v>
      </c>
      <c r="C2341" s="291" t="str">
        <f t="shared" si="1308"/>
        <v>PCS</v>
      </c>
      <c r="D2341" s="292">
        <f t="shared" si="1308"/>
        <v>1</v>
      </c>
      <c r="E2341" s="293" t="str">
        <f t="shared" si="1308"/>
        <v>JANGKA (MATH SET) JOYKO MS-402</v>
      </c>
      <c r="F2341" s="162"/>
      <c r="G2341" s="163"/>
      <c r="H2341" s="164">
        <f t="shared" ref="H2341:J2341" si="1309">H2303</f>
        <v>12000</v>
      </c>
      <c r="I2341" s="165">
        <f t="shared" si="1309"/>
        <v>0.125</v>
      </c>
      <c r="J2341" s="165">
        <f t="shared" si="1309"/>
        <v>0</v>
      </c>
      <c r="K2341" s="166">
        <f t="shared" si="1283"/>
        <v>3024000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41"/>
      <c r="K2345" s="315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2">
        <f>SUM(K2328:K2343)</f>
        <v>88676700</v>
      </c>
      <c r="K2346" s="343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4"/>
      <c r="K2347" s="344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5"/>
      <c r="K2349" s="315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5">
        <f>((J2346/1.11)+(K2348/1.11))*11%</f>
        <v>8787781.0810810793</v>
      </c>
      <c r="K2350" s="346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5"/>
      <c r="K2351" s="315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88676700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6" t="str">
        <f>J2316</f>
        <v>NOVI / CONDRO</v>
      </c>
      <c r="K2354" s="317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6">
        <f>J2317</f>
        <v>0</v>
      </c>
      <c r="K2355" s="317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23020021</v>
      </c>
      <c r="F2358" s="204"/>
      <c r="G2358" s="205" t="s">
        <v>2</v>
      </c>
      <c r="H2358" s="318" t="str">
        <f>H2320</f>
        <v>LILY JULIAWATI</v>
      </c>
      <c r="I2358" s="318"/>
      <c r="J2358" s="318"/>
      <c r="K2358" s="319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2" t="s">
        <v>3</v>
      </c>
      <c r="G2359" s="211"/>
      <c r="H2359" s="320"/>
      <c r="I2359" s="320"/>
      <c r="J2359" s="320"/>
      <c r="K2359" s="321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3">
        <f>D2322</f>
        <v>44970</v>
      </c>
      <c r="E2360" s="324"/>
      <c r="F2360" s="322"/>
      <c r="G2360" s="212"/>
      <c r="H2360" s="325" t="str">
        <f>H2322</f>
        <v>(REJO AGUNG)</v>
      </c>
      <c r="I2360" s="325"/>
      <c r="J2360" s="325"/>
      <c r="K2360" s="326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2"/>
      <c r="G2361" s="212"/>
      <c r="H2361" s="327" t="str">
        <f>H2323</f>
        <v>JOMBANG</v>
      </c>
      <c r="I2361" s="327"/>
      <c r="J2361" s="327"/>
      <c r="K2361" s="328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G 0890</v>
      </c>
      <c r="E2362" s="203"/>
      <c r="F2362" s="214"/>
      <c r="G2362" s="215"/>
      <c r="H2362" s="329"/>
      <c r="I2362" s="329"/>
      <c r="J2362" s="329"/>
      <c r="K2362" s="330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480</v>
      </c>
      <c r="C2366" s="296" t="str">
        <f t="shared" si="1314"/>
        <v>SET</v>
      </c>
      <c r="D2366" s="297">
        <f t="shared" si="1314"/>
        <v>2</v>
      </c>
      <c r="E2366" s="298" t="str">
        <f t="shared" si="1314"/>
        <v>KUAS SET JOYKO BR-1</v>
      </c>
      <c r="F2366" s="239"/>
      <c r="G2366" s="240"/>
      <c r="H2366" s="241">
        <f t="shared" ref="H2366:J2366" si="1315">H2328</f>
        <v>8800</v>
      </c>
      <c r="I2366" s="242">
        <f t="shared" si="1315"/>
        <v>0.125</v>
      </c>
      <c r="J2366" s="242">
        <f t="shared" si="1315"/>
        <v>0</v>
      </c>
      <c r="K2366" s="243">
        <f t="shared" ref="K2366:K2381" si="1316">(B2366*H2366-((B2366*H2366)*I2366))-((B2366*H2366-((B2366*H2366)*I2366))*J2366)</f>
        <v>3696000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72</v>
      </c>
      <c r="C2367" s="296" t="str">
        <f t="shared" si="1317"/>
        <v>LSN</v>
      </c>
      <c r="D2367" s="297">
        <f t="shared" si="1317"/>
        <v>2</v>
      </c>
      <c r="E2367" s="298" t="str">
        <f t="shared" si="1317"/>
        <v>CORRECTION FLUID JOYKO CF-S225</v>
      </c>
      <c r="F2367" s="239"/>
      <c r="G2367" s="240"/>
      <c r="H2367" s="241">
        <f t="shared" ref="H2367:J2367" si="1318">H2329</f>
        <v>34200</v>
      </c>
      <c r="I2367" s="242">
        <f t="shared" si="1318"/>
        <v>0.125</v>
      </c>
      <c r="J2367" s="242">
        <f t="shared" si="1318"/>
        <v>0</v>
      </c>
      <c r="K2367" s="243">
        <f t="shared" si="1316"/>
        <v>2154600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120</v>
      </c>
      <c r="C2368" s="296" t="str">
        <f t="shared" si="1319"/>
        <v>BOX</v>
      </c>
      <c r="D2368" s="297">
        <f t="shared" si="1319"/>
        <v>5</v>
      </c>
      <c r="E2368" s="298" t="str">
        <f t="shared" si="1319"/>
        <v>CORRECTION FLUID JOYKO CF-S221</v>
      </c>
      <c r="F2368" s="239"/>
      <c r="G2368" s="240"/>
      <c r="H2368" s="241">
        <f t="shared" ref="H2368:J2368" si="1320">H2330</f>
        <v>70800</v>
      </c>
      <c r="I2368" s="242">
        <f t="shared" si="1320"/>
        <v>0.125</v>
      </c>
      <c r="J2368" s="242">
        <f t="shared" si="1320"/>
        <v>0</v>
      </c>
      <c r="K2368" s="243">
        <f t="shared" si="1316"/>
        <v>7434000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120</v>
      </c>
      <c r="C2369" s="296" t="str">
        <f t="shared" si="1321"/>
        <v>BOX</v>
      </c>
      <c r="D2369" s="297">
        <f t="shared" si="1321"/>
        <v>5</v>
      </c>
      <c r="E2369" s="298" t="str">
        <f t="shared" si="1321"/>
        <v>CORRECTION FLUID JOYKO CF-S224</v>
      </c>
      <c r="F2369" s="239"/>
      <c r="G2369" s="240"/>
      <c r="H2369" s="241">
        <f t="shared" ref="H2369:J2369" si="1322">H2331</f>
        <v>70800</v>
      </c>
      <c r="I2369" s="242">
        <f t="shared" si="1322"/>
        <v>0.125</v>
      </c>
      <c r="J2369" s="242">
        <f t="shared" si="1322"/>
        <v>0</v>
      </c>
      <c r="K2369" s="243">
        <f t="shared" si="1316"/>
        <v>7434000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300</v>
      </c>
      <c r="C2370" s="296" t="str">
        <f t="shared" si="1323"/>
        <v>GRS</v>
      </c>
      <c r="D2370" s="297">
        <f t="shared" si="1323"/>
        <v>10</v>
      </c>
      <c r="E2370" s="298" t="str">
        <f t="shared" si="1323"/>
        <v>PENSIL JOYKO 2B P-88</v>
      </c>
      <c r="F2370" s="239"/>
      <c r="G2370" s="240"/>
      <c r="H2370" s="241">
        <f t="shared" ref="H2370:J2370" si="1324">H2332</f>
        <v>104400</v>
      </c>
      <c r="I2370" s="242">
        <f t="shared" si="1324"/>
        <v>0.125</v>
      </c>
      <c r="J2370" s="242">
        <f t="shared" si="1324"/>
        <v>0</v>
      </c>
      <c r="K2370" s="243">
        <f t="shared" si="1316"/>
        <v>27405000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864</v>
      </c>
      <c r="C2371" s="296" t="str">
        <f t="shared" si="1325"/>
        <v>PCS</v>
      </c>
      <c r="D2371" s="297">
        <f t="shared" si="1325"/>
        <v>3</v>
      </c>
      <c r="E2371" s="298" t="str">
        <f t="shared" si="1325"/>
        <v>PENCIL CASE JOYKO PC-0719 FANCY MIX</v>
      </c>
      <c r="F2371" s="239"/>
      <c r="G2371" s="240"/>
      <c r="H2371" s="241">
        <f t="shared" ref="H2371:J2371" si="1326">H2333</f>
        <v>4800</v>
      </c>
      <c r="I2371" s="242">
        <f t="shared" si="1326"/>
        <v>0.125</v>
      </c>
      <c r="J2371" s="242">
        <f t="shared" si="1326"/>
        <v>0</v>
      </c>
      <c r="K2371" s="243">
        <f t="shared" si="1316"/>
        <v>3628800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576</v>
      </c>
      <c r="C2372" s="296" t="str">
        <f t="shared" si="1327"/>
        <v>PCS</v>
      </c>
      <c r="D2372" s="297">
        <f t="shared" si="1327"/>
        <v>2</v>
      </c>
      <c r="E2372" s="298" t="str">
        <f t="shared" si="1327"/>
        <v>PENCIL CASE JOYKO PC-0719 PASTEL POLOS MIX</v>
      </c>
      <c r="F2372" s="239"/>
      <c r="G2372" s="240"/>
      <c r="H2372" s="241">
        <f t="shared" ref="H2372:J2372" si="1328">H2334</f>
        <v>4800</v>
      </c>
      <c r="I2372" s="242">
        <f t="shared" si="1328"/>
        <v>0.125</v>
      </c>
      <c r="J2372" s="242">
        <f t="shared" si="1328"/>
        <v>0</v>
      </c>
      <c r="K2372" s="243">
        <f t="shared" si="1316"/>
        <v>2419200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720</v>
      </c>
      <c r="C2373" s="296" t="str">
        <f t="shared" si="1329"/>
        <v>PCS</v>
      </c>
      <c r="D2373" s="297">
        <f t="shared" si="1329"/>
        <v>5</v>
      </c>
      <c r="E2373" s="299" t="str">
        <f t="shared" si="1329"/>
        <v>PENSIL WARNA JOYKO CP-100 (12W PANJANG)</v>
      </c>
      <c r="F2373" s="239"/>
      <c r="G2373" s="240"/>
      <c r="H2373" s="241">
        <f t="shared" ref="H2373:J2373" si="1330">H2335</f>
        <v>9600</v>
      </c>
      <c r="I2373" s="242">
        <f t="shared" si="1330"/>
        <v>0.125</v>
      </c>
      <c r="J2373" s="242">
        <f t="shared" si="1330"/>
        <v>0</v>
      </c>
      <c r="K2373" s="243">
        <f t="shared" si="1316"/>
        <v>6048000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576</v>
      </c>
      <c r="C2374" s="296" t="str">
        <f t="shared" si="1331"/>
        <v>PCS</v>
      </c>
      <c r="D2374" s="297">
        <f t="shared" si="1331"/>
        <v>2</v>
      </c>
      <c r="E2374" s="298" t="str">
        <f t="shared" si="1331"/>
        <v>PENSIL WARNA JOYKO CP-S12 MINI (PENDEK)</v>
      </c>
      <c r="F2374" s="239"/>
      <c r="G2374" s="240"/>
      <c r="H2374" s="241">
        <f t="shared" ref="H2374:J2374" si="1332">H2336</f>
        <v>6700</v>
      </c>
      <c r="I2374" s="242">
        <f t="shared" si="1332"/>
        <v>0.125</v>
      </c>
      <c r="J2374" s="242">
        <f t="shared" si="1332"/>
        <v>0</v>
      </c>
      <c r="K2374" s="243">
        <f t="shared" si="1316"/>
        <v>3376800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1440</v>
      </c>
      <c r="C2375" s="296" t="str">
        <f t="shared" si="1333"/>
        <v>PCS</v>
      </c>
      <c r="D2375" s="297">
        <f t="shared" si="1333"/>
        <v>10</v>
      </c>
      <c r="E2375" s="298" t="str">
        <f t="shared" si="1333"/>
        <v>PENSIL WARNA JOYKO CP-12PB (PANJANG)</v>
      </c>
      <c r="F2375" s="239"/>
      <c r="G2375" s="240"/>
      <c r="H2375" s="241">
        <f t="shared" ref="H2375:J2375" si="1334">H2337</f>
        <v>10600</v>
      </c>
      <c r="I2375" s="242">
        <f t="shared" si="1334"/>
        <v>0.125</v>
      </c>
      <c r="J2375" s="242">
        <f t="shared" si="1334"/>
        <v>0</v>
      </c>
      <c r="K2375" s="243">
        <f t="shared" si="1316"/>
        <v>13356000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360</v>
      </c>
      <c r="C2376" s="296" t="str">
        <f t="shared" si="1335"/>
        <v>PCS</v>
      </c>
      <c r="D2376" s="297">
        <f t="shared" si="1335"/>
        <v>5</v>
      </c>
      <c r="E2376" s="298" t="str">
        <f t="shared" si="1335"/>
        <v>PENSIL WARNA JOYKO CP-24PB (PANJANG)</v>
      </c>
      <c r="F2376" s="239"/>
      <c r="G2376" s="240"/>
      <c r="H2376" s="241">
        <f t="shared" ref="H2376:J2376" si="1336">H2338</f>
        <v>21200</v>
      </c>
      <c r="I2376" s="242">
        <f t="shared" si="1336"/>
        <v>0.125</v>
      </c>
      <c r="J2376" s="242">
        <f t="shared" si="1336"/>
        <v>0</v>
      </c>
      <c r="K2376" s="243">
        <f t="shared" si="1316"/>
        <v>6678000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216</v>
      </c>
      <c r="C2377" s="296" t="str">
        <f t="shared" si="1337"/>
        <v>PCS</v>
      </c>
      <c r="D2377" s="297">
        <f t="shared" si="1337"/>
        <v>1</v>
      </c>
      <c r="E2377" s="298" t="str">
        <f t="shared" si="1337"/>
        <v>STAMP PAD JOYKO NO. 0</v>
      </c>
      <c r="F2377" s="239"/>
      <c r="G2377" s="240"/>
      <c r="H2377" s="241">
        <f t="shared" ref="H2377:J2377" si="1338">H2339</f>
        <v>4900</v>
      </c>
      <c r="I2377" s="242">
        <f t="shared" si="1338"/>
        <v>0.125</v>
      </c>
      <c r="J2377" s="242">
        <f t="shared" si="1338"/>
        <v>0</v>
      </c>
      <c r="K2377" s="243">
        <f t="shared" si="1316"/>
        <v>926100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216</v>
      </c>
      <c r="C2378" s="296" t="str">
        <f t="shared" si="1339"/>
        <v>PCS</v>
      </c>
      <c r="D2378" s="297">
        <f t="shared" si="1339"/>
        <v>1</v>
      </c>
      <c r="E2378" s="298" t="str">
        <f t="shared" si="1339"/>
        <v>STAMP PAD JOYKO NO. 1</v>
      </c>
      <c r="F2378" s="239"/>
      <c r="G2378" s="240"/>
      <c r="H2378" s="241">
        <f t="shared" ref="H2378:J2378" si="1340">H2340</f>
        <v>5800</v>
      </c>
      <c r="I2378" s="242">
        <f t="shared" si="1340"/>
        <v>0.125</v>
      </c>
      <c r="J2378" s="242">
        <f t="shared" si="1340"/>
        <v>0</v>
      </c>
      <c r="K2378" s="243">
        <f t="shared" si="1316"/>
        <v>1096200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288</v>
      </c>
      <c r="C2379" s="296" t="str">
        <f t="shared" si="1341"/>
        <v>PCS</v>
      </c>
      <c r="D2379" s="297">
        <f t="shared" si="1341"/>
        <v>1</v>
      </c>
      <c r="E2379" s="298" t="str">
        <f t="shared" si="1341"/>
        <v>JANGKA (MATH SET) JOYKO MS-402</v>
      </c>
      <c r="F2379" s="239"/>
      <c r="G2379" s="240"/>
      <c r="H2379" s="241">
        <f t="shared" ref="H2379:J2379" si="1342">H2341</f>
        <v>12000</v>
      </c>
      <c r="I2379" s="242">
        <f t="shared" si="1342"/>
        <v>0.125</v>
      </c>
      <c r="J2379" s="242">
        <f t="shared" si="1342"/>
        <v>0</v>
      </c>
      <c r="K2379" s="243">
        <f t="shared" si="1316"/>
        <v>3024000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31"/>
      <c r="K2383" s="310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7">
        <f>SUM(K2366:K2381)</f>
        <v>88676700</v>
      </c>
      <c r="K2384" s="308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9"/>
      <c r="K2385" s="309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10"/>
      <c r="K2387" s="310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11">
        <f>((J2384/1.11)+(K2386/1.11))*11%</f>
        <v>8787781.0810810793</v>
      </c>
      <c r="K2388" s="312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10"/>
      <c r="K2389" s="310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88676700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3" t="str">
        <f>J2354</f>
        <v>NOVI / CONDRO</v>
      </c>
      <c r="K2392" s="314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3">
        <f>J2355</f>
        <v>0</v>
      </c>
      <c r="K2393" s="314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23020022</v>
      </c>
      <c r="G2396" s="11" t="s">
        <v>2</v>
      </c>
      <c r="H2396" s="360" t="s">
        <v>67</v>
      </c>
      <c r="I2396" s="360"/>
      <c r="J2396" s="360"/>
      <c r="K2396" s="361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4" t="s">
        <v>3</v>
      </c>
      <c r="G2397" s="17"/>
      <c r="H2397" s="362"/>
      <c r="I2397" s="362"/>
      <c r="J2397" s="362"/>
      <c r="K2397" s="363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5">
        <v>44970</v>
      </c>
      <c r="E2398" s="366"/>
      <c r="F2398" s="364"/>
      <c r="G2398" s="18"/>
      <c r="H2398" s="367" t="s">
        <v>68</v>
      </c>
      <c r="I2398" s="367"/>
      <c r="J2398" s="367"/>
      <c r="K2398" s="368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4"/>
      <c r="G2399" s="18"/>
      <c r="H2399" s="369" t="s">
        <v>69</v>
      </c>
      <c r="I2399" s="369"/>
      <c r="J2399" s="369"/>
      <c r="K2399" s="370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151</v>
      </c>
      <c r="E2400" s="9"/>
      <c r="F2400" s="21"/>
      <c r="G2400" s="22"/>
      <c r="H2400" s="371"/>
      <c r="I2400" s="371"/>
      <c r="J2400" s="371"/>
      <c r="K2400" s="372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24</v>
      </c>
      <c r="C2404" s="46" t="s">
        <v>60</v>
      </c>
      <c r="D2404" s="94">
        <v>1</v>
      </c>
      <c r="E2404" s="114" t="s">
        <v>152</v>
      </c>
      <c r="F2404" s="48"/>
      <c r="G2404" s="49"/>
      <c r="H2404" s="50">
        <v>89400</v>
      </c>
      <c r="I2404" s="51">
        <v>0.125</v>
      </c>
      <c r="J2404" s="51"/>
      <c r="K2404" s="52">
        <f t="shared" ref="K2404:K2419" si="1347">(B2404*H2404-((B2404*H2404)*I2404))-((B2404*H2404-((B2404*H2404)*I2404))*J2404)</f>
        <v>1877400</v>
      </c>
      <c r="L2404" s="36"/>
    </row>
    <row r="2405" spans="1:12" s="10" customFormat="1" ht="14.1" customHeight="1" x14ac:dyDescent="0.25">
      <c r="A2405" s="45">
        <v>2</v>
      </c>
      <c r="B2405" s="46">
        <v>4320</v>
      </c>
      <c r="C2405" s="46" t="s">
        <v>34</v>
      </c>
      <c r="D2405" s="94">
        <v>5</v>
      </c>
      <c r="E2405" s="114" t="s">
        <v>153</v>
      </c>
      <c r="F2405" s="48"/>
      <c r="G2405" s="49"/>
      <c r="H2405" s="50">
        <v>2450</v>
      </c>
      <c r="I2405" s="51">
        <v>0.125</v>
      </c>
      <c r="J2405" s="51"/>
      <c r="K2405" s="52">
        <f t="shared" si="1347"/>
        <v>9261000</v>
      </c>
      <c r="L2405" s="36"/>
    </row>
    <row r="2406" spans="1:12" s="10" customFormat="1" ht="14.1" customHeight="1" x14ac:dyDescent="0.25">
      <c r="A2406" s="45">
        <v>3</v>
      </c>
      <c r="B2406" s="46">
        <v>768</v>
      </c>
      <c r="C2406" s="46" t="s">
        <v>34</v>
      </c>
      <c r="D2406" s="94">
        <v>1</v>
      </c>
      <c r="E2406" s="114" t="s">
        <v>154</v>
      </c>
      <c r="F2406" s="48"/>
      <c r="G2406" s="49"/>
      <c r="H2406" s="50">
        <v>2100</v>
      </c>
      <c r="I2406" s="51">
        <v>0.125</v>
      </c>
      <c r="J2406" s="51"/>
      <c r="K2406" s="52">
        <f t="shared" si="1347"/>
        <v>1411200</v>
      </c>
      <c r="L2406" s="36"/>
    </row>
    <row r="2407" spans="1:12" s="10" customFormat="1" ht="14.1" customHeight="1" x14ac:dyDescent="0.25">
      <c r="A2407" s="45">
        <v>4</v>
      </c>
      <c r="B2407" s="46">
        <v>48</v>
      </c>
      <c r="C2407" s="46" t="s">
        <v>42</v>
      </c>
      <c r="D2407" s="94">
        <v>4</v>
      </c>
      <c r="E2407" s="114" t="s">
        <v>110</v>
      </c>
      <c r="F2407" s="48"/>
      <c r="G2407" s="49"/>
      <c r="H2407" s="50">
        <v>176400</v>
      </c>
      <c r="I2407" s="51">
        <v>0.125</v>
      </c>
      <c r="J2407" s="51"/>
      <c r="K2407" s="52">
        <f t="shared" si="1347"/>
        <v>7408800</v>
      </c>
      <c r="L2407" s="36"/>
    </row>
    <row r="2408" spans="1:12" s="10" customFormat="1" ht="14.1" customHeight="1" x14ac:dyDescent="0.25">
      <c r="A2408" s="45">
        <v>5</v>
      </c>
      <c r="B2408" s="46">
        <v>288</v>
      </c>
      <c r="C2408" s="46" t="s">
        <v>60</v>
      </c>
      <c r="D2408" s="94">
        <v>2</v>
      </c>
      <c r="E2408" s="114" t="s">
        <v>155</v>
      </c>
      <c r="F2408" s="48"/>
      <c r="G2408" s="49"/>
      <c r="H2408" s="50">
        <v>19800</v>
      </c>
      <c r="I2408" s="51">
        <v>0.125</v>
      </c>
      <c r="J2408" s="51"/>
      <c r="K2408" s="52">
        <f t="shared" si="1347"/>
        <v>4989600</v>
      </c>
      <c r="L2408" s="36"/>
    </row>
    <row r="2409" spans="1:12" s="10" customFormat="1" ht="14.1" customHeight="1" x14ac:dyDescent="0.25">
      <c r="A2409" s="45">
        <v>6</v>
      </c>
      <c r="B2409" s="46">
        <v>144</v>
      </c>
      <c r="C2409" s="46" t="s">
        <v>60</v>
      </c>
      <c r="D2409" s="94">
        <v>2</v>
      </c>
      <c r="E2409" s="114" t="s">
        <v>156</v>
      </c>
      <c r="F2409" s="48"/>
      <c r="G2409" s="49"/>
      <c r="H2409" s="50">
        <v>37200</v>
      </c>
      <c r="I2409" s="51">
        <v>0.125</v>
      </c>
      <c r="J2409" s="51"/>
      <c r="K2409" s="52">
        <f t="shared" si="1347"/>
        <v>4687200</v>
      </c>
      <c r="L2409" s="36"/>
    </row>
    <row r="2410" spans="1:12" s="10" customFormat="1" ht="14.1" customHeight="1" x14ac:dyDescent="0.25">
      <c r="A2410" s="45">
        <v>7</v>
      </c>
      <c r="B2410" s="46">
        <v>24</v>
      </c>
      <c r="C2410" s="46" t="s">
        <v>34</v>
      </c>
      <c r="D2410" s="94">
        <v>1</v>
      </c>
      <c r="E2410" s="114" t="s">
        <v>157</v>
      </c>
      <c r="F2410" s="48"/>
      <c r="G2410" s="49"/>
      <c r="H2410" s="50">
        <v>97000</v>
      </c>
      <c r="I2410" s="51">
        <v>0.125</v>
      </c>
      <c r="J2410" s="51"/>
      <c r="K2410" s="52">
        <f t="shared" si="1347"/>
        <v>2037000</v>
      </c>
      <c r="L2410" s="36"/>
    </row>
    <row r="2411" spans="1:12" s="10" customFormat="1" ht="14.1" customHeight="1" x14ac:dyDescent="0.25">
      <c r="A2411" s="45">
        <v>8</v>
      </c>
      <c r="B2411" s="46">
        <v>72</v>
      </c>
      <c r="C2411" s="46" t="s">
        <v>34</v>
      </c>
      <c r="D2411" s="94">
        <v>1</v>
      </c>
      <c r="E2411" s="115" t="s">
        <v>158</v>
      </c>
      <c r="F2411" s="48"/>
      <c r="G2411" s="49"/>
      <c r="H2411" s="50">
        <v>15800</v>
      </c>
      <c r="I2411" s="51">
        <v>0.125</v>
      </c>
      <c r="J2411" s="51"/>
      <c r="K2411" s="52">
        <f t="shared" si="1347"/>
        <v>995400</v>
      </c>
      <c r="L2411" s="36"/>
    </row>
    <row r="2412" spans="1:12" s="10" customFormat="1" ht="14.1" customHeight="1" x14ac:dyDescent="0.25">
      <c r="A2412" s="45">
        <v>9</v>
      </c>
      <c r="B2412" s="46">
        <v>336</v>
      </c>
      <c r="C2412" s="46" t="s">
        <v>60</v>
      </c>
      <c r="D2412" s="94">
        <v>7</v>
      </c>
      <c r="E2412" s="114" t="s">
        <v>159</v>
      </c>
      <c r="F2412" s="48"/>
      <c r="G2412" s="49"/>
      <c r="H2412" s="50">
        <v>36000</v>
      </c>
      <c r="I2412" s="51">
        <v>0.125</v>
      </c>
      <c r="J2412" s="51"/>
      <c r="K2412" s="52">
        <f t="shared" si="1347"/>
        <v>10584000</v>
      </c>
      <c r="L2412" s="36"/>
    </row>
    <row r="2413" spans="1:12" s="10" customFormat="1" ht="14.1" customHeight="1" x14ac:dyDescent="0.25">
      <c r="A2413" s="45">
        <v>10</v>
      </c>
      <c r="B2413" s="46">
        <v>20</v>
      </c>
      <c r="C2413" s="46" t="s">
        <v>34</v>
      </c>
      <c r="D2413" s="94">
        <v>1</v>
      </c>
      <c r="E2413" s="114" t="s">
        <v>160</v>
      </c>
      <c r="F2413" s="48"/>
      <c r="G2413" s="49"/>
      <c r="H2413" s="50">
        <v>40500</v>
      </c>
      <c r="I2413" s="51">
        <v>0.125</v>
      </c>
      <c r="J2413" s="51"/>
      <c r="K2413" s="52">
        <f t="shared" si="1347"/>
        <v>708750</v>
      </c>
      <c r="L2413" s="36"/>
    </row>
    <row r="2414" spans="1:12" s="10" customFormat="1" ht="14.1" customHeight="1" x14ac:dyDescent="0.25">
      <c r="A2414" s="45">
        <v>11</v>
      </c>
      <c r="B2414" s="46">
        <v>576</v>
      </c>
      <c r="C2414" s="46" t="s">
        <v>34</v>
      </c>
      <c r="D2414" s="94">
        <v>3</v>
      </c>
      <c r="E2414" s="114" t="s">
        <v>161</v>
      </c>
      <c r="F2414" s="48"/>
      <c r="G2414" s="49"/>
      <c r="H2414" s="50">
        <v>16800</v>
      </c>
      <c r="I2414" s="51">
        <v>0.125</v>
      </c>
      <c r="J2414" s="51"/>
      <c r="K2414" s="52">
        <f t="shared" si="1347"/>
        <v>8467200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7"/>
      <c r="K2421" s="34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9">
        <f>SUM(K2404:K2419)</f>
        <v>52427550</v>
      </c>
      <c r="K2422" s="350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1"/>
      <c r="K2423" s="351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8"/>
      <c r="K2425" s="34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2">
        <f>((J2422/1.11)+(K2424/1.11))*11%</f>
        <v>5195522.9729729732</v>
      </c>
      <c r="K2426" s="353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8"/>
      <c r="K2427" s="34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52427550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4" t="s">
        <v>37</v>
      </c>
      <c r="K2430" s="355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4"/>
      <c r="K2431" s="355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23020022</v>
      </c>
      <c r="F2434" s="127"/>
      <c r="G2434" s="128" t="s">
        <v>2</v>
      </c>
      <c r="H2434" s="356" t="str">
        <f>H2396</f>
        <v>LILY JULIAWATI</v>
      </c>
      <c r="I2434" s="356"/>
      <c r="J2434" s="356"/>
      <c r="K2434" s="357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2" t="s">
        <v>3</v>
      </c>
      <c r="G2435" s="134"/>
      <c r="H2435" s="358"/>
      <c r="I2435" s="358"/>
      <c r="J2435" s="358"/>
      <c r="K2435" s="359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3">
        <f>D2398</f>
        <v>44970</v>
      </c>
      <c r="E2436" s="334"/>
      <c r="F2436" s="332"/>
      <c r="G2436" s="135"/>
      <c r="H2436" s="335" t="str">
        <f>H2398</f>
        <v>(REJO AGUNG)</v>
      </c>
      <c r="I2436" s="335"/>
      <c r="J2436" s="335"/>
      <c r="K2436" s="336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2"/>
      <c r="G2437" s="135"/>
      <c r="H2437" s="337" t="str">
        <f>H2399</f>
        <v>JOMBANG</v>
      </c>
      <c r="I2437" s="337"/>
      <c r="J2437" s="337"/>
      <c r="K2437" s="338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G 0891</v>
      </c>
      <c r="E2438" s="126"/>
      <c r="F2438" s="137"/>
      <c r="G2438" s="138"/>
      <c r="H2438" s="339"/>
      <c r="I2438" s="339"/>
      <c r="J2438" s="339"/>
      <c r="K2438" s="340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24</v>
      </c>
      <c r="C2442" s="291" t="str">
        <f t="shared" si="1348"/>
        <v>LSN</v>
      </c>
      <c r="D2442" s="292">
        <f t="shared" si="1348"/>
        <v>1</v>
      </c>
      <c r="E2442" s="293" t="str">
        <f t="shared" si="1348"/>
        <v>JANGKA (MATH SET) JOYKO MS-75</v>
      </c>
      <c r="F2442" s="162"/>
      <c r="G2442" s="163"/>
      <c r="H2442" s="164">
        <f t="shared" ref="H2442:J2442" si="1349">H2404</f>
        <v>89400</v>
      </c>
      <c r="I2442" s="165">
        <f t="shared" si="1349"/>
        <v>0.125</v>
      </c>
      <c r="J2442" s="165">
        <f t="shared" si="1349"/>
        <v>0</v>
      </c>
      <c r="K2442" s="166">
        <f t="shared" ref="K2442:K2457" si="1350">(B2442*H2442-((B2442*H2442)*I2442))-((B2442*H2442-((B2442*H2442)*I2442))*J2442)</f>
        <v>1877400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4320</v>
      </c>
      <c r="C2443" s="291" t="str">
        <f t="shared" si="1351"/>
        <v>PCS</v>
      </c>
      <c r="D2443" s="292">
        <f t="shared" si="1351"/>
        <v>5</v>
      </c>
      <c r="E2443" s="293" t="str">
        <f t="shared" si="1351"/>
        <v>LEM STICK JOYKO 15 GR GS-104 TG (ANIMAL KINGDOM) isi 24 pc</v>
      </c>
      <c r="F2443" s="162"/>
      <c r="G2443" s="163"/>
      <c r="H2443" s="164">
        <f t="shared" ref="H2443:J2443" si="1352">H2405</f>
        <v>2450</v>
      </c>
      <c r="I2443" s="165">
        <f t="shared" si="1352"/>
        <v>0.125</v>
      </c>
      <c r="J2443" s="165">
        <f t="shared" si="1352"/>
        <v>0</v>
      </c>
      <c r="K2443" s="166">
        <f t="shared" si="1350"/>
        <v>9261000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768</v>
      </c>
      <c r="C2444" s="291" t="str">
        <f t="shared" si="1353"/>
        <v>PCS</v>
      </c>
      <c r="D2444" s="292">
        <f t="shared" si="1353"/>
        <v>1</v>
      </c>
      <c r="E2444" s="293" t="str">
        <f t="shared" si="1353"/>
        <v>LEM STICK JOYKO 8 GR GS-09 isi 12 pc</v>
      </c>
      <c r="F2444" s="162"/>
      <c r="G2444" s="163"/>
      <c r="H2444" s="164">
        <f t="shared" ref="H2444:J2444" si="1354">H2406</f>
        <v>2100</v>
      </c>
      <c r="I2444" s="165">
        <f t="shared" si="1354"/>
        <v>0.125</v>
      </c>
      <c r="J2444" s="165">
        <f t="shared" si="1354"/>
        <v>0</v>
      </c>
      <c r="K2444" s="166">
        <f t="shared" si="1350"/>
        <v>1411200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48</v>
      </c>
      <c r="C2445" s="291" t="str">
        <f t="shared" si="1355"/>
        <v>GRS</v>
      </c>
      <c r="D2445" s="292">
        <f t="shared" si="1355"/>
        <v>4</v>
      </c>
      <c r="E2445" s="293" t="str">
        <f t="shared" si="1355"/>
        <v>ISI PENSIL 2B 0.5 MM JOYKO PL-05</v>
      </c>
      <c r="F2445" s="162"/>
      <c r="G2445" s="163"/>
      <c r="H2445" s="164">
        <f t="shared" ref="H2445:J2445" si="1356">H2407</f>
        <v>176400</v>
      </c>
      <c r="I2445" s="165">
        <f t="shared" si="1356"/>
        <v>0.125</v>
      </c>
      <c r="J2445" s="165">
        <f t="shared" si="1356"/>
        <v>0</v>
      </c>
      <c r="K2445" s="166">
        <f t="shared" si="1350"/>
        <v>7408800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288</v>
      </c>
      <c r="C2446" s="291" t="str">
        <f t="shared" si="1357"/>
        <v>LSN</v>
      </c>
      <c r="D2446" s="292">
        <f t="shared" si="1357"/>
        <v>2</v>
      </c>
      <c r="E2446" s="293" t="str">
        <f t="shared" si="1357"/>
        <v>ISI PENSIL 2B 2.0 MM JOYKO PL-10</v>
      </c>
      <c r="F2446" s="162"/>
      <c r="G2446" s="163"/>
      <c r="H2446" s="164">
        <f t="shared" ref="H2446:J2446" si="1358">H2408</f>
        <v>19800</v>
      </c>
      <c r="I2446" s="165">
        <f t="shared" si="1358"/>
        <v>0.125</v>
      </c>
      <c r="J2446" s="165">
        <f t="shared" si="1358"/>
        <v>0</v>
      </c>
      <c r="K2446" s="166">
        <f t="shared" si="1350"/>
        <v>4989600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144</v>
      </c>
      <c r="C2447" s="291" t="str">
        <f t="shared" si="1359"/>
        <v>LSN</v>
      </c>
      <c r="D2447" s="292">
        <f t="shared" si="1359"/>
        <v>2</v>
      </c>
      <c r="E2447" s="293" t="str">
        <f t="shared" si="1359"/>
        <v>ISI PENSIL 2B 2.0 MM JOYKO PL-11</v>
      </c>
      <c r="F2447" s="162"/>
      <c r="G2447" s="163"/>
      <c r="H2447" s="164">
        <f t="shared" ref="H2447:J2447" si="1360">H2409</f>
        <v>37200</v>
      </c>
      <c r="I2447" s="165">
        <f t="shared" si="1360"/>
        <v>0.125</v>
      </c>
      <c r="J2447" s="165">
        <f t="shared" si="1360"/>
        <v>0</v>
      </c>
      <c r="K2447" s="166">
        <f t="shared" si="1350"/>
        <v>4687200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24</v>
      </c>
      <c r="C2448" s="291" t="str">
        <f t="shared" si="1361"/>
        <v>PCS</v>
      </c>
      <c r="D2448" s="292">
        <f t="shared" si="1361"/>
        <v>1</v>
      </c>
      <c r="E2448" s="293" t="str">
        <f t="shared" si="1361"/>
        <v>STAPLER GUNTACKER JOYKO GT-701</v>
      </c>
      <c r="F2448" s="162"/>
      <c r="G2448" s="163"/>
      <c r="H2448" s="164">
        <f t="shared" ref="H2448:J2448" si="1362">H2410</f>
        <v>97000</v>
      </c>
      <c r="I2448" s="165">
        <f t="shared" si="1362"/>
        <v>0.125</v>
      </c>
      <c r="J2448" s="165">
        <f t="shared" si="1362"/>
        <v>0</v>
      </c>
      <c r="K2448" s="166">
        <f t="shared" si="1350"/>
        <v>2037000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72</v>
      </c>
      <c r="C2449" s="291" t="str">
        <f t="shared" si="1363"/>
        <v>PCS</v>
      </c>
      <c r="D2449" s="292">
        <f t="shared" si="1363"/>
        <v>1</v>
      </c>
      <c r="E2449" s="294" t="str">
        <f t="shared" si="1363"/>
        <v>BINDER NOTE JOYKO A5 (CAMPUS/CLASSIC)</v>
      </c>
      <c r="F2449" s="162"/>
      <c r="G2449" s="163"/>
      <c r="H2449" s="164">
        <f t="shared" ref="H2449:J2449" si="1364">H2411</f>
        <v>15800</v>
      </c>
      <c r="I2449" s="165">
        <f t="shared" si="1364"/>
        <v>0.125</v>
      </c>
      <c r="J2449" s="165">
        <f t="shared" si="1364"/>
        <v>0</v>
      </c>
      <c r="K2449" s="166">
        <f t="shared" si="1350"/>
        <v>995400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336</v>
      </c>
      <c r="C2450" s="291" t="str">
        <f t="shared" si="1365"/>
        <v>LSN</v>
      </c>
      <c r="D2450" s="292">
        <f t="shared" si="1365"/>
        <v>7</v>
      </c>
      <c r="E2450" s="293" t="str">
        <f t="shared" si="1365"/>
        <v>CORRECTION FLUID JOYKO JK-01</v>
      </c>
      <c r="F2450" s="162"/>
      <c r="G2450" s="163"/>
      <c r="H2450" s="164">
        <f t="shared" ref="H2450:J2450" si="1366">H2412</f>
        <v>36000</v>
      </c>
      <c r="I2450" s="165">
        <f t="shared" si="1366"/>
        <v>0.125</v>
      </c>
      <c r="J2450" s="165">
        <f t="shared" si="1366"/>
        <v>0</v>
      </c>
      <c r="K2450" s="166">
        <f t="shared" si="1350"/>
        <v>10584000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20</v>
      </c>
      <c r="C2451" s="291" t="str">
        <f t="shared" si="1367"/>
        <v>PCS</v>
      </c>
      <c r="D2451" s="292">
        <f t="shared" si="1367"/>
        <v>1</v>
      </c>
      <c r="E2451" s="293" t="str">
        <f t="shared" si="1367"/>
        <v>MESIN LABEL HARGA JOYKO MX-5500M (8 DIGITS, 1 LINE)</v>
      </c>
      <c r="F2451" s="162"/>
      <c r="G2451" s="163"/>
      <c r="H2451" s="164">
        <f t="shared" ref="H2451:J2451" si="1368">H2413</f>
        <v>40500</v>
      </c>
      <c r="I2451" s="165">
        <f t="shared" si="1368"/>
        <v>0.125</v>
      </c>
      <c r="J2451" s="165">
        <f t="shared" si="1368"/>
        <v>0</v>
      </c>
      <c r="K2451" s="166">
        <f t="shared" si="1350"/>
        <v>708750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576</v>
      </c>
      <c r="C2452" s="291" t="str">
        <f t="shared" si="1369"/>
        <v>PCS</v>
      </c>
      <c r="D2452" s="292">
        <f t="shared" si="1369"/>
        <v>3</v>
      </c>
      <c r="E2452" s="293" t="str">
        <f t="shared" si="1369"/>
        <v>GEL PEN SET JOYKO GPC-309S DIAMOND ART</v>
      </c>
      <c r="F2452" s="162"/>
      <c r="G2452" s="163"/>
      <c r="H2452" s="164">
        <f t="shared" ref="H2452:J2452" si="1370">H2414</f>
        <v>16800</v>
      </c>
      <c r="I2452" s="165">
        <f t="shared" si="1370"/>
        <v>0.125</v>
      </c>
      <c r="J2452" s="165">
        <f t="shared" si="1370"/>
        <v>0</v>
      </c>
      <c r="K2452" s="166">
        <f t="shared" si="1350"/>
        <v>8467200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41"/>
      <c r="K2459" s="315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2">
        <f>SUM(K2442:K2457)</f>
        <v>52427550</v>
      </c>
      <c r="K2460" s="343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4"/>
      <c r="K2461" s="344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5"/>
      <c r="K2463" s="315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5">
        <f>((J2460/1.11)+(K2462/1.11))*11%</f>
        <v>5195522.9729729732</v>
      </c>
      <c r="K2464" s="346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5"/>
      <c r="K2465" s="315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52427550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6" t="str">
        <f>J2430</f>
        <v>NOVI / CONDRO</v>
      </c>
      <c r="K2468" s="317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6">
        <f>J2431</f>
        <v>0</v>
      </c>
      <c r="K2469" s="317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23020022</v>
      </c>
      <c r="F2472" s="204"/>
      <c r="G2472" s="205" t="s">
        <v>2</v>
      </c>
      <c r="H2472" s="318" t="str">
        <f>H2434</f>
        <v>LILY JULIAWATI</v>
      </c>
      <c r="I2472" s="318"/>
      <c r="J2472" s="318"/>
      <c r="K2472" s="319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2" t="s">
        <v>3</v>
      </c>
      <c r="G2473" s="211"/>
      <c r="H2473" s="320"/>
      <c r="I2473" s="320"/>
      <c r="J2473" s="320"/>
      <c r="K2473" s="321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3">
        <f>D2436</f>
        <v>44970</v>
      </c>
      <c r="E2474" s="324"/>
      <c r="F2474" s="322"/>
      <c r="G2474" s="212"/>
      <c r="H2474" s="325" t="str">
        <f>H2436</f>
        <v>(REJO AGUNG)</v>
      </c>
      <c r="I2474" s="325"/>
      <c r="J2474" s="325"/>
      <c r="K2474" s="326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2"/>
      <c r="G2475" s="212"/>
      <c r="H2475" s="327" t="str">
        <f>H2437</f>
        <v>JOMBANG</v>
      </c>
      <c r="I2475" s="327"/>
      <c r="J2475" s="327"/>
      <c r="K2475" s="328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G 0891</v>
      </c>
      <c r="E2476" s="203"/>
      <c r="F2476" s="214"/>
      <c r="G2476" s="215"/>
      <c r="H2476" s="329"/>
      <c r="I2476" s="329"/>
      <c r="J2476" s="329"/>
      <c r="K2476" s="330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24</v>
      </c>
      <c r="C2480" s="296" t="str">
        <f t="shared" si="1381"/>
        <v>LSN</v>
      </c>
      <c r="D2480" s="297">
        <f t="shared" si="1381"/>
        <v>1</v>
      </c>
      <c r="E2480" s="298" t="str">
        <f t="shared" si="1381"/>
        <v>JANGKA (MATH SET) JOYKO MS-75</v>
      </c>
      <c r="F2480" s="239"/>
      <c r="G2480" s="240"/>
      <c r="H2480" s="241">
        <f t="shared" ref="H2480:J2480" si="1382">H2442</f>
        <v>89400</v>
      </c>
      <c r="I2480" s="242">
        <f t="shared" si="1382"/>
        <v>0.125</v>
      </c>
      <c r="J2480" s="242">
        <f t="shared" si="1382"/>
        <v>0</v>
      </c>
      <c r="K2480" s="243">
        <f t="shared" ref="K2480:K2495" si="1383">(B2480*H2480-((B2480*H2480)*I2480))-((B2480*H2480-((B2480*H2480)*I2480))*J2480)</f>
        <v>1877400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4320</v>
      </c>
      <c r="C2481" s="296" t="str">
        <f t="shared" si="1384"/>
        <v>PCS</v>
      </c>
      <c r="D2481" s="297">
        <f t="shared" si="1384"/>
        <v>5</v>
      </c>
      <c r="E2481" s="298" t="str">
        <f t="shared" si="1384"/>
        <v>LEM STICK JOYKO 15 GR GS-104 TG (ANIMAL KINGDOM) isi 24 pc</v>
      </c>
      <c r="F2481" s="239"/>
      <c r="G2481" s="240"/>
      <c r="H2481" s="241">
        <f t="shared" ref="H2481:J2481" si="1385">H2443</f>
        <v>2450</v>
      </c>
      <c r="I2481" s="242">
        <f t="shared" si="1385"/>
        <v>0.125</v>
      </c>
      <c r="J2481" s="242">
        <f t="shared" si="1385"/>
        <v>0</v>
      </c>
      <c r="K2481" s="243">
        <f t="shared" si="1383"/>
        <v>9261000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768</v>
      </c>
      <c r="C2482" s="296" t="str">
        <f t="shared" si="1386"/>
        <v>PCS</v>
      </c>
      <c r="D2482" s="297">
        <f t="shared" si="1386"/>
        <v>1</v>
      </c>
      <c r="E2482" s="298" t="str">
        <f t="shared" si="1386"/>
        <v>LEM STICK JOYKO 8 GR GS-09 isi 12 pc</v>
      </c>
      <c r="F2482" s="239"/>
      <c r="G2482" s="240"/>
      <c r="H2482" s="241">
        <f t="shared" ref="H2482:J2482" si="1387">H2444</f>
        <v>2100</v>
      </c>
      <c r="I2482" s="242">
        <f t="shared" si="1387"/>
        <v>0.125</v>
      </c>
      <c r="J2482" s="242">
        <f t="shared" si="1387"/>
        <v>0</v>
      </c>
      <c r="K2482" s="243">
        <f t="shared" si="1383"/>
        <v>1411200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48</v>
      </c>
      <c r="C2483" s="296" t="str">
        <f t="shared" si="1388"/>
        <v>GRS</v>
      </c>
      <c r="D2483" s="297">
        <f t="shared" si="1388"/>
        <v>4</v>
      </c>
      <c r="E2483" s="298" t="str">
        <f t="shared" si="1388"/>
        <v>ISI PENSIL 2B 0.5 MM JOYKO PL-05</v>
      </c>
      <c r="F2483" s="239"/>
      <c r="G2483" s="240"/>
      <c r="H2483" s="241">
        <f t="shared" ref="H2483:J2483" si="1389">H2445</f>
        <v>176400</v>
      </c>
      <c r="I2483" s="242">
        <f t="shared" si="1389"/>
        <v>0.125</v>
      </c>
      <c r="J2483" s="242">
        <f t="shared" si="1389"/>
        <v>0</v>
      </c>
      <c r="K2483" s="243">
        <f t="shared" si="1383"/>
        <v>7408800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288</v>
      </c>
      <c r="C2484" s="296" t="str">
        <f t="shared" si="1390"/>
        <v>LSN</v>
      </c>
      <c r="D2484" s="297">
        <f t="shared" si="1390"/>
        <v>2</v>
      </c>
      <c r="E2484" s="298" t="str">
        <f t="shared" si="1390"/>
        <v>ISI PENSIL 2B 2.0 MM JOYKO PL-10</v>
      </c>
      <c r="F2484" s="239"/>
      <c r="G2484" s="240"/>
      <c r="H2484" s="241">
        <f t="shared" ref="H2484:J2484" si="1391">H2446</f>
        <v>19800</v>
      </c>
      <c r="I2484" s="242">
        <f t="shared" si="1391"/>
        <v>0.125</v>
      </c>
      <c r="J2484" s="242">
        <f t="shared" si="1391"/>
        <v>0</v>
      </c>
      <c r="K2484" s="243">
        <f t="shared" si="1383"/>
        <v>4989600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144</v>
      </c>
      <c r="C2485" s="296" t="str">
        <f t="shared" si="1392"/>
        <v>LSN</v>
      </c>
      <c r="D2485" s="297">
        <f t="shared" si="1392"/>
        <v>2</v>
      </c>
      <c r="E2485" s="298" t="str">
        <f t="shared" si="1392"/>
        <v>ISI PENSIL 2B 2.0 MM JOYKO PL-11</v>
      </c>
      <c r="F2485" s="239"/>
      <c r="G2485" s="240"/>
      <c r="H2485" s="241">
        <f t="shared" ref="H2485:J2485" si="1393">H2447</f>
        <v>37200</v>
      </c>
      <c r="I2485" s="242">
        <f t="shared" si="1393"/>
        <v>0.125</v>
      </c>
      <c r="J2485" s="242">
        <f t="shared" si="1393"/>
        <v>0</v>
      </c>
      <c r="K2485" s="243">
        <f t="shared" si="1383"/>
        <v>4687200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24</v>
      </c>
      <c r="C2486" s="296" t="str">
        <f t="shared" si="1394"/>
        <v>PCS</v>
      </c>
      <c r="D2486" s="297">
        <f t="shared" si="1394"/>
        <v>1</v>
      </c>
      <c r="E2486" s="298" t="str">
        <f t="shared" si="1394"/>
        <v>STAPLER GUNTACKER JOYKO GT-701</v>
      </c>
      <c r="F2486" s="239"/>
      <c r="G2486" s="240"/>
      <c r="H2486" s="241">
        <f t="shared" ref="H2486:J2486" si="1395">H2448</f>
        <v>97000</v>
      </c>
      <c r="I2486" s="242">
        <f t="shared" si="1395"/>
        <v>0.125</v>
      </c>
      <c r="J2486" s="242">
        <f t="shared" si="1395"/>
        <v>0</v>
      </c>
      <c r="K2486" s="243">
        <f t="shared" si="1383"/>
        <v>2037000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72</v>
      </c>
      <c r="C2487" s="296" t="str">
        <f t="shared" si="1396"/>
        <v>PCS</v>
      </c>
      <c r="D2487" s="297">
        <f t="shared" si="1396"/>
        <v>1</v>
      </c>
      <c r="E2487" s="299" t="str">
        <f t="shared" si="1396"/>
        <v>BINDER NOTE JOYKO A5 (CAMPUS/CLASSIC)</v>
      </c>
      <c r="F2487" s="239"/>
      <c r="G2487" s="240"/>
      <c r="H2487" s="241">
        <f t="shared" ref="H2487:J2487" si="1397">H2449</f>
        <v>15800</v>
      </c>
      <c r="I2487" s="242">
        <f t="shared" si="1397"/>
        <v>0.125</v>
      </c>
      <c r="J2487" s="242">
        <f t="shared" si="1397"/>
        <v>0</v>
      </c>
      <c r="K2487" s="243">
        <f t="shared" si="1383"/>
        <v>995400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336</v>
      </c>
      <c r="C2488" s="296" t="str">
        <f t="shared" si="1398"/>
        <v>LSN</v>
      </c>
      <c r="D2488" s="297">
        <f t="shared" si="1398"/>
        <v>7</v>
      </c>
      <c r="E2488" s="298" t="str">
        <f t="shared" si="1398"/>
        <v>CORRECTION FLUID JOYKO JK-01</v>
      </c>
      <c r="F2488" s="239"/>
      <c r="G2488" s="240"/>
      <c r="H2488" s="241">
        <f t="shared" ref="H2488:J2488" si="1399">H2450</f>
        <v>36000</v>
      </c>
      <c r="I2488" s="242">
        <f t="shared" si="1399"/>
        <v>0.125</v>
      </c>
      <c r="J2488" s="242">
        <f t="shared" si="1399"/>
        <v>0</v>
      </c>
      <c r="K2488" s="243">
        <f t="shared" si="1383"/>
        <v>10584000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20</v>
      </c>
      <c r="C2489" s="296" t="str">
        <f t="shared" si="1400"/>
        <v>PCS</v>
      </c>
      <c r="D2489" s="297">
        <f t="shared" si="1400"/>
        <v>1</v>
      </c>
      <c r="E2489" s="298" t="str">
        <f t="shared" si="1400"/>
        <v>MESIN LABEL HARGA JOYKO MX-5500M (8 DIGITS, 1 LINE)</v>
      </c>
      <c r="F2489" s="239"/>
      <c r="G2489" s="240"/>
      <c r="H2489" s="241">
        <f t="shared" ref="H2489:J2489" si="1401">H2451</f>
        <v>40500</v>
      </c>
      <c r="I2489" s="242">
        <f t="shared" si="1401"/>
        <v>0.125</v>
      </c>
      <c r="J2489" s="242">
        <f t="shared" si="1401"/>
        <v>0</v>
      </c>
      <c r="K2489" s="243">
        <f t="shared" si="1383"/>
        <v>708750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576</v>
      </c>
      <c r="C2490" s="296" t="str">
        <f t="shared" si="1402"/>
        <v>PCS</v>
      </c>
      <c r="D2490" s="297">
        <f t="shared" si="1402"/>
        <v>3</v>
      </c>
      <c r="E2490" s="298" t="str">
        <f t="shared" si="1402"/>
        <v>GEL PEN SET JOYKO GPC-309S DIAMOND ART</v>
      </c>
      <c r="F2490" s="239"/>
      <c r="G2490" s="240"/>
      <c r="H2490" s="241">
        <f t="shared" ref="H2490:J2490" si="1403">H2452</f>
        <v>16800</v>
      </c>
      <c r="I2490" s="242">
        <f t="shared" si="1403"/>
        <v>0.125</v>
      </c>
      <c r="J2490" s="242">
        <f t="shared" si="1403"/>
        <v>0</v>
      </c>
      <c r="K2490" s="243">
        <f t="shared" si="1383"/>
        <v>8467200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31"/>
      <c r="K2497" s="310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7">
        <f>SUM(K2480:K2495)</f>
        <v>52427550</v>
      </c>
      <c r="K2498" s="308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9"/>
      <c r="K2499" s="309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10"/>
      <c r="K2501" s="310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11">
        <f>((J2498/1.11)+(K2500/1.11))*11%</f>
        <v>5195522.9729729732</v>
      </c>
      <c r="K2502" s="312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10"/>
      <c r="K2503" s="310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52427550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3" t="str">
        <f>J2468</f>
        <v>NOVI / CONDRO</v>
      </c>
      <c r="K2506" s="314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3">
        <f>J2469</f>
        <v>0</v>
      </c>
      <c r="K2507" s="314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23020023</v>
      </c>
      <c r="G2510" s="11" t="s">
        <v>2</v>
      </c>
      <c r="H2510" s="360" t="s">
        <v>67</v>
      </c>
      <c r="I2510" s="360"/>
      <c r="J2510" s="360"/>
      <c r="K2510" s="361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4" t="s">
        <v>3</v>
      </c>
      <c r="G2511" s="17"/>
      <c r="H2511" s="362"/>
      <c r="I2511" s="362"/>
      <c r="J2511" s="362"/>
      <c r="K2511" s="363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5">
        <v>44970</v>
      </c>
      <c r="E2512" s="366"/>
      <c r="F2512" s="364"/>
      <c r="G2512" s="18"/>
      <c r="H2512" s="367" t="s">
        <v>68</v>
      </c>
      <c r="I2512" s="367"/>
      <c r="J2512" s="367"/>
      <c r="K2512" s="368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4"/>
      <c r="G2513" s="18"/>
      <c r="H2513" s="369" t="s">
        <v>69</v>
      </c>
      <c r="I2513" s="369"/>
      <c r="J2513" s="369"/>
      <c r="K2513" s="370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162</v>
      </c>
      <c r="E2514" s="9"/>
      <c r="F2514" s="21"/>
      <c r="G2514" s="22"/>
      <c r="H2514" s="371"/>
      <c r="I2514" s="371"/>
      <c r="J2514" s="371"/>
      <c r="K2514" s="372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36</v>
      </c>
      <c r="C2518" s="46" t="s">
        <v>60</v>
      </c>
      <c r="D2518" s="94">
        <v>1</v>
      </c>
      <c r="E2518" s="114" t="s">
        <v>122</v>
      </c>
      <c r="F2518" s="48"/>
      <c r="G2518" s="49"/>
      <c r="H2518" s="50">
        <v>55800</v>
      </c>
      <c r="I2518" s="51">
        <v>0.125</v>
      </c>
      <c r="J2518" s="51"/>
      <c r="K2518" s="52">
        <f t="shared" ref="K2518:K2533" si="1414">(B2518*H2518-((B2518*H2518)*I2518))-((B2518*H2518-((B2518*H2518)*I2518))*J2518)</f>
        <v>1757700</v>
      </c>
      <c r="L2518" s="36"/>
    </row>
    <row r="2519" spans="1:12" s="10" customFormat="1" ht="14.1" customHeight="1" x14ac:dyDescent="0.25">
      <c r="A2519" s="45">
        <v>2</v>
      </c>
      <c r="B2519" s="46">
        <v>36</v>
      </c>
      <c r="C2519" s="46" t="s">
        <v>60</v>
      </c>
      <c r="D2519" s="94">
        <v>1</v>
      </c>
      <c r="E2519" s="114" t="s">
        <v>51</v>
      </c>
      <c r="F2519" s="48"/>
      <c r="G2519" s="49"/>
      <c r="H2519" s="50">
        <v>54300</v>
      </c>
      <c r="I2519" s="51">
        <v>0.125</v>
      </c>
      <c r="J2519" s="51"/>
      <c r="K2519" s="52">
        <f t="shared" si="1414"/>
        <v>1710450</v>
      </c>
      <c r="L2519" s="36"/>
    </row>
    <row r="2520" spans="1:12" s="10" customFormat="1" ht="14.1" customHeight="1" x14ac:dyDescent="0.25">
      <c r="A2520" s="45">
        <v>3</v>
      </c>
      <c r="B2520" s="46">
        <v>120</v>
      </c>
      <c r="C2520" s="46" t="s">
        <v>60</v>
      </c>
      <c r="D2520" s="94">
        <v>1</v>
      </c>
      <c r="E2520" s="114" t="s">
        <v>163</v>
      </c>
      <c r="F2520" s="48"/>
      <c r="G2520" s="49"/>
      <c r="H2520" s="50">
        <v>32400</v>
      </c>
      <c r="I2520" s="51">
        <v>0.125</v>
      </c>
      <c r="J2520" s="51"/>
      <c r="K2520" s="52">
        <f t="shared" si="1414"/>
        <v>3402000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7"/>
      <c r="K2535" s="34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9">
        <f>SUM(K2518:K2533)</f>
        <v>6870150</v>
      </c>
      <c r="K2536" s="350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1"/>
      <c r="K2537" s="351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8"/>
      <c r="K2539" s="34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2">
        <f>((J2536/1.11)+(K2538/1.11))*11%</f>
        <v>680825.67567567562</v>
      </c>
      <c r="K2540" s="353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8"/>
      <c r="K2541" s="34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6870150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4" t="s">
        <v>37</v>
      </c>
      <c r="K2544" s="355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4"/>
      <c r="K2545" s="355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23020023</v>
      </c>
      <c r="F2548" s="127"/>
      <c r="G2548" s="128" t="s">
        <v>2</v>
      </c>
      <c r="H2548" s="356" t="str">
        <f>H2510</f>
        <v>LILY JULIAWATI</v>
      </c>
      <c r="I2548" s="356"/>
      <c r="J2548" s="356"/>
      <c r="K2548" s="357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2" t="s">
        <v>3</v>
      </c>
      <c r="G2549" s="134"/>
      <c r="H2549" s="358"/>
      <c r="I2549" s="358"/>
      <c r="J2549" s="358"/>
      <c r="K2549" s="359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3">
        <f>D2512</f>
        <v>44970</v>
      </c>
      <c r="E2550" s="334"/>
      <c r="F2550" s="332"/>
      <c r="G2550" s="135"/>
      <c r="H2550" s="335" t="str">
        <f>H2512</f>
        <v>(REJO AGUNG)</v>
      </c>
      <c r="I2550" s="335"/>
      <c r="J2550" s="335"/>
      <c r="K2550" s="336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2"/>
      <c r="G2551" s="135"/>
      <c r="H2551" s="337" t="str">
        <f>H2513</f>
        <v>JOMBANG</v>
      </c>
      <c r="I2551" s="337"/>
      <c r="J2551" s="337"/>
      <c r="K2551" s="338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G 0892</v>
      </c>
      <c r="E2552" s="126"/>
      <c r="F2552" s="137"/>
      <c r="G2552" s="138"/>
      <c r="H2552" s="339"/>
      <c r="I2552" s="339"/>
      <c r="J2552" s="339"/>
      <c r="K2552" s="340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36</v>
      </c>
      <c r="C2556" s="291" t="str">
        <f t="shared" si="1415"/>
        <v>LSN</v>
      </c>
      <c r="D2556" s="292">
        <f t="shared" si="1415"/>
        <v>1</v>
      </c>
      <c r="E2556" s="293" t="str">
        <f t="shared" si="1415"/>
        <v>CORRECTION FLUID KENKO KE-107M</v>
      </c>
      <c r="F2556" s="162"/>
      <c r="G2556" s="163"/>
      <c r="H2556" s="164">
        <f t="shared" ref="H2556:J2556" si="1416">H2518</f>
        <v>55800</v>
      </c>
      <c r="I2556" s="165">
        <f t="shared" si="1416"/>
        <v>0.125</v>
      </c>
      <c r="J2556" s="165">
        <f t="shared" si="1416"/>
        <v>0</v>
      </c>
      <c r="K2556" s="166">
        <f t="shared" ref="K2556:K2571" si="1417">(B2556*H2556-((B2556*H2556)*I2556))-((B2556*H2556-((B2556*H2556)*I2556))*J2556)</f>
        <v>1757700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36</v>
      </c>
      <c r="C2557" s="291" t="str">
        <f t="shared" si="1418"/>
        <v>LSN</v>
      </c>
      <c r="D2557" s="292">
        <f t="shared" si="1418"/>
        <v>1</v>
      </c>
      <c r="E2557" s="293" t="str">
        <f t="shared" si="1418"/>
        <v>CORRECTION FLUID KENKO KE-01</v>
      </c>
      <c r="F2557" s="162"/>
      <c r="G2557" s="163"/>
      <c r="H2557" s="164">
        <f t="shared" ref="H2557:J2557" si="1419">H2519</f>
        <v>54300</v>
      </c>
      <c r="I2557" s="165">
        <f t="shared" si="1419"/>
        <v>0.125</v>
      </c>
      <c r="J2557" s="165">
        <f t="shared" si="1419"/>
        <v>0</v>
      </c>
      <c r="K2557" s="166">
        <f t="shared" si="1417"/>
        <v>1710450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120</v>
      </c>
      <c r="C2558" s="291" t="str">
        <f t="shared" si="1420"/>
        <v>LSN</v>
      </c>
      <c r="D2558" s="292">
        <f t="shared" si="1420"/>
        <v>1</v>
      </c>
      <c r="E2558" s="293" t="str">
        <f t="shared" si="1420"/>
        <v>ISI CUTTER 9 MM KENKO A-100 (KECIL)</v>
      </c>
      <c r="F2558" s="162"/>
      <c r="G2558" s="163"/>
      <c r="H2558" s="164">
        <f t="shared" ref="H2558:J2558" si="1421">H2520</f>
        <v>32400</v>
      </c>
      <c r="I2558" s="165">
        <f t="shared" si="1421"/>
        <v>0.125</v>
      </c>
      <c r="J2558" s="165">
        <f t="shared" si="1421"/>
        <v>0</v>
      </c>
      <c r="K2558" s="166">
        <f t="shared" si="1417"/>
        <v>3402000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41"/>
      <c r="K2573" s="315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2">
        <f>SUM(K2556:K2571)</f>
        <v>6870150</v>
      </c>
      <c r="K2574" s="343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4"/>
      <c r="K2575" s="344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5"/>
      <c r="K2577" s="315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5">
        <f>((J2574/1.11)+(K2576/1.11))*11%</f>
        <v>680825.67567567562</v>
      </c>
      <c r="K2578" s="346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5"/>
      <c r="K2579" s="315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6870150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6" t="str">
        <f>J2544</f>
        <v>NOVI / CONDRO</v>
      </c>
      <c r="K2582" s="317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6">
        <f>J2545</f>
        <v>0</v>
      </c>
      <c r="K2583" s="317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23020023</v>
      </c>
      <c r="F2586" s="204"/>
      <c r="G2586" s="205" t="s">
        <v>2</v>
      </c>
      <c r="H2586" s="318" t="str">
        <f>H2548</f>
        <v>LILY JULIAWATI</v>
      </c>
      <c r="I2586" s="318"/>
      <c r="J2586" s="318"/>
      <c r="K2586" s="319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2" t="s">
        <v>3</v>
      </c>
      <c r="G2587" s="211"/>
      <c r="H2587" s="320"/>
      <c r="I2587" s="320"/>
      <c r="J2587" s="320"/>
      <c r="K2587" s="321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3">
        <f>D2550</f>
        <v>44970</v>
      </c>
      <c r="E2588" s="324"/>
      <c r="F2588" s="322"/>
      <c r="G2588" s="212"/>
      <c r="H2588" s="325" t="str">
        <f>H2550</f>
        <v>(REJO AGUNG)</v>
      </c>
      <c r="I2588" s="325"/>
      <c r="J2588" s="325"/>
      <c r="K2588" s="326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2"/>
      <c r="G2589" s="212"/>
      <c r="H2589" s="327" t="str">
        <f>H2551</f>
        <v>JOMBANG</v>
      </c>
      <c r="I2589" s="327"/>
      <c r="J2589" s="327"/>
      <c r="K2589" s="328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G 0892</v>
      </c>
      <c r="E2590" s="203"/>
      <c r="F2590" s="214"/>
      <c r="G2590" s="215"/>
      <c r="H2590" s="329"/>
      <c r="I2590" s="329"/>
      <c r="J2590" s="329"/>
      <c r="K2590" s="330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36</v>
      </c>
      <c r="C2594" s="296" t="str">
        <f t="shared" si="1448"/>
        <v>LSN</v>
      </c>
      <c r="D2594" s="297">
        <f t="shared" si="1448"/>
        <v>1</v>
      </c>
      <c r="E2594" s="298" t="str">
        <f t="shared" si="1448"/>
        <v>CORRECTION FLUID KENKO KE-107M</v>
      </c>
      <c r="F2594" s="239"/>
      <c r="G2594" s="240"/>
      <c r="H2594" s="241">
        <f t="shared" ref="H2594:J2594" si="1449">H2556</f>
        <v>55800</v>
      </c>
      <c r="I2594" s="242">
        <f t="shared" si="1449"/>
        <v>0.125</v>
      </c>
      <c r="J2594" s="242">
        <f t="shared" si="1449"/>
        <v>0</v>
      </c>
      <c r="K2594" s="243">
        <f t="shared" ref="K2594:K2609" si="1450">(B2594*H2594-((B2594*H2594)*I2594))-((B2594*H2594-((B2594*H2594)*I2594))*J2594)</f>
        <v>1757700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36</v>
      </c>
      <c r="C2595" s="296" t="str">
        <f t="shared" si="1451"/>
        <v>LSN</v>
      </c>
      <c r="D2595" s="297">
        <f t="shared" si="1451"/>
        <v>1</v>
      </c>
      <c r="E2595" s="298" t="str">
        <f t="shared" si="1451"/>
        <v>CORRECTION FLUID KENKO KE-01</v>
      </c>
      <c r="F2595" s="239"/>
      <c r="G2595" s="240"/>
      <c r="H2595" s="241">
        <f t="shared" ref="H2595:J2595" si="1452">H2557</f>
        <v>54300</v>
      </c>
      <c r="I2595" s="242">
        <f t="shared" si="1452"/>
        <v>0.125</v>
      </c>
      <c r="J2595" s="242">
        <f t="shared" si="1452"/>
        <v>0</v>
      </c>
      <c r="K2595" s="243">
        <f t="shared" si="1450"/>
        <v>1710450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120</v>
      </c>
      <c r="C2596" s="296" t="str">
        <f t="shared" si="1453"/>
        <v>LSN</v>
      </c>
      <c r="D2596" s="297">
        <f t="shared" si="1453"/>
        <v>1</v>
      </c>
      <c r="E2596" s="298" t="str">
        <f t="shared" si="1453"/>
        <v>ISI CUTTER 9 MM KENKO A-100 (KECIL)</v>
      </c>
      <c r="F2596" s="239"/>
      <c r="G2596" s="240"/>
      <c r="H2596" s="241">
        <f t="shared" ref="H2596:J2596" si="1454">H2558</f>
        <v>32400</v>
      </c>
      <c r="I2596" s="242">
        <f t="shared" si="1454"/>
        <v>0.125</v>
      </c>
      <c r="J2596" s="242">
        <f t="shared" si="1454"/>
        <v>0</v>
      </c>
      <c r="K2596" s="243">
        <f t="shared" si="1450"/>
        <v>3402000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31"/>
      <c r="K2611" s="310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7">
        <f>SUM(K2594:K2609)</f>
        <v>6870150</v>
      </c>
      <c r="K2612" s="308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9"/>
      <c r="K2613" s="309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10"/>
      <c r="K2615" s="310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11">
        <f>((J2612/1.11)+(K2614/1.11))*11%</f>
        <v>680825.67567567562</v>
      </c>
      <c r="K2616" s="312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10"/>
      <c r="K2617" s="310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6870150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3" t="str">
        <f>J2582</f>
        <v>NOVI / CONDRO</v>
      </c>
      <c r="K2620" s="314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3">
        <f>J2583</f>
        <v>0</v>
      </c>
      <c r="K2621" s="314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23020024</v>
      </c>
      <c r="G2624" s="11" t="s">
        <v>2</v>
      </c>
      <c r="H2624" s="360" t="s">
        <v>30</v>
      </c>
      <c r="I2624" s="360"/>
      <c r="J2624" s="360"/>
      <c r="K2624" s="361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4" t="s">
        <v>3</v>
      </c>
      <c r="G2625" s="17"/>
      <c r="H2625" s="362"/>
      <c r="I2625" s="362"/>
      <c r="J2625" s="362"/>
      <c r="K2625" s="363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5">
        <v>44972</v>
      </c>
      <c r="E2626" s="366"/>
      <c r="F2626" s="364"/>
      <c r="G2626" s="18"/>
      <c r="H2626" s="367" t="s">
        <v>31</v>
      </c>
      <c r="I2626" s="367"/>
      <c r="J2626" s="367"/>
      <c r="K2626" s="368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4"/>
      <c r="G2627" s="18"/>
      <c r="H2627" s="369" t="s">
        <v>32</v>
      </c>
      <c r="I2627" s="369"/>
      <c r="J2627" s="369"/>
      <c r="K2627" s="370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164</v>
      </c>
      <c r="E2628" s="9"/>
      <c r="F2628" s="21"/>
      <c r="G2628" s="22"/>
      <c r="H2628" s="371"/>
      <c r="I2628" s="371"/>
      <c r="J2628" s="371"/>
      <c r="K2628" s="372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20</v>
      </c>
      <c r="C2632" s="46" t="s">
        <v>34</v>
      </c>
      <c r="D2632" s="94">
        <v>1</v>
      </c>
      <c r="E2632" s="114" t="s">
        <v>160</v>
      </c>
      <c r="F2632" s="48"/>
      <c r="G2632" s="49"/>
      <c r="H2632" s="50">
        <v>40500</v>
      </c>
      <c r="I2632" s="51">
        <v>0.13</v>
      </c>
      <c r="J2632" s="51"/>
      <c r="K2632" s="52">
        <f t="shared" ref="K2632:K2647" si="1481">(B2632*H2632-((B2632*H2632)*I2632))-((B2632*H2632-((B2632*H2632)*I2632))*J2632)</f>
        <v>704700</v>
      </c>
      <c r="L2632" s="36"/>
    </row>
    <row r="2633" spans="1:12" s="10" customFormat="1" ht="14.1" customHeight="1" x14ac:dyDescent="0.25">
      <c r="A2633" s="45">
        <v>2</v>
      </c>
      <c r="B2633" s="46"/>
      <c r="C2633" s="46"/>
      <c r="D2633" s="94"/>
      <c r="E2633" s="114"/>
      <c r="F2633" s="48"/>
      <c r="G2633" s="49"/>
      <c r="H2633" s="50"/>
      <c r="I2633" s="51"/>
      <c r="J2633" s="51"/>
      <c r="K2633" s="52">
        <f t="shared" si="1481"/>
        <v>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7"/>
      <c r="K2649" s="34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9">
        <f>SUM(K2632:K2647)</f>
        <v>704700</v>
      </c>
      <c r="K2650" s="350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1"/>
      <c r="K2651" s="351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8"/>
      <c r="K2653" s="34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2">
        <f>((J2650/1.11)+(K2652/1.11))*11%</f>
        <v>69835.135135135133</v>
      </c>
      <c r="K2654" s="353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8"/>
      <c r="K2655" s="34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704700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4" t="s">
        <v>37</v>
      </c>
      <c r="K2658" s="355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4"/>
      <c r="K2659" s="355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23020024</v>
      </c>
      <c r="F2662" s="127"/>
      <c r="G2662" s="128" t="s">
        <v>2</v>
      </c>
      <c r="H2662" s="356" t="str">
        <f>H2624</f>
        <v>CV TRINITY CENTRAAL</v>
      </c>
      <c r="I2662" s="356"/>
      <c r="J2662" s="356"/>
      <c r="K2662" s="357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2" t="s">
        <v>3</v>
      </c>
      <c r="G2663" s="134"/>
      <c r="H2663" s="358"/>
      <c r="I2663" s="358"/>
      <c r="J2663" s="358"/>
      <c r="K2663" s="359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3">
        <f>D2626</f>
        <v>44972</v>
      </c>
      <c r="E2664" s="334"/>
      <c r="F2664" s="332"/>
      <c r="G2664" s="135"/>
      <c r="H2664" s="335" t="str">
        <f>H2626</f>
        <v/>
      </c>
      <c r="I2664" s="335"/>
      <c r="J2664" s="335"/>
      <c r="K2664" s="336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2"/>
      <c r="G2665" s="135"/>
      <c r="H2665" s="337" t="str">
        <f>H2627</f>
        <v>PURWOKERTO</v>
      </c>
      <c r="I2665" s="337"/>
      <c r="J2665" s="337"/>
      <c r="K2665" s="338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1054</v>
      </c>
      <c r="E2666" s="126"/>
      <c r="F2666" s="137"/>
      <c r="G2666" s="138"/>
      <c r="H2666" s="339"/>
      <c r="I2666" s="339"/>
      <c r="J2666" s="339"/>
      <c r="K2666" s="340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20</v>
      </c>
      <c r="C2670" s="291" t="str">
        <f t="shared" si="1482"/>
        <v>PCS</v>
      </c>
      <c r="D2670" s="292">
        <f t="shared" si="1482"/>
        <v>1</v>
      </c>
      <c r="E2670" s="293" t="str">
        <f t="shared" si="1482"/>
        <v>MESIN LABEL HARGA JOYKO MX-5500M (8 DIGITS, 1 LINE)</v>
      </c>
      <c r="F2670" s="162"/>
      <c r="G2670" s="163"/>
      <c r="H2670" s="164">
        <f t="shared" ref="H2670:J2670" si="1483">H2632</f>
        <v>40500</v>
      </c>
      <c r="I2670" s="165">
        <f t="shared" si="1483"/>
        <v>0.13</v>
      </c>
      <c r="J2670" s="165">
        <f t="shared" si="1483"/>
        <v>0</v>
      </c>
      <c r="K2670" s="166">
        <f t="shared" ref="K2670:K2685" si="1484">(B2670*H2670-((B2670*H2670)*I2670))-((B2670*H2670-((B2670*H2670)*I2670))*J2670)</f>
        <v>704700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0</v>
      </c>
      <c r="C2671" s="291">
        <f t="shared" si="1485"/>
        <v>0</v>
      </c>
      <c r="D2671" s="292">
        <f t="shared" si="1485"/>
        <v>0</v>
      </c>
      <c r="E2671" s="293">
        <f t="shared" si="1485"/>
        <v>0</v>
      </c>
      <c r="F2671" s="162"/>
      <c r="G2671" s="163"/>
      <c r="H2671" s="164">
        <f t="shared" ref="H2671:J2671" si="1486">H2633</f>
        <v>0</v>
      </c>
      <c r="I2671" s="165">
        <f t="shared" si="1486"/>
        <v>0</v>
      </c>
      <c r="J2671" s="165">
        <f t="shared" si="1486"/>
        <v>0</v>
      </c>
      <c r="K2671" s="166">
        <f t="shared" si="1484"/>
        <v>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41"/>
      <c r="K2687" s="315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2">
        <f>SUM(K2670:K2685)</f>
        <v>704700</v>
      </c>
      <c r="K2688" s="343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4"/>
      <c r="K2689" s="344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5"/>
      <c r="K2691" s="315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5">
        <f>((J2688/1.11)+(K2690/1.11))*11%</f>
        <v>69835.135135135133</v>
      </c>
      <c r="K2692" s="346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5"/>
      <c r="K2693" s="315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704700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6" t="str">
        <f>J2658</f>
        <v>NOVI / CONDRO</v>
      </c>
      <c r="K2696" s="317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6">
        <f>J2659</f>
        <v>0</v>
      </c>
      <c r="K2697" s="317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23020024</v>
      </c>
      <c r="F2700" s="204"/>
      <c r="G2700" s="205" t="s">
        <v>2</v>
      </c>
      <c r="H2700" s="318" t="str">
        <f>H2662</f>
        <v>CV TRINITY CENTRAAL</v>
      </c>
      <c r="I2700" s="318"/>
      <c r="J2700" s="318"/>
      <c r="K2700" s="319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2" t="s">
        <v>3</v>
      </c>
      <c r="G2701" s="211"/>
      <c r="H2701" s="320"/>
      <c r="I2701" s="320"/>
      <c r="J2701" s="320"/>
      <c r="K2701" s="321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3">
        <f>D2664</f>
        <v>44972</v>
      </c>
      <c r="E2702" s="324"/>
      <c r="F2702" s="322"/>
      <c r="G2702" s="212"/>
      <c r="H2702" s="325" t="str">
        <f>H2664</f>
        <v/>
      </c>
      <c r="I2702" s="325"/>
      <c r="J2702" s="325"/>
      <c r="K2702" s="326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2"/>
      <c r="G2703" s="212"/>
      <c r="H2703" s="327" t="str">
        <f>H2665</f>
        <v>PURWOKERTO</v>
      </c>
      <c r="I2703" s="327"/>
      <c r="J2703" s="327"/>
      <c r="K2703" s="328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1054</v>
      </c>
      <c r="E2704" s="203"/>
      <c r="F2704" s="214"/>
      <c r="G2704" s="215"/>
      <c r="H2704" s="329"/>
      <c r="I2704" s="329"/>
      <c r="J2704" s="329"/>
      <c r="K2704" s="330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20</v>
      </c>
      <c r="C2708" s="296" t="str">
        <f t="shared" si="1515"/>
        <v>PCS</v>
      </c>
      <c r="D2708" s="297">
        <f t="shared" si="1515"/>
        <v>1</v>
      </c>
      <c r="E2708" s="298" t="str">
        <f t="shared" si="1515"/>
        <v>MESIN LABEL HARGA JOYKO MX-5500M (8 DIGITS, 1 LINE)</v>
      </c>
      <c r="F2708" s="239"/>
      <c r="G2708" s="240"/>
      <c r="H2708" s="241">
        <f t="shared" ref="H2708:J2708" si="1516">H2670</f>
        <v>40500</v>
      </c>
      <c r="I2708" s="242">
        <f t="shared" si="1516"/>
        <v>0.13</v>
      </c>
      <c r="J2708" s="242">
        <f t="shared" si="1516"/>
        <v>0</v>
      </c>
      <c r="K2708" s="243">
        <f t="shared" ref="K2708:K2723" si="1517">(B2708*H2708-((B2708*H2708)*I2708))-((B2708*H2708-((B2708*H2708)*I2708))*J2708)</f>
        <v>704700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0</v>
      </c>
      <c r="C2709" s="296">
        <f t="shared" si="1518"/>
        <v>0</v>
      </c>
      <c r="D2709" s="297">
        <f t="shared" si="1518"/>
        <v>0</v>
      </c>
      <c r="E2709" s="298">
        <f t="shared" si="1518"/>
        <v>0</v>
      </c>
      <c r="F2709" s="239"/>
      <c r="G2709" s="240"/>
      <c r="H2709" s="241">
        <f t="shared" ref="H2709:J2709" si="1519">H2671</f>
        <v>0</v>
      </c>
      <c r="I2709" s="242">
        <f t="shared" si="1519"/>
        <v>0</v>
      </c>
      <c r="J2709" s="242">
        <f t="shared" si="1519"/>
        <v>0</v>
      </c>
      <c r="K2709" s="243">
        <f t="shared" si="1517"/>
        <v>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31"/>
      <c r="K2725" s="310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7">
        <f>SUM(K2708:K2723)</f>
        <v>704700</v>
      </c>
      <c r="K2726" s="308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9"/>
      <c r="K2727" s="309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10"/>
      <c r="K2729" s="310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11">
        <f>((J2726/1.11)+(K2728/1.11))*11%</f>
        <v>69835.135135135133</v>
      </c>
      <c r="K2730" s="312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10"/>
      <c r="K2731" s="310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704700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3" t="str">
        <f>J2696</f>
        <v>NOVI / CONDRO</v>
      </c>
      <c r="K2734" s="314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3">
        <f>J2697</f>
        <v>0</v>
      </c>
      <c r="K2735" s="314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23020025</v>
      </c>
      <c r="G2738" s="11" t="s">
        <v>2</v>
      </c>
      <c r="H2738" s="360" t="s">
        <v>30</v>
      </c>
      <c r="I2738" s="360"/>
      <c r="J2738" s="360"/>
      <c r="K2738" s="361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4" t="s">
        <v>3</v>
      </c>
      <c r="G2739" s="17"/>
      <c r="H2739" s="362"/>
      <c r="I2739" s="362"/>
      <c r="J2739" s="362"/>
      <c r="K2739" s="363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5">
        <v>44973</v>
      </c>
      <c r="E2740" s="366"/>
      <c r="F2740" s="364"/>
      <c r="G2740" s="18"/>
      <c r="H2740" s="367" t="s">
        <v>31</v>
      </c>
      <c r="I2740" s="367"/>
      <c r="J2740" s="367"/>
      <c r="K2740" s="368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4"/>
      <c r="G2741" s="18"/>
      <c r="H2741" s="369" t="s">
        <v>32</v>
      </c>
      <c r="I2741" s="369"/>
      <c r="J2741" s="369"/>
      <c r="K2741" s="370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169</v>
      </c>
      <c r="E2742" s="9"/>
      <c r="F2742" s="21"/>
      <c r="G2742" s="22"/>
      <c r="H2742" s="371"/>
      <c r="I2742" s="371"/>
      <c r="J2742" s="371"/>
      <c r="K2742" s="372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15</v>
      </c>
      <c r="C2746" s="46" t="s">
        <v>60</v>
      </c>
      <c r="D2746" s="94" t="s">
        <v>31</v>
      </c>
      <c r="E2746" s="114" t="s">
        <v>165</v>
      </c>
      <c r="F2746" s="48"/>
      <c r="G2746" s="49"/>
      <c r="H2746" s="50">
        <v>69600</v>
      </c>
      <c r="I2746" s="51">
        <v>0.13</v>
      </c>
      <c r="J2746" s="51"/>
      <c r="K2746" s="52">
        <f t="shared" ref="K2746:K2761" si="1548">(B2746*H2746-((B2746*H2746)*I2746))-((B2746*H2746-((B2746*H2746)*I2746))*J2746)</f>
        <v>908280</v>
      </c>
      <c r="L2746" s="36"/>
    </row>
    <row r="2747" spans="1:12" s="10" customFormat="1" ht="14.1" customHeight="1" x14ac:dyDescent="0.25">
      <c r="A2747" s="45">
        <v>2</v>
      </c>
      <c r="B2747" s="46">
        <v>15</v>
      </c>
      <c r="C2747" s="46" t="s">
        <v>60</v>
      </c>
      <c r="D2747" s="94" t="s">
        <v>31</v>
      </c>
      <c r="E2747" s="114" t="s">
        <v>166</v>
      </c>
      <c r="F2747" s="48"/>
      <c r="G2747" s="49"/>
      <c r="H2747" s="50">
        <v>84000</v>
      </c>
      <c r="I2747" s="51">
        <v>0.13</v>
      </c>
      <c r="J2747" s="51"/>
      <c r="K2747" s="52">
        <f t="shared" si="1548"/>
        <v>1096200</v>
      </c>
      <c r="L2747" s="36"/>
    </row>
    <row r="2748" spans="1:12" s="10" customFormat="1" ht="14.1" customHeight="1" x14ac:dyDescent="0.25">
      <c r="A2748" s="45">
        <v>3</v>
      </c>
      <c r="B2748" s="46">
        <v>9</v>
      </c>
      <c r="C2748" s="46" t="s">
        <v>60</v>
      </c>
      <c r="D2748" s="94" t="s">
        <v>31</v>
      </c>
      <c r="E2748" s="114" t="s">
        <v>167</v>
      </c>
      <c r="F2748" s="48"/>
      <c r="G2748" s="49"/>
      <c r="H2748" s="50">
        <v>62400</v>
      </c>
      <c r="I2748" s="51">
        <v>0.13</v>
      </c>
      <c r="J2748" s="51"/>
      <c r="K2748" s="52">
        <f t="shared" si="1548"/>
        <v>488592</v>
      </c>
      <c r="L2748" s="36"/>
    </row>
    <row r="2749" spans="1:12" s="10" customFormat="1" ht="14.1" customHeight="1" x14ac:dyDescent="0.25">
      <c r="A2749" s="45">
        <v>4</v>
      </c>
      <c r="B2749" s="46">
        <v>15</v>
      </c>
      <c r="C2749" s="46" t="s">
        <v>60</v>
      </c>
      <c r="D2749" s="94" t="s">
        <v>31</v>
      </c>
      <c r="E2749" s="114" t="s">
        <v>168</v>
      </c>
      <c r="F2749" s="48"/>
      <c r="G2749" s="49"/>
      <c r="H2749" s="50">
        <v>81600</v>
      </c>
      <c r="I2749" s="51">
        <v>0.13</v>
      </c>
      <c r="J2749" s="51"/>
      <c r="K2749" s="52">
        <f t="shared" si="1548"/>
        <v>1064880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7"/>
      <c r="K2763" s="34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9">
        <f>SUM(K2746:K2761)</f>
        <v>3557952</v>
      </c>
      <c r="K2764" s="350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1"/>
      <c r="K2765" s="351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8"/>
      <c r="K2767" s="34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2">
        <f>((J2764/1.11)+(K2766/1.11))*11%</f>
        <v>352589.83783783781</v>
      </c>
      <c r="K2768" s="353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8"/>
      <c r="K2769" s="34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3557952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4" t="s">
        <v>37</v>
      </c>
      <c r="K2772" s="355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4"/>
      <c r="K2773" s="355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23020025</v>
      </c>
      <c r="F2776" s="127"/>
      <c r="G2776" s="128" t="s">
        <v>2</v>
      </c>
      <c r="H2776" s="356" t="str">
        <f>H2738</f>
        <v>CV TRINITY CENTRAAL</v>
      </c>
      <c r="I2776" s="356"/>
      <c r="J2776" s="356"/>
      <c r="K2776" s="357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2" t="s">
        <v>3</v>
      </c>
      <c r="G2777" s="134"/>
      <c r="H2777" s="358"/>
      <c r="I2777" s="358"/>
      <c r="J2777" s="358"/>
      <c r="K2777" s="359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3">
        <f>D2740</f>
        <v>44973</v>
      </c>
      <c r="E2778" s="334"/>
      <c r="F2778" s="332"/>
      <c r="G2778" s="135"/>
      <c r="H2778" s="335" t="str">
        <f>H2740</f>
        <v/>
      </c>
      <c r="I2778" s="335"/>
      <c r="J2778" s="335"/>
      <c r="K2778" s="336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2"/>
      <c r="G2779" s="135"/>
      <c r="H2779" s="337" t="str">
        <f>H2741</f>
        <v>PURWOKERTO</v>
      </c>
      <c r="I2779" s="337"/>
      <c r="J2779" s="337"/>
      <c r="K2779" s="338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KO 1065</v>
      </c>
      <c r="E2780" s="126"/>
      <c r="F2780" s="137"/>
      <c r="G2780" s="138"/>
      <c r="H2780" s="339"/>
      <c r="I2780" s="339"/>
      <c r="J2780" s="339"/>
      <c r="K2780" s="340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15</v>
      </c>
      <c r="C2784" s="291" t="str">
        <f t="shared" si="1549"/>
        <v>LSN</v>
      </c>
      <c r="D2784" s="292" t="str">
        <f t="shared" si="1549"/>
        <v/>
      </c>
      <c r="E2784" s="293" t="str">
        <f t="shared" si="1549"/>
        <v>CORRECTION TAPE KENKO CT-1505FC (15M X 5MM)</v>
      </c>
      <c r="F2784" s="162"/>
      <c r="G2784" s="163"/>
      <c r="H2784" s="164">
        <f t="shared" ref="H2784:J2784" si="1550">H2746</f>
        <v>69600</v>
      </c>
      <c r="I2784" s="165">
        <f t="shared" si="1550"/>
        <v>0.13</v>
      </c>
      <c r="J2784" s="165">
        <f t="shared" si="1550"/>
        <v>0</v>
      </c>
      <c r="K2784" s="166">
        <f t="shared" ref="K2784:K2799" si="1551">(B2784*H2784-((B2784*H2784)*I2784))-((B2784*H2784-((B2784*H2784)*I2784))*J2784)</f>
        <v>908280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15</v>
      </c>
      <c r="C2785" s="291" t="str">
        <f t="shared" si="1552"/>
        <v>LSN</v>
      </c>
      <c r="D2785" s="292" t="str">
        <f t="shared" si="1552"/>
        <v/>
      </c>
      <c r="E2785" s="293" t="str">
        <f t="shared" si="1552"/>
        <v>CORRECTION TAPE KENKO CT-310SL (12M x 5MM)</v>
      </c>
      <c r="F2785" s="162"/>
      <c r="G2785" s="163"/>
      <c r="H2785" s="164">
        <f t="shared" ref="H2785:J2785" si="1553">H2747</f>
        <v>84000</v>
      </c>
      <c r="I2785" s="165">
        <f t="shared" si="1553"/>
        <v>0.13</v>
      </c>
      <c r="J2785" s="165">
        <f t="shared" si="1553"/>
        <v>0</v>
      </c>
      <c r="K2785" s="166">
        <f t="shared" si="1551"/>
        <v>1096200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9</v>
      </c>
      <c r="C2786" s="291" t="str">
        <f t="shared" si="1554"/>
        <v>LSN</v>
      </c>
      <c r="D2786" s="292" t="str">
        <f t="shared" si="1554"/>
        <v/>
      </c>
      <c r="E2786" s="293" t="str">
        <f t="shared" si="1554"/>
        <v>CORRECTION TAPE KENKO CT-905 (12M x 5MM)</v>
      </c>
      <c r="F2786" s="162"/>
      <c r="G2786" s="163"/>
      <c r="H2786" s="164">
        <f t="shared" ref="H2786:J2786" si="1555">H2748</f>
        <v>62400</v>
      </c>
      <c r="I2786" s="165">
        <f t="shared" si="1555"/>
        <v>0.13</v>
      </c>
      <c r="J2786" s="165">
        <f t="shared" si="1555"/>
        <v>0</v>
      </c>
      <c r="K2786" s="166">
        <f t="shared" si="1551"/>
        <v>488592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15</v>
      </c>
      <c r="C2787" s="291" t="str">
        <f t="shared" si="1556"/>
        <v>LSN</v>
      </c>
      <c r="D2787" s="292" t="str">
        <f t="shared" si="1556"/>
        <v/>
      </c>
      <c r="E2787" s="293" t="str">
        <f t="shared" si="1556"/>
        <v>CORRECTION TAPE KENKO CT-309 (12M x 5MM)</v>
      </c>
      <c r="F2787" s="162"/>
      <c r="G2787" s="163"/>
      <c r="H2787" s="164">
        <f t="shared" ref="H2787:J2787" si="1557">H2749</f>
        <v>81600</v>
      </c>
      <c r="I2787" s="165">
        <f t="shared" si="1557"/>
        <v>0.13</v>
      </c>
      <c r="J2787" s="165">
        <f t="shared" si="1557"/>
        <v>0</v>
      </c>
      <c r="K2787" s="166">
        <f t="shared" si="1551"/>
        <v>1064880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41"/>
      <c r="K2801" s="315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2">
        <f>SUM(K2784:K2799)</f>
        <v>3557952</v>
      </c>
      <c r="K2802" s="343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4"/>
      <c r="K2803" s="344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5"/>
      <c r="K2805" s="315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5">
        <f>((J2802/1.11)+(K2804/1.11))*11%</f>
        <v>352589.83783783781</v>
      </c>
      <c r="K2806" s="346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5"/>
      <c r="K2807" s="315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3557952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6" t="str">
        <f>J2772</f>
        <v>NOVI / CONDRO</v>
      </c>
      <c r="K2810" s="317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6">
        <f>J2773</f>
        <v>0</v>
      </c>
      <c r="K2811" s="317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23020025</v>
      </c>
      <c r="F2814" s="204"/>
      <c r="G2814" s="205" t="s">
        <v>2</v>
      </c>
      <c r="H2814" s="318" t="str">
        <f>H2776</f>
        <v>CV TRINITY CENTRAAL</v>
      </c>
      <c r="I2814" s="318"/>
      <c r="J2814" s="318"/>
      <c r="K2814" s="319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2" t="s">
        <v>3</v>
      </c>
      <c r="G2815" s="211"/>
      <c r="H2815" s="320"/>
      <c r="I2815" s="320"/>
      <c r="J2815" s="320"/>
      <c r="K2815" s="321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3">
        <f>D2778</f>
        <v>44973</v>
      </c>
      <c r="E2816" s="324"/>
      <c r="F2816" s="322"/>
      <c r="G2816" s="212"/>
      <c r="H2816" s="325" t="str">
        <f>H2778</f>
        <v/>
      </c>
      <c r="I2816" s="325"/>
      <c r="J2816" s="325"/>
      <c r="K2816" s="326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2"/>
      <c r="G2817" s="212"/>
      <c r="H2817" s="327" t="str">
        <f>H2779</f>
        <v>PURWOKERTO</v>
      </c>
      <c r="I2817" s="327"/>
      <c r="J2817" s="327"/>
      <c r="K2817" s="328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KO 1065</v>
      </c>
      <c r="E2818" s="203"/>
      <c r="F2818" s="214"/>
      <c r="G2818" s="215"/>
      <c r="H2818" s="329"/>
      <c r="I2818" s="329"/>
      <c r="J2818" s="329"/>
      <c r="K2818" s="330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15</v>
      </c>
      <c r="C2822" s="296" t="str">
        <f t="shared" si="1582"/>
        <v>LSN</v>
      </c>
      <c r="D2822" s="297" t="str">
        <f t="shared" si="1582"/>
        <v/>
      </c>
      <c r="E2822" s="298" t="str">
        <f t="shared" si="1582"/>
        <v>CORRECTION TAPE KENKO CT-1505FC (15M X 5MM)</v>
      </c>
      <c r="F2822" s="239"/>
      <c r="G2822" s="240"/>
      <c r="H2822" s="241">
        <f t="shared" ref="H2822:J2822" si="1583">H2784</f>
        <v>69600</v>
      </c>
      <c r="I2822" s="242">
        <f t="shared" si="1583"/>
        <v>0.13</v>
      </c>
      <c r="J2822" s="242">
        <f t="shared" si="1583"/>
        <v>0</v>
      </c>
      <c r="K2822" s="243">
        <f t="shared" ref="K2822:K2837" si="1584">(B2822*H2822-((B2822*H2822)*I2822))-((B2822*H2822-((B2822*H2822)*I2822))*J2822)</f>
        <v>908280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15</v>
      </c>
      <c r="C2823" s="296" t="str">
        <f t="shared" si="1585"/>
        <v>LSN</v>
      </c>
      <c r="D2823" s="297" t="str">
        <f t="shared" si="1585"/>
        <v/>
      </c>
      <c r="E2823" s="298" t="str">
        <f t="shared" si="1585"/>
        <v>CORRECTION TAPE KENKO CT-310SL (12M x 5MM)</v>
      </c>
      <c r="F2823" s="239"/>
      <c r="G2823" s="240"/>
      <c r="H2823" s="241">
        <f t="shared" ref="H2823:J2823" si="1586">H2785</f>
        <v>84000</v>
      </c>
      <c r="I2823" s="242">
        <f t="shared" si="1586"/>
        <v>0.13</v>
      </c>
      <c r="J2823" s="242">
        <f t="shared" si="1586"/>
        <v>0</v>
      </c>
      <c r="K2823" s="243">
        <f t="shared" si="1584"/>
        <v>1096200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9</v>
      </c>
      <c r="C2824" s="296" t="str">
        <f t="shared" si="1587"/>
        <v>LSN</v>
      </c>
      <c r="D2824" s="297" t="str">
        <f t="shared" si="1587"/>
        <v/>
      </c>
      <c r="E2824" s="298" t="str">
        <f t="shared" si="1587"/>
        <v>CORRECTION TAPE KENKO CT-905 (12M x 5MM)</v>
      </c>
      <c r="F2824" s="239"/>
      <c r="G2824" s="240"/>
      <c r="H2824" s="241">
        <f t="shared" ref="H2824:J2824" si="1588">H2786</f>
        <v>62400</v>
      </c>
      <c r="I2824" s="242">
        <f t="shared" si="1588"/>
        <v>0.13</v>
      </c>
      <c r="J2824" s="242">
        <f t="shared" si="1588"/>
        <v>0</v>
      </c>
      <c r="K2824" s="243">
        <f t="shared" si="1584"/>
        <v>488592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15</v>
      </c>
      <c r="C2825" s="296" t="str">
        <f t="shared" si="1589"/>
        <v>LSN</v>
      </c>
      <c r="D2825" s="297" t="str">
        <f t="shared" si="1589"/>
        <v/>
      </c>
      <c r="E2825" s="298" t="str">
        <f t="shared" si="1589"/>
        <v>CORRECTION TAPE KENKO CT-309 (12M x 5MM)</v>
      </c>
      <c r="F2825" s="239"/>
      <c r="G2825" s="240"/>
      <c r="H2825" s="241">
        <f t="shared" ref="H2825:J2825" si="1590">H2787</f>
        <v>81600</v>
      </c>
      <c r="I2825" s="242">
        <f t="shared" si="1590"/>
        <v>0.13</v>
      </c>
      <c r="J2825" s="242">
        <f t="shared" si="1590"/>
        <v>0</v>
      </c>
      <c r="K2825" s="243">
        <f t="shared" si="1584"/>
        <v>1064880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31"/>
      <c r="K2839" s="310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7">
        <f>SUM(K2822:K2837)</f>
        <v>3557952</v>
      </c>
      <c r="K2840" s="308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9"/>
      <c r="K2841" s="309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10"/>
      <c r="K2843" s="310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11">
        <f>((J2840/1.11)+(K2842/1.11))*11%</f>
        <v>352589.83783783781</v>
      </c>
      <c r="K2844" s="312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10"/>
      <c r="K2845" s="310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3557952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3" t="str">
        <f>J2810</f>
        <v>NOVI / CONDRO</v>
      </c>
      <c r="K2848" s="314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3">
        <f>J2811</f>
        <v>0</v>
      </c>
      <c r="K2849" s="314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23020026</v>
      </c>
      <c r="G2852" s="11" t="s">
        <v>2</v>
      </c>
      <c r="H2852" s="360" t="s">
        <v>86</v>
      </c>
      <c r="I2852" s="360"/>
      <c r="J2852" s="360"/>
      <c r="K2852" s="361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4" t="s">
        <v>3</v>
      </c>
      <c r="G2853" s="17"/>
      <c r="H2853" s="362"/>
      <c r="I2853" s="362"/>
      <c r="J2853" s="362"/>
      <c r="K2853" s="363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5">
        <v>44978</v>
      </c>
      <c r="E2854" s="366"/>
      <c r="F2854" s="364"/>
      <c r="G2854" s="18"/>
      <c r="H2854" s="367" t="s">
        <v>31</v>
      </c>
      <c r="I2854" s="367"/>
      <c r="J2854" s="367"/>
      <c r="K2854" s="368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4"/>
      <c r="G2855" s="18"/>
      <c r="H2855" s="369" t="s">
        <v>32</v>
      </c>
      <c r="I2855" s="369"/>
      <c r="J2855" s="369"/>
      <c r="K2855" s="370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170</v>
      </c>
      <c r="E2856" s="9"/>
      <c r="F2856" s="21"/>
      <c r="G2856" s="22"/>
      <c r="H2856" s="371"/>
      <c r="I2856" s="371"/>
      <c r="J2856" s="371"/>
      <c r="K2856" s="372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12</v>
      </c>
      <c r="C2860" s="46" t="s">
        <v>49</v>
      </c>
      <c r="D2860" s="94"/>
      <c r="E2860" s="63" t="s">
        <v>171</v>
      </c>
      <c r="F2860" s="48"/>
      <c r="G2860" s="49"/>
      <c r="H2860" s="50">
        <v>39000</v>
      </c>
      <c r="I2860" s="51">
        <v>0.1</v>
      </c>
      <c r="J2860" s="51"/>
      <c r="K2860" s="52">
        <f t="shared" ref="K2860:K2875" si="1615">(B2860*H2860-((B2860*H2860)*I2860))-((B2860*H2860-((B2860*H2860)*I2860))*J2860)</f>
        <v>421200</v>
      </c>
      <c r="L2860" s="36"/>
    </row>
    <row r="2861" spans="1:12" s="10" customFormat="1" ht="14.1" customHeight="1" x14ac:dyDescent="0.25">
      <c r="A2861" s="45">
        <v>2</v>
      </c>
      <c r="B2861" s="46">
        <v>4</v>
      </c>
      <c r="C2861" s="46" t="s">
        <v>49</v>
      </c>
      <c r="D2861" s="94"/>
      <c r="E2861" s="63" t="s">
        <v>172</v>
      </c>
      <c r="F2861" s="48"/>
      <c r="G2861" s="49"/>
      <c r="H2861" s="50">
        <v>39600</v>
      </c>
      <c r="I2861" s="51">
        <v>0.1</v>
      </c>
      <c r="J2861" s="51"/>
      <c r="K2861" s="52">
        <f t="shared" si="1615"/>
        <v>142560</v>
      </c>
      <c r="L2861" s="36"/>
    </row>
    <row r="2862" spans="1:12" s="10" customFormat="1" ht="14.1" customHeight="1" x14ac:dyDescent="0.25">
      <c r="A2862" s="45">
        <v>3</v>
      </c>
      <c r="B2862" s="46">
        <v>20</v>
      </c>
      <c r="C2862" s="46" t="s">
        <v>42</v>
      </c>
      <c r="D2862" s="94">
        <v>1</v>
      </c>
      <c r="E2862" s="63" t="s">
        <v>173</v>
      </c>
      <c r="F2862" s="48"/>
      <c r="G2862" s="49"/>
      <c r="H2862" s="50">
        <v>67800</v>
      </c>
      <c r="I2862" s="51">
        <v>0.1</v>
      </c>
      <c r="J2862" s="51"/>
      <c r="K2862" s="52">
        <f t="shared" si="1615"/>
        <v>1220400</v>
      </c>
      <c r="L2862" s="36"/>
    </row>
    <row r="2863" spans="1:12" s="10" customFormat="1" ht="14.1" customHeight="1" x14ac:dyDescent="0.25">
      <c r="A2863" s="45">
        <v>4</v>
      </c>
      <c r="B2863" s="46">
        <v>3</v>
      </c>
      <c r="C2863" s="46" t="s">
        <v>42</v>
      </c>
      <c r="D2863" s="94">
        <v>1</v>
      </c>
      <c r="E2863" s="63" t="s">
        <v>174</v>
      </c>
      <c r="F2863" s="48"/>
      <c r="G2863" s="49"/>
      <c r="H2863" s="50">
        <v>507600</v>
      </c>
      <c r="I2863" s="51">
        <v>0.1</v>
      </c>
      <c r="J2863" s="51"/>
      <c r="K2863" s="52">
        <f t="shared" si="1615"/>
        <v>1370520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7"/>
      <c r="K2877" s="34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9">
        <f>SUM(K2860:K2875)</f>
        <v>3154680</v>
      </c>
      <c r="K2878" s="350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1"/>
      <c r="K2879" s="351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8"/>
      <c r="K2881" s="34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2">
        <f>((J2878/1.11)+(K2880/1.11))*11%</f>
        <v>312625.94594594592</v>
      </c>
      <c r="K2882" s="353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8"/>
      <c r="K2883" s="34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3154680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4" t="s">
        <v>45</v>
      </c>
      <c r="K2886" s="355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4"/>
      <c r="K2887" s="355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23020026</v>
      </c>
      <c r="F2890" s="127"/>
      <c r="G2890" s="128" t="s">
        <v>2</v>
      </c>
      <c r="H2890" s="356" t="str">
        <f>H2852</f>
        <v>CV  WISUDA</v>
      </c>
      <c r="I2890" s="356"/>
      <c r="J2890" s="356"/>
      <c r="K2890" s="357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2" t="s">
        <v>3</v>
      </c>
      <c r="G2891" s="134"/>
      <c r="H2891" s="358"/>
      <c r="I2891" s="358"/>
      <c r="J2891" s="358"/>
      <c r="K2891" s="359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3">
        <f>D2854</f>
        <v>44978</v>
      </c>
      <c r="E2892" s="334"/>
      <c r="F2892" s="332"/>
      <c r="G2892" s="135"/>
      <c r="H2892" s="335" t="str">
        <f>H2854</f>
        <v/>
      </c>
      <c r="I2892" s="335"/>
      <c r="J2892" s="335"/>
      <c r="K2892" s="336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2"/>
      <c r="G2893" s="135"/>
      <c r="H2893" s="337" t="str">
        <f>H2855</f>
        <v>PURWOKERTO</v>
      </c>
      <c r="I2893" s="337"/>
      <c r="J2893" s="337"/>
      <c r="K2893" s="338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1103</v>
      </c>
      <c r="E2894" s="126"/>
      <c r="F2894" s="137"/>
      <c r="G2894" s="138"/>
      <c r="H2894" s="339"/>
      <c r="I2894" s="339"/>
      <c r="J2894" s="339"/>
      <c r="K2894" s="340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12</v>
      </c>
      <c r="C2898" s="291" t="str">
        <f t="shared" si="1616"/>
        <v>LS</v>
      </c>
      <c r="D2898" s="292">
        <f t="shared" si="1616"/>
        <v>0</v>
      </c>
      <c r="E2898" s="293" t="str">
        <f t="shared" si="1616"/>
        <v>GEL PEN KENKO HI-TECH-H 0.28 MM</v>
      </c>
      <c r="F2898" s="162"/>
      <c r="G2898" s="163"/>
      <c r="H2898" s="164">
        <f t="shared" ref="H2898:J2898" si="1617">H2860</f>
        <v>39000</v>
      </c>
      <c r="I2898" s="165">
        <f t="shared" si="1617"/>
        <v>0.1</v>
      </c>
      <c r="J2898" s="165">
        <f t="shared" si="1617"/>
        <v>0</v>
      </c>
      <c r="K2898" s="166">
        <f t="shared" ref="K2898:K2913" si="1618">(B2898*H2898-((B2898*H2898)*I2898))-((B2898*H2898-((B2898*H2898)*I2898))*J2898)</f>
        <v>421200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4</v>
      </c>
      <c r="C2899" s="291" t="str">
        <f t="shared" si="1619"/>
        <v>LS</v>
      </c>
      <c r="D2899" s="292">
        <f t="shared" si="1619"/>
        <v>0</v>
      </c>
      <c r="E2899" s="293" t="str">
        <f t="shared" si="1619"/>
        <v>GEL PEN KENKO K-1</v>
      </c>
      <c r="F2899" s="162"/>
      <c r="G2899" s="163"/>
      <c r="H2899" s="164">
        <f t="shared" ref="H2899:J2899" si="1620">H2861</f>
        <v>39600</v>
      </c>
      <c r="I2899" s="165">
        <f t="shared" si="1620"/>
        <v>0.1</v>
      </c>
      <c r="J2899" s="165">
        <f t="shared" si="1620"/>
        <v>0</v>
      </c>
      <c r="K2899" s="166">
        <f t="shared" si="1618"/>
        <v>142560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20</v>
      </c>
      <c r="C2900" s="291" t="str">
        <f t="shared" si="1621"/>
        <v>GRS</v>
      </c>
      <c r="D2900" s="292">
        <f t="shared" si="1621"/>
        <v>1</v>
      </c>
      <c r="E2900" s="293" t="str">
        <f t="shared" si="1621"/>
        <v>BINDER CLIP JOYKO 155</v>
      </c>
      <c r="F2900" s="162"/>
      <c r="G2900" s="163"/>
      <c r="H2900" s="164">
        <f t="shared" ref="H2900:J2900" si="1622">H2862</f>
        <v>67800</v>
      </c>
      <c r="I2900" s="165">
        <f t="shared" si="1622"/>
        <v>0.1</v>
      </c>
      <c r="J2900" s="165">
        <f t="shared" si="1622"/>
        <v>0</v>
      </c>
      <c r="K2900" s="166">
        <f t="shared" si="1618"/>
        <v>1220400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3</v>
      </c>
      <c r="C2901" s="291" t="str">
        <f t="shared" si="1623"/>
        <v>GRS</v>
      </c>
      <c r="D2901" s="292">
        <f t="shared" si="1623"/>
        <v>1</v>
      </c>
      <c r="E2901" s="293" t="str">
        <f t="shared" si="1623"/>
        <v>BINDER CLIP JOYKO 280</v>
      </c>
      <c r="F2901" s="162"/>
      <c r="G2901" s="163"/>
      <c r="H2901" s="164">
        <f t="shared" ref="H2901:J2901" si="1624">H2863</f>
        <v>507600</v>
      </c>
      <c r="I2901" s="165">
        <f t="shared" si="1624"/>
        <v>0.1</v>
      </c>
      <c r="J2901" s="165">
        <f t="shared" si="1624"/>
        <v>0</v>
      </c>
      <c r="K2901" s="166">
        <f t="shared" si="1618"/>
        <v>1370520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41"/>
      <c r="K2915" s="315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2">
        <f>SUM(K2898:K2913)</f>
        <v>3154680</v>
      </c>
      <c r="K2916" s="343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4"/>
      <c r="K2917" s="344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5"/>
      <c r="K2919" s="315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5">
        <f>((J2916/1.11)+(K2918/1.11))*11%</f>
        <v>312625.94594594592</v>
      </c>
      <c r="K2920" s="346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5"/>
      <c r="K2921" s="315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3154680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6" t="str">
        <f>J2886</f>
        <v>NOVI / YO</v>
      </c>
      <c r="K2924" s="317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6">
        <f>J2887</f>
        <v>0</v>
      </c>
      <c r="K2925" s="317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23020026</v>
      </c>
      <c r="F2928" s="204"/>
      <c r="G2928" s="205" t="s">
        <v>2</v>
      </c>
      <c r="H2928" s="318" t="str">
        <f>H2890</f>
        <v>CV  WISUDA</v>
      </c>
      <c r="I2928" s="318"/>
      <c r="J2928" s="318"/>
      <c r="K2928" s="319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2" t="s">
        <v>3</v>
      </c>
      <c r="G2929" s="211"/>
      <c r="H2929" s="320"/>
      <c r="I2929" s="320"/>
      <c r="J2929" s="320"/>
      <c r="K2929" s="321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3">
        <f>D2892</f>
        <v>44978</v>
      </c>
      <c r="E2930" s="324"/>
      <c r="F2930" s="322"/>
      <c r="G2930" s="212"/>
      <c r="H2930" s="325" t="str">
        <f>H2892</f>
        <v/>
      </c>
      <c r="I2930" s="325"/>
      <c r="J2930" s="325"/>
      <c r="K2930" s="326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2"/>
      <c r="G2931" s="212"/>
      <c r="H2931" s="327" t="str">
        <f>H2893</f>
        <v>PURWOKERTO</v>
      </c>
      <c r="I2931" s="327"/>
      <c r="J2931" s="327"/>
      <c r="K2931" s="328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1103</v>
      </c>
      <c r="E2932" s="203"/>
      <c r="F2932" s="214"/>
      <c r="G2932" s="215"/>
      <c r="H2932" s="329"/>
      <c r="I2932" s="329"/>
      <c r="J2932" s="329"/>
      <c r="K2932" s="330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12</v>
      </c>
      <c r="C2936" s="296" t="str">
        <f t="shared" si="1649"/>
        <v>LS</v>
      </c>
      <c r="D2936" s="297">
        <f t="shared" si="1649"/>
        <v>0</v>
      </c>
      <c r="E2936" s="298" t="str">
        <f t="shared" si="1649"/>
        <v>GEL PEN KENKO HI-TECH-H 0.28 MM</v>
      </c>
      <c r="F2936" s="239"/>
      <c r="G2936" s="240"/>
      <c r="H2936" s="241">
        <f t="shared" ref="H2936:J2936" si="1650">H2898</f>
        <v>39000</v>
      </c>
      <c r="I2936" s="242">
        <f t="shared" si="1650"/>
        <v>0.1</v>
      </c>
      <c r="J2936" s="242">
        <f t="shared" si="1650"/>
        <v>0</v>
      </c>
      <c r="K2936" s="243">
        <f t="shared" ref="K2936:K2951" si="1651">(B2936*H2936-((B2936*H2936)*I2936))-((B2936*H2936-((B2936*H2936)*I2936))*J2936)</f>
        <v>421200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4</v>
      </c>
      <c r="C2937" s="296" t="str">
        <f t="shared" si="1652"/>
        <v>LS</v>
      </c>
      <c r="D2937" s="297">
        <f t="shared" si="1652"/>
        <v>0</v>
      </c>
      <c r="E2937" s="298" t="str">
        <f t="shared" si="1652"/>
        <v>GEL PEN KENKO K-1</v>
      </c>
      <c r="F2937" s="239"/>
      <c r="G2937" s="240"/>
      <c r="H2937" s="241">
        <f t="shared" ref="H2937:J2937" si="1653">H2899</f>
        <v>39600</v>
      </c>
      <c r="I2937" s="242">
        <f t="shared" si="1653"/>
        <v>0.1</v>
      </c>
      <c r="J2937" s="242">
        <f t="shared" si="1653"/>
        <v>0</v>
      </c>
      <c r="K2937" s="243">
        <f t="shared" si="1651"/>
        <v>142560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20</v>
      </c>
      <c r="C2938" s="296" t="str">
        <f t="shared" si="1654"/>
        <v>GRS</v>
      </c>
      <c r="D2938" s="297">
        <f t="shared" si="1654"/>
        <v>1</v>
      </c>
      <c r="E2938" s="298" t="str">
        <f t="shared" si="1654"/>
        <v>BINDER CLIP JOYKO 155</v>
      </c>
      <c r="F2938" s="239"/>
      <c r="G2938" s="240"/>
      <c r="H2938" s="241">
        <f t="shared" ref="H2938:J2938" si="1655">H2900</f>
        <v>67800</v>
      </c>
      <c r="I2938" s="242">
        <f t="shared" si="1655"/>
        <v>0.1</v>
      </c>
      <c r="J2938" s="242">
        <f t="shared" si="1655"/>
        <v>0</v>
      </c>
      <c r="K2938" s="243">
        <f t="shared" si="1651"/>
        <v>1220400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3</v>
      </c>
      <c r="C2939" s="296" t="str">
        <f t="shared" si="1656"/>
        <v>GRS</v>
      </c>
      <c r="D2939" s="297">
        <f t="shared" si="1656"/>
        <v>1</v>
      </c>
      <c r="E2939" s="298" t="str">
        <f t="shared" si="1656"/>
        <v>BINDER CLIP JOYKO 280</v>
      </c>
      <c r="F2939" s="239"/>
      <c r="G2939" s="240"/>
      <c r="H2939" s="241">
        <f t="shared" ref="H2939:J2939" si="1657">H2901</f>
        <v>507600</v>
      </c>
      <c r="I2939" s="242">
        <f t="shared" si="1657"/>
        <v>0.1</v>
      </c>
      <c r="J2939" s="242">
        <f t="shared" si="1657"/>
        <v>0</v>
      </c>
      <c r="K2939" s="243">
        <f t="shared" si="1651"/>
        <v>1370520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31"/>
      <c r="K2953" s="310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7">
        <f>SUM(K2936:K2951)</f>
        <v>3154680</v>
      </c>
      <c r="K2954" s="308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9"/>
      <c r="K2955" s="309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10"/>
      <c r="K2957" s="310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11">
        <f>((J2954/1.11)+(K2956/1.11))*11%</f>
        <v>312625.94594594592</v>
      </c>
      <c r="K2958" s="312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10"/>
      <c r="K2959" s="310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3154680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3" t="str">
        <f>J2924</f>
        <v>NOVI / YO</v>
      </c>
      <c r="K2962" s="314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3">
        <f>J2925</f>
        <v>0</v>
      </c>
      <c r="K2963" s="314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23020027</v>
      </c>
      <c r="G2966" s="11" t="s">
        <v>2</v>
      </c>
      <c r="H2966" s="360" t="s">
        <v>176</v>
      </c>
      <c r="I2966" s="360"/>
      <c r="J2966" s="360"/>
      <c r="K2966" s="361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4" t="s">
        <v>3</v>
      </c>
      <c r="G2967" s="17"/>
      <c r="H2967" s="362"/>
      <c r="I2967" s="362"/>
      <c r="J2967" s="362"/>
      <c r="K2967" s="363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5">
        <v>44978</v>
      </c>
      <c r="E2968" s="366"/>
      <c r="F2968" s="364"/>
      <c r="G2968" s="18"/>
      <c r="H2968" s="367"/>
      <c r="I2968" s="367"/>
      <c r="J2968" s="367"/>
      <c r="K2968" s="368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4"/>
      <c r="G2969" s="18"/>
      <c r="H2969" s="369" t="s">
        <v>177</v>
      </c>
      <c r="I2969" s="369"/>
      <c r="J2969" s="369"/>
      <c r="K2969" s="370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175</v>
      </c>
      <c r="E2970" s="9"/>
      <c r="F2970" s="21"/>
      <c r="G2970" s="22"/>
      <c r="H2970" s="371"/>
      <c r="I2970" s="371"/>
      <c r="J2970" s="371"/>
      <c r="K2970" s="372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3</v>
      </c>
      <c r="C2974" s="46" t="s">
        <v>49</v>
      </c>
      <c r="D2974" s="94"/>
      <c r="E2974" s="114" t="s">
        <v>165</v>
      </c>
      <c r="F2974" s="48"/>
      <c r="G2974" s="49"/>
      <c r="H2974" s="50">
        <v>69600</v>
      </c>
      <c r="I2974" s="51">
        <v>0.1</v>
      </c>
      <c r="J2974" s="51"/>
      <c r="K2974" s="52">
        <f t="shared" ref="K2974:K2989" si="1682">(B2974*H2974-((B2974*H2974)*I2974))-((B2974*H2974-((B2974*H2974)*I2974))*J2974)</f>
        <v>187920</v>
      </c>
      <c r="L2974" s="36"/>
    </row>
    <row r="2975" spans="1:12" s="10" customFormat="1" ht="14.1" customHeight="1" x14ac:dyDescent="0.25">
      <c r="A2975" s="45">
        <v>2</v>
      </c>
      <c r="B2975" s="46">
        <v>2</v>
      </c>
      <c r="C2975" s="46" t="s">
        <v>42</v>
      </c>
      <c r="D2975" s="94"/>
      <c r="E2975" s="306" t="s">
        <v>178</v>
      </c>
      <c r="F2975" s="48"/>
      <c r="G2975" s="49"/>
      <c r="H2975" s="50">
        <v>102000</v>
      </c>
      <c r="I2975" s="51">
        <v>0.1</v>
      </c>
      <c r="J2975" s="51"/>
      <c r="K2975" s="52">
        <f t="shared" si="1682"/>
        <v>183600</v>
      </c>
      <c r="L2975" s="36"/>
    </row>
    <row r="2976" spans="1:12" s="10" customFormat="1" ht="14.1" customHeight="1" x14ac:dyDescent="0.25">
      <c r="A2976" s="45">
        <v>3</v>
      </c>
      <c r="B2976" s="46">
        <v>3</v>
      </c>
      <c r="C2976" s="46" t="s">
        <v>50</v>
      </c>
      <c r="D2976" s="94"/>
      <c r="E2976" s="63" t="s">
        <v>120</v>
      </c>
      <c r="F2976" s="48"/>
      <c r="G2976" s="49"/>
      <c r="H2976" s="50">
        <v>72000</v>
      </c>
      <c r="I2976" s="51">
        <v>0.1</v>
      </c>
      <c r="J2976" s="51"/>
      <c r="K2976" s="52">
        <f t="shared" si="1682"/>
        <v>194400</v>
      </c>
      <c r="L2976" s="36"/>
    </row>
    <row r="2977" spans="1:12" s="10" customFormat="1" ht="14.1" customHeight="1" x14ac:dyDescent="0.25">
      <c r="A2977" s="45">
        <v>4</v>
      </c>
      <c r="B2977" s="46">
        <v>4</v>
      </c>
      <c r="C2977" s="46" t="s">
        <v>49</v>
      </c>
      <c r="D2977" s="94"/>
      <c r="E2977" s="63" t="s">
        <v>53</v>
      </c>
      <c r="F2977" s="48"/>
      <c r="G2977" s="49"/>
      <c r="H2977" s="50">
        <v>93000</v>
      </c>
      <c r="I2977" s="51">
        <v>0.1</v>
      </c>
      <c r="J2977" s="51"/>
      <c r="K2977" s="52">
        <f t="shared" si="1682"/>
        <v>334800</v>
      </c>
      <c r="L2977" s="36"/>
    </row>
    <row r="2978" spans="1:12" s="10" customFormat="1" ht="14.1" customHeight="1" x14ac:dyDescent="0.25">
      <c r="A2978" s="45">
        <v>5</v>
      </c>
      <c r="B2978" s="46">
        <v>12</v>
      </c>
      <c r="C2978" s="46" t="s">
        <v>49</v>
      </c>
      <c r="D2978" s="94"/>
      <c r="E2978" s="63" t="s">
        <v>172</v>
      </c>
      <c r="F2978" s="48"/>
      <c r="G2978" s="49"/>
      <c r="H2978" s="50">
        <v>39600</v>
      </c>
      <c r="I2978" s="51">
        <v>0.1</v>
      </c>
      <c r="J2978" s="51"/>
      <c r="K2978" s="52">
        <f t="shared" si="1682"/>
        <v>427680</v>
      </c>
      <c r="L2978" s="36"/>
    </row>
    <row r="2979" spans="1:12" s="10" customFormat="1" ht="14.1" customHeight="1" x14ac:dyDescent="0.25">
      <c r="A2979" s="45">
        <v>6</v>
      </c>
      <c r="B2979" s="46">
        <v>4</v>
      </c>
      <c r="C2979" s="46" t="s">
        <v>49</v>
      </c>
      <c r="D2979" s="94"/>
      <c r="E2979" s="63" t="s">
        <v>179</v>
      </c>
      <c r="F2979" s="48"/>
      <c r="G2979" s="49"/>
      <c r="H2979" s="50">
        <v>56400</v>
      </c>
      <c r="I2979" s="51">
        <v>0.1</v>
      </c>
      <c r="J2979" s="51"/>
      <c r="K2979" s="52">
        <f t="shared" si="1682"/>
        <v>203040</v>
      </c>
      <c r="L2979" s="36"/>
    </row>
    <row r="2980" spans="1:12" s="10" customFormat="1" ht="14.1" customHeight="1" x14ac:dyDescent="0.25">
      <c r="A2980" s="45">
        <v>7</v>
      </c>
      <c r="B2980" s="46">
        <v>6</v>
      </c>
      <c r="C2980" s="46" t="s">
        <v>49</v>
      </c>
      <c r="D2980" s="94"/>
      <c r="E2980" s="63" t="s">
        <v>180</v>
      </c>
      <c r="F2980" s="48"/>
      <c r="G2980" s="49"/>
      <c r="H2980" s="50">
        <v>79800</v>
      </c>
      <c r="I2980" s="51">
        <v>0.1</v>
      </c>
      <c r="J2980" s="51"/>
      <c r="K2980" s="52">
        <f t="shared" si="1682"/>
        <v>430920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7"/>
      <c r="K2991" s="34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9">
        <f>SUM(K2974:K2989)</f>
        <v>1962360</v>
      </c>
      <c r="K2992" s="350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1"/>
      <c r="K2993" s="351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8"/>
      <c r="K2995" s="34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2">
        <f>((J2992/1.11)+(K2994/1.11))*11%</f>
        <v>194468.10810810811</v>
      </c>
      <c r="K2996" s="353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8"/>
      <c r="K2997" s="34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1962360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4" t="s">
        <v>45</v>
      </c>
      <c r="K3000" s="355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4"/>
      <c r="K3001" s="355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23020027</v>
      </c>
      <c r="F3004" s="127"/>
      <c r="G3004" s="128" t="s">
        <v>2</v>
      </c>
      <c r="H3004" s="356" t="str">
        <f>H2966</f>
        <v>CV  DWI  JAYA</v>
      </c>
      <c r="I3004" s="356"/>
      <c r="J3004" s="356"/>
      <c r="K3004" s="357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2" t="s">
        <v>3</v>
      </c>
      <c r="G3005" s="134"/>
      <c r="H3005" s="358"/>
      <c r="I3005" s="358"/>
      <c r="J3005" s="358"/>
      <c r="K3005" s="359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3">
        <f>D2968</f>
        <v>44978</v>
      </c>
      <c r="E3006" s="334"/>
      <c r="F3006" s="332"/>
      <c r="G3006" s="135"/>
      <c r="H3006" s="335">
        <f>H2968</f>
        <v>0</v>
      </c>
      <c r="I3006" s="335"/>
      <c r="J3006" s="335"/>
      <c r="K3006" s="336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2"/>
      <c r="G3007" s="135"/>
      <c r="H3007" s="337" t="str">
        <f>H2969</f>
        <v>YOGYAKARTA</v>
      </c>
      <c r="I3007" s="337"/>
      <c r="J3007" s="337"/>
      <c r="K3007" s="338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KO 1106</v>
      </c>
      <c r="E3008" s="126"/>
      <c r="F3008" s="137"/>
      <c r="G3008" s="138"/>
      <c r="H3008" s="339"/>
      <c r="I3008" s="339"/>
      <c r="J3008" s="339"/>
      <c r="K3008" s="340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3</v>
      </c>
      <c r="C3012" s="291" t="str">
        <f t="shared" si="1683"/>
        <v>LS</v>
      </c>
      <c r="D3012" s="292">
        <f t="shared" si="1683"/>
        <v>0</v>
      </c>
      <c r="E3012" s="293" t="str">
        <f t="shared" si="1683"/>
        <v>CORRECTION TAPE KENKO CT-1505FC (15M X 5MM)</v>
      </c>
      <c r="F3012" s="162"/>
      <c r="G3012" s="163"/>
      <c r="H3012" s="164">
        <f t="shared" ref="H3012:J3012" si="1684">H2974</f>
        <v>69600</v>
      </c>
      <c r="I3012" s="165">
        <f t="shared" si="1684"/>
        <v>0.1</v>
      </c>
      <c r="J3012" s="165">
        <f t="shared" si="1684"/>
        <v>0</v>
      </c>
      <c r="K3012" s="166">
        <f t="shared" ref="K3012:K3027" si="1685">(B3012*H3012-((B3012*H3012)*I3012))-((B3012*H3012-((B3012*H3012)*I3012))*J3012)</f>
        <v>187920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2</v>
      </c>
      <c r="C3013" s="291" t="str">
        <f t="shared" si="1686"/>
        <v>GRS</v>
      </c>
      <c r="D3013" s="292">
        <f t="shared" si="1686"/>
        <v>0</v>
      </c>
      <c r="E3013" s="293" t="str">
        <f t="shared" si="1686"/>
        <v>PENSIL KENKO 2B-6019 ANTIBACTERIAL</v>
      </c>
      <c r="F3013" s="162"/>
      <c r="G3013" s="163"/>
      <c r="H3013" s="164">
        <f t="shared" ref="H3013:J3013" si="1687">H2975</f>
        <v>102000</v>
      </c>
      <c r="I3013" s="165">
        <f t="shared" si="1687"/>
        <v>0.1</v>
      </c>
      <c r="J3013" s="165">
        <f t="shared" si="1687"/>
        <v>0</v>
      </c>
      <c r="K3013" s="166">
        <f t="shared" si="1685"/>
        <v>183600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3</v>
      </c>
      <c r="C3014" s="291" t="str">
        <f t="shared" si="1688"/>
        <v>BOX</v>
      </c>
      <c r="D3014" s="292">
        <f t="shared" si="1688"/>
        <v>0</v>
      </c>
      <c r="E3014" s="293" t="str">
        <f t="shared" si="1688"/>
        <v>LEM STICK KENKO 15 GR (TANGGUNG) isi 20 pc</v>
      </c>
      <c r="F3014" s="162"/>
      <c r="G3014" s="163"/>
      <c r="H3014" s="164">
        <f t="shared" ref="H3014:J3014" si="1689">H2976</f>
        <v>72000</v>
      </c>
      <c r="I3014" s="165">
        <f t="shared" si="1689"/>
        <v>0.1</v>
      </c>
      <c r="J3014" s="165">
        <f t="shared" si="1689"/>
        <v>0</v>
      </c>
      <c r="K3014" s="166">
        <f t="shared" si="1685"/>
        <v>194400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4</v>
      </c>
      <c r="C3015" s="291" t="str">
        <f t="shared" si="1690"/>
        <v>LS</v>
      </c>
      <c r="D3015" s="292">
        <f t="shared" si="1690"/>
        <v>0</v>
      </c>
      <c r="E3015" s="293" t="str">
        <f t="shared" si="1690"/>
        <v>STAPLER KENKO HD-10</v>
      </c>
      <c r="F3015" s="162"/>
      <c r="G3015" s="163"/>
      <c r="H3015" s="164">
        <f t="shared" ref="H3015:J3015" si="1691">H2977</f>
        <v>93000</v>
      </c>
      <c r="I3015" s="165">
        <f t="shared" si="1691"/>
        <v>0.1</v>
      </c>
      <c r="J3015" s="165">
        <f t="shared" si="1691"/>
        <v>0</v>
      </c>
      <c r="K3015" s="166">
        <f t="shared" si="1685"/>
        <v>334800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12</v>
      </c>
      <c r="C3016" s="291" t="str">
        <f t="shared" si="1692"/>
        <v>LS</v>
      </c>
      <c r="D3016" s="292">
        <f t="shared" si="1692"/>
        <v>0</v>
      </c>
      <c r="E3016" s="293" t="str">
        <f t="shared" si="1692"/>
        <v>GEL PEN KENKO K-1</v>
      </c>
      <c r="F3016" s="162"/>
      <c r="G3016" s="163"/>
      <c r="H3016" s="164">
        <f t="shared" ref="H3016:J3016" si="1693">H2978</f>
        <v>39600</v>
      </c>
      <c r="I3016" s="165">
        <f t="shared" si="1693"/>
        <v>0.1</v>
      </c>
      <c r="J3016" s="165">
        <f t="shared" si="1693"/>
        <v>0</v>
      </c>
      <c r="K3016" s="166">
        <f t="shared" si="1685"/>
        <v>427680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4</v>
      </c>
      <c r="C3017" s="291" t="str">
        <f t="shared" si="1694"/>
        <v>LS</v>
      </c>
      <c r="D3017" s="292">
        <f t="shared" si="1694"/>
        <v>0</v>
      </c>
      <c r="E3017" s="293" t="str">
        <f t="shared" si="1694"/>
        <v>GUNTING KENKO SC-828</v>
      </c>
      <c r="F3017" s="162"/>
      <c r="G3017" s="163"/>
      <c r="H3017" s="164">
        <f t="shared" ref="H3017:J3017" si="1695">H2979</f>
        <v>56400</v>
      </c>
      <c r="I3017" s="165">
        <f t="shared" si="1695"/>
        <v>0.1</v>
      </c>
      <c r="J3017" s="165">
        <f t="shared" si="1695"/>
        <v>0</v>
      </c>
      <c r="K3017" s="166">
        <f t="shared" si="1685"/>
        <v>203040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6</v>
      </c>
      <c r="C3018" s="291" t="str">
        <f t="shared" si="1696"/>
        <v>LS</v>
      </c>
      <c r="D3018" s="292">
        <f t="shared" si="1696"/>
        <v>0</v>
      </c>
      <c r="E3018" s="293" t="str">
        <f t="shared" si="1696"/>
        <v>GUNTING KENKO SC-838N</v>
      </c>
      <c r="F3018" s="162"/>
      <c r="G3018" s="163"/>
      <c r="H3018" s="164">
        <f t="shared" ref="H3018:J3018" si="1697">H2980</f>
        <v>79800</v>
      </c>
      <c r="I3018" s="165">
        <f t="shared" si="1697"/>
        <v>0.1</v>
      </c>
      <c r="J3018" s="165">
        <f t="shared" si="1697"/>
        <v>0</v>
      </c>
      <c r="K3018" s="166">
        <f t="shared" si="1685"/>
        <v>430920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41"/>
      <c r="K3029" s="315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2">
        <f>SUM(K3012:K3027)</f>
        <v>1962360</v>
      </c>
      <c r="K3030" s="343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4"/>
      <c r="K3031" s="344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5"/>
      <c r="K3033" s="315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5">
        <f>((J3030/1.11)+(K3032/1.11))*11%</f>
        <v>194468.10810810811</v>
      </c>
      <c r="K3034" s="346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5"/>
      <c r="K3035" s="315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1962360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6" t="str">
        <f>J3000</f>
        <v>NOVI / YO</v>
      </c>
      <c r="K3038" s="317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6">
        <f>J3001</f>
        <v>0</v>
      </c>
      <c r="K3039" s="317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23020027</v>
      </c>
      <c r="F3042" s="204"/>
      <c r="G3042" s="205" t="s">
        <v>2</v>
      </c>
      <c r="H3042" s="318" t="str">
        <f>H3004</f>
        <v>CV  DWI  JAYA</v>
      </c>
      <c r="I3042" s="318"/>
      <c r="J3042" s="318"/>
      <c r="K3042" s="319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2" t="s">
        <v>3</v>
      </c>
      <c r="G3043" s="211"/>
      <c r="H3043" s="320"/>
      <c r="I3043" s="320"/>
      <c r="J3043" s="320"/>
      <c r="K3043" s="321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3">
        <f>D3006</f>
        <v>44978</v>
      </c>
      <c r="E3044" s="324"/>
      <c r="F3044" s="322"/>
      <c r="G3044" s="212"/>
      <c r="H3044" s="325">
        <f>H3006</f>
        <v>0</v>
      </c>
      <c r="I3044" s="325"/>
      <c r="J3044" s="325"/>
      <c r="K3044" s="326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2"/>
      <c r="G3045" s="212"/>
      <c r="H3045" s="327" t="str">
        <f>H3007</f>
        <v>YOGYAKARTA</v>
      </c>
      <c r="I3045" s="327"/>
      <c r="J3045" s="327"/>
      <c r="K3045" s="328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KO 1106</v>
      </c>
      <c r="E3046" s="203"/>
      <c r="F3046" s="214"/>
      <c r="G3046" s="215"/>
      <c r="H3046" s="329"/>
      <c r="I3046" s="329"/>
      <c r="J3046" s="329"/>
      <c r="K3046" s="330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3</v>
      </c>
      <c r="C3050" s="296" t="str">
        <f t="shared" si="1716"/>
        <v>LS</v>
      </c>
      <c r="D3050" s="297">
        <f t="shared" si="1716"/>
        <v>0</v>
      </c>
      <c r="E3050" s="298" t="str">
        <f t="shared" si="1716"/>
        <v>CORRECTION TAPE KENKO CT-1505FC (15M X 5MM)</v>
      </c>
      <c r="F3050" s="239"/>
      <c r="G3050" s="240"/>
      <c r="H3050" s="241">
        <f t="shared" ref="H3050:J3050" si="1717">H3012</f>
        <v>69600</v>
      </c>
      <c r="I3050" s="242">
        <f t="shared" si="1717"/>
        <v>0.1</v>
      </c>
      <c r="J3050" s="242">
        <f t="shared" si="1717"/>
        <v>0</v>
      </c>
      <c r="K3050" s="243">
        <f t="shared" ref="K3050:K3065" si="1718">(B3050*H3050-((B3050*H3050)*I3050))-((B3050*H3050-((B3050*H3050)*I3050))*J3050)</f>
        <v>187920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2</v>
      </c>
      <c r="C3051" s="296" t="str">
        <f t="shared" si="1719"/>
        <v>GRS</v>
      </c>
      <c r="D3051" s="297">
        <f t="shared" si="1719"/>
        <v>0</v>
      </c>
      <c r="E3051" s="298" t="str">
        <f t="shared" si="1719"/>
        <v>PENSIL KENKO 2B-6019 ANTIBACTERIAL</v>
      </c>
      <c r="F3051" s="239"/>
      <c r="G3051" s="240"/>
      <c r="H3051" s="241">
        <f t="shared" ref="H3051:J3051" si="1720">H3013</f>
        <v>102000</v>
      </c>
      <c r="I3051" s="242">
        <f t="shared" si="1720"/>
        <v>0.1</v>
      </c>
      <c r="J3051" s="242">
        <f t="shared" si="1720"/>
        <v>0</v>
      </c>
      <c r="K3051" s="243">
        <f t="shared" si="1718"/>
        <v>183600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3</v>
      </c>
      <c r="C3052" s="296" t="str">
        <f t="shared" si="1721"/>
        <v>BOX</v>
      </c>
      <c r="D3052" s="297">
        <f t="shared" si="1721"/>
        <v>0</v>
      </c>
      <c r="E3052" s="298" t="str">
        <f t="shared" si="1721"/>
        <v>LEM STICK KENKO 15 GR (TANGGUNG) isi 20 pc</v>
      </c>
      <c r="F3052" s="239"/>
      <c r="G3052" s="240"/>
      <c r="H3052" s="241">
        <f t="shared" ref="H3052:J3052" si="1722">H3014</f>
        <v>72000</v>
      </c>
      <c r="I3052" s="242">
        <f t="shared" si="1722"/>
        <v>0.1</v>
      </c>
      <c r="J3052" s="242">
        <f t="shared" si="1722"/>
        <v>0</v>
      </c>
      <c r="K3052" s="243">
        <f t="shared" si="1718"/>
        <v>194400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4</v>
      </c>
      <c r="C3053" s="296" t="str">
        <f t="shared" si="1723"/>
        <v>LS</v>
      </c>
      <c r="D3053" s="297">
        <f t="shared" si="1723"/>
        <v>0</v>
      </c>
      <c r="E3053" s="298" t="str">
        <f t="shared" si="1723"/>
        <v>STAPLER KENKO HD-10</v>
      </c>
      <c r="F3053" s="239"/>
      <c r="G3053" s="240"/>
      <c r="H3053" s="241">
        <f t="shared" ref="H3053:J3053" si="1724">H3015</f>
        <v>93000</v>
      </c>
      <c r="I3053" s="242">
        <f t="shared" si="1724"/>
        <v>0.1</v>
      </c>
      <c r="J3053" s="242">
        <f t="shared" si="1724"/>
        <v>0</v>
      </c>
      <c r="K3053" s="243">
        <f t="shared" si="1718"/>
        <v>334800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12</v>
      </c>
      <c r="C3054" s="296" t="str">
        <f t="shared" si="1725"/>
        <v>LS</v>
      </c>
      <c r="D3054" s="297">
        <f t="shared" si="1725"/>
        <v>0</v>
      </c>
      <c r="E3054" s="298" t="str">
        <f t="shared" si="1725"/>
        <v>GEL PEN KENKO K-1</v>
      </c>
      <c r="F3054" s="239"/>
      <c r="G3054" s="240"/>
      <c r="H3054" s="241">
        <f t="shared" ref="H3054:J3054" si="1726">H3016</f>
        <v>39600</v>
      </c>
      <c r="I3054" s="242">
        <f t="shared" si="1726"/>
        <v>0.1</v>
      </c>
      <c r="J3054" s="242">
        <f t="shared" si="1726"/>
        <v>0</v>
      </c>
      <c r="K3054" s="243">
        <f t="shared" si="1718"/>
        <v>427680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4</v>
      </c>
      <c r="C3055" s="296" t="str">
        <f t="shared" si="1727"/>
        <v>LS</v>
      </c>
      <c r="D3055" s="297">
        <f t="shared" si="1727"/>
        <v>0</v>
      </c>
      <c r="E3055" s="298" t="str">
        <f t="shared" si="1727"/>
        <v>GUNTING KENKO SC-828</v>
      </c>
      <c r="F3055" s="239"/>
      <c r="G3055" s="240"/>
      <c r="H3055" s="241">
        <f t="shared" ref="H3055:J3055" si="1728">H3017</f>
        <v>56400</v>
      </c>
      <c r="I3055" s="242">
        <f t="shared" si="1728"/>
        <v>0.1</v>
      </c>
      <c r="J3055" s="242">
        <f t="shared" si="1728"/>
        <v>0</v>
      </c>
      <c r="K3055" s="243">
        <f t="shared" si="1718"/>
        <v>203040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6</v>
      </c>
      <c r="C3056" s="296" t="str">
        <f t="shared" si="1729"/>
        <v>LS</v>
      </c>
      <c r="D3056" s="297">
        <f t="shared" si="1729"/>
        <v>0</v>
      </c>
      <c r="E3056" s="298" t="str">
        <f t="shared" si="1729"/>
        <v>GUNTING KENKO SC-838N</v>
      </c>
      <c r="F3056" s="239"/>
      <c r="G3056" s="240"/>
      <c r="H3056" s="241">
        <f t="shared" ref="H3056:J3056" si="1730">H3018</f>
        <v>79800</v>
      </c>
      <c r="I3056" s="242">
        <f t="shared" si="1730"/>
        <v>0.1</v>
      </c>
      <c r="J3056" s="242">
        <f t="shared" si="1730"/>
        <v>0</v>
      </c>
      <c r="K3056" s="243">
        <f t="shared" si="1718"/>
        <v>430920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31"/>
      <c r="K3067" s="310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7">
        <f>SUM(K3050:K3065)</f>
        <v>1962360</v>
      </c>
      <c r="K3068" s="308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9"/>
      <c r="K3069" s="309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10"/>
      <c r="K3071" s="310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11">
        <f>((J3068/1.11)+(K3070/1.11))*11%</f>
        <v>194468.10810810811</v>
      </c>
      <c r="K3072" s="312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10"/>
      <c r="K3073" s="310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1962360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3" t="str">
        <f>J3038</f>
        <v>NOVI / YO</v>
      </c>
      <c r="K3076" s="314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3">
        <f>J3039</f>
        <v>0</v>
      </c>
      <c r="K3077" s="314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23020028</v>
      </c>
      <c r="G3080" s="11" t="s">
        <v>2</v>
      </c>
      <c r="H3080" s="360" t="s">
        <v>30</v>
      </c>
      <c r="I3080" s="360"/>
      <c r="J3080" s="360"/>
      <c r="K3080" s="361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4" t="s">
        <v>3</v>
      </c>
      <c r="G3081" s="17"/>
      <c r="H3081" s="362"/>
      <c r="I3081" s="362"/>
      <c r="J3081" s="362"/>
      <c r="K3081" s="363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5">
        <v>44974</v>
      </c>
      <c r="E3082" s="366"/>
      <c r="F3082" s="364"/>
      <c r="G3082" s="18"/>
      <c r="H3082" s="367" t="s">
        <v>31</v>
      </c>
      <c r="I3082" s="367"/>
      <c r="J3082" s="367"/>
      <c r="K3082" s="368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4"/>
      <c r="G3083" s="18"/>
      <c r="H3083" s="369" t="s">
        <v>32</v>
      </c>
      <c r="I3083" s="369"/>
      <c r="J3083" s="369"/>
      <c r="K3083" s="370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181</v>
      </c>
      <c r="E3084" s="9"/>
      <c r="F3084" s="21"/>
      <c r="G3084" s="22"/>
      <c r="H3084" s="371"/>
      <c r="I3084" s="371"/>
      <c r="J3084" s="371"/>
      <c r="K3084" s="372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16</v>
      </c>
      <c r="C3088" s="46" t="s">
        <v>50</v>
      </c>
      <c r="D3088" s="94" t="s">
        <v>31</v>
      </c>
      <c r="E3088" s="114" t="s">
        <v>119</v>
      </c>
      <c r="F3088" s="48"/>
      <c r="G3088" s="49"/>
      <c r="H3088" s="50">
        <v>66000</v>
      </c>
      <c r="I3088" s="51">
        <v>0.13</v>
      </c>
      <c r="J3088" s="51"/>
      <c r="K3088" s="52">
        <f t="shared" ref="K3088:K3103" si="1749">(B3088*H3088-((B3088*H3088)*I3088))-((B3088*H3088-((B3088*H3088)*I3088))*J3088)</f>
        <v>918720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7"/>
      <c r="K3105" s="34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9">
        <f>SUM(K3088:K3103)</f>
        <v>918720</v>
      </c>
      <c r="K3106" s="350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1"/>
      <c r="K3107" s="351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8"/>
      <c r="K3109" s="34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2">
        <f>((J3106/1.11)+(K3108/1.11))*11%</f>
        <v>91044.32432432432</v>
      </c>
      <c r="K3110" s="353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8"/>
      <c r="K3111" s="34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918720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4" t="s">
        <v>37</v>
      </c>
      <c r="K3114" s="355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4"/>
      <c r="K3115" s="355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23020028</v>
      </c>
      <c r="F3118" s="127"/>
      <c r="G3118" s="128" t="s">
        <v>2</v>
      </c>
      <c r="H3118" s="356" t="str">
        <f>H3080</f>
        <v>CV TRINITY CENTRAAL</v>
      </c>
      <c r="I3118" s="356"/>
      <c r="J3118" s="356"/>
      <c r="K3118" s="357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2" t="s">
        <v>3</v>
      </c>
      <c r="G3119" s="134"/>
      <c r="H3119" s="358"/>
      <c r="I3119" s="358"/>
      <c r="J3119" s="358"/>
      <c r="K3119" s="359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3">
        <f>D3082</f>
        <v>44974</v>
      </c>
      <c r="E3120" s="334"/>
      <c r="F3120" s="332"/>
      <c r="G3120" s="135"/>
      <c r="H3120" s="335" t="str">
        <f>H3082</f>
        <v/>
      </c>
      <c r="I3120" s="335"/>
      <c r="J3120" s="335"/>
      <c r="K3120" s="336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2"/>
      <c r="G3121" s="135"/>
      <c r="H3121" s="337" t="str">
        <f>H3083</f>
        <v>PURWOKERTO</v>
      </c>
      <c r="I3121" s="337"/>
      <c r="J3121" s="337"/>
      <c r="K3121" s="338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KO 0943</v>
      </c>
      <c r="E3122" s="126"/>
      <c r="F3122" s="137"/>
      <c r="G3122" s="138"/>
      <c r="H3122" s="339"/>
      <c r="I3122" s="339"/>
      <c r="J3122" s="339"/>
      <c r="K3122" s="340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16</v>
      </c>
      <c r="C3126" s="291" t="str">
        <f t="shared" si="1750"/>
        <v>BOX</v>
      </c>
      <c r="D3126" s="292" t="str">
        <f t="shared" si="1750"/>
        <v/>
      </c>
      <c r="E3126" s="293" t="str">
        <f t="shared" si="1750"/>
        <v>LEM STICK KENKO 8 GR (KECIL) isi 30 pc</v>
      </c>
      <c r="F3126" s="162"/>
      <c r="G3126" s="163"/>
      <c r="H3126" s="164">
        <f t="shared" ref="H3126:J3126" si="1751">H3088</f>
        <v>66000</v>
      </c>
      <c r="I3126" s="165">
        <f t="shared" si="1751"/>
        <v>0.13</v>
      </c>
      <c r="J3126" s="165">
        <f t="shared" si="1751"/>
        <v>0</v>
      </c>
      <c r="K3126" s="166">
        <f t="shared" ref="K3126:K3141" si="1752">(B3126*H3126-((B3126*H3126)*I3126))-((B3126*H3126-((B3126*H3126)*I3126))*J3126)</f>
        <v>918720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41"/>
      <c r="K3143" s="315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2">
        <f>SUM(K3126:K3141)</f>
        <v>918720</v>
      </c>
      <c r="K3144" s="343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4"/>
      <c r="K3145" s="344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5"/>
      <c r="K3147" s="315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5">
        <f>((J3144/1.11)+(K3146/1.11))*11%</f>
        <v>91044.32432432432</v>
      </c>
      <c r="K3148" s="346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5"/>
      <c r="K3149" s="315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918720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6" t="str">
        <f>J3114</f>
        <v>NOVI / CONDRO</v>
      </c>
      <c r="K3152" s="317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6">
        <f>J3115</f>
        <v>0</v>
      </c>
      <c r="K3153" s="317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23020028</v>
      </c>
      <c r="F3156" s="204"/>
      <c r="G3156" s="205" t="s">
        <v>2</v>
      </c>
      <c r="H3156" s="318" t="str">
        <f>H3118</f>
        <v>CV TRINITY CENTRAAL</v>
      </c>
      <c r="I3156" s="318"/>
      <c r="J3156" s="318"/>
      <c r="K3156" s="319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2" t="s">
        <v>3</v>
      </c>
      <c r="G3157" s="211"/>
      <c r="H3157" s="320"/>
      <c r="I3157" s="320"/>
      <c r="J3157" s="320"/>
      <c r="K3157" s="321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3">
        <f>D3120</f>
        <v>44974</v>
      </c>
      <c r="E3158" s="324"/>
      <c r="F3158" s="322"/>
      <c r="G3158" s="212"/>
      <c r="H3158" s="325" t="str">
        <f>H3120</f>
        <v/>
      </c>
      <c r="I3158" s="325"/>
      <c r="J3158" s="325"/>
      <c r="K3158" s="326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2"/>
      <c r="G3159" s="212"/>
      <c r="H3159" s="327" t="str">
        <f>H3121</f>
        <v>PURWOKERTO</v>
      </c>
      <c r="I3159" s="327"/>
      <c r="J3159" s="327"/>
      <c r="K3159" s="328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KO 0943</v>
      </c>
      <c r="E3160" s="203"/>
      <c r="F3160" s="214"/>
      <c r="G3160" s="215"/>
      <c r="H3160" s="329"/>
      <c r="I3160" s="329"/>
      <c r="J3160" s="329"/>
      <c r="K3160" s="330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16</v>
      </c>
      <c r="C3164" s="296" t="str">
        <f t="shared" si="1783"/>
        <v>BOX</v>
      </c>
      <c r="D3164" s="297" t="str">
        <f t="shared" si="1783"/>
        <v/>
      </c>
      <c r="E3164" s="298" t="str">
        <f t="shared" si="1783"/>
        <v>LEM STICK KENKO 8 GR (KECIL) isi 30 pc</v>
      </c>
      <c r="F3164" s="239"/>
      <c r="G3164" s="240"/>
      <c r="H3164" s="241">
        <f t="shared" ref="H3164:J3164" si="1784">H3126</f>
        <v>66000</v>
      </c>
      <c r="I3164" s="242">
        <f t="shared" si="1784"/>
        <v>0.13</v>
      </c>
      <c r="J3164" s="242">
        <f t="shared" si="1784"/>
        <v>0</v>
      </c>
      <c r="K3164" s="243">
        <f t="shared" ref="K3164:K3179" si="1785">(B3164*H3164-((B3164*H3164)*I3164))-((B3164*H3164-((B3164*H3164)*I3164))*J3164)</f>
        <v>918720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31"/>
      <c r="K3181" s="310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7">
        <f>SUM(K3164:K3179)</f>
        <v>918720</v>
      </c>
      <c r="K3182" s="308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9"/>
      <c r="K3183" s="309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10"/>
      <c r="K3185" s="310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11">
        <f>((J3182/1.11)+(K3184/1.11))*11%</f>
        <v>91044.32432432432</v>
      </c>
      <c r="K3186" s="312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10"/>
      <c r="K3187" s="310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918720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3" t="str">
        <f>J3152</f>
        <v>NOVI / CONDRO</v>
      </c>
      <c r="K3190" s="314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3">
        <f>J3153</f>
        <v>0</v>
      </c>
      <c r="K3191" s="314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23020029</v>
      </c>
      <c r="G3194" s="11" t="s">
        <v>2</v>
      </c>
      <c r="H3194" s="360" t="s">
        <v>30</v>
      </c>
      <c r="I3194" s="360"/>
      <c r="J3194" s="360"/>
      <c r="K3194" s="361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4" t="s">
        <v>3</v>
      </c>
      <c r="G3195" s="17"/>
      <c r="H3195" s="362"/>
      <c r="I3195" s="362"/>
      <c r="J3195" s="362"/>
      <c r="K3195" s="363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5">
        <v>44980</v>
      </c>
      <c r="E3196" s="366"/>
      <c r="F3196" s="364"/>
      <c r="G3196" s="18"/>
      <c r="H3196" s="367" t="s">
        <v>31</v>
      </c>
      <c r="I3196" s="367"/>
      <c r="J3196" s="367"/>
      <c r="K3196" s="368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4"/>
      <c r="G3197" s="18"/>
      <c r="H3197" s="369" t="s">
        <v>32</v>
      </c>
      <c r="I3197" s="369"/>
      <c r="J3197" s="369"/>
      <c r="K3197" s="370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183</v>
      </c>
      <c r="E3198" s="9"/>
      <c r="F3198" s="21"/>
      <c r="G3198" s="22"/>
      <c r="H3198" s="371"/>
      <c r="I3198" s="371"/>
      <c r="J3198" s="371"/>
      <c r="K3198" s="372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72</v>
      </c>
      <c r="C3202" s="46" t="s">
        <v>34</v>
      </c>
      <c r="D3202" s="94">
        <v>2</v>
      </c>
      <c r="E3202" s="114" t="s">
        <v>182</v>
      </c>
      <c r="F3202" s="48"/>
      <c r="G3202" s="49"/>
      <c r="H3202" s="50">
        <v>41500</v>
      </c>
      <c r="I3202" s="51">
        <v>0.13</v>
      </c>
      <c r="J3202" s="51"/>
      <c r="K3202" s="52">
        <f t="shared" ref="K3202:K3217" si="1816">(B3202*H3202-((B3202*H3202)*I3202))-((B3202*H3202-((B3202*H3202)*I3202))*J3202)</f>
        <v>2599560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7"/>
      <c r="K3219" s="34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9">
        <f>SUM(K3202:K3217)</f>
        <v>2599560</v>
      </c>
      <c r="K3220" s="350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1"/>
      <c r="K3221" s="351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8"/>
      <c r="K3223" s="34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2">
        <f>((J3220/1.11)+(K3222/1.11))*11%</f>
        <v>257614.05405405402</v>
      </c>
      <c r="K3224" s="353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8"/>
      <c r="K3225" s="34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2599560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4" t="s">
        <v>37</v>
      </c>
      <c r="K3228" s="355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4"/>
      <c r="K3229" s="355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23020029</v>
      </c>
      <c r="F3232" s="127"/>
      <c r="G3232" s="128" t="s">
        <v>2</v>
      </c>
      <c r="H3232" s="356" t="str">
        <f>H3194</f>
        <v>CV TRINITY CENTRAAL</v>
      </c>
      <c r="I3232" s="356"/>
      <c r="J3232" s="356"/>
      <c r="K3232" s="357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2" t="s">
        <v>3</v>
      </c>
      <c r="G3233" s="134"/>
      <c r="H3233" s="358"/>
      <c r="I3233" s="358"/>
      <c r="J3233" s="358"/>
      <c r="K3233" s="359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3">
        <f>D3196</f>
        <v>44980</v>
      </c>
      <c r="E3234" s="334"/>
      <c r="F3234" s="332"/>
      <c r="G3234" s="135"/>
      <c r="H3234" s="335" t="str">
        <f>H3196</f>
        <v/>
      </c>
      <c r="I3234" s="335"/>
      <c r="J3234" s="335"/>
      <c r="K3234" s="336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2"/>
      <c r="G3235" s="135"/>
      <c r="H3235" s="337" t="str">
        <f>H3197</f>
        <v>PURWOKERTO</v>
      </c>
      <c r="I3235" s="337"/>
      <c r="J3235" s="337"/>
      <c r="K3235" s="338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KO 1120</v>
      </c>
      <c r="E3236" s="126"/>
      <c r="F3236" s="137"/>
      <c r="G3236" s="138"/>
      <c r="H3236" s="339"/>
      <c r="I3236" s="339"/>
      <c r="J3236" s="339"/>
      <c r="K3236" s="340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72</v>
      </c>
      <c r="C3240" s="291" t="str">
        <f t="shared" si="1817"/>
        <v>PCS</v>
      </c>
      <c r="D3240" s="292">
        <f t="shared" si="1817"/>
        <v>2</v>
      </c>
      <c r="E3240" s="293" t="str">
        <f t="shared" si="1817"/>
        <v>CRAYON / OIL PASTEL JOYKO OP-36S PP CASE SEA WORLD</v>
      </c>
      <c r="F3240" s="162"/>
      <c r="G3240" s="163"/>
      <c r="H3240" s="164">
        <f t="shared" ref="H3240:J3240" si="1818">H3202</f>
        <v>41500</v>
      </c>
      <c r="I3240" s="165">
        <f t="shared" si="1818"/>
        <v>0.13</v>
      </c>
      <c r="J3240" s="165">
        <f t="shared" si="1818"/>
        <v>0</v>
      </c>
      <c r="K3240" s="166">
        <f t="shared" ref="K3240:K3255" si="1819">(B3240*H3240-((B3240*H3240)*I3240))-((B3240*H3240-((B3240*H3240)*I3240))*J3240)</f>
        <v>2599560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41"/>
      <c r="K3257" s="315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2">
        <f>SUM(K3240:K3255)</f>
        <v>2599560</v>
      </c>
      <c r="K3258" s="343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4"/>
      <c r="K3259" s="344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5"/>
      <c r="K3261" s="315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5">
        <f>((J3258/1.11)+(K3260/1.11))*11%</f>
        <v>257614.05405405402</v>
      </c>
      <c r="K3262" s="346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5"/>
      <c r="K3263" s="315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2599560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6" t="str">
        <f>J3228</f>
        <v>NOVI / CONDRO</v>
      </c>
      <c r="K3266" s="317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6">
        <f>J3229</f>
        <v>0</v>
      </c>
      <c r="K3267" s="317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23020029</v>
      </c>
      <c r="F3270" s="204"/>
      <c r="G3270" s="205" t="s">
        <v>2</v>
      </c>
      <c r="H3270" s="318" t="str">
        <f>H3232</f>
        <v>CV TRINITY CENTRAAL</v>
      </c>
      <c r="I3270" s="318"/>
      <c r="J3270" s="318"/>
      <c r="K3270" s="319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2" t="s">
        <v>3</v>
      </c>
      <c r="G3271" s="211"/>
      <c r="H3271" s="320"/>
      <c r="I3271" s="320"/>
      <c r="J3271" s="320"/>
      <c r="K3271" s="321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3">
        <f>D3234</f>
        <v>44980</v>
      </c>
      <c r="E3272" s="324"/>
      <c r="F3272" s="322"/>
      <c r="G3272" s="212"/>
      <c r="H3272" s="325" t="str">
        <f>H3234</f>
        <v/>
      </c>
      <c r="I3272" s="325"/>
      <c r="J3272" s="325"/>
      <c r="K3272" s="326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2"/>
      <c r="G3273" s="212"/>
      <c r="H3273" s="327" t="str">
        <f>H3235</f>
        <v>PURWOKERTO</v>
      </c>
      <c r="I3273" s="327"/>
      <c r="J3273" s="327"/>
      <c r="K3273" s="328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KO 1120</v>
      </c>
      <c r="E3274" s="203"/>
      <c r="F3274" s="214"/>
      <c r="G3274" s="215"/>
      <c r="H3274" s="329"/>
      <c r="I3274" s="329"/>
      <c r="J3274" s="329"/>
      <c r="K3274" s="330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72</v>
      </c>
      <c r="C3278" s="296" t="str">
        <f t="shared" si="1850"/>
        <v>PCS</v>
      </c>
      <c r="D3278" s="297">
        <f t="shared" si="1850"/>
        <v>2</v>
      </c>
      <c r="E3278" s="298" t="str">
        <f t="shared" si="1850"/>
        <v>CRAYON / OIL PASTEL JOYKO OP-36S PP CASE SEA WORLD</v>
      </c>
      <c r="F3278" s="239"/>
      <c r="G3278" s="240"/>
      <c r="H3278" s="241">
        <f t="shared" ref="H3278:J3278" si="1851">H3240</f>
        <v>41500</v>
      </c>
      <c r="I3278" s="242">
        <f t="shared" si="1851"/>
        <v>0.13</v>
      </c>
      <c r="J3278" s="242">
        <f t="shared" si="1851"/>
        <v>0</v>
      </c>
      <c r="K3278" s="243">
        <f t="shared" ref="K3278:K3293" si="1852">(B3278*H3278-((B3278*H3278)*I3278))-((B3278*H3278-((B3278*H3278)*I3278))*J3278)</f>
        <v>2599560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31"/>
      <c r="K3295" s="310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7">
        <f>SUM(K3278:K3293)</f>
        <v>2599560</v>
      </c>
      <c r="K3296" s="308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9"/>
      <c r="K3297" s="309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10"/>
      <c r="K3299" s="310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11">
        <f>((J3296/1.11)+(K3298/1.11))*11%</f>
        <v>257614.05405405402</v>
      </c>
      <c r="K3300" s="312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10"/>
      <c r="K3301" s="310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2599560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3" t="str">
        <f>J3266</f>
        <v>NOVI / CONDRO</v>
      </c>
      <c r="K3304" s="314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3">
        <f>J3267</f>
        <v>0</v>
      </c>
      <c r="K3305" s="314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23020030</v>
      </c>
      <c r="G3308" s="11" t="s">
        <v>2</v>
      </c>
      <c r="H3308" s="360" t="s">
        <v>46</v>
      </c>
      <c r="I3308" s="360"/>
      <c r="J3308" s="360"/>
      <c r="K3308" s="361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4" t="s">
        <v>3</v>
      </c>
      <c r="G3309" s="17"/>
      <c r="H3309" s="362"/>
      <c r="I3309" s="362"/>
      <c r="J3309" s="362"/>
      <c r="K3309" s="363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5">
        <v>44980</v>
      </c>
      <c r="E3310" s="366"/>
      <c r="F3310" s="364"/>
      <c r="G3310" s="18"/>
      <c r="H3310" s="367" t="s">
        <v>47</v>
      </c>
      <c r="I3310" s="367"/>
      <c r="J3310" s="367"/>
      <c r="K3310" s="368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4"/>
      <c r="G3311" s="18"/>
      <c r="H3311" s="369" t="s">
        <v>32</v>
      </c>
      <c r="I3311" s="369"/>
      <c r="J3311" s="369"/>
      <c r="K3311" s="370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184</v>
      </c>
      <c r="E3312" s="9"/>
      <c r="F3312" s="21"/>
      <c r="G3312" s="22"/>
      <c r="H3312" s="371"/>
      <c r="I3312" s="371"/>
      <c r="J3312" s="371"/>
      <c r="K3312" s="372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96</v>
      </c>
      <c r="C3316" s="46" t="s">
        <v>60</v>
      </c>
      <c r="D3316" s="94">
        <v>2</v>
      </c>
      <c r="E3316" s="114" t="s">
        <v>185</v>
      </c>
      <c r="F3316" s="48"/>
      <c r="G3316" s="49"/>
      <c r="H3316" s="50">
        <v>60000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4982400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4"/>
      <c r="E3317" s="114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7"/>
      <c r="K3333" s="34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9">
        <f>SUM(K3316:K3331)</f>
        <v>4982400</v>
      </c>
      <c r="K3334" s="350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1"/>
      <c r="K3335" s="351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8"/>
      <c r="K3337" s="34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2">
        <f>((J3334/1.11)+(K3336/1.11))*11%</f>
        <v>493751.35135135136</v>
      </c>
      <c r="K3338" s="353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8"/>
      <c r="K3339" s="34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4982400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4" t="s">
        <v>37</v>
      </c>
      <c r="K3342" s="355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4"/>
      <c r="K3343" s="355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23020030</v>
      </c>
      <c r="F3346" s="127"/>
      <c r="G3346" s="128" t="s">
        <v>2</v>
      </c>
      <c r="H3346" s="356" t="str">
        <f>H3308</f>
        <v>CV PELITA JAYA</v>
      </c>
      <c r="I3346" s="356"/>
      <c r="J3346" s="356"/>
      <c r="K3346" s="357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2" t="s">
        <v>3</v>
      </c>
      <c r="G3347" s="134"/>
      <c r="H3347" s="358"/>
      <c r="I3347" s="358"/>
      <c r="J3347" s="358"/>
      <c r="K3347" s="359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3">
        <f>D3310</f>
        <v>44980</v>
      </c>
      <c r="E3348" s="334"/>
      <c r="F3348" s="332"/>
      <c r="G3348" s="135"/>
      <c r="H3348" s="335" t="str">
        <f>H3310</f>
        <v>(ANUGERAH SEJAHTERA)</v>
      </c>
      <c r="I3348" s="335"/>
      <c r="J3348" s="335"/>
      <c r="K3348" s="336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2"/>
      <c r="G3349" s="135"/>
      <c r="H3349" s="337" t="str">
        <f>H3311</f>
        <v>PURWOKERTO</v>
      </c>
      <c r="I3349" s="337"/>
      <c r="J3349" s="337"/>
      <c r="K3349" s="338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KO 1121</v>
      </c>
      <c r="E3350" s="126"/>
      <c r="F3350" s="137"/>
      <c r="G3350" s="138"/>
      <c r="H3350" s="339"/>
      <c r="I3350" s="339"/>
      <c r="J3350" s="339"/>
      <c r="K3350" s="340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96</v>
      </c>
      <c r="C3354" s="291" t="str">
        <f t="shared" si="1884"/>
        <v>LSN</v>
      </c>
      <c r="D3354" s="292">
        <f t="shared" si="1884"/>
        <v>2</v>
      </c>
      <c r="E3354" s="293" t="str">
        <f t="shared" si="1884"/>
        <v>CORRECTION TAPE KENKO CT-909 (12M x 5MM)</v>
      </c>
      <c r="F3354" s="162"/>
      <c r="G3354" s="163"/>
      <c r="H3354" s="164">
        <f t="shared" ref="H3354:J3354" si="1885">H3316</f>
        <v>60000</v>
      </c>
      <c r="I3354" s="165">
        <f t="shared" si="1885"/>
        <v>0.13500000000000001</v>
      </c>
      <c r="J3354" s="165">
        <f t="shared" si="1885"/>
        <v>0</v>
      </c>
      <c r="K3354" s="166">
        <f t="shared" ref="K3354:K3369" si="1886">(B3354*H3354-((B3354*H3354)*I3354))-((B3354*H3354-((B3354*H3354)*I3354))*J3354)</f>
        <v>4982400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0</v>
      </c>
      <c r="C3355" s="291">
        <f t="shared" si="1887"/>
        <v>0</v>
      </c>
      <c r="D3355" s="292">
        <f t="shared" si="1887"/>
        <v>0</v>
      </c>
      <c r="E3355" s="293">
        <f t="shared" si="1887"/>
        <v>0</v>
      </c>
      <c r="F3355" s="162"/>
      <c r="G3355" s="163"/>
      <c r="H3355" s="164">
        <f t="shared" ref="H3355:J3355" si="1888">H3317</f>
        <v>0</v>
      </c>
      <c r="I3355" s="165">
        <f t="shared" si="1888"/>
        <v>0</v>
      </c>
      <c r="J3355" s="165">
        <f t="shared" si="1888"/>
        <v>0</v>
      </c>
      <c r="K3355" s="166">
        <f t="shared" si="1886"/>
        <v>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41"/>
      <c r="K3371" s="315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2">
        <f>SUM(K3354:K3369)</f>
        <v>4982400</v>
      </c>
      <c r="K3372" s="343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4"/>
      <c r="K3373" s="344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5"/>
      <c r="K3375" s="315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5">
        <f>((J3372/1.11)+(K3374/1.11))*11%</f>
        <v>493751.35135135136</v>
      </c>
      <c r="K3376" s="346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5"/>
      <c r="K3377" s="315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4982400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6" t="str">
        <f>J3342</f>
        <v>NOVI / CONDRO</v>
      </c>
      <c r="K3380" s="317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6">
        <f>J3343</f>
        <v>0</v>
      </c>
      <c r="K3381" s="317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23020030</v>
      </c>
      <c r="F3384" s="204"/>
      <c r="G3384" s="205" t="s">
        <v>2</v>
      </c>
      <c r="H3384" s="318" t="str">
        <f>H3346</f>
        <v>CV PELITA JAYA</v>
      </c>
      <c r="I3384" s="318"/>
      <c r="J3384" s="318"/>
      <c r="K3384" s="319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2" t="s">
        <v>3</v>
      </c>
      <c r="G3385" s="211"/>
      <c r="H3385" s="320"/>
      <c r="I3385" s="320"/>
      <c r="J3385" s="320"/>
      <c r="K3385" s="321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3">
        <f>D3348</f>
        <v>44980</v>
      </c>
      <c r="E3386" s="324"/>
      <c r="F3386" s="322"/>
      <c r="G3386" s="212"/>
      <c r="H3386" s="325" t="str">
        <f>H3348</f>
        <v>(ANUGERAH SEJAHTERA)</v>
      </c>
      <c r="I3386" s="325"/>
      <c r="J3386" s="325"/>
      <c r="K3386" s="326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2"/>
      <c r="G3387" s="212"/>
      <c r="H3387" s="327" t="str">
        <f>H3349</f>
        <v>PURWOKERTO</v>
      </c>
      <c r="I3387" s="327"/>
      <c r="J3387" s="327"/>
      <c r="K3387" s="328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KO 1121</v>
      </c>
      <c r="E3388" s="203"/>
      <c r="F3388" s="214"/>
      <c r="G3388" s="215"/>
      <c r="H3388" s="329"/>
      <c r="I3388" s="329"/>
      <c r="J3388" s="329"/>
      <c r="K3388" s="330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96</v>
      </c>
      <c r="C3392" s="296" t="str">
        <f t="shared" si="1917"/>
        <v>LSN</v>
      </c>
      <c r="D3392" s="297">
        <f t="shared" si="1917"/>
        <v>2</v>
      </c>
      <c r="E3392" s="298" t="str">
        <f t="shared" si="1917"/>
        <v>CORRECTION TAPE KENKO CT-909 (12M x 5MM)</v>
      </c>
      <c r="F3392" s="239"/>
      <c r="G3392" s="240"/>
      <c r="H3392" s="241">
        <f t="shared" ref="H3392:J3392" si="1918">H3354</f>
        <v>60000</v>
      </c>
      <c r="I3392" s="242">
        <f t="shared" si="1918"/>
        <v>0.13500000000000001</v>
      </c>
      <c r="J3392" s="242">
        <f t="shared" si="1918"/>
        <v>0</v>
      </c>
      <c r="K3392" s="243">
        <f t="shared" ref="K3392:K3407" si="1919">(B3392*H3392-((B3392*H3392)*I3392))-((B3392*H3392-((B3392*H3392)*I3392))*J3392)</f>
        <v>4982400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0</v>
      </c>
      <c r="C3393" s="296">
        <f t="shared" si="1920"/>
        <v>0</v>
      </c>
      <c r="D3393" s="297">
        <f t="shared" si="1920"/>
        <v>0</v>
      </c>
      <c r="E3393" s="298">
        <f t="shared" si="1920"/>
        <v>0</v>
      </c>
      <c r="F3393" s="239"/>
      <c r="G3393" s="240"/>
      <c r="H3393" s="241">
        <f t="shared" ref="H3393:J3393" si="1921">H3355</f>
        <v>0</v>
      </c>
      <c r="I3393" s="242">
        <f t="shared" si="1921"/>
        <v>0</v>
      </c>
      <c r="J3393" s="242">
        <f t="shared" si="1921"/>
        <v>0</v>
      </c>
      <c r="K3393" s="243">
        <f t="shared" si="1919"/>
        <v>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31"/>
      <c r="K3409" s="310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7">
        <f>SUM(K3392:K3407)</f>
        <v>4982400</v>
      </c>
      <c r="K3410" s="308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9"/>
      <c r="K3411" s="309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10"/>
      <c r="K3413" s="310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11">
        <f>((J3410/1.11)+(K3412/1.11))*11%</f>
        <v>493751.35135135136</v>
      </c>
      <c r="K3414" s="312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10"/>
      <c r="K3415" s="310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4982400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3" t="str">
        <f>J3380</f>
        <v>NOVI / CONDRO</v>
      </c>
      <c r="K3418" s="314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3">
        <f>J3381</f>
        <v>0</v>
      </c>
      <c r="K3419" s="314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23020031</v>
      </c>
      <c r="G3422" s="11" t="s">
        <v>2</v>
      </c>
      <c r="H3422" s="360" t="s">
        <v>75</v>
      </c>
      <c r="I3422" s="360"/>
      <c r="J3422" s="360"/>
      <c r="K3422" s="361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4" t="s">
        <v>3</v>
      </c>
      <c r="G3423" s="17"/>
      <c r="H3423" s="362"/>
      <c r="I3423" s="362"/>
      <c r="J3423" s="362"/>
      <c r="K3423" s="363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5">
        <v>44980</v>
      </c>
      <c r="E3424" s="366"/>
      <c r="F3424" s="364"/>
      <c r="G3424" s="18"/>
      <c r="H3424" s="367" t="s">
        <v>31</v>
      </c>
      <c r="I3424" s="367"/>
      <c r="J3424" s="367"/>
      <c r="K3424" s="368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4"/>
      <c r="G3425" s="18"/>
      <c r="H3425" s="369" t="s">
        <v>76</v>
      </c>
      <c r="I3425" s="369"/>
      <c r="J3425" s="369"/>
      <c r="K3425" s="370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186</v>
      </c>
      <c r="E3426" s="9"/>
      <c r="F3426" s="21"/>
      <c r="G3426" s="22"/>
      <c r="H3426" s="371"/>
      <c r="I3426" s="371"/>
      <c r="J3426" s="371"/>
      <c r="K3426" s="372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4</v>
      </c>
      <c r="C3430" s="46" t="s">
        <v>60</v>
      </c>
      <c r="D3430" s="94" t="s">
        <v>31</v>
      </c>
      <c r="E3430" s="114" t="s">
        <v>187</v>
      </c>
      <c r="F3430" s="48"/>
      <c r="G3430" s="49"/>
      <c r="H3430" s="50">
        <v>54000</v>
      </c>
      <c r="I3430" s="51">
        <v>0.14499999999999999</v>
      </c>
      <c r="J3430" s="51"/>
      <c r="K3430" s="52">
        <f t="shared" ref="K3430:K3445" si="1950">(B3430*H3430-((B3430*H3430)*I3430))-((B3430*H3430-((B3430*H3430)*I3430))*J3430)</f>
        <v>184680</v>
      </c>
      <c r="L3430" s="36"/>
    </row>
    <row r="3431" spans="1:12" s="10" customFormat="1" ht="14.1" customHeight="1" x14ac:dyDescent="0.25">
      <c r="A3431" s="45">
        <v>2</v>
      </c>
      <c r="B3431" s="46">
        <v>5</v>
      </c>
      <c r="C3431" s="46" t="s">
        <v>60</v>
      </c>
      <c r="D3431" s="94" t="s">
        <v>31</v>
      </c>
      <c r="E3431" s="114" t="s">
        <v>188</v>
      </c>
      <c r="F3431" s="48"/>
      <c r="G3431" s="49"/>
      <c r="H3431" s="50">
        <v>49200</v>
      </c>
      <c r="I3431" s="51">
        <v>0.14499999999999999</v>
      </c>
      <c r="J3431" s="51"/>
      <c r="K3431" s="52">
        <f t="shared" si="1950"/>
        <v>210330</v>
      </c>
      <c r="L3431" s="36"/>
    </row>
    <row r="3432" spans="1:12" s="10" customFormat="1" ht="14.1" customHeight="1" x14ac:dyDescent="0.25">
      <c r="A3432" s="45">
        <v>3</v>
      </c>
      <c r="B3432" s="46">
        <v>8</v>
      </c>
      <c r="C3432" s="46" t="s">
        <v>60</v>
      </c>
      <c r="D3432" s="94" t="s">
        <v>31</v>
      </c>
      <c r="E3432" s="114" t="s">
        <v>84</v>
      </c>
      <c r="F3432" s="48"/>
      <c r="G3432" s="49"/>
      <c r="H3432" s="50">
        <v>79200</v>
      </c>
      <c r="I3432" s="51">
        <v>0.14499999999999999</v>
      </c>
      <c r="J3432" s="51"/>
      <c r="K3432" s="52">
        <f t="shared" si="1950"/>
        <v>541728</v>
      </c>
      <c r="L3432" s="36"/>
    </row>
    <row r="3433" spans="1:12" s="10" customFormat="1" ht="14.1" customHeight="1" x14ac:dyDescent="0.25">
      <c r="A3433" s="45">
        <v>4</v>
      </c>
      <c r="B3433" s="46">
        <v>2</v>
      </c>
      <c r="C3433" s="46" t="s">
        <v>60</v>
      </c>
      <c r="D3433" s="94" t="s">
        <v>31</v>
      </c>
      <c r="E3433" s="114" t="s">
        <v>78</v>
      </c>
      <c r="F3433" s="48"/>
      <c r="G3433" s="49"/>
      <c r="H3433" s="50">
        <v>522000</v>
      </c>
      <c r="I3433" s="51">
        <v>0.14499999999999999</v>
      </c>
      <c r="J3433" s="51"/>
      <c r="K3433" s="52">
        <f t="shared" si="1950"/>
        <v>892620</v>
      </c>
      <c r="L3433" s="36"/>
    </row>
    <row r="3434" spans="1:12" s="10" customFormat="1" ht="14.1" customHeight="1" x14ac:dyDescent="0.25">
      <c r="A3434" s="45">
        <v>5</v>
      </c>
      <c r="B3434" s="46">
        <v>12</v>
      </c>
      <c r="C3434" s="46" t="s">
        <v>60</v>
      </c>
      <c r="D3434" s="94" t="s">
        <v>31</v>
      </c>
      <c r="E3434" s="114" t="s">
        <v>189</v>
      </c>
      <c r="F3434" s="48"/>
      <c r="G3434" s="49"/>
      <c r="H3434" s="50">
        <v>67200</v>
      </c>
      <c r="I3434" s="51">
        <v>0.14499999999999999</v>
      </c>
      <c r="J3434" s="51"/>
      <c r="K3434" s="52">
        <f t="shared" si="1950"/>
        <v>689472</v>
      </c>
      <c r="L3434" s="36"/>
    </row>
    <row r="3435" spans="1:12" s="10" customFormat="1" ht="14.1" customHeight="1" x14ac:dyDescent="0.25">
      <c r="A3435" s="45">
        <v>6</v>
      </c>
      <c r="B3435" s="46">
        <v>1</v>
      </c>
      <c r="C3435" s="46" t="s">
        <v>60</v>
      </c>
      <c r="D3435" s="94" t="s">
        <v>31</v>
      </c>
      <c r="E3435" s="114" t="s">
        <v>63</v>
      </c>
      <c r="F3435" s="48"/>
      <c r="G3435" s="49"/>
      <c r="H3435" s="50">
        <v>74400</v>
      </c>
      <c r="I3435" s="51">
        <v>0.14499999999999999</v>
      </c>
      <c r="J3435" s="51"/>
      <c r="K3435" s="52">
        <f t="shared" si="1950"/>
        <v>63612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7"/>
      <c r="K3447" s="34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9">
        <f>SUM(K3430:K3445)</f>
        <v>2582442</v>
      </c>
      <c r="K3448" s="350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1"/>
      <c r="K3449" s="351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8"/>
      <c r="K3451" s="34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2">
        <f>((J3448/1.11)+(K3450/1.11))*11%</f>
        <v>255917.67567567568</v>
      </c>
      <c r="K3452" s="353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8"/>
      <c r="K3453" s="34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2582442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4" t="s">
        <v>37</v>
      </c>
      <c r="K3456" s="355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4"/>
      <c r="K3457" s="355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23020031</v>
      </c>
      <c r="F3460" s="127"/>
      <c r="G3460" s="128" t="s">
        <v>2</v>
      </c>
      <c r="H3460" s="356" t="str">
        <f>H3422</f>
        <v>CV RAINBOW NUSANTARA</v>
      </c>
      <c r="I3460" s="356"/>
      <c r="J3460" s="356"/>
      <c r="K3460" s="357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2" t="s">
        <v>3</v>
      </c>
      <c r="G3461" s="134"/>
      <c r="H3461" s="358"/>
      <c r="I3461" s="358"/>
      <c r="J3461" s="358"/>
      <c r="K3461" s="359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3">
        <f>D3424</f>
        <v>44980</v>
      </c>
      <c r="E3462" s="334"/>
      <c r="F3462" s="332"/>
      <c r="G3462" s="135"/>
      <c r="H3462" s="335" t="str">
        <f>H3424</f>
        <v/>
      </c>
      <c r="I3462" s="335"/>
      <c r="J3462" s="335"/>
      <c r="K3462" s="336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2"/>
      <c r="G3463" s="135"/>
      <c r="H3463" s="337" t="str">
        <f>H3425</f>
        <v>SIDOARJO</v>
      </c>
      <c r="I3463" s="337"/>
      <c r="J3463" s="337"/>
      <c r="K3463" s="338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KO 0725</v>
      </c>
      <c r="E3464" s="126"/>
      <c r="F3464" s="137"/>
      <c r="G3464" s="138"/>
      <c r="H3464" s="339"/>
      <c r="I3464" s="339"/>
      <c r="J3464" s="339"/>
      <c r="K3464" s="340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4</v>
      </c>
      <c r="C3468" s="291" t="str">
        <f t="shared" si="1951"/>
        <v>LSN</v>
      </c>
      <c r="D3468" s="292" t="str">
        <f t="shared" si="1951"/>
        <v/>
      </c>
      <c r="E3468" s="293" t="str">
        <f t="shared" si="1951"/>
        <v>STAND PEN SPIRAL KENKO STP-100SG</v>
      </c>
      <c r="F3468" s="162"/>
      <c r="G3468" s="163"/>
      <c r="H3468" s="164">
        <f t="shared" ref="H3468:J3468" si="1952">H3430</f>
        <v>54000</v>
      </c>
      <c r="I3468" s="165">
        <f t="shared" si="1952"/>
        <v>0.14499999999999999</v>
      </c>
      <c r="J3468" s="165">
        <f t="shared" si="1952"/>
        <v>0</v>
      </c>
      <c r="K3468" s="166">
        <f t="shared" ref="K3468:K3483" si="1953">(B3468*H3468-((B3468*H3468)*I3468))-((B3468*H3468-((B3468*H3468)*I3468))*J3468)</f>
        <v>184680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5</v>
      </c>
      <c r="C3469" s="291" t="str">
        <f t="shared" si="1954"/>
        <v>LSN</v>
      </c>
      <c r="D3469" s="292" t="str">
        <f t="shared" si="1954"/>
        <v/>
      </c>
      <c r="E3469" s="293" t="str">
        <f t="shared" si="1954"/>
        <v>STAND PEN SPIRAL KENKO STP-300SG</v>
      </c>
      <c r="F3469" s="162"/>
      <c r="G3469" s="163"/>
      <c r="H3469" s="164">
        <f t="shared" ref="H3469:J3469" si="1955">H3431</f>
        <v>49200</v>
      </c>
      <c r="I3469" s="165">
        <f t="shared" si="1955"/>
        <v>0.14499999999999999</v>
      </c>
      <c r="J3469" s="165">
        <f t="shared" si="1955"/>
        <v>0</v>
      </c>
      <c r="K3469" s="166">
        <f t="shared" si="1953"/>
        <v>210330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8</v>
      </c>
      <c r="C3470" s="291" t="str">
        <f t="shared" si="1956"/>
        <v>LSN</v>
      </c>
      <c r="D3470" s="292" t="str">
        <f t="shared" si="1956"/>
        <v/>
      </c>
      <c r="E3470" s="293" t="str">
        <f t="shared" si="1956"/>
        <v>PENSIL WARNA KENKO CP-12HALF CLASSIC (PENDEK)</v>
      </c>
      <c r="F3470" s="162"/>
      <c r="G3470" s="163"/>
      <c r="H3470" s="164">
        <f t="shared" ref="H3470:J3470" si="1957">H3432</f>
        <v>79200</v>
      </c>
      <c r="I3470" s="165">
        <f t="shared" si="1957"/>
        <v>0.14499999999999999</v>
      </c>
      <c r="J3470" s="165">
        <f t="shared" si="1957"/>
        <v>0</v>
      </c>
      <c r="K3470" s="166">
        <f t="shared" si="1953"/>
        <v>541728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2</v>
      </c>
      <c r="C3471" s="291" t="str">
        <f t="shared" si="1958"/>
        <v>LSN</v>
      </c>
      <c r="D3471" s="292" t="str">
        <f t="shared" si="1958"/>
        <v/>
      </c>
      <c r="E3471" s="293" t="str">
        <f t="shared" si="1958"/>
        <v>GARISAN BESI (STAINLESS STEEL) KENKO 100 CM / 1 M</v>
      </c>
      <c r="F3471" s="162"/>
      <c r="G3471" s="163"/>
      <c r="H3471" s="164">
        <f t="shared" ref="H3471:J3471" si="1959">H3433</f>
        <v>522000</v>
      </c>
      <c r="I3471" s="165">
        <f t="shared" si="1959"/>
        <v>0.14499999999999999</v>
      </c>
      <c r="J3471" s="165">
        <f t="shared" si="1959"/>
        <v>0</v>
      </c>
      <c r="K3471" s="166">
        <f t="shared" si="1953"/>
        <v>892620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12</v>
      </c>
      <c r="C3472" s="291" t="str">
        <f t="shared" si="1960"/>
        <v>LSN</v>
      </c>
      <c r="D3472" s="292" t="str">
        <f t="shared" si="1960"/>
        <v/>
      </c>
      <c r="E3472" s="293" t="str">
        <f t="shared" si="1960"/>
        <v>STAPLER KENKO HD-10MP</v>
      </c>
      <c r="F3472" s="162"/>
      <c r="G3472" s="163"/>
      <c r="H3472" s="164">
        <f t="shared" ref="H3472:J3472" si="1961">H3434</f>
        <v>67200</v>
      </c>
      <c r="I3472" s="165">
        <f t="shared" si="1961"/>
        <v>0.14499999999999999</v>
      </c>
      <c r="J3472" s="165">
        <f t="shared" si="1961"/>
        <v>0</v>
      </c>
      <c r="K3472" s="166">
        <f t="shared" si="1953"/>
        <v>689472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1</v>
      </c>
      <c r="C3473" s="291" t="str">
        <f t="shared" si="1962"/>
        <v>LSN</v>
      </c>
      <c r="D3473" s="292" t="str">
        <f t="shared" si="1962"/>
        <v/>
      </c>
      <c r="E3473" s="293" t="str">
        <f t="shared" si="1962"/>
        <v>DATE STAMP KENKO D-4 (Cap Tanggal 4 Mm)</v>
      </c>
      <c r="F3473" s="162"/>
      <c r="G3473" s="163"/>
      <c r="H3473" s="164">
        <f t="shared" ref="H3473:J3473" si="1963">H3435</f>
        <v>74400</v>
      </c>
      <c r="I3473" s="165">
        <f t="shared" si="1963"/>
        <v>0.14499999999999999</v>
      </c>
      <c r="J3473" s="165">
        <f t="shared" si="1963"/>
        <v>0</v>
      </c>
      <c r="K3473" s="166">
        <f t="shared" si="1953"/>
        <v>63612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41"/>
      <c r="K3485" s="315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2">
        <f>SUM(K3468:K3483)</f>
        <v>2582442</v>
      </c>
      <c r="K3486" s="343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4"/>
      <c r="K3487" s="344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5"/>
      <c r="K3489" s="315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5">
        <f>((J3486/1.11)+(K3488/1.11))*11%</f>
        <v>255917.67567567568</v>
      </c>
      <c r="K3490" s="346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5"/>
      <c r="K3491" s="315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2582442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6" t="str">
        <f>J3456</f>
        <v>NOVI / CONDRO</v>
      </c>
      <c r="K3494" s="317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6">
        <f>J3457</f>
        <v>0</v>
      </c>
      <c r="K3495" s="317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23020031</v>
      </c>
      <c r="F3498" s="204"/>
      <c r="G3498" s="205" t="s">
        <v>2</v>
      </c>
      <c r="H3498" s="318" t="str">
        <f>H3460</f>
        <v>CV RAINBOW NUSANTARA</v>
      </c>
      <c r="I3498" s="318"/>
      <c r="J3498" s="318"/>
      <c r="K3498" s="319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2" t="s">
        <v>3</v>
      </c>
      <c r="G3499" s="211"/>
      <c r="H3499" s="320"/>
      <c r="I3499" s="320"/>
      <c r="J3499" s="320"/>
      <c r="K3499" s="321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3">
        <f>D3462</f>
        <v>44980</v>
      </c>
      <c r="E3500" s="324"/>
      <c r="F3500" s="322"/>
      <c r="G3500" s="212"/>
      <c r="H3500" s="325" t="str">
        <f>H3462</f>
        <v/>
      </c>
      <c r="I3500" s="325"/>
      <c r="J3500" s="325"/>
      <c r="K3500" s="326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2"/>
      <c r="G3501" s="212"/>
      <c r="H3501" s="327" t="str">
        <f>H3463</f>
        <v>SIDOARJO</v>
      </c>
      <c r="I3501" s="327"/>
      <c r="J3501" s="327"/>
      <c r="K3501" s="328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KO 0725</v>
      </c>
      <c r="E3502" s="203"/>
      <c r="F3502" s="214"/>
      <c r="G3502" s="215"/>
      <c r="H3502" s="329"/>
      <c r="I3502" s="329"/>
      <c r="J3502" s="329"/>
      <c r="K3502" s="330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4</v>
      </c>
      <c r="C3506" s="296" t="str">
        <f t="shared" si="1984"/>
        <v>LSN</v>
      </c>
      <c r="D3506" s="297" t="str">
        <f t="shared" si="1984"/>
        <v/>
      </c>
      <c r="E3506" s="298" t="str">
        <f t="shared" si="1984"/>
        <v>STAND PEN SPIRAL KENKO STP-100SG</v>
      </c>
      <c r="F3506" s="239"/>
      <c r="G3506" s="240"/>
      <c r="H3506" s="241">
        <f t="shared" ref="H3506:J3506" si="1985">H3468</f>
        <v>54000</v>
      </c>
      <c r="I3506" s="242">
        <f t="shared" si="1985"/>
        <v>0.14499999999999999</v>
      </c>
      <c r="J3506" s="242">
        <f t="shared" si="1985"/>
        <v>0</v>
      </c>
      <c r="K3506" s="243">
        <f t="shared" ref="K3506:K3521" si="1986">(B3506*H3506-((B3506*H3506)*I3506))-((B3506*H3506-((B3506*H3506)*I3506))*J3506)</f>
        <v>184680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5</v>
      </c>
      <c r="C3507" s="296" t="str">
        <f t="shared" si="1987"/>
        <v>LSN</v>
      </c>
      <c r="D3507" s="297" t="str">
        <f t="shared" si="1987"/>
        <v/>
      </c>
      <c r="E3507" s="298" t="str">
        <f t="shared" si="1987"/>
        <v>STAND PEN SPIRAL KENKO STP-300SG</v>
      </c>
      <c r="F3507" s="239"/>
      <c r="G3507" s="240"/>
      <c r="H3507" s="241">
        <f t="shared" ref="H3507:J3507" si="1988">H3469</f>
        <v>49200</v>
      </c>
      <c r="I3507" s="242">
        <f t="shared" si="1988"/>
        <v>0.14499999999999999</v>
      </c>
      <c r="J3507" s="242">
        <f t="shared" si="1988"/>
        <v>0</v>
      </c>
      <c r="K3507" s="243">
        <f t="shared" si="1986"/>
        <v>210330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8</v>
      </c>
      <c r="C3508" s="296" t="str">
        <f t="shared" si="1989"/>
        <v>LSN</v>
      </c>
      <c r="D3508" s="297" t="str">
        <f t="shared" si="1989"/>
        <v/>
      </c>
      <c r="E3508" s="298" t="str">
        <f t="shared" si="1989"/>
        <v>PENSIL WARNA KENKO CP-12HALF CLASSIC (PENDEK)</v>
      </c>
      <c r="F3508" s="239"/>
      <c r="G3508" s="240"/>
      <c r="H3508" s="241">
        <f t="shared" ref="H3508:J3508" si="1990">H3470</f>
        <v>79200</v>
      </c>
      <c r="I3508" s="242">
        <f t="shared" si="1990"/>
        <v>0.14499999999999999</v>
      </c>
      <c r="J3508" s="242">
        <f t="shared" si="1990"/>
        <v>0</v>
      </c>
      <c r="K3508" s="243">
        <f t="shared" si="1986"/>
        <v>541728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2</v>
      </c>
      <c r="C3509" s="296" t="str">
        <f t="shared" si="1991"/>
        <v>LSN</v>
      </c>
      <c r="D3509" s="297" t="str">
        <f t="shared" si="1991"/>
        <v/>
      </c>
      <c r="E3509" s="298" t="str">
        <f t="shared" si="1991"/>
        <v>GARISAN BESI (STAINLESS STEEL) KENKO 100 CM / 1 M</v>
      </c>
      <c r="F3509" s="239"/>
      <c r="G3509" s="240"/>
      <c r="H3509" s="241">
        <f t="shared" ref="H3509:J3509" si="1992">H3471</f>
        <v>522000</v>
      </c>
      <c r="I3509" s="242">
        <f t="shared" si="1992"/>
        <v>0.14499999999999999</v>
      </c>
      <c r="J3509" s="242">
        <f t="shared" si="1992"/>
        <v>0</v>
      </c>
      <c r="K3509" s="243">
        <f t="shared" si="1986"/>
        <v>892620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12</v>
      </c>
      <c r="C3510" s="296" t="str">
        <f t="shared" si="1993"/>
        <v>LSN</v>
      </c>
      <c r="D3510" s="297" t="str">
        <f t="shared" si="1993"/>
        <v/>
      </c>
      <c r="E3510" s="298" t="str">
        <f t="shared" si="1993"/>
        <v>STAPLER KENKO HD-10MP</v>
      </c>
      <c r="F3510" s="239"/>
      <c r="G3510" s="240"/>
      <c r="H3510" s="241">
        <f t="shared" ref="H3510:J3510" si="1994">H3472</f>
        <v>67200</v>
      </c>
      <c r="I3510" s="242">
        <f t="shared" si="1994"/>
        <v>0.14499999999999999</v>
      </c>
      <c r="J3510" s="242">
        <f t="shared" si="1994"/>
        <v>0</v>
      </c>
      <c r="K3510" s="243">
        <f t="shared" si="1986"/>
        <v>689472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1</v>
      </c>
      <c r="C3511" s="296" t="str">
        <f t="shared" si="1995"/>
        <v>LSN</v>
      </c>
      <c r="D3511" s="297" t="str">
        <f t="shared" si="1995"/>
        <v/>
      </c>
      <c r="E3511" s="298" t="str">
        <f t="shared" si="1995"/>
        <v>DATE STAMP KENKO D-4 (Cap Tanggal 4 Mm)</v>
      </c>
      <c r="F3511" s="239"/>
      <c r="G3511" s="240"/>
      <c r="H3511" s="241">
        <f t="shared" ref="H3511:J3511" si="1996">H3473</f>
        <v>74400</v>
      </c>
      <c r="I3511" s="242">
        <f t="shared" si="1996"/>
        <v>0.14499999999999999</v>
      </c>
      <c r="J3511" s="242">
        <f t="shared" si="1996"/>
        <v>0</v>
      </c>
      <c r="K3511" s="243">
        <f t="shared" si="1986"/>
        <v>63612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31"/>
      <c r="K3523" s="310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7">
        <f>SUM(K3506:K3521)</f>
        <v>2582442</v>
      </c>
      <c r="K3524" s="308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9"/>
      <c r="K3525" s="309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10"/>
      <c r="K3527" s="310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11">
        <f>((J3524/1.11)+(K3526/1.11))*11%</f>
        <v>255917.67567567568</v>
      </c>
      <c r="K3528" s="312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10"/>
      <c r="K3529" s="310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2582442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3" t="str">
        <f>J3494</f>
        <v>NOVI / CONDRO</v>
      </c>
      <c r="K3532" s="314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3">
        <f>J3495</f>
        <v>0</v>
      </c>
      <c r="K3533" s="314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23020032</v>
      </c>
      <c r="G3536" s="11" t="s">
        <v>2</v>
      </c>
      <c r="H3536" s="360" t="s">
        <v>190</v>
      </c>
      <c r="I3536" s="360"/>
      <c r="J3536" s="360"/>
      <c r="K3536" s="361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4" t="s">
        <v>3</v>
      </c>
      <c r="G3537" s="17"/>
      <c r="H3537" s="362"/>
      <c r="I3537" s="362"/>
      <c r="J3537" s="362"/>
      <c r="K3537" s="363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5">
        <v>44980</v>
      </c>
      <c r="E3538" s="366"/>
      <c r="F3538" s="364"/>
      <c r="G3538" s="18"/>
      <c r="H3538" s="367" t="s">
        <v>31</v>
      </c>
      <c r="I3538" s="367"/>
      <c r="J3538" s="367"/>
      <c r="K3538" s="368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4"/>
      <c r="G3539" s="18"/>
      <c r="H3539" s="369" t="s">
        <v>191</v>
      </c>
      <c r="I3539" s="369"/>
      <c r="J3539" s="369"/>
      <c r="K3539" s="370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192</v>
      </c>
      <c r="E3540" s="9"/>
      <c r="F3540" s="21"/>
      <c r="G3540" s="22"/>
      <c r="H3540" s="371"/>
      <c r="I3540" s="371"/>
      <c r="J3540" s="371"/>
      <c r="K3540" s="372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2</v>
      </c>
      <c r="C3544" s="46" t="s">
        <v>60</v>
      </c>
      <c r="D3544" s="94" t="s">
        <v>31</v>
      </c>
      <c r="E3544" s="114" t="s">
        <v>193</v>
      </c>
      <c r="F3544" s="48"/>
      <c r="G3544" s="49"/>
      <c r="H3544" s="50">
        <v>39000</v>
      </c>
      <c r="I3544" s="51">
        <v>0.1</v>
      </c>
      <c r="J3544" s="51"/>
      <c r="K3544" s="52">
        <f t="shared" ref="K3544:K3559" si="2017">(B3544*H3544-((B3544*H3544)*I3544))-((B3544*H3544-((B3544*H3544)*I3544))*J3544)</f>
        <v>70200</v>
      </c>
      <c r="L3544" s="36"/>
    </row>
    <row r="3545" spans="1:12" s="10" customFormat="1" ht="14.1" customHeight="1" x14ac:dyDescent="0.25">
      <c r="A3545" s="45">
        <v>2</v>
      </c>
      <c r="B3545" s="46">
        <v>2</v>
      </c>
      <c r="C3545" s="46" t="s">
        <v>60</v>
      </c>
      <c r="D3545" s="94" t="s">
        <v>31</v>
      </c>
      <c r="E3545" s="114" t="s">
        <v>61</v>
      </c>
      <c r="F3545" s="48"/>
      <c r="G3545" s="49"/>
      <c r="H3545" s="50">
        <v>124200</v>
      </c>
      <c r="I3545" s="51">
        <v>0.1</v>
      </c>
      <c r="J3545" s="51"/>
      <c r="K3545" s="52">
        <f t="shared" si="2017"/>
        <v>223560</v>
      </c>
      <c r="L3545" s="36"/>
    </row>
    <row r="3546" spans="1:12" s="10" customFormat="1" ht="14.1" customHeight="1" x14ac:dyDescent="0.25">
      <c r="A3546" s="45">
        <v>3</v>
      </c>
      <c r="B3546" s="46">
        <v>2</v>
      </c>
      <c r="C3546" s="46" t="s">
        <v>60</v>
      </c>
      <c r="D3546" s="94" t="s">
        <v>31</v>
      </c>
      <c r="E3546" s="114" t="s">
        <v>84</v>
      </c>
      <c r="F3546" s="48"/>
      <c r="G3546" s="49"/>
      <c r="H3546" s="50">
        <v>79200</v>
      </c>
      <c r="I3546" s="51">
        <v>0.1</v>
      </c>
      <c r="J3546" s="51"/>
      <c r="K3546" s="52">
        <f t="shared" si="2017"/>
        <v>142560</v>
      </c>
      <c r="L3546" s="36"/>
    </row>
    <row r="3547" spans="1:12" s="10" customFormat="1" ht="14.1" customHeight="1" x14ac:dyDescent="0.25">
      <c r="A3547" s="45">
        <v>4</v>
      </c>
      <c r="B3547" s="46">
        <v>1</v>
      </c>
      <c r="C3547" s="46" t="s">
        <v>60</v>
      </c>
      <c r="D3547" s="94" t="s">
        <v>31</v>
      </c>
      <c r="E3547" s="114" t="s">
        <v>194</v>
      </c>
      <c r="F3547" s="48"/>
      <c r="G3547" s="49"/>
      <c r="H3547" s="50">
        <v>446400</v>
      </c>
      <c r="I3547" s="51">
        <v>0.1</v>
      </c>
      <c r="J3547" s="51"/>
      <c r="K3547" s="52">
        <f t="shared" si="2017"/>
        <v>401760</v>
      </c>
      <c r="L3547" s="36"/>
    </row>
    <row r="3548" spans="1:12" s="10" customFormat="1" ht="14.1" customHeight="1" x14ac:dyDescent="0.25">
      <c r="A3548" s="45">
        <v>5</v>
      </c>
      <c r="B3548" s="46">
        <v>25</v>
      </c>
      <c r="C3548" s="46" t="s">
        <v>135</v>
      </c>
      <c r="D3548" s="94" t="s">
        <v>31</v>
      </c>
      <c r="E3548" s="114" t="s">
        <v>195</v>
      </c>
      <c r="F3548" s="48"/>
      <c r="G3548" s="49"/>
      <c r="H3548" s="50">
        <v>5700</v>
      </c>
      <c r="I3548" s="51">
        <v>0.1</v>
      </c>
      <c r="J3548" s="51"/>
      <c r="K3548" s="52">
        <f t="shared" si="2017"/>
        <v>128250</v>
      </c>
      <c r="L3548" s="36"/>
    </row>
    <row r="3549" spans="1:12" s="10" customFormat="1" ht="14.1" customHeight="1" x14ac:dyDescent="0.25">
      <c r="A3549" s="45">
        <v>6</v>
      </c>
      <c r="B3549" s="46">
        <v>1</v>
      </c>
      <c r="C3549" s="46" t="s">
        <v>60</v>
      </c>
      <c r="D3549" s="94" t="s">
        <v>31</v>
      </c>
      <c r="E3549" s="114" t="s">
        <v>196</v>
      </c>
      <c r="F3549" s="48"/>
      <c r="G3549" s="49"/>
      <c r="H3549" s="50">
        <v>276000</v>
      </c>
      <c r="I3549" s="51">
        <v>0.1</v>
      </c>
      <c r="J3549" s="51"/>
      <c r="K3549" s="52">
        <f t="shared" si="2017"/>
        <v>248400</v>
      </c>
      <c r="L3549" s="36"/>
    </row>
    <row r="3550" spans="1:12" s="10" customFormat="1" ht="14.1" customHeight="1" x14ac:dyDescent="0.25">
      <c r="A3550" s="45">
        <v>7</v>
      </c>
      <c r="B3550" s="46">
        <v>3</v>
      </c>
      <c r="C3550" s="46" t="s">
        <v>60</v>
      </c>
      <c r="D3550" s="94" t="s">
        <v>31</v>
      </c>
      <c r="E3550" s="114" t="s">
        <v>92</v>
      </c>
      <c r="F3550" s="48"/>
      <c r="G3550" s="49"/>
      <c r="H3550" s="50">
        <v>39600</v>
      </c>
      <c r="I3550" s="51">
        <v>0.1</v>
      </c>
      <c r="J3550" s="51"/>
      <c r="K3550" s="52">
        <f t="shared" si="2017"/>
        <v>106920</v>
      </c>
      <c r="L3550" s="36"/>
    </row>
    <row r="3551" spans="1:12" s="10" customFormat="1" ht="14.1" customHeight="1" x14ac:dyDescent="0.25">
      <c r="A3551" s="45">
        <v>8</v>
      </c>
      <c r="B3551" s="46">
        <v>1</v>
      </c>
      <c r="C3551" s="46" t="s">
        <v>60</v>
      </c>
      <c r="D3551" s="94" t="s">
        <v>31</v>
      </c>
      <c r="E3551" s="115" t="s">
        <v>197</v>
      </c>
      <c r="F3551" s="48"/>
      <c r="G3551" s="49"/>
      <c r="H3551" s="50">
        <v>41400</v>
      </c>
      <c r="I3551" s="51">
        <v>0.1</v>
      </c>
      <c r="J3551" s="51"/>
      <c r="K3551" s="52">
        <f t="shared" si="2017"/>
        <v>37260</v>
      </c>
      <c r="L3551" s="36"/>
    </row>
    <row r="3552" spans="1:12" s="10" customFormat="1" ht="14.1" customHeight="1" x14ac:dyDescent="0.25">
      <c r="A3552" s="45">
        <v>9</v>
      </c>
      <c r="B3552" s="46">
        <v>3</v>
      </c>
      <c r="C3552" s="46" t="s">
        <v>135</v>
      </c>
      <c r="D3552" s="94" t="s">
        <v>31</v>
      </c>
      <c r="E3552" s="114" t="s">
        <v>198</v>
      </c>
      <c r="F3552" s="48"/>
      <c r="G3552" s="49"/>
      <c r="H3552" s="50">
        <v>27500</v>
      </c>
      <c r="I3552" s="51">
        <v>0.1</v>
      </c>
      <c r="J3552" s="51"/>
      <c r="K3552" s="52">
        <f t="shared" si="2017"/>
        <v>74250</v>
      </c>
      <c r="L3552" s="36"/>
    </row>
    <row r="3553" spans="1:12" s="10" customFormat="1" ht="14.1" customHeight="1" x14ac:dyDescent="0.25">
      <c r="A3553" s="45">
        <v>10</v>
      </c>
      <c r="B3553" s="46">
        <v>6</v>
      </c>
      <c r="C3553" s="46" t="s">
        <v>60</v>
      </c>
      <c r="D3553" s="94" t="s">
        <v>31</v>
      </c>
      <c r="E3553" s="114" t="s">
        <v>121</v>
      </c>
      <c r="F3553" s="48"/>
      <c r="G3553" s="49"/>
      <c r="H3553" s="50">
        <v>53400</v>
      </c>
      <c r="I3553" s="51">
        <v>0.1</v>
      </c>
      <c r="J3553" s="51"/>
      <c r="K3553" s="52">
        <f t="shared" si="2017"/>
        <v>288360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7"/>
      <c r="K3561" s="34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9">
        <f>SUM(K3544:K3559)</f>
        <v>1721520</v>
      </c>
      <c r="K3562" s="350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1"/>
      <c r="K3563" s="351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8"/>
      <c r="K3565" s="34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2">
        <f>((J3562/1.11)+(K3564/1.11))*11%</f>
        <v>170601.08108108107</v>
      </c>
      <c r="K3566" s="353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8"/>
      <c r="K3567" s="34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1721520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4" t="s">
        <v>37</v>
      </c>
      <c r="K3570" s="355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4"/>
      <c r="K3571" s="355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23020032</v>
      </c>
      <c r="F3574" s="127"/>
      <c r="G3574" s="128" t="s">
        <v>2</v>
      </c>
      <c r="H3574" s="356" t="str">
        <f>H3536</f>
        <v>CV SINAR CAHAYA NIRMALA</v>
      </c>
      <c r="I3574" s="356"/>
      <c r="J3574" s="356"/>
      <c r="K3574" s="357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2" t="s">
        <v>3</v>
      </c>
      <c r="G3575" s="134"/>
      <c r="H3575" s="358"/>
      <c r="I3575" s="358"/>
      <c r="J3575" s="358"/>
      <c r="K3575" s="359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3">
        <f>D3538</f>
        <v>44980</v>
      </c>
      <c r="E3576" s="334"/>
      <c r="F3576" s="332"/>
      <c r="G3576" s="135"/>
      <c r="H3576" s="335" t="str">
        <f>H3538</f>
        <v/>
      </c>
      <c r="I3576" s="335"/>
      <c r="J3576" s="335"/>
      <c r="K3576" s="336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2"/>
      <c r="G3577" s="135"/>
      <c r="H3577" s="337" t="str">
        <f>H3539</f>
        <v>BREBES</v>
      </c>
      <c r="I3577" s="337"/>
      <c r="J3577" s="337"/>
      <c r="K3577" s="338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1124</v>
      </c>
      <c r="E3578" s="126"/>
      <c r="F3578" s="137"/>
      <c r="G3578" s="138"/>
      <c r="H3578" s="339"/>
      <c r="I3578" s="339"/>
      <c r="J3578" s="339"/>
      <c r="K3578" s="340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2</v>
      </c>
      <c r="C3582" s="291" t="str">
        <f t="shared" si="2018"/>
        <v>LSN</v>
      </c>
      <c r="D3582" s="292" t="str">
        <f t="shared" si="2018"/>
        <v/>
      </c>
      <c r="E3582" s="293" t="str">
        <f t="shared" si="2018"/>
        <v>GEL PEN KENKO HI-TECH-H 0.28 MM FUN COLOR</v>
      </c>
      <c r="F3582" s="162"/>
      <c r="G3582" s="163"/>
      <c r="H3582" s="164">
        <f t="shared" ref="H3582:J3582" si="2019">H3544</f>
        <v>39000</v>
      </c>
      <c r="I3582" s="165">
        <f t="shared" si="2019"/>
        <v>0.1</v>
      </c>
      <c r="J3582" s="165">
        <f t="shared" si="2019"/>
        <v>0</v>
      </c>
      <c r="K3582" s="166">
        <f t="shared" ref="K3582:K3597" si="2020">(B3582*H3582-((B3582*H3582)*I3582))-((B3582*H3582-((B3582*H3582)*I3582))*J3582)</f>
        <v>70200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2</v>
      </c>
      <c r="C3583" s="291" t="str">
        <f t="shared" si="2021"/>
        <v>LSN</v>
      </c>
      <c r="D3583" s="292" t="str">
        <f t="shared" si="2021"/>
        <v/>
      </c>
      <c r="E3583" s="293" t="str">
        <f t="shared" si="2021"/>
        <v>PENSIL WARNA KENKO CP-12F CLASSIC (PANJANG)</v>
      </c>
      <c r="F3583" s="162"/>
      <c r="G3583" s="163"/>
      <c r="H3583" s="164">
        <f t="shared" ref="H3583:J3583" si="2022">H3545</f>
        <v>124200</v>
      </c>
      <c r="I3583" s="165">
        <f t="shared" si="2022"/>
        <v>0.1</v>
      </c>
      <c r="J3583" s="165">
        <f t="shared" si="2022"/>
        <v>0</v>
      </c>
      <c r="K3583" s="166">
        <f t="shared" si="2020"/>
        <v>223560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2</v>
      </c>
      <c r="C3584" s="291" t="str">
        <f t="shared" si="2023"/>
        <v>LSN</v>
      </c>
      <c r="D3584" s="292" t="str">
        <f t="shared" si="2023"/>
        <v/>
      </c>
      <c r="E3584" s="293" t="str">
        <f t="shared" si="2023"/>
        <v>PENSIL WARNA KENKO CP-12HALF CLASSIC (PENDEK)</v>
      </c>
      <c r="F3584" s="162"/>
      <c r="G3584" s="163"/>
      <c r="H3584" s="164">
        <f t="shared" ref="H3584:J3584" si="2024">H3546</f>
        <v>79200</v>
      </c>
      <c r="I3584" s="165">
        <f t="shared" si="2024"/>
        <v>0.1</v>
      </c>
      <c r="J3584" s="165">
        <f t="shared" si="2024"/>
        <v>0</v>
      </c>
      <c r="K3584" s="166">
        <f t="shared" si="2020"/>
        <v>142560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1</v>
      </c>
      <c r="C3585" s="291" t="str">
        <f t="shared" si="2025"/>
        <v>LSN</v>
      </c>
      <c r="D3585" s="292" t="str">
        <f t="shared" si="2025"/>
        <v/>
      </c>
      <c r="E3585" s="293" t="str">
        <f t="shared" si="2025"/>
        <v>CRAYON / OIL PASTEL PUTAR JOYKO TWCR-24MINI (PENDEK)</v>
      </c>
      <c r="F3585" s="162"/>
      <c r="G3585" s="163"/>
      <c r="H3585" s="164">
        <f t="shared" ref="H3585:J3585" si="2026">H3547</f>
        <v>446400</v>
      </c>
      <c r="I3585" s="165">
        <f t="shared" si="2026"/>
        <v>0.1</v>
      </c>
      <c r="J3585" s="165">
        <f t="shared" si="2026"/>
        <v>0</v>
      </c>
      <c r="K3585" s="166">
        <f t="shared" si="2020"/>
        <v>401760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25</v>
      </c>
      <c r="C3586" s="291" t="str">
        <f t="shared" si="2027"/>
        <v>PAK</v>
      </c>
      <c r="D3586" s="292" t="str">
        <f t="shared" si="2027"/>
        <v/>
      </c>
      <c r="E3586" s="293" t="str">
        <f t="shared" si="2027"/>
        <v>LOOSE LEAF JOYART B5-2670 (50S)</v>
      </c>
      <c r="F3586" s="162"/>
      <c r="G3586" s="163"/>
      <c r="H3586" s="164">
        <f t="shared" ref="H3586:J3586" si="2028">H3548</f>
        <v>5700</v>
      </c>
      <c r="I3586" s="165">
        <f t="shared" si="2028"/>
        <v>0.1</v>
      </c>
      <c r="J3586" s="165">
        <f t="shared" si="2028"/>
        <v>0</v>
      </c>
      <c r="K3586" s="166">
        <f t="shared" si="2020"/>
        <v>128250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1</v>
      </c>
      <c r="C3587" s="291" t="str">
        <f t="shared" si="2029"/>
        <v>LSN</v>
      </c>
      <c r="D3587" s="292" t="str">
        <f t="shared" si="2029"/>
        <v/>
      </c>
      <c r="E3587" s="293" t="str">
        <f t="shared" si="2029"/>
        <v>CRAYON / OIL PASTEL JOYKO OP-18S PP CASE SEA WORLD</v>
      </c>
      <c r="F3587" s="162"/>
      <c r="G3587" s="163"/>
      <c r="H3587" s="164">
        <f t="shared" ref="H3587:J3587" si="2030">H3549</f>
        <v>276000</v>
      </c>
      <c r="I3587" s="165">
        <f t="shared" si="2030"/>
        <v>0.1</v>
      </c>
      <c r="J3587" s="165">
        <f t="shared" si="2030"/>
        <v>0</v>
      </c>
      <c r="K3587" s="166">
        <f t="shared" si="2020"/>
        <v>248400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3</v>
      </c>
      <c r="C3588" s="291" t="str">
        <f t="shared" si="2031"/>
        <v>LSN</v>
      </c>
      <c r="D3588" s="292" t="str">
        <f t="shared" si="2031"/>
        <v/>
      </c>
      <c r="E3588" s="293" t="str">
        <f t="shared" si="2031"/>
        <v>GEL PEN KENKO K-1 HITAM</v>
      </c>
      <c r="F3588" s="162"/>
      <c r="G3588" s="163"/>
      <c r="H3588" s="164">
        <f t="shared" ref="H3588:J3588" si="2032">H3550</f>
        <v>39600</v>
      </c>
      <c r="I3588" s="165">
        <f t="shared" si="2032"/>
        <v>0.1</v>
      </c>
      <c r="J3588" s="165">
        <f t="shared" si="2032"/>
        <v>0</v>
      </c>
      <c r="K3588" s="166">
        <f t="shared" si="2020"/>
        <v>106920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1</v>
      </c>
      <c r="C3589" s="291" t="str">
        <f t="shared" si="2033"/>
        <v>LSN</v>
      </c>
      <c r="D3589" s="292" t="str">
        <f t="shared" si="2033"/>
        <v/>
      </c>
      <c r="E3589" s="294" t="str">
        <f t="shared" si="2033"/>
        <v>PAPER CLIP WARNA KENKO 3100</v>
      </c>
      <c r="F3589" s="162"/>
      <c r="G3589" s="163"/>
      <c r="H3589" s="164">
        <f t="shared" ref="H3589:J3589" si="2034">H3551</f>
        <v>41400</v>
      </c>
      <c r="I3589" s="165">
        <f t="shared" si="2034"/>
        <v>0.1</v>
      </c>
      <c r="J3589" s="165">
        <f t="shared" si="2034"/>
        <v>0</v>
      </c>
      <c r="K3589" s="166">
        <f t="shared" si="2020"/>
        <v>37260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3</v>
      </c>
      <c r="C3590" s="291" t="str">
        <f t="shared" si="2035"/>
        <v>PAK</v>
      </c>
      <c r="D3590" s="292" t="str">
        <f t="shared" si="2035"/>
        <v/>
      </c>
      <c r="E3590" s="293" t="str">
        <f t="shared" si="2035"/>
        <v>STIP / PENGHAPUS KENKO ERB-40SQ HITAM</v>
      </c>
      <c r="F3590" s="162"/>
      <c r="G3590" s="163"/>
      <c r="H3590" s="164">
        <f t="shared" ref="H3590:J3590" si="2036">H3552</f>
        <v>27500</v>
      </c>
      <c r="I3590" s="165">
        <f t="shared" si="2036"/>
        <v>0.1</v>
      </c>
      <c r="J3590" s="165">
        <f t="shared" si="2036"/>
        <v>0</v>
      </c>
      <c r="K3590" s="166">
        <f t="shared" si="2020"/>
        <v>74250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6</v>
      </c>
      <c r="C3591" s="291" t="str">
        <f t="shared" si="2037"/>
        <v>LSN</v>
      </c>
      <c r="D3591" s="292" t="str">
        <f t="shared" si="2037"/>
        <v/>
      </c>
      <c r="E3591" s="293" t="str">
        <f t="shared" si="2037"/>
        <v>CORRECTION FLUID KENKO KE-301</v>
      </c>
      <c r="F3591" s="162"/>
      <c r="G3591" s="163"/>
      <c r="H3591" s="164">
        <f t="shared" ref="H3591:J3591" si="2038">H3553</f>
        <v>53400</v>
      </c>
      <c r="I3591" s="165">
        <f t="shared" si="2038"/>
        <v>0.1</v>
      </c>
      <c r="J3591" s="165">
        <f t="shared" si="2038"/>
        <v>0</v>
      </c>
      <c r="K3591" s="166">
        <f t="shared" si="2020"/>
        <v>288360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41"/>
      <c r="K3599" s="315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2">
        <f>SUM(K3582:K3597)</f>
        <v>1721520</v>
      </c>
      <c r="K3600" s="343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4"/>
      <c r="K3601" s="344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5"/>
      <c r="K3603" s="315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5">
        <f>((J3600/1.11)+(K3602/1.11))*11%</f>
        <v>170601.08108108107</v>
      </c>
      <c r="K3604" s="346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5"/>
      <c r="K3605" s="315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1721520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6" t="str">
        <f>J3570</f>
        <v>NOVI / CONDRO</v>
      </c>
      <c r="K3608" s="317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6">
        <f>J3571</f>
        <v>0</v>
      </c>
      <c r="K3609" s="317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23020032</v>
      </c>
      <c r="F3612" s="204"/>
      <c r="G3612" s="205" t="s">
        <v>2</v>
      </c>
      <c r="H3612" s="318" t="str">
        <f>H3574</f>
        <v>CV SINAR CAHAYA NIRMALA</v>
      </c>
      <c r="I3612" s="318"/>
      <c r="J3612" s="318"/>
      <c r="K3612" s="319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2" t="s">
        <v>3</v>
      </c>
      <c r="G3613" s="211"/>
      <c r="H3613" s="320"/>
      <c r="I3613" s="320"/>
      <c r="J3613" s="320"/>
      <c r="K3613" s="321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3">
        <f>D3576</f>
        <v>44980</v>
      </c>
      <c r="E3614" s="324"/>
      <c r="F3614" s="322"/>
      <c r="G3614" s="212"/>
      <c r="H3614" s="325" t="str">
        <f>H3576</f>
        <v/>
      </c>
      <c r="I3614" s="325"/>
      <c r="J3614" s="325"/>
      <c r="K3614" s="326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2"/>
      <c r="G3615" s="212"/>
      <c r="H3615" s="327" t="str">
        <f>H3577</f>
        <v>BREBES</v>
      </c>
      <c r="I3615" s="327"/>
      <c r="J3615" s="327"/>
      <c r="K3615" s="328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1124</v>
      </c>
      <c r="E3616" s="203"/>
      <c r="F3616" s="214"/>
      <c r="G3616" s="215"/>
      <c r="H3616" s="329"/>
      <c r="I3616" s="329"/>
      <c r="J3616" s="329"/>
      <c r="K3616" s="330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2</v>
      </c>
      <c r="C3620" s="296" t="str">
        <f t="shared" si="2051"/>
        <v>LSN</v>
      </c>
      <c r="D3620" s="297" t="str">
        <f t="shared" si="2051"/>
        <v/>
      </c>
      <c r="E3620" s="298" t="str">
        <f t="shared" si="2051"/>
        <v>GEL PEN KENKO HI-TECH-H 0.28 MM FUN COLOR</v>
      </c>
      <c r="F3620" s="239"/>
      <c r="G3620" s="240"/>
      <c r="H3620" s="241">
        <f t="shared" ref="H3620:J3620" si="2052">H3582</f>
        <v>39000</v>
      </c>
      <c r="I3620" s="242">
        <f t="shared" si="2052"/>
        <v>0.1</v>
      </c>
      <c r="J3620" s="242">
        <f t="shared" si="2052"/>
        <v>0</v>
      </c>
      <c r="K3620" s="243">
        <f t="shared" ref="K3620:K3635" si="2053">(B3620*H3620-((B3620*H3620)*I3620))-((B3620*H3620-((B3620*H3620)*I3620))*J3620)</f>
        <v>70200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2</v>
      </c>
      <c r="C3621" s="296" t="str">
        <f t="shared" si="2054"/>
        <v>LSN</v>
      </c>
      <c r="D3621" s="297" t="str">
        <f t="shared" si="2054"/>
        <v/>
      </c>
      <c r="E3621" s="298" t="str">
        <f t="shared" si="2054"/>
        <v>PENSIL WARNA KENKO CP-12F CLASSIC (PANJANG)</v>
      </c>
      <c r="F3621" s="239"/>
      <c r="G3621" s="240"/>
      <c r="H3621" s="241">
        <f t="shared" ref="H3621:J3621" si="2055">H3583</f>
        <v>124200</v>
      </c>
      <c r="I3621" s="242">
        <f t="shared" si="2055"/>
        <v>0.1</v>
      </c>
      <c r="J3621" s="242">
        <f t="shared" si="2055"/>
        <v>0</v>
      </c>
      <c r="K3621" s="243">
        <f t="shared" si="2053"/>
        <v>223560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2</v>
      </c>
      <c r="C3622" s="296" t="str">
        <f t="shared" si="2056"/>
        <v>LSN</v>
      </c>
      <c r="D3622" s="297" t="str">
        <f t="shared" si="2056"/>
        <v/>
      </c>
      <c r="E3622" s="298" t="str">
        <f t="shared" si="2056"/>
        <v>PENSIL WARNA KENKO CP-12HALF CLASSIC (PENDEK)</v>
      </c>
      <c r="F3622" s="239"/>
      <c r="G3622" s="240"/>
      <c r="H3622" s="241">
        <f t="shared" ref="H3622:J3622" si="2057">H3584</f>
        <v>79200</v>
      </c>
      <c r="I3622" s="242">
        <f t="shared" si="2057"/>
        <v>0.1</v>
      </c>
      <c r="J3622" s="242">
        <f t="shared" si="2057"/>
        <v>0</v>
      </c>
      <c r="K3622" s="243">
        <f t="shared" si="2053"/>
        <v>142560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1</v>
      </c>
      <c r="C3623" s="296" t="str">
        <f t="shared" si="2058"/>
        <v>LSN</v>
      </c>
      <c r="D3623" s="297" t="str">
        <f t="shared" si="2058"/>
        <v/>
      </c>
      <c r="E3623" s="298" t="str">
        <f t="shared" si="2058"/>
        <v>CRAYON / OIL PASTEL PUTAR JOYKO TWCR-24MINI (PENDEK)</v>
      </c>
      <c r="F3623" s="239"/>
      <c r="G3623" s="240"/>
      <c r="H3623" s="241">
        <f t="shared" ref="H3623:J3623" si="2059">H3585</f>
        <v>446400</v>
      </c>
      <c r="I3623" s="242">
        <f t="shared" si="2059"/>
        <v>0.1</v>
      </c>
      <c r="J3623" s="242">
        <f t="shared" si="2059"/>
        <v>0</v>
      </c>
      <c r="K3623" s="243">
        <f t="shared" si="2053"/>
        <v>401760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25</v>
      </c>
      <c r="C3624" s="296" t="str">
        <f t="shared" si="2060"/>
        <v>PAK</v>
      </c>
      <c r="D3624" s="297" t="str">
        <f t="shared" si="2060"/>
        <v/>
      </c>
      <c r="E3624" s="298" t="str">
        <f t="shared" si="2060"/>
        <v>LOOSE LEAF JOYART B5-2670 (50S)</v>
      </c>
      <c r="F3624" s="239"/>
      <c r="G3624" s="240"/>
      <c r="H3624" s="241">
        <f t="shared" ref="H3624:J3624" si="2061">H3586</f>
        <v>5700</v>
      </c>
      <c r="I3624" s="242">
        <f t="shared" si="2061"/>
        <v>0.1</v>
      </c>
      <c r="J3624" s="242">
        <f t="shared" si="2061"/>
        <v>0</v>
      </c>
      <c r="K3624" s="243">
        <f t="shared" si="2053"/>
        <v>128250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1</v>
      </c>
      <c r="C3625" s="296" t="str">
        <f t="shared" si="2062"/>
        <v>LSN</v>
      </c>
      <c r="D3625" s="297" t="str">
        <f t="shared" si="2062"/>
        <v/>
      </c>
      <c r="E3625" s="298" t="str">
        <f t="shared" si="2062"/>
        <v>CRAYON / OIL PASTEL JOYKO OP-18S PP CASE SEA WORLD</v>
      </c>
      <c r="F3625" s="239"/>
      <c r="G3625" s="240"/>
      <c r="H3625" s="241">
        <f t="shared" ref="H3625:J3625" si="2063">H3587</f>
        <v>276000</v>
      </c>
      <c r="I3625" s="242">
        <f t="shared" si="2063"/>
        <v>0.1</v>
      </c>
      <c r="J3625" s="242">
        <f t="shared" si="2063"/>
        <v>0</v>
      </c>
      <c r="K3625" s="243">
        <f t="shared" si="2053"/>
        <v>248400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3</v>
      </c>
      <c r="C3626" s="296" t="str">
        <f t="shared" si="2064"/>
        <v>LSN</v>
      </c>
      <c r="D3626" s="297" t="str">
        <f t="shared" si="2064"/>
        <v/>
      </c>
      <c r="E3626" s="298" t="str">
        <f t="shared" si="2064"/>
        <v>GEL PEN KENKO K-1 HITAM</v>
      </c>
      <c r="F3626" s="239"/>
      <c r="G3626" s="240"/>
      <c r="H3626" s="241">
        <f t="shared" ref="H3626:J3626" si="2065">H3588</f>
        <v>39600</v>
      </c>
      <c r="I3626" s="242">
        <f t="shared" si="2065"/>
        <v>0.1</v>
      </c>
      <c r="J3626" s="242">
        <f t="shared" si="2065"/>
        <v>0</v>
      </c>
      <c r="K3626" s="243">
        <f t="shared" si="2053"/>
        <v>106920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1</v>
      </c>
      <c r="C3627" s="296" t="str">
        <f t="shared" si="2066"/>
        <v>LSN</v>
      </c>
      <c r="D3627" s="297" t="str">
        <f t="shared" si="2066"/>
        <v/>
      </c>
      <c r="E3627" s="299" t="str">
        <f t="shared" si="2066"/>
        <v>PAPER CLIP WARNA KENKO 3100</v>
      </c>
      <c r="F3627" s="239"/>
      <c r="G3627" s="240"/>
      <c r="H3627" s="241">
        <f t="shared" ref="H3627:J3627" si="2067">H3589</f>
        <v>41400</v>
      </c>
      <c r="I3627" s="242">
        <f t="shared" si="2067"/>
        <v>0.1</v>
      </c>
      <c r="J3627" s="242">
        <f t="shared" si="2067"/>
        <v>0</v>
      </c>
      <c r="K3627" s="243">
        <f t="shared" si="2053"/>
        <v>37260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3</v>
      </c>
      <c r="C3628" s="296" t="str">
        <f t="shared" si="2068"/>
        <v>PAK</v>
      </c>
      <c r="D3628" s="297" t="str">
        <f t="shared" si="2068"/>
        <v/>
      </c>
      <c r="E3628" s="298" t="str">
        <f t="shared" si="2068"/>
        <v>STIP / PENGHAPUS KENKO ERB-40SQ HITAM</v>
      </c>
      <c r="F3628" s="239"/>
      <c r="G3628" s="240"/>
      <c r="H3628" s="241">
        <f t="shared" ref="H3628:J3628" si="2069">H3590</f>
        <v>27500</v>
      </c>
      <c r="I3628" s="242">
        <f t="shared" si="2069"/>
        <v>0.1</v>
      </c>
      <c r="J3628" s="242">
        <f t="shared" si="2069"/>
        <v>0</v>
      </c>
      <c r="K3628" s="243">
        <f t="shared" si="2053"/>
        <v>74250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6</v>
      </c>
      <c r="C3629" s="296" t="str">
        <f t="shared" si="2070"/>
        <v>LSN</v>
      </c>
      <c r="D3629" s="297" t="str">
        <f t="shared" si="2070"/>
        <v/>
      </c>
      <c r="E3629" s="298" t="str">
        <f t="shared" si="2070"/>
        <v>CORRECTION FLUID KENKO KE-301</v>
      </c>
      <c r="F3629" s="239"/>
      <c r="G3629" s="240"/>
      <c r="H3629" s="241">
        <f t="shared" ref="H3629:J3629" si="2071">H3591</f>
        <v>53400</v>
      </c>
      <c r="I3629" s="242">
        <f t="shared" si="2071"/>
        <v>0.1</v>
      </c>
      <c r="J3629" s="242">
        <f t="shared" si="2071"/>
        <v>0</v>
      </c>
      <c r="K3629" s="243">
        <f t="shared" si="2053"/>
        <v>288360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31"/>
      <c r="K3637" s="310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7">
        <f>SUM(K3620:K3635)</f>
        <v>1721520</v>
      </c>
      <c r="K3638" s="308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9"/>
      <c r="K3639" s="309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10"/>
      <c r="K3641" s="310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11">
        <f>((J3638/1.11)+(K3640/1.11))*11%</f>
        <v>170601.08108108107</v>
      </c>
      <c r="K3642" s="312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10"/>
      <c r="K3643" s="310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1721520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3" t="str">
        <f>J3608</f>
        <v>NOVI / CONDRO</v>
      </c>
      <c r="K3646" s="314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3">
        <f>J3609</f>
        <v>0</v>
      </c>
      <c r="K3647" s="314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23020033</v>
      </c>
      <c r="G3650" s="11" t="s">
        <v>2</v>
      </c>
      <c r="H3650" s="360" t="s">
        <v>30</v>
      </c>
      <c r="I3650" s="360"/>
      <c r="J3650" s="360"/>
      <c r="K3650" s="361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4" t="s">
        <v>3</v>
      </c>
      <c r="G3651" s="17"/>
      <c r="H3651" s="362"/>
      <c r="I3651" s="362"/>
      <c r="J3651" s="362"/>
      <c r="K3651" s="363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5">
        <v>44980</v>
      </c>
      <c r="E3652" s="366"/>
      <c r="F3652" s="364"/>
      <c r="G3652" s="18"/>
      <c r="H3652" s="367" t="s">
        <v>31</v>
      </c>
      <c r="I3652" s="367"/>
      <c r="J3652" s="367"/>
      <c r="K3652" s="368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4"/>
      <c r="G3653" s="18"/>
      <c r="H3653" s="369" t="s">
        <v>32</v>
      </c>
      <c r="I3653" s="369"/>
      <c r="J3653" s="369"/>
      <c r="K3653" s="370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202</v>
      </c>
      <c r="E3654" s="9"/>
      <c r="F3654" s="21"/>
      <c r="G3654" s="22"/>
      <c r="H3654" s="371"/>
      <c r="I3654" s="371"/>
      <c r="J3654" s="371"/>
      <c r="K3654" s="372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20</v>
      </c>
      <c r="C3658" s="46" t="s">
        <v>60</v>
      </c>
      <c r="D3658" s="94" t="s">
        <v>31</v>
      </c>
      <c r="E3658" s="114" t="s">
        <v>199</v>
      </c>
      <c r="F3658" s="48"/>
      <c r="G3658" s="49"/>
      <c r="H3658" s="50">
        <v>68400</v>
      </c>
      <c r="I3658" s="51">
        <v>0.13</v>
      </c>
      <c r="J3658" s="51"/>
      <c r="K3658" s="52">
        <f t="shared" ref="K3658:K3673" si="2084">(B3658*H3658-((B3658*H3658)*I3658))-((B3658*H3658-((B3658*H3658)*I3658))*J3658)</f>
        <v>1190160</v>
      </c>
      <c r="L3658" s="36"/>
    </row>
    <row r="3659" spans="1:12" s="10" customFormat="1" ht="14.1" customHeight="1" x14ac:dyDescent="0.25">
      <c r="A3659" s="45">
        <v>2</v>
      </c>
      <c r="B3659" s="46">
        <v>20</v>
      </c>
      <c r="C3659" s="46" t="s">
        <v>60</v>
      </c>
      <c r="D3659" s="94" t="s">
        <v>31</v>
      </c>
      <c r="E3659" s="114" t="s">
        <v>200</v>
      </c>
      <c r="F3659" s="48"/>
      <c r="G3659" s="49"/>
      <c r="H3659" s="50">
        <v>69600</v>
      </c>
      <c r="I3659" s="51">
        <v>0.13</v>
      </c>
      <c r="J3659" s="51"/>
      <c r="K3659" s="52">
        <f t="shared" si="2084"/>
        <v>1211040</v>
      </c>
      <c r="L3659" s="36"/>
    </row>
    <row r="3660" spans="1:12" s="10" customFormat="1" ht="14.1" customHeight="1" x14ac:dyDescent="0.25">
      <c r="A3660" s="45">
        <v>3</v>
      </c>
      <c r="B3660" s="46">
        <v>20</v>
      </c>
      <c r="C3660" s="46" t="s">
        <v>60</v>
      </c>
      <c r="D3660" s="94" t="s">
        <v>31</v>
      </c>
      <c r="E3660" s="114" t="s">
        <v>165</v>
      </c>
      <c r="F3660" s="48"/>
      <c r="G3660" s="49"/>
      <c r="H3660" s="50">
        <v>69600</v>
      </c>
      <c r="I3660" s="51">
        <v>0.13</v>
      </c>
      <c r="J3660" s="51"/>
      <c r="K3660" s="52">
        <f t="shared" si="2084"/>
        <v>1211040</v>
      </c>
      <c r="L3660" s="36"/>
    </row>
    <row r="3661" spans="1:12" s="10" customFormat="1" ht="14.1" customHeight="1" x14ac:dyDescent="0.25">
      <c r="A3661" s="45">
        <v>4</v>
      </c>
      <c r="B3661" s="46">
        <v>13</v>
      </c>
      <c r="C3661" s="46" t="s">
        <v>60</v>
      </c>
      <c r="D3661" s="94" t="s">
        <v>31</v>
      </c>
      <c r="E3661" s="114" t="s">
        <v>201</v>
      </c>
      <c r="F3661" s="48"/>
      <c r="G3661" s="49"/>
      <c r="H3661" s="50">
        <v>54000</v>
      </c>
      <c r="I3661" s="51">
        <v>0.13</v>
      </c>
      <c r="J3661" s="51"/>
      <c r="K3661" s="52">
        <f t="shared" si="2084"/>
        <v>610740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7"/>
      <c r="K3675" s="348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9">
        <f>SUM(K3658:K3673)</f>
        <v>4222980</v>
      </c>
      <c r="K3676" s="350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1"/>
      <c r="K3677" s="351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8"/>
      <c r="K3679" s="348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2">
        <f>((J3676/1.11)+(K3678/1.11))*11%</f>
        <v>418493.51351351349</v>
      </c>
      <c r="K3680" s="353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8"/>
      <c r="K3681" s="348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4222980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4" t="s">
        <v>37</v>
      </c>
      <c r="K3684" s="355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4"/>
      <c r="K3685" s="355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23020033</v>
      </c>
      <c r="F3688" s="127"/>
      <c r="G3688" s="128" t="s">
        <v>2</v>
      </c>
      <c r="H3688" s="356" t="str">
        <f>H3650</f>
        <v>CV TRINITY CENTRAAL</v>
      </c>
      <c r="I3688" s="356"/>
      <c r="J3688" s="356"/>
      <c r="K3688" s="357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2" t="s">
        <v>3</v>
      </c>
      <c r="G3689" s="134"/>
      <c r="H3689" s="358"/>
      <c r="I3689" s="358"/>
      <c r="J3689" s="358"/>
      <c r="K3689" s="359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3">
        <f>D3652</f>
        <v>44980</v>
      </c>
      <c r="E3690" s="334"/>
      <c r="F3690" s="332"/>
      <c r="G3690" s="135"/>
      <c r="H3690" s="335" t="str">
        <f>H3652</f>
        <v/>
      </c>
      <c r="I3690" s="335"/>
      <c r="J3690" s="335"/>
      <c r="K3690" s="336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2"/>
      <c r="G3691" s="135"/>
      <c r="H3691" s="337" t="str">
        <f>H3653</f>
        <v>PURWOKERTO</v>
      </c>
      <c r="I3691" s="337"/>
      <c r="J3691" s="337"/>
      <c r="K3691" s="338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1073</v>
      </c>
      <c r="E3692" s="126"/>
      <c r="F3692" s="137"/>
      <c r="G3692" s="138"/>
      <c r="H3692" s="339"/>
      <c r="I3692" s="339"/>
      <c r="J3692" s="339"/>
      <c r="K3692" s="340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20</v>
      </c>
      <c r="C3696" s="291" t="str">
        <f t="shared" si="2085"/>
        <v>LSN</v>
      </c>
      <c r="D3696" s="292" t="str">
        <f t="shared" si="2085"/>
        <v/>
      </c>
      <c r="E3696" s="293" t="str">
        <f t="shared" si="2085"/>
        <v>CORRECTION TAPE JOYKO CT-540</v>
      </c>
      <c r="F3696" s="162"/>
      <c r="G3696" s="163"/>
      <c r="H3696" s="164">
        <f t="shared" ref="H3696:J3696" si="2086">H3658</f>
        <v>68400</v>
      </c>
      <c r="I3696" s="165">
        <f t="shared" si="2086"/>
        <v>0.13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1190160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20</v>
      </c>
      <c r="C3697" s="291" t="str">
        <f t="shared" si="2088"/>
        <v>LSN</v>
      </c>
      <c r="D3697" s="292" t="str">
        <f t="shared" si="2088"/>
        <v/>
      </c>
      <c r="E3697" s="293" t="str">
        <f t="shared" si="2088"/>
        <v>CORRECTION TAPE JOYKO CT-545</v>
      </c>
      <c r="F3697" s="162"/>
      <c r="G3697" s="163"/>
      <c r="H3697" s="164">
        <f t="shared" ref="H3697:J3697" si="2089">H3659</f>
        <v>69600</v>
      </c>
      <c r="I3697" s="165">
        <f t="shared" si="2089"/>
        <v>0.13</v>
      </c>
      <c r="J3697" s="165">
        <f t="shared" si="2089"/>
        <v>0</v>
      </c>
      <c r="K3697" s="166">
        <f t="shared" si="2087"/>
        <v>1211040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20</v>
      </c>
      <c r="C3698" s="291" t="str">
        <f t="shared" si="2090"/>
        <v>LSN</v>
      </c>
      <c r="D3698" s="292" t="str">
        <f t="shared" si="2090"/>
        <v/>
      </c>
      <c r="E3698" s="293" t="str">
        <f t="shared" si="2090"/>
        <v>CORRECTION TAPE KENKO CT-1505FC (15M X 5MM)</v>
      </c>
      <c r="F3698" s="162"/>
      <c r="G3698" s="163"/>
      <c r="H3698" s="164">
        <f t="shared" ref="H3698:J3698" si="2091">H3660</f>
        <v>69600</v>
      </c>
      <c r="I3698" s="165">
        <f t="shared" si="2091"/>
        <v>0.13</v>
      </c>
      <c r="J3698" s="165">
        <f t="shared" si="2091"/>
        <v>0</v>
      </c>
      <c r="K3698" s="166">
        <f t="shared" si="2087"/>
        <v>1211040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13</v>
      </c>
      <c r="C3699" s="291" t="str">
        <f t="shared" si="2092"/>
        <v>LSN</v>
      </c>
      <c r="D3699" s="292" t="str">
        <f t="shared" si="2092"/>
        <v/>
      </c>
      <c r="E3699" s="293" t="str">
        <f t="shared" si="2092"/>
        <v>CORRECTION TAPE KENKO CT-809 (8M x 5MM)</v>
      </c>
      <c r="F3699" s="162"/>
      <c r="G3699" s="163"/>
      <c r="H3699" s="164">
        <f t="shared" ref="H3699:J3699" si="2093">H3661</f>
        <v>54000</v>
      </c>
      <c r="I3699" s="165">
        <f t="shared" si="2093"/>
        <v>0.13</v>
      </c>
      <c r="J3699" s="165">
        <f t="shared" si="2093"/>
        <v>0</v>
      </c>
      <c r="K3699" s="166">
        <f t="shared" si="2087"/>
        <v>610740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41"/>
      <c r="K3713" s="315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2">
        <f>SUM(K3696:K3711)</f>
        <v>4222980</v>
      </c>
      <c r="K3714" s="343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4"/>
      <c r="K3715" s="344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5"/>
      <c r="K3717" s="315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5">
        <f>((J3714/1.11)+(K3716/1.11))*11%</f>
        <v>418493.51351351349</v>
      </c>
      <c r="K3718" s="346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5"/>
      <c r="K3719" s="315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4222980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6" t="str">
        <f>J3684</f>
        <v>NOVI / CONDRO</v>
      </c>
      <c r="K3722" s="317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6">
        <f>J3685</f>
        <v>0</v>
      </c>
      <c r="K3723" s="317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23020033</v>
      </c>
      <c r="F3726" s="204"/>
      <c r="G3726" s="205" t="s">
        <v>2</v>
      </c>
      <c r="H3726" s="318" t="str">
        <f>H3688</f>
        <v>CV TRINITY CENTRAAL</v>
      </c>
      <c r="I3726" s="318"/>
      <c r="J3726" s="318"/>
      <c r="K3726" s="319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2" t="s">
        <v>3</v>
      </c>
      <c r="G3727" s="211"/>
      <c r="H3727" s="320"/>
      <c r="I3727" s="320"/>
      <c r="J3727" s="320"/>
      <c r="K3727" s="321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3">
        <f>D3690</f>
        <v>44980</v>
      </c>
      <c r="E3728" s="324"/>
      <c r="F3728" s="322"/>
      <c r="G3728" s="212"/>
      <c r="H3728" s="325" t="str">
        <f>H3690</f>
        <v/>
      </c>
      <c r="I3728" s="325"/>
      <c r="J3728" s="325"/>
      <c r="K3728" s="326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2"/>
      <c r="G3729" s="212"/>
      <c r="H3729" s="327" t="str">
        <f>H3691</f>
        <v>PURWOKERTO</v>
      </c>
      <c r="I3729" s="327"/>
      <c r="J3729" s="327"/>
      <c r="K3729" s="328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1073</v>
      </c>
      <c r="E3730" s="203"/>
      <c r="F3730" s="214"/>
      <c r="G3730" s="215"/>
      <c r="H3730" s="329"/>
      <c r="I3730" s="329"/>
      <c r="J3730" s="329"/>
      <c r="K3730" s="330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20</v>
      </c>
      <c r="C3734" s="296" t="str">
        <f t="shared" si="2118"/>
        <v>LSN</v>
      </c>
      <c r="D3734" s="297" t="str">
        <f t="shared" si="2118"/>
        <v/>
      </c>
      <c r="E3734" s="298" t="str">
        <f t="shared" si="2118"/>
        <v>CORRECTION TAPE JOYKO CT-540</v>
      </c>
      <c r="F3734" s="239"/>
      <c r="G3734" s="240"/>
      <c r="H3734" s="241">
        <f t="shared" ref="H3734:J3734" si="2119">H3696</f>
        <v>68400</v>
      </c>
      <c r="I3734" s="242">
        <f t="shared" si="2119"/>
        <v>0.13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1190160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20</v>
      </c>
      <c r="C3735" s="296" t="str">
        <f t="shared" si="2121"/>
        <v>LSN</v>
      </c>
      <c r="D3735" s="297" t="str">
        <f t="shared" si="2121"/>
        <v/>
      </c>
      <c r="E3735" s="298" t="str">
        <f t="shared" si="2121"/>
        <v>CORRECTION TAPE JOYKO CT-545</v>
      </c>
      <c r="F3735" s="239"/>
      <c r="G3735" s="240"/>
      <c r="H3735" s="241">
        <f t="shared" ref="H3735:J3735" si="2122">H3697</f>
        <v>69600</v>
      </c>
      <c r="I3735" s="242">
        <f t="shared" si="2122"/>
        <v>0.13</v>
      </c>
      <c r="J3735" s="242">
        <f t="shared" si="2122"/>
        <v>0</v>
      </c>
      <c r="K3735" s="243">
        <f t="shared" si="2120"/>
        <v>1211040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20</v>
      </c>
      <c r="C3736" s="296" t="str">
        <f t="shared" si="2123"/>
        <v>LSN</v>
      </c>
      <c r="D3736" s="297" t="str">
        <f t="shared" si="2123"/>
        <v/>
      </c>
      <c r="E3736" s="298" t="str">
        <f t="shared" si="2123"/>
        <v>CORRECTION TAPE KENKO CT-1505FC (15M X 5MM)</v>
      </c>
      <c r="F3736" s="239"/>
      <c r="G3736" s="240"/>
      <c r="H3736" s="241">
        <f t="shared" ref="H3736:J3736" si="2124">H3698</f>
        <v>69600</v>
      </c>
      <c r="I3736" s="242">
        <f t="shared" si="2124"/>
        <v>0.13</v>
      </c>
      <c r="J3736" s="242">
        <f t="shared" si="2124"/>
        <v>0</v>
      </c>
      <c r="K3736" s="243">
        <f t="shared" si="2120"/>
        <v>1211040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13</v>
      </c>
      <c r="C3737" s="296" t="str">
        <f t="shared" si="2125"/>
        <v>LSN</v>
      </c>
      <c r="D3737" s="297" t="str">
        <f t="shared" si="2125"/>
        <v/>
      </c>
      <c r="E3737" s="298" t="str">
        <f t="shared" si="2125"/>
        <v>CORRECTION TAPE KENKO CT-809 (8M x 5MM)</v>
      </c>
      <c r="F3737" s="239"/>
      <c r="G3737" s="240"/>
      <c r="H3737" s="241">
        <f t="shared" ref="H3737:J3737" si="2126">H3699</f>
        <v>54000</v>
      </c>
      <c r="I3737" s="242">
        <f t="shared" si="2126"/>
        <v>0.13</v>
      </c>
      <c r="J3737" s="242">
        <f t="shared" si="2126"/>
        <v>0</v>
      </c>
      <c r="K3737" s="243">
        <f t="shared" si="2120"/>
        <v>610740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31"/>
      <c r="K3751" s="310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7">
        <f>SUM(K3734:K3749)</f>
        <v>4222980</v>
      </c>
      <c r="K3752" s="308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9"/>
      <c r="K3753" s="309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10"/>
      <c r="K3755" s="310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11">
        <f>((J3752/1.11)+(K3754/1.11))*11%</f>
        <v>418493.51351351349</v>
      </c>
      <c r="K3756" s="312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10"/>
      <c r="K3757" s="310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4222980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3" t="str">
        <f>J3722</f>
        <v>NOVI / CONDRO</v>
      </c>
      <c r="K3760" s="314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3">
        <f>J3723</f>
        <v>0</v>
      </c>
      <c r="K3761" s="314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23020034</v>
      </c>
      <c r="G3764" s="11" t="s">
        <v>2</v>
      </c>
      <c r="H3764" s="360" t="s">
        <v>96</v>
      </c>
      <c r="I3764" s="360"/>
      <c r="J3764" s="360"/>
      <c r="K3764" s="361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4" t="s">
        <v>3</v>
      </c>
      <c r="G3765" s="17"/>
      <c r="H3765" s="362"/>
      <c r="I3765" s="362"/>
      <c r="J3765" s="362"/>
      <c r="K3765" s="363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5">
        <v>44980</v>
      </c>
      <c r="E3766" s="366"/>
      <c r="F3766" s="364"/>
      <c r="G3766" s="18"/>
      <c r="H3766" s="367" t="s">
        <v>97</v>
      </c>
      <c r="I3766" s="367"/>
      <c r="J3766" s="367"/>
      <c r="K3766" s="368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4"/>
      <c r="G3767" s="18"/>
      <c r="H3767" s="369" t="s">
        <v>32</v>
      </c>
      <c r="I3767" s="369"/>
      <c r="J3767" s="369"/>
      <c r="K3767" s="370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203</v>
      </c>
      <c r="E3768" s="9"/>
      <c r="F3768" s="21"/>
      <c r="G3768" s="22"/>
      <c r="H3768" s="371"/>
      <c r="I3768" s="371"/>
      <c r="J3768" s="371"/>
      <c r="K3768" s="372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72</v>
      </c>
      <c r="C3772" s="46" t="s">
        <v>60</v>
      </c>
      <c r="D3772" s="94">
        <v>1</v>
      </c>
      <c r="E3772" s="114" t="s">
        <v>51</v>
      </c>
      <c r="F3772" s="48"/>
      <c r="G3772" s="49"/>
      <c r="H3772" s="50">
        <v>54300</v>
      </c>
      <c r="I3772" s="51">
        <v>0.13500000000000001</v>
      </c>
      <c r="J3772" s="51"/>
      <c r="K3772" s="52">
        <f t="shared" ref="K3772:K3787" si="2151">(B3772*H3772-((B3772*H3772)*I3772))-((B3772*H3772-((B3772*H3772)*I3772))*J3772)</f>
        <v>3381804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7"/>
      <c r="K3789" s="348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9">
        <f>SUM(K3772:K3787)</f>
        <v>3381804</v>
      </c>
      <c r="K3790" s="350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1"/>
      <c r="K3791" s="351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8"/>
      <c r="K3793" s="348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2">
        <f>((J3790/1.11)+(K3792/1.11))*11%</f>
        <v>335133.7297297297</v>
      </c>
      <c r="K3794" s="353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8"/>
      <c r="K3795" s="348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3381804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4" t="s">
        <v>37</v>
      </c>
      <c r="K3798" s="355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4"/>
      <c r="K3799" s="355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23020034</v>
      </c>
      <c r="F3802" s="127"/>
      <c r="G3802" s="128" t="s">
        <v>2</v>
      </c>
      <c r="H3802" s="356" t="str">
        <f>H3764</f>
        <v>SANTOSO BUDIONO</v>
      </c>
      <c r="I3802" s="356"/>
      <c r="J3802" s="356"/>
      <c r="K3802" s="357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2" t="s">
        <v>3</v>
      </c>
      <c r="G3803" s="134"/>
      <c r="H3803" s="358"/>
      <c r="I3803" s="358"/>
      <c r="J3803" s="358"/>
      <c r="K3803" s="359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3">
        <f>D3766</f>
        <v>44980</v>
      </c>
      <c r="E3804" s="334"/>
      <c r="F3804" s="332"/>
      <c r="G3804" s="135"/>
      <c r="H3804" s="335" t="str">
        <f>H3766</f>
        <v>(  ARMADA  )</v>
      </c>
      <c r="I3804" s="335"/>
      <c r="J3804" s="335"/>
      <c r="K3804" s="336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2"/>
      <c r="G3805" s="135"/>
      <c r="H3805" s="337" t="str">
        <f>H3767</f>
        <v>PURWOKERTO</v>
      </c>
      <c r="I3805" s="337"/>
      <c r="J3805" s="337"/>
      <c r="K3805" s="338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1125</v>
      </c>
      <c r="E3806" s="126"/>
      <c r="F3806" s="137"/>
      <c r="G3806" s="138"/>
      <c r="H3806" s="339"/>
      <c r="I3806" s="339"/>
      <c r="J3806" s="339"/>
      <c r="K3806" s="340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72</v>
      </c>
      <c r="C3810" s="291" t="str">
        <f t="shared" si="2152"/>
        <v>LSN</v>
      </c>
      <c r="D3810" s="292">
        <f t="shared" si="2152"/>
        <v>1</v>
      </c>
      <c r="E3810" s="293" t="str">
        <f t="shared" si="2152"/>
        <v>CORRECTION FLUID KENKO KE-01</v>
      </c>
      <c r="F3810" s="162"/>
      <c r="G3810" s="163"/>
      <c r="H3810" s="164">
        <f t="shared" ref="H3810:J3810" si="2153">H3772</f>
        <v>54300</v>
      </c>
      <c r="I3810" s="165">
        <f t="shared" si="2153"/>
        <v>0.13500000000000001</v>
      </c>
      <c r="J3810" s="165">
        <f t="shared" si="2153"/>
        <v>0</v>
      </c>
      <c r="K3810" s="166">
        <f t="shared" ref="K3810:K3825" si="2154">(B3810*H3810-((B3810*H3810)*I3810))-((B3810*H3810-((B3810*H3810)*I3810))*J3810)</f>
        <v>3381804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41"/>
      <c r="K3827" s="315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2">
        <f>SUM(K3810:K3825)</f>
        <v>3381804</v>
      </c>
      <c r="K3828" s="343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4"/>
      <c r="K3829" s="344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5"/>
      <c r="K3831" s="315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5">
        <f>((J3828/1.11)+(K3830/1.11))*11%</f>
        <v>335133.7297297297</v>
      </c>
      <c r="K3832" s="346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5"/>
      <c r="K3833" s="315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3381804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6" t="str">
        <f>J3798</f>
        <v>NOVI / CONDRO</v>
      </c>
      <c r="K3836" s="317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6">
        <f>J3799</f>
        <v>0</v>
      </c>
      <c r="K3837" s="317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23020034</v>
      </c>
      <c r="F3840" s="204"/>
      <c r="G3840" s="205" t="s">
        <v>2</v>
      </c>
      <c r="H3840" s="318" t="str">
        <f>H3802</f>
        <v>SANTOSO BUDIONO</v>
      </c>
      <c r="I3840" s="318"/>
      <c r="J3840" s="318"/>
      <c r="K3840" s="319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2" t="s">
        <v>3</v>
      </c>
      <c r="G3841" s="211"/>
      <c r="H3841" s="320"/>
      <c r="I3841" s="320"/>
      <c r="J3841" s="320"/>
      <c r="K3841" s="321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3">
        <f>D3804</f>
        <v>44980</v>
      </c>
      <c r="E3842" s="324"/>
      <c r="F3842" s="322"/>
      <c r="G3842" s="212"/>
      <c r="H3842" s="325" t="str">
        <f>H3804</f>
        <v>(  ARMADA  )</v>
      </c>
      <c r="I3842" s="325"/>
      <c r="J3842" s="325"/>
      <c r="K3842" s="326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2"/>
      <c r="G3843" s="212"/>
      <c r="H3843" s="327" t="str">
        <f>H3805</f>
        <v>PURWOKERTO</v>
      </c>
      <c r="I3843" s="327"/>
      <c r="J3843" s="327"/>
      <c r="K3843" s="328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1125</v>
      </c>
      <c r="E3844" s="203"/>
      <c r="F3844" s="214"/>
      <c r="G3844" s="215"/>
      <c r="H3844" s="329"/>
      <c r="I3844" s="329"/>
      <c r="J3844" s="329"/>
      <c r="K3844" s="330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72</v>
      </c>
      <c r="C3848" s="296" t="str">
        <f t="shared" si="2185"/>
        <v>LSN</v>
      </c>
      <c r="D3848" s="297">
        <f t="shared" si="2185"/>
        <v>1</v>
      </c>
      <c r="E3848" s="298" t="str">
        <f t="shared" si="2185"/>
        <v>CORRECTION FLUID KENKO KE-01</v>
      </c>
      <c r="F3848" s="239"/>
      <c r="G3848" s="240"/>
      <c r="H3848" s="241">
        <f t="shared" ref="H3848:J3848" si="2186">H3810</f>
        <v>54300</v>
      </c>
      <c r="I3848" s="242">
        <f t="shared" si="2186"/>
        <v>0.13500000000000001</v>
      </c>
      <c r="J3848" s="242">
        <f t="shared" si="2186"/>
        <v>0</v>
      </c>
      <c r="K3848" s="243">
        <f t="shared" ref="K3848:K3863" si="2187">(B3848*H3848-((B3848*H3848)*I3848))-((B3848*H3848-((B3848*H3848)*I3848))*J3848)</f>
        <v>3381804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31"/>
      <c r="K3865" s="310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7">
        <f>SUM(K3848:K3863)</f>
        <v>3381804</v>
      </c>
      <c r="K3866" s="308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9"/>
      <c r="K3867" s="309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10"/>
      <c r="K3869" s="310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11">
        <f>((J3866/1.11)+(K3868/1.11))*11%</f>
        <v>335133.7297297297</v>
      </c>
      <c r="K3870" s="312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10"/>
      <c r="K3871" s="310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3381804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3" t="str">
        <f>J3836</f>
        <v>NOVI / CONDRO</v>
      </c>
      <c r="K3874" s="314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3">
        <f>J3837</f>
        <v>0</v>
      </c>
      <c r="K3875" s="314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23020035</v>
      </c>
      <c r="G3878" s="11" t="s">
        <v>2</v>
      </c>
      <c r="H3878" s="360" t="s">
        <v>39</v>
      </c>
      <c r="I3878" s="360"/>
      <c r="J3878" s="360"/>
      <c r="K3878" s="361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4" t="s">
        <v>3</v>
      </c>
      <c r="G3879" s="17"/>
      <c r="H3879" s="362"/>
      <c r="I3879" s="362"/>
      <c r="J3879" s="362"/>
      <c r="K3879" s="363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5">
        <v>44981</v>
      </c>
      <c r="E3880" s="366"/>
      <c r="F3880" s="364"/>
      <c r="G3880" s="18"/>
      <c r="H3880" s="367" t="s">
        <v>124</v>
      </c>
      <c r="I3880" s="367"/>
      <c r="J3880" s="367"/>
      <c r="K3880" s="368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4"/>
      <c r="G3881" s="18"/>
      <c r="H3881" s="369" t="s">
        <v>41</v>
      </c>
      <c r="I3881" s="369"/>
      <c r="J3881" s="369"/>
      <c r="K3881" s="370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204</v>
      </c>
      <c r="E3882" s="9"/>
      <c r="F3882" s="21"/>
      <c r="G3882" s="22"/>
      <c r="H3882" s="371"/>
      <c r="I3882" s="371"/>
      <c r="J3882" s="371"/>
      <c r="K3882" s="372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20</v>
      </c>
      <c r="C3886" s="46" t="s">
        <v>60</v>
      </c>
      <c r="D3886" s="94">
        <v>1</v>
      </c>
      <c r="E3886" s="114" t="s">
        <v>53</v>
      </c>
      <c r="F3886" s="48"/>
      <c r="G3886" s="49"/>
      <c r="H3886" s="50">
        <v>93000</v>
      </c>
      <c r="I3886" s="51">
        <v>0.14000000000000001</v>
      </c>
      <c r="J3886" s="51"/>
      <c r="K3886" s="52">
        <f t="shared" ref="K3886:K3901" si="2218">(B3886*H3886-((B3886*H3886)*I3886))-((B3886*H3886-((B3886*H3886)*I3886))*J3886)</f>
        <v>1599600</v>
      </c>
      <c r="L3886" s="36"/>
    </row>
    <row r="3887" spans="1:12" s="10" customFormat="1" ht="14.1" customHeight="1" x14ac:dyDescent="0.25">
      <c r="A3887" s="45">
        <v>2</v>
      </c>
      <c r="B3887" s="46">
        <v>10</v>
      </c>
      <c r="C3887" s="46" t="s">
        <v>60</v>
      </c>
      <c r="D3887" s="94">
        <v>1</v>
      </c>
      <c r="E3887" s="114" t="s">
        <v>52</v>
      </c>
      <c r="F3887" s="48"/>
      <c r="G3887" s="49"/>
      <c r="H3887" s="50">
        <v>228000</v>
      </c>
      <c r="I3887" s="51">
        <v>0.14000000000000001</v>
      </c>
      <c r="J3887" s="51"/>
      <c r="K3887" s="52">
        <f t="shared" si="2218"/>
        <v>1960800</v>
      </c>
      <c r="L3887" s="36"/>
    </row>
    <row r="3888" spans="1:12" s="10" customFormat="1" ht="14.1" customHeight="1" x14ac:dyDescent="0.25">
      <c r="A3888" s="45">
        <v>3</v>
      </c>
      <c r="B3888" s="46">
        <v>500</v>
      </c>
      <c r="C3888" s="46" t="s">
        <v>135</v>
      </c>
      <c r="D3888" s="94">
        <v>1</v>
      </c>
      <c r="E3888" s="114" t="s">
        <v>116</v>
      </c>
      <c r="F3888" s="48"/>
      <c r="G3888" s="49"/>
      <c r="H3888" s="50">
        <v>1700</v>
      </c>
      <c r="I3888" s="51">
        <v>0.14000000000000001</v>
      </c>
      <c r="J3888" s="51"/>
      <c r="K3888" s="52">
        <f t="shared" si="2218"/>
        <v>731000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7"/>
      <c r="K3903" s="348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9">
        <f>SUM(K3886:K3901)</f>
        <v>4291400</v>
      </c>
      <c r="K3904" s="350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1"/>
      <c r="K3905" s="351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8"/>
      <c r="K3907" s="348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2">
        <f>((J3904/1.11)+(K3906/1.11))*11%</f>
        <v>425273.87387387385</v>
      </c>
      <c r="K3908" s="353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8"/>
      <c r="K3909" s="348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4291400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4" t="s">
        <v>37</v>
      </c>
      <c r="K3912" s="355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4"/>
      <c r="K3913" s="355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23020035</v>
      </c>
      <c r="F3916" s="127"/>
      <c r="G3916" s="128" t="s">
        <v>2</v>
      </c>
      <c r="H3916" s="356" t="str">
        <f>H3878</f>
        <v>HARNOYO</v>
      </c>
      <c r="I3916" s="356"/>
      <c r="J3916" s="356"/>
      <c r="K3916" s="357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2" t="s">
        <v>3</v>
      </c>
      <c r="G3917" s="134"/>
      <c r="H3917" s="358"/>
      <c r="I3917" s="358"/>
      <c r="J3917" s="358"/>
      <c r="K3917" s="359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3">
        <f>D3880</f>
        <v>44981</v>
      </c>
      <c r="E3918" s="334"/>
      <c r="F3918" s="332"/>
      <c r="G3918" s="135"/>
      <c r="H3918" s="335" t="str">
        <f>H3880</f>
        <v>(BENDAN)</v>
      </c>
      <c r="I3918" s="335"/>
      <c r="J3918" s="335"/>
      <c r="K3918" s="336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2"/>
      <c r="G3919" s="135"/>
      <c r="H3919" s="337" t="str">
        <f>H3881</f>
        <v>PEKALONGAN</v>
      </c>
      <c r="I3919" s="337"/>
      <c r="J3919" s="337"/>
      <c r="K3919" s="338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 t="str">
        <f>D3882</f>
        <v>KO 1138</v>
      </c>
      <c r="E3920" s="126"/>
      <c r="F3920" s="137"/>
      <c r="G3920" s="138"/>
      <c r="H3920" s="339"/>
      <c r="I3920" s="339"/>
      <c r="J3920" s="339"/>
      <c r="K3920" s="340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20</v>
      </c>
      <c r="C3924" s="291" t="str">
        <f t="shared" si="2219"/>
        <v>LSN</v>
      </c>
      <c r="D3924" s="292">
        <f t="shared" si="2219"/>
        <v>1</v>
      </c>
      <c r="E3924" s="293" t="str">
        <f t="shared" si="2219"/>
        <v>STAPLER KENKO HD-10</v>
      </c>
      <c r="F3924" s="162"/>
      <c r="G3924" s="163"/>
      <c r="H3924" s="164">
        <f t="shared" ref="H3924:J3924" si="2220">H3886</f>
        <v>93000</v>
      </c>
      <c r="I3924" s="165">
        <f t="shared" si="2220"/>
        <v>0.14000000000000001</v>
      </c>
      <c r="J3924" s="165">
        <f t="shared" si="2220"/>
        <v>0</v>
      </c>
      <c r="K3924" s="166">
        <f t="shared" ref="K3924:K3939" si="2221">(B3924*H3924-((B3924*H3924)*I3924))-((B3924*H3924-((B3924*H3924)*I3924))*J3924)</f>
        <v>1599600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10</v>
      </c>
      <c r="C3925" s="291" t="str">
        <f t="shared" si="2222"/>
        <v>LSN</v>
      </c>
      <c r="D3925" s="292">
        <f t="shared" si="2222"/>
        <v>1</v>
      </c>
      <c r="E3925" s="293" t="str">
        <f t="shared" si="2222"/>
        <v>STAPLER KENKO HD-50</v>
      </c>
      <c r="F3925" s="162"/>
      <c r="G3925" s="163"/>
      <c r="H3925" s="164">
        <f t="shared" ref="H3925:J3925" si="2223">H3887</f>
        <v>228000</v>
      </c>
      <c r="I3925" s="165">
        <f t="shared" si="2223"/>
        <v>0.14000000000000001</v>
      </c>
      <c r="J3925" s="165">
        <f t="shared" si="2223"/>
        <v>0</v>
      </c>
      <c r="K3925" s="166">
        <f t="shared" si="2221"/>
        <v>1960800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500</v>
      </c>
      <c r="C3926" s="291" t="str">
        <f t="shared" si="2224"/>
        <v>PAK</v>
      </c>
      <c r="D3926" s="292">
        <f t="shared" si="2224"/>
        <v>1</v>
      </c>
      <c r="E3926" s="293" t="str">
        <f t="shared" si="2224"/>
        <v>PAPER TRIGONAL CLIP KENKO NO. 1</v>
      </c>
      <c r="F3926" s="162"/>
      <c r="G3926" s="163"/>
      <c r="H3926" s="164">
        <f t="shared" ref="H3926:J3926" si="2225">H3888</f>
        <v>1700</v>
      </c>
      <c r="I3926" s="165">
        <f t="shared" si="2225"/>
        <v>0.14000000000000001</v>
      </c>
      <c r="J3926" s="165">
        <f t="shared" si="2225"/>
        <v>0</v>
      </c>
      <c r="K3926" s="166">
        <f t="shared" si="2221"/>
        <v>731000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41"/>
      <c r="K3941" s="315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2">
        <f>SUM(K3924:K3939)</f>
        <v>4291400</v>
      </c>
      <c r="K3942" s="343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4"/>
      <c r="K3943" s="344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5"/>
      <c r="K3945" s="315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5">
        <f>((J3942/1.11)+(K3944/1.11))*11%</f>
        <v>425273.87387387385</v>
      </c>
      <c r="K3946" s="346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5"/>
      <c r="K3947" s="315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4291400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6" t="str">
        <f>J3912</f>
        <v>NOVI / CONDRO</v>
      </c>
      <c r="K3950" s="317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6">
        <f>J3913</f>
        <v>0</v>
      </c>
      <c r="K3951" s="317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23020035</v>
      </c>
      <c r="F3954" s="204"/>
      <c r="G3954" s="205" t="s">
        <v>2</v>
      </c>
      <c r="H3954" s="318" t="str">
        <f>H3916</f>
        <v>HARNOYO</v>
      </c>
      <c r="I3954" s="318"/>
      <c r="J3954" s="318"/>
      <c r="K3954" s="319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2" t="s">
        <v>3</v>
      </c>
      <c r="G3955" s="211"/>
      <c r="H3955" s="320"/>
      <c r="I3955" s="320"/>
      <c r="J3955" s="320"/>
      <c r="K3955" s="321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3">
        <f>D3918</f>
        <v>44981</v>
      </c>
      <c r="E3956" s="324"/>
      <c r="F3956" s="322"/>
      <c r="G3956" s="212"/>
      <c r="H3956" s="325" t="str">
        <f>H3918</f>
        <v>(BENDAN)</v>
      </c>
      <c r="I3956" s="325"/>
      <c r="J3956" s="325"/>
      <c r="K3956" s="326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2"/>
      <c r="G3957" s="212"/>
      <c r="H3957" s="327" t="str">
        <f>H3919</f>
        <v>PEKALONGAN</v>
      </c>
      <c r="I3957" s="327"/>
      <c r="J3957" s="327"/>
      <c r="K3957" s="328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 t="str">
        <f>D3920</f>
        <v>KO 1138</v>
      </c>
      <c r="E3958" s="203"/>
      <c r="F3958" s="214"/>
      <c r="G3958" s="215"/>
      <c r="H3958" s="329"/>
      <c r="I3958" s="329"/>
      <c r="J3958" s="329"/>
      <c r="K3958" s="330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20</v>
      </c>
      <c r="C3962" s="296" t="str">
        <f t="shared" si="2252"/>
        <v>LSN</v>
      </c>
      <c r="D3962" s="297">
        <f t="shared" si="2252"/>
        <v>1</v>
      </c>
      <c r="E3962" s="298" t="str">
        <f t="shared" si="2252"/>
        <v>STAPLER KENKO HD-10</v>
      </c>
      <c r="F3962" s="239"/>
      <c r="G3962" s="240"/>
      <c r="H3962" s="241">
        <f t="shared" ref="H3962:J3962" si="2253">H3924</f>
        <v>93000</v>
      </c>
      <c r="I3962" s="242">
        <f t="shared" si="2253"/>
        <v>0.14000000000000001</v>
      </c>
      <c r="J3962" s="242">
        <f t="shared" si="2253"/>
        <v>0</v>
      </c>
      <c r="K3962" s="243">
        <f t="shared" ref="K3962:K3977" si="2254">(B3962*H3962-((B3962*H3962)*I3962))-((B3962*H3962-((B3962*H3962)*I3962))*J3962)</f>
        <v>1599600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10</v>
      </c>
      <c r="C3963" s="296" t="str">
        <f t="shared" si="2255"/>
        <v>LSN</v>
      </c>
      <c r="D3963" s="297">
        <f t="shared" si="2255"/>
        <v>1</v>
      </c>
      <c r="E3963" s="298" t="str">
        <f t="shared" si="2255"/>
        <v>STAPLER KENKO HD-50</v>
      </c>
      <c r="F3963" s="239"/>
      <c r="G3963" s="240"/>
      <c r="H3963" s="241">
        <f t="shared" ref="H3963:J3963" si="2256">H3925</f>
        <v>228000</v>
      </c>
      <c r="I3963" s="242">
        <f t="shared" si="2256"/>
        <v>0.14000000000000001</v>
      </c>
      <c r="J3963" s="242">
        <f t="shared" si="2256"/>
        <v>0</v>
      </c>
      <c r="K3963" s="243">
        <f t="shared" si="2254"/>
        <v>1960800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500</v>
      </c>
      <c r="C3964" s="296" t="str">
        <f t="shared" si="2257"/>
        <v>PAK</v>
      </c>
      <c r="D3964" s="297">
        <f t="shared" si="2257"/>
        <v>1</v>
      </c>
      <c r="E3964" s="298" t="str">
        <f t="shared" si="2257"/>
        <v>PAPER TRIGONAL CLIP KENKO NO. 1</v>
      </c>
      <c r="F3964" s="239"/>
      <c r="G3964" s="240"/>
      <c r="H3964" s="241">
        <f t="shared" ref="H3964:J3964" si="2258">H3926</f>
        <v>1700</v>
      </c>
      <c r="I3964" s="242">
        <f t="shared" si="2258"/>
        <v>0.14000000000000001</v>
      </c>
      <c r="J3964" s="242">
        <f t="shared" si="2258"/>
        <v>0</v>
      </c>
      <c r="K3964" s="243">
        <f t="shared" si="2254"/>
        <v>731000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31"/>
      <c r="K3979" s="310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7">
        <f>SUM(K3962:K3977)</f>
        <v>4291400</v>
      </c>
      <c r="K3980" s="308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9"/>
      <c r="K3981" s="309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10"/>
      <c r="K3983" s="310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11">
        <f>((J3980/1.11)+(K3982/1.11))*11%</f>
        <v>425273.87387387385</v>
      </c>
      <c r="K3984" s="312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10"/>
      <c r="K3985" s="310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4291400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3" t="str">
        <f>J3950</f>
        <v>NOVI / CONDRO</v>
      </c>
      <c r="K3988" s="314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3">
        <f>J3951</f>
        <v>0</v>
      </c>
      <c r="K3989" s="314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23020036</v>
      </c>
      <c r="G3992" s="11" t="s">
        <v>2</v>
      </c>
      <c r="H3992" s="360" t="s">
        <v>39</v>
      </c>
      <c r="I3992" s="360"/>
      <c r="J3992" s="360"/>
      <c r="K3992" s="361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4" t="s">
        <v>3</v>
      </c>
      <c r="G3993" s="17"/>
      <c r="H3993" s="362"/>
      <c r="I3993" s="362"/>
      <c r="J3993" s="362"/>
      <c r="K3993" s="363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5">
        <v>44982</v>
      </c>
      <c r="E3994" s="366"/>
      <c r="F3994" s="364"/>
      <c r="G3994" s="18"/>
      <c r="H3994" s="367" t="s">
        <v>124</v>
      </c>
      <c r="I3994" s="367"/>
      <c r="J3994" s="367"/>
      <c r="K3994" s="368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4"/>
      <c r="G3995" s="18"/>
      <c r="H3995" s="369" t="s">
        <v>41</v>
      </c>
      <c r="I3995" s="369"/>
      <c r="J3995" s="369"/>
      <c r="K3995" s="370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205</v>
      </c>
      <c r="E3996" s="9"/>
      <c r="F3996" s="21"/>
      <c r="G3996" s="22"/>
      <c r="H3996" s="371"/>
      <c r="I3996" s="371"/>
      <c r="J3996" s="371"/>
      <c r="K3996" s="372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5</v>
      </c>
      <c r="C4000" s="46" t="s">
        <v>42</v>
      </c>
      <c r="D4000" s="94">
        <v>1</v>
      </c>
      <c r="E4000" s="114" t="s">
        <v>43</v>
      </c>
      <c r="F4000" s="48"/>
      <c r="G4000" s="49"/>
      <c r="H4000" s="50">
        <v>180000</v>
      </c>
      <c r="I4000" s="51">
        <v>0.14000000000000001</v>
      </c>
      <c r="J4000" s="51"/>
      <c r="K4000" s="52">
        <f t="shared" ref="K4000:K4015" si="2285">(B4000*H4000-((B4000*H4000)*I4000))-((B4000*H4000-((B4000*H4000)*I4000))*J4000)</f>
        <v>774000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7"/>
      <c r="K4017" s="348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9">
        <f>SUM(K4000:K4015)</f>
        <v>774000</v>
      </c>
      <c r="K4018" s="350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1"/>
      <c r="K4019" s="351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8"/>
      <c r="K4021" s="348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2">
        <f>((J4018/1.11)+(K4020/1.11))*11%</f>
        <v>76702.702702702707</v>
      </c>
      <c r="K4022" s="353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8"/>
      <c r="K4023" s="348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774000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4" t="s">
        <v>37</v>
      </c>
      <c r="K4026" s="355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4"/>
      <c r="K4027" s="355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23020036</v>
      </c>
      <c r="F4030" s="127"/>
      <c r="G4030" s="128" t="s">
        <v>2</v>
      </c>
      <c r="H4030" s="356" t="str">
        <f>H3992</f>
        <v>HARNOYO</v>
      </c>
      <c r="I4030" s="356"/>
      <c r="J4030" s="356"/>
      <c r="K4030" s="357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2" t="s">
        <v>3</v>
      </c>
      <c r="G4031" s="134"/>
      <c r="H4031" s="358"/>
      <c r="I4031" s="358"/>
      <c r="J4031" s="358"/>
      <c r="K4031" s="359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3">
        <f>D3994</f>
        <v>44982</v>
      </c>
      <c r="E4032" s="334"/>
      <c r="F4032" s="332"/>
      <c r="G4032" s="135"/>
      <c r="H4032" s="335" t="str">
        <f>H3994</f>
        <v>(BENDAN)</v>
      </c>
      <c r="I4032" s="335"/>
      <c r="J4032" s="335"/>
      <c r="K4032" s="336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2"/>
      <c r="G4033" s="135"/>
      <c r="H4033" s="337" t="str">
        <f>H3995</f>
        <v>PEKALONGAN</v>
      </c>
      <c r="I4033" s="337"/>
      <c r="J4033" s="337"/>
      <c r="K4033" s="338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 t="str">
        <f>D3996</f>
        <v>KO 1146</v>
      </c>
      <c r="E4034" s="126"/>
      <c r="F4034" s="137"/>
      <c r="G4034" s="138"/>
      <c r="H4034" s="339"/>
      <c r="I4034" s="339"/>
      <c r="J4034" s="339"/>
      <c r="K4034" s="340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5</v>
      </c>
      <c r="C4038" s="291" t="str">
        <f t="shared" si="2286"/>
        <v>GRS</v>
      </c>
      <c r="D4038" s="292">
        <f t="shared" si="2286"/>
        <v>1</v>
      </c>
      <c r="E4038" s="293" t="str">
        <f t="shared" si="2286"/>
        <v>BINDER CLIP KENKO NO. 260</v>
      </c>
      <c r="F4038" s="162"/>
      <c r="G4038" s="163"/>
      <c r="H4038" s="164">
        <f t="shared" ref="H4038:J4038" si="2287">H4000</f>
        <v>180000</v>
      </c>
      <c r="I4038" s="165">
        <f t="shared" si="2287"/>
        <v>0.14000000000000001</v>
      </c>
      <c r="J4038" s="165">
        <f t="shared" si="2287"/>
        <v>0</v>
      </c>
      <c r="K4038" s="166">
        <f t="shared" ref="K4038:K4053" si="2288">(B4038*H4038-((B4038*H4038)*I4038))-((B4038*H4038-((B4038*H4038)*I4038))*J4038)</f>
        <v>774000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41"/>
      <c r="K4055" s="315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2">
        <f>SUM(K4038:K4053)</f>
        <v>774000</v>
      </c>
      <c r="K4056" s="343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4"/>
      <c r="K4057" s="344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5"/>
      <c r="K4059" s="315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5">
        <f>((J4056/1.11)+(K4058/1.11))*11%</f>
        <v>76702.702702702707</v>
      </c>
      <c r="K4060" s="346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5"/>
      <c r="K4061" s="315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774000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6" t="str">
        <f>J4026</f>
        <v>NOVI / CONDRO</v>
      </c>
      <c r="K4064" s="317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6">
        <f>J4027</f>
        <v>0</v>
      </c>
      <c r="K4065" s="317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23020036</v>
      </c>
      <c r="F4068" s="204"/>
      <c r="G4068" s="205" t="s">
        <v>2</v>
      </c>
      <c r="H4068" s="318" t="str">
        <f>H4030</f>
        <v>HARNOYO</v>
      </c>
      <c r="I4068" s="318"/>
      <c r="J4068" s="318"/>
      <c r="K4068" s="319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2" t="s">
        <v>3</v>
      </c>
      <c r="G4069" s="211"/>
      <c r="H4069" s="320"/>
      <c r="I4069" s="320"/>
      <c r="J4069" s="320"/>
      <c r="K4069" s="321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3">
        <f>D4032</f>
        <v>44982</v>
      </c>
      <c r="E4070" s="324"/>
      <c r="F4070" s="322"/>
      <c r="G4070" s="212"/>
      <c r="H4070" s="325" t="str">
        <f>H4032</f>
        <v>(BENDAN)</v>
      </c>
      <c r="I4070" s="325"/>
      <c r="J4070" s="325"/>
      <c r="K4070" s="326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2"/>
      <c r="G4071" s="212"/>
      <c r="H4071" s="327" t="str">
        <f>H4033</f>
        <v>PEKALONGAN</v>
      </c>
      <c r="I4071" s="327"/>
      <c r="J4071" s="327"/>
      <c r="K4071" s="328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 t="str">
        <f>D4034</f>
        <v>KO 1146</v>
      </c>
      <c r="E4072" s="203"/>
      <c r="F4072" s="214"/>
      <c r="G4072" s="215"/>
      <c r="H4072" s="329"/>
      <c r="I4072" s="329"/>
      <c r="J4072" s="329"/>
      <c r="K4072" s="330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5</v>
      </c>
      <c r="C4076" s="296" t="str">
        <f t="shared" si="2319"/>
        <v>GRS</v>
      </c>
      <c r="D4076" s="297">
        <f t="shared" si="2319"/>
        <v>1</v>
      </c>
      <c r="E4076" s="298" t="str">
        <f t="shared" si="2319"/>
        <v>BINDER CLIP KENKO NO. 260</v>
      </c>
      <c r="F4076" s="239"/>
      <c r="G4076" s="240"/>
      <c r="H4076" s="241">
        <f t="shared" ref="H4076:J4076" si="2320">H4038</f>
        <v>180000</v>
      </c>
      <c r="I4076" s="242">
        <f t="shared" si="2320"/>
        <v>0.14000000000000001</v>
      </c>
      <c r="J4076" s="242">
        <f t="shared" si="2320"/>
        <v>0</v>
      </c>
      <c r="K4076" s="243">
        <f t="shared" ref="K4076:K4091" si="2321">(B4076*H4076-((B4076*H4076)*I4076))-((B4076*H4076-((B4076*H4076)*I4076))*J4076)</f>
        <v>774000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31"/>
      <c r="K4093" s="310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7">
        <f>SUM(K4076:K4091)</f>
        <v>774000</v>
      </c>
      <c r="K4094" s="308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9"/>
      <c r="K4095" s="309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10"/>
      <c r="K4097" s="310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11">
        <f>((J4094/1.11)+(K4096/1.11))*11%</f>
        <v>76702.702702702707</v>
      </c>
      <c r="K4098" s="312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10"/>
      <c r="K4099" s="310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774000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3" t="str">
        <f>J4064</f>
        <v>NOVI / CONDRO</v>
      </c>
      <c r="K4102" s="314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3">
        <f>J4065</f>
        <v>0</v>
      </c>
      <c r="K4103" s="314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23020037</v>
      </c>
      <c r="G4106" s="11" t="s">
        <v>2</v>
      </c>
      <c r="H4106" s="360"/>
      <c r="I4106" s="360"/>
      <c r="J4106" s="360"/>
      <c r="K4106" s="361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4" t="s">
        <v>3</v>
      </c>
      <c r="G4107" s="17"/>
      <c r="H4107" s="362"/>
      <c r="I4107" s="362"/>
      <c r="J4107" s="362"/>
      <c r="K4107" s="363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5"/>
      <c r="E4108" s="366"/>
      <c r="F4108" s="364"/>
      <c r="G4108" s="18"/>
      <c r="H4108" s="367"/>
      <c r="I4108" s="367"/>
      <c r="J4108" s="367"/>
      <c r="K4108" s="368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4"/>
      <c r="G4109" s="18"/>
      <c r="H4109" s="369"/>
      <c r="I4109" s="369"/>
      <c r="J4109" s="369"/>
      <c r="K4109" s="370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71"/>
      <c r="I4110" s="371"/>
      <c r="J4110" s="371"/>
      <c r="K4110" s="372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7"/>
      <c r="K4131" s="348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9">
        <f>SUM(K4114:K4129)</f>
        <v>0</v>
      </c>
      <c r="K4132" s="350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1"/>
      <c r="K4133" s="351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8"/>
      <c r="K4135" s="348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2">
        <f>((J4132/1.11)+(K4134/1.11))*11%</f>
        <v>0</v>
      </c>
      <c r="K4136" s="353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8"/>
      <c r="K4137" s="348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4"/>
      <c r="K4140" s="355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4"/>
      <c r="K4141" s="355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23020037</v>
      </c>
      <c r="F4144" s="127"/>
      <c r="G4144" s="128" t="s">
        <v>2</v>
      </c>
      <c r="H4144" s="356">
        <f>H4106</f>
        <v>0</v>
      </c>
      <c r="I4144" s="356"/>
      <c r="J4144" s="356"/>
      <c r="K4144" s="357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2" t="s">
        <v>3</v>
      </c>
      <c r="G4145" s="134"/>
      <c r="H4145" s="358"/>
      <c r="I4145" s="358"/>
      <c r="J4145" s="358"/>
      <c r="K4145" s="359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3">
        <f>D4108</f>
        <v>0</v>
      </c>
      <c r="E4146" s="334"/>
      <c r="F4146" s="332"/>
      <c r="G4146" s="135"/>
      <c r="H4146" s="335">
        <f>H4108</f>
        <v>0</v>
      </c>
      <c r="I4146" s="335"/>
      <c r="J4146" s="335"/>
      <c r="K4146" s="336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2"/>
      <c r="G4147" s="135"/>
      <c r="H4147" s="337">
        <f>H4109</f>
        <v>0</v>
      </c>
      <c r="I4147" s="337"/>
      <c r="J4147" s="337"/>
      <c r="K4147" s="338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9"/>
      <c r="I4148" s="339"/>
      <c r="J4148" s="339"/>
      <c r="K4148" s="340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41"/>
      <c r="K4169" s="315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2">
        <f>SUM(K4152:K4167)</f>
        <v>0</v>
      </c>
      <c r="K4170" s="343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4"/>
      <c r="K4171" s="344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5"/>
      <c r="K4173" s="315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5">
        <f>((J4170/1.11)+(K4172/1.11))*11%</f>
        <v>0</v>
      </c>
      <c r="K4174" s="346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5"/>
      <c r="K4175" s="315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6">
        <f>J4140</f>
        <v>0</v>
      </c>
      <c r="K4178" s="317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6">
        <f>J4141</f>
        <v>0</v>
      </c>
      <c r="K4179" s="317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23020037</v>
      </c>
      <c r="F4182" s="204"/>
      <c r="G4182" s="205" t="s">
        <v>2</v>
      </c>
      <c r="H4182" s="318">
        <f>H4144</f>
        <v>0</v>
      </c>
      <c r="I4182" s="318"/>
      <c r="J4182" s="318"/>
      <c r="K4182" s="319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2" t="s">
        <v>3</v>
      </c>
      <c r="G4183" s="211"/>
      <c r="H4183" s="320"/>
      <c r="I4183" s="320"/>
      <c r="J4183" s="320"/>
      <c r="K4183" s="321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3">
        <f>D4146</f>
        <v>0</v>
      </c>
      <c r="E4184" s="324"/>
      <c r="F4184" s="322"/>
      <c r="G4184" s="212"/>
      <c r="H4184" s="325">
        <f>H4146</f>
        <v>0</v>
      </c>
      <c r="I4184" s="325"/>
      <c r="J4184" s="325"/>
      <c r="K4184" s="326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2"/>
      <c r="G4185" s="212"/>
      <c r="H4185" s="327">
        <f>H4147</f>
        <v>0</v>
      </c>
      <c r="I4185" s="327"/>
      <c r="J4185" s="327"/>
      <c r="K4185" s="328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9"/>
      <c r="I4186" s="329"/>
      <c r="J4186" s="329"/>
      <c r="K4186" s="330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31"/>
      <c r="K4207" s="310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7">
        <f>SUM(K4190:K4205)</f>
        <v>0</v>
      </c>
      <c r="K4208" s="308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9"/>
      <c r="K4209" s="309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10"/>
      <c r="K4211" s="310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11">
        <f>((J4208/1.11)+(K4210/1.11))*11%</f>
        <v>0</v>
      </c>
      <c r="K4212" s="312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10"/>
      <c r="K4213" s="310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3">
        <f>J4178</f>
        <v>0</v>
      </c>
      <c r="K4216" s="314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3">
        <f>J4179</f>
        <v>0</v>
      </c>
      <c r="K4217" s="314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23020038</v>
      </c>
      <c r="G4220" s="11" t="s">
        <v>2</v>
      </c>
      <c r="H4220" s="360"/>
      <c r="I4220" s="360"/>
      <c r="J4220" s="360"/>
      <c r="K4220" s="361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4" t="s">
        <v>3</v>
      </c>
      <c r="G4221" s="17"/>
      <c r="H4221" s="362"/>
      <c r="I4221" s="362"/>
      <c r="J4221" s="362"/>
      <c r="K4221" s="363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5"/>
      <c r="E4222" s="366"/>
      <c r="F4222" s="364"/>
      <c r="G4222" s="18"/>
      <c r="H4222" s="367"/>
      <c r="I4222" s="367"/>
      <c r="J4222" s="367"/>
      <c r="K4222" s="368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4"/>
      <c r="G4223" s="18"/>
      <c r="H4223" s="369"/>
      <c r="I4223" s="369"/>
      <c r="J4223" s="369"/>
      <c r="K4223" s="370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71"/>
      <c r="I4224" s="371"/>
      <c r="J4224" s="371"/>
      <c r="K4224" s="372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7"/>
      <c r="K4245" s="348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9">
        <f>SUM(K4228:K4243)</f>
        <v>0</v>
      </c>
      <c r="K4246" s="350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1"/>
      <c r="K4247" s="351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8"/>
      <c r="K4249" s="348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2">
        <f>((J4246/1.11)+(K4248/1.11))*11%</f>
        <v>0</v>
      </c>
      <c r="K4250" s="353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8"/>
      <c r="K4251" s="348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4"/>
      <c r="K4254" s="355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4"/>
      <c r="K4255" s="355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23020038</v>
      </c>
      <c r="F4258" s="127"/>
      <c r="G4258" s="128" t="s">
        <v>2</v>
      </c>
      <c r="H4258" s="356">
        <f>H4220</f>
        <v>0</v>
      </c>
      <c r="I4258" s="356"/>
      <c r="J4258" s="356"/>
      <c r="K4258" s="357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2" t="s">
        <v>3</v>
      </c>
      <c r="G4259" s="134"/>
      <c r="H4259" s="358"/>
      <c r="I4259" s="358"/>
      <c r="J4259" s="358"/>
      <c r="K4259" s="359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3">
        <f>D4222</f>
        <v>0</v>
      </c>
      <c r="E4260" s="334"/>
      <c r="F4260" s="332"/>
      <c r="G4260" s="135"/>
      <c r="H4260" s="335">
        <f>H4222</f>
        <v>0</v>
      </c>
      <c r="I4260" s="335"/>
      <c r="J4260" s="335"/>
      <c r="K4260" s="336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2"/>
      <c r="G4261" s="135"/>
      <c r="H4261" s="337">
        <f>H4223</f>
        <v>0</v>
      </c>
      <c r="I4261" s="337"/>
      <c r="J4261" s="337"/>
      <c r="K4261" s="338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9"/>
      <c r="I4262" s="339"/>
      <c r="J4262" s="339"/>
      <c r="K4262" s="340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41"/>
      <c r="K4283" s="315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2">
        <f>SUM(K4266:K4281)</f>
        <v>0</v>
      </c>
      <c r="K4284" s="343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4"/>
      <c r="K4285" s="344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5"/>
      <c r="K4287" s="315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5">
        <f>((J4284/1.11)+(K4286/1.11))*11%</f>
        <v>0</v>
      </c>
      <c r="K4288" s="346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5"/>
      <c r="K4289" s="315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6">
        <f>J4254</f>
        <v>0</v>
      </c>
      <c r="K4292" s="317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6">
        <f>J4255</f>
        <v>0</v>
      </c>
      <c r="K4293" s="317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23020038</v>
      </c>
      <c r="F4296" s="204"/>
      <c r="G4296" s="205" t="s">
        <v>2</v>
      </c>
      <c r="H4296" s="318">
        <f>H4258</f>
        <v>0</v>
      </c>
      <c r="I4296" s="318"/>
      <c r="J4296" s="318"/>
      <c r="K4296" s="319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2" t="s">
        <v>3</v>
      </c>
      <c r="G4297" s="211"/>
      <c r="H4297" s="320"/>
      <c r="I4297" s="320"/>
      <c r="J4297" s="320"/>
      <c r="K4297" s="321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3">
        <f>D4260</f>
        <v>0</v>
      </c>
      <c r="E4298" s="324"/>
      <c r="F4298" s="322"/>
      <c r="G4298" s="212"/>
      <c r="H4298" s="325">
        <f>H4260</f>
        <v>0</v>
      </c>
      <c r="I4298" s="325"/>
      <c r="J4298" s="325"/>
      <c r="K4298" s="326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2"/>
      <c r="G4299" s="212"/>
      <c r="H4299" s="327">
        <f>H4261</f>
        <v>0</v>
      </c>
      <c r="I4299" s="327"/>
      <c r="J4299" s="327"/>
      <c r="K4299" s="328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9"/>
      <c r="I4300" s="329"/>
      <c r="J4300" s="329"/>
      <c r="K4300" s="330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31"/>
      <c r="K4321" s="310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7">
        <f>SUM(K4304:K4319)</f>
        <v>0</v>
      </c>
      <c r="K4322" s="308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9"/>
      <c r="K4323" s="309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10"/>
      <c r="K4325" s="310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11">
        <f>((J4322/1.11)+(K4324/1.11))*11%</f>
        <v>0</v>
      </c>
      <c r="K4326" s="312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10"/>
      <c r="K4327" s="310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3">
        <f>J4292</f>
        <v>0</v>
      </c>
      <c r="K4330" s="314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3">
        <f>J4293</f>
        <v>0</v>
      </c>
      <c r="K4331" s="314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23020039</v>
      </c>
      <c r="G4334" s="11" t="s">
        <v>2</v>
      </c>
      <c r="H4334" s="360"/>
      <c r="I4334" s="360"/>
      <c r="J4334" s="360"/>
      <c r="K4334" s="361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4" t="s">
        <v>3</v>
      </c>
      <c r="G4335" s="17"/>
      <c r="H4335" s="362"/>
      <c r="I4335" s="362"/>
      <c r="J4335" s="362"/>
      <c r="K4335" s="363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5"/>
      <c r="E4336" s="366"/>
      <c r="F4336" s="364"/>
      <c r="G4336" s="18"/>
      <c r="H4336" s="367"/>
      <c r="I4336" s="367"/>
      <c r="J4336" s="367"/>
      <c r="K4336" s="368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4"/>
      <c r="G4337" s="18"/>
      <c r="H4337" s="369"/>
      <c r="I4337" s="369"/>
      <c r="J4337" s="369"/>
      <c r="K4337" s="370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71"/>
      <c r="I4338" s="371"/>
      <c r="J4338" s="371"/>
      <c r="K4338" s="372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7"/>
      <c r="K4359" s="348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9">
        <f>SUM(K4342:K4357)</f>
        <v>0</v>
      </c>
      <c r="K4360" s="350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1"/>
      <c r="K4361" s="351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8"/>
      <c r="K4363" s="348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2">
        <f>((J4360/1.11)+(K4362/1.11))*11%</f>
        <v>0</v>
      </c>
      <c r="K4364" s="353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8"/>
      <c r="K4365" s="348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4"/>
      <c r="K4368" s="355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4"/>
      <c r="K4369" s="355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23020039</v>
      </c>
      <c r="F4372" s="127"/>
      <c r="G4372" s="128" t="s">
        <v>2</v>
      </c>
      <c r="H4372" s="356">
        <f>H4334</f>
        <v>0</v>
      </c>
      <c r="I4372" s="356"/>
      <c r="J4372" s="356"/>
      <c r="K4372" s="357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2" t="s">
        <v>3</v>
      </c>
      <c r="G4373" s="134"/>
      <c r="H4373" s="358"/>
      <c r="I4373" s="358"/>
      <c r="J4373" s="358"/>
      <c r="K4373" s="359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3">
        <f>D4336</f>
        <v>0</v>
      </c>
      <c r="E4374" s="334"/>
      <c r="F4374" s="332"/>
      <c r="G4374" s="135"/>
      <c r="H4374" s="335">
        <f>H4336</f>
        <v>0</v>
      </c>
      <c r="I4374" s="335"/>
      <c r="J4374" s="335"/>
      <c r="K4374" s="336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2"/>
      <c r="G4375" s="135"/>
      <c r="H4375" s="337">
        <f>H4337</f>
        <v>0</v>
      </c>
      <c r="I4375" s="337"/>
      <c r="J4375" s="337"/>
      <c r="K4375" s="338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9"/>
      <c r="I4376" s="339"/>
      <c r="J4376" s="339"/>
      <c r="K4376" s="340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41"/>
      <c r="K4397" s="315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2">
        <f>SUM(K4380:K4395)</f>
        <v>0</v>
      </c>
      <c r="K4398" s="343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4"/>
      <c r="K4399" s="344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5"/>
      <c r="K4401" s="315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5">
        <f>((J4398/1.11)+(K4400/1.11))*11%</f>
        <v>0</v>
      </c>
      <c r="K4402" s="346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5"/>
      <c r="K4403" s="315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6">
        <f>J4368</f>
        <v>0</v>
      </c>
      <c r="K4406" s="317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6">
        <f>J4369</f>
        <v>0</v>
      </c>
      <c r="K4407" s="317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23020039</v>
      </c>
      <c r="F4410" s="204"/>
      <c r="G4410" s="205" t="s">
        <v>2</v>
      </c>
      <c r="H4410" s="318">
        <f>H4372</f>
        <v>0</v>
      </c>
      <c r="I4410" s="318"/>
      <c r="J4410" s="318"/>
      <c r="K4410" s="319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2" t="s">
        <v>3</v>
      </c>
      <c r="G4411" s="211"/>
      <c r="H4411" s="320"/>
      <c r="I4411" s="320"/>
      <c r="J4411" s="320"/>
      <c r="K4411" s="321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3">
        <f>D4374</f>
        <v>0</v>
      </c>
      <c r="E4412" s="324"/>
      <c r="F4412" s="322"/>
      <c r="G4412" s="212"/>
      <c r="H4412" s="325">
        <f>H4374</f>
        <v>0</v>
      </c>
      <c r="I4412" s="325"/>
      <c r="J4412" s="325"/>
      <c r="K4412" s="326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2"/>
      <c r="G4413" s="212"/>
      <c r="H4413" s="327">
        <f>H4375</f>
        <v>0</v>
      </c>
      <c r="I4413" s="327"/>
      <c r="J4413" s="327"/>
      <c r="K4413" s="328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9"/>
      <c r="I4414" s="329"/>
      <c r="J4414" s="329"/>
      <c r="K4414" s="330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31"/>
      <c r="K4435" s="310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7">
        <f>SUM(K4418:K4433)</f>
        <v>0</v>
      </c>
      <c r="K4436" s="308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9"/>
      <c r="K4437" s="309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10"/>
      <c r="K4439" s="310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11">
        <f>((J4436/1.11)+(K4438/1.11))*11%</f>
        <v>0</v>
      </c>
      <c r="K4440" s="312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10"/>
      <c r="K4441" s="310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3">
        <f>J4406</f>
        <v>0</v>
      </c>
      <c r="K4444" s="314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3">
        <f>J4407</f>
        <v>0</v>
      </c>
      <c r="K4445" s="314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23020040</v>
      </c>
      <c r="G4448" s="11" t="s">
        <v>2</v>
      </c>
      <c r="H4448" s="360"/>
      <c r="I4448" s="360"/>
      <c r="J4448" s="360"/>
      <c r="K4448" s="361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4" t="s">
        <v>3</v>
      </c>
      <c r="G4449" s="17"/>
      <c r="H4449" s="362"/>
      <c r="I4449" s="362"/>
      <c r="J4449" s="362"/>
      <c r="K4449" s="363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5"/>
      <c r="E4450" s="366"/>
      <c r="F4450" s="364"/>
      <c r="G4450" s="18"/>
      <c r="H4450" s="367"/>
      <c r="I4450" s="367"/>
      <c r="J4450" s="367"/>
      <c r="K4450" s="368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4"/>
      <c r="G4451" s="18"/>
      <c r="H4451" s="369"/>
      <c r="I4451" s="369"/>
      <c r="J4451" s="369"/>
      <c r="K4451" s="370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71"/>
      <c r="I4452" s="371"/>
      <c r="J4452" s="371"/>
      <c r="K4452" s="372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7"/>
      <c r="K4473" s="348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9">
        <f>SUM(K4456:K4471)</f>
        <v>0</v>
      </c>
      <c r="K4474" s="350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1"/>
      <c r="K4475" s="351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8"/>
      <c r="K4477" s="348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2">
        <f>((J4474/1.11)+(K4476/1.11))*11%</f>
        <v>0</v>
      </c>
      <c r="K4478" s="353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8"/>
      <c r="K4479" s="348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4"/>
      <c r="K4482" s="355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4"/>
      <c r="K4483" s="355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23020040</v>
      </c>
      <c r="F4486" s="127"/>
      <c r="G4486" s="128" t="s">
        <v>2</v>
      </c>
      <c r="H4486" s="356">
        <f>H4448</f>
        <v>0</v>
      </c>
      <c r="I4486" s="356"/>
      <c r="J4486" s="356"/>
      <c r="K4486" s="357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2" t="s">
        <v>3</v>
      </c>
      <c r="G4487" s="134"/>
      <c r="H4487" s="358"/>
      <c r="I4487" s="358"/>
      <c r="J4487" s="358"/>
      <c r="K4487" s="359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3">
        <f>D4450</f>
        <v>0</v>
      </c>
      <c r="E4488" s="334"/>
      <c r="F4488" s="332"/>
      <c r="G4488" s="135"/>
      <c r="H4488" s="335">
        <f>H4450</f>
        <v>0</v>
      </c>
      <c r="I4488" s="335"/>
      <c r="J4488" s="335"/>
      <c r="K4488" s="336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2"/>
      <c r="G4489" s="135"/>
      <c r="H4489" s="337">
        <f>H4451</f>
        <v>0</v>
      </c>
      <c r="I4489" s="337"/>
      <c r="J4489" s="337"/>
      <c r="K4489" s="338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9"/>
      <c r="I4490" s="339"/>
      <c r="J4490" s="339"/>
      <c r="K4490" s="340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41"/>
      <c r="K4511" s="315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2">
        <f>SUM(K4494:K4509)</f>
        <v>0</v>
      </c>
      <c r="K4512" s="343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4"/>
      <c r="K4513" s="344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5"/>
      <c r="K4515" s="315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5">
        <f>((J4512/1.11)+(K4514/1.11))*11%</f>
        <v>0</v>
      </c>
      <c r="K4516" s="346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5"/>
      <c r="K4517" s="315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6">
        <f>J4482</f>
        <v>0</v>
      </c>
      <c r="K4520" s="317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6">
        <f>J4483</f>
        <v>0</v>
      </c>
      <c r="K4521" s="317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23020040</v>
      </c>
      <c r="F4524" s="204"/>
      <c r="G4524" s="205" t="s">
        <v>2</v>
      </c>
      <c r="H4524" s="318">
        <f>H4486</f>
        <v>0</v>
      </c>
      <c r="I4524" s="318"/>
      <c r="J4524" s="318"/>
      <c r="K4524" s="319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2" t="s">
        <v>3</v>
      </c>
      <c r="G4525" s="211"/>
      <c r="H4525" s="320"/>
      <c r="I4525" s="320"/>
      <c r="J4525" s="320"/>
      <c r="K4525" s="321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3">
        <f>D4488</f>
        <v>0</v>
      </c>
      <c r="E4526" s="324"/>
      <c r="F4526" s="322"/>
      <c r="G4526" s="212"/>
      <c r="H4526" s="325">
        <f>H4488</f>
        <v>0</v>
      </c>
      <c r="I4526" s="325"/>
      <c r="J4526" s="325"/>
      <c r="K4526" s="326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2"/>
      <c r="G4527" s="212"/>
      <c r="H4527" s="327">
        <f>H4489</f>
        <v>0</v>
      </c>
      <c r="I4527" s="327"/>
      <c r="J4527" s="327"/>
      <c r="K4527" s="328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9"/>
      <c r="I4528" s="329"/>
      <c r="J4528" s="329"/>
      <c r="K4528" s="330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31"/>
      <c r="K4549" s="310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7">
        <f>SUM(K4532:K4547)</f>
        <v>0</v>
      </c>
      <c r="K4550" s="308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9"/>
      <c r="K4551" s="309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10"/>
      <c r="K4553" s="310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11">
        <f>((J4550/1.11)+(K4552/1.11))*11%</f>
        <v>0</v>
      </c>
      <c r="K4554" s="312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10"/>
      <c r="K4555" s="310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3">
        <f>J4520</f>
        <v>0</v>
      </c>
      <c r="K4558" s="314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3">
        <f>J4521</f>
        <v>0</v>
      </c>
      <c r="K4559" s="314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23020041</v>
      </c>
      <c r="G4562" s="11" t="s">
        <v>2</v>
      </c>
      <c r="H4562" s="360"/>
      <c r="I4562" s="360"/>
      <c r="J4562" s="360"/>
      <c r="K4562" s="361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4" t="s">
        <v>3</v>
      </c>
      <c r="G4563" s="17"/>
      <c r="H4563" s="362"/>
      <c r="I4563" s="362"/>
      <c r="J4563" s="362"/>
      <c r="K4563" s="363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5"/>
      <c r="E4564" s="366"/>
      <c r="F4564" s="364"/>
      <c r="G4564" s="18"/>
      <c r="H4564" s="367"/>
      <c r="I4564" s="367"/>
      <c r="J4564" s="367"/>
      <c r="K4564" s="368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4"/>
      <c r="G4565" s="18"/>
      <c r="H4565" s="369"/>
      <c r="I4565" s="369"/>
      <c r="J4565" s="369"/>
      <c r="K4565" s="370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71"/>
      <c r="I4566" s="371"/>
      <c r="J4566" s="371"/>
      <c r="K4566" s="372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7"/>
      <c r="K4587" s="348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9">
        <f>SUM(K4570:K4585)</f>
        <v>0</v>
      </c>
      <c r="K4588" s="350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1"/>
      <c r="K4589" s="351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8"/>
      <c r="K4591" s="348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2">
        <f>((J4588/1.11)+(K4590/1.11))*11%</f>
        <v>0</v>
      </c>
      <c r="K4592" s="353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8"/>
      <c r="K4593" s="348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4"/>
      <c r="K4596" s="355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4"/>
      <c r="K4597" s="355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23020041</v>
      </c>
      <c r="F4600" s="127"/>
      <c r="G4600" s="128" t="s">
        <v>2</v>
      </c>
      <c r="H4600" s="356">
        <f>H4562</f>
        <v>0</v>
      </c>
      <c r="I4600" s="356"/>
      <c r="J4600" s="356"/>
      <c r="K4600" s="357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2" t="s">
        <v>3</v>
      </c>
      <c r="G4601" s="134"/>
      <c r="H4601" s="358"/>
      <c r="I4601" s="358"/>
      <c r="J4601" s="358"/>
      <c r="K4601" s="359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3">
        <f>D4564</f>
        <v>0</v>
      </c>
      <c r="E4602" s="334"/>
      <c r="F4602" s="332"/>
      <c r="G4602" s="135"/>
      <c r="H4602" s="335">
        <f>H4564</f>
        <v>0</v>
      </c>
      <c r="I4602" s="335"/>
      <c r="J4602" s="335"/>
      <c r="K4602" s="336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2"/>
      <c r="G4603" s="135"/>
      <c r="H4603" s="337">
        <f>H4565</f>
        <v>0</v>
      </c>
      <c r="I4603" s="337"/>
      <c r="J4603" s="337"/>
      <c r="K4603" s="338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9"/>
      <c r="I4604" s="339"/>
      <c r="J4604" s="339"/>
      <c r="K4604" s="340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41"/>
      <c r="K4625" s="315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2">
        <f>SUM(K4608:K4623)</f>
        <v>0</v>
      </c>
      <c r="K4626" s="343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4"/>
      <c r="K4627" s="344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5"/>
      <c r="K4629" s="315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5">
        <f>((J4626/1.11)+(K4628/1.11))*11%</f>
        <v>0</v>
      </c>
      <c r="K4630" s="346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5"/>
      <c r="K4631" s="315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6">
        <f>J4596</f>
        <v>0</v>
      </c>
      <c r="K4634" s="317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6">
        <f>J4597</f>
        <v>0</v>
      </c>
      <c r="K4635" s="317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23020041</v>
      </c>
      <c r="F4638" s="204"/>
      <c r="G4638" s="205" t="s">
        <v>2</v>
      </c>
      <c r="H4638" s="318">
        <f>H4600</f>
        <v>0</v>
      </c>
      <c r="I4638" s="318"/>
      <c r="J4638" s="318"/>
      <c r="K4638" s="319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2" t="s">
        <v>3</v>
      </c>
      <c r="G4639" s="211"/>
      <c r="H4639" s="320"/>
      <c r="I4639" s="320"/>
      <c r="J4639" s="320"/>
      <c r="K4639" s="321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3">
        <f>D4602</f>
        <v>0</v>
      </c>
      <c r="E4640" s="324"/>
      <c r="F4640" s="322"/>
      <c r="G4640" s="212"/>
      <c r="H4640" s="325">
        <f>H4602</f>
        <v>0</v>
      </c>
      <c r="I4640" s="325"/>
      <c r="J4640" s="325"/>
      <c r="K4640" s="326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2"/>
      <c r="G4641" s="212"/>
      <c r="H4641" s="327">
        <f>H4603</f>
        <v>0</v>
      </c>
      <c r="I4641" s="327"/>
      <c r="J4641" s="327"/>
      <c r="K4641" s="328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9"/>
      <c r="I4642" s="329"/>
      <c r="J4642" s="329"/>
      <c r="K4642" s="330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31"/>
      <c r="K4663" s="310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7">
        <f>SUM(K4646:K4661)</f>
        <v>0</v>
      </c>
      <c r="K4664" s="308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9"/>
      <c r="K4665" s="309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10"/>
      <c r="K4667" s="310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11">
        <f>((J4664/1.11)+(K4666/1.11))*11%</f>
        <v>0</v>
      </c>
      <c r="K4668" s="312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10"/>
      <c r="K4669" s="310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3">
        <f>J4634</f>
        <v>0</v>
      </c>
      <c r="K4672" s="314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3">
        <f>J4635</f>
        <v>0</v>
      </c>
      <c r="K4673" s="314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23020042</v>
      </c>
      <c r="G4676" s="11" t="s">
        <v>2</v>
      </c>
      <c r="H4676" s="360"/>
      <c r="I4676" s="360"/>
      <c r="J4676" s="360"/>
      <c r="K4676" s="361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4" t="s">
        <v>3</v>
      </c>
      <c r="G4677" s="17"/>
      <c r="H4677" s="362"/>
      <c r="I4677" s="362"/>
      <c r="J4677" s="362"/>
      <c r="K4677" s="363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5"/>
      <c r="E4678" s="366"/>
      <c r="F4678" s="364"/>
      <c r="G4678" s="18"/>
      <c r="H4678" s="367"/>
      <c r="I4678" s="367"/>
      <c r="J4678" s="367"/>
      <c r="K4678" s="368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4"/>
      <c r="G4679" s="18"/>
      <c r="H4679" s="369"/>
      <c r="I4679" s="369"/>
      <c r="J4679" s="369"/>
      <c r="K4679" s="370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71"/>
      <c r="I4680" s="371"/>
      <c r="J4680" s="371"/>
      <c r="K4680" s="372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7"/>
      <c r="K4701" s="348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9">
        <f>SUM(K4684:K4699)</f>
        <v>0</v>
      </c>
      <c r="K4702" s="350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1"/>
      <c r="K4703" s="351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8"/>
      <c r="K4705" s="348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2">
        <f>((J4702/1.11)+(K4704/1.11))*11%</f>
        <v>0</v>
      </c>
      <c r="K4706" s="353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8"/>
      <c r="K4707" s="348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4"/>
      <c r="K4710" s="355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4"/>
      <c r="K4711" s="355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23020042</v>
      </c>
      <c r="F4714" s="127"/>
      <c r="G4714" s="128" t="s">
        <v>2</v>
      </c>
      <c r="H4714" s="356">
        <f>H4676</f>
        <v>0</v>
      </c>
      <c r="I4714" s="356"/>
      <c r="J4714" s="356"/>
      <c r="K4714" s="357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2" t="s">
        <v>3</v>
      </c>
      <c r="G4715" s="134"/>
      <c r="H4715" s="358"/>
      <c r="I4715" s="358"/>
      <c r="J4715" s="358"/>
      <c r="K4715" s="359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3">
        <f>D4678</f>
        <v>0</v>
      </c>
      <c r="E4716" s="334"/>
      <c r="F4716" s="332"/>
      <c r="G4716" s="135"/>
      <c r="H4716" s="335">
        <f>H4678</f>
        <v>0</v>
      </c>
      <c r="I4716" s="335"/>
      <c r="J4716" s="335"/>
      <c r="K4716" s="336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2"/>
      <c r="G4717" s="135"/>
      <c r="H4717" s="337">
        <f>H4679</f>
        <v>0</v>
      </c>
      <c r="I4717" s="337"/>
      <c r="J4717" s="337"/>
      <c r="K4717" s="338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9"/>
      <c r="I4718" s="339"/>
      <c r="J4718" s="339"/>
      <c r="K4718" s="340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41"/>
      <c r="K4739" s="315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2">
        <f>SUM(K4722:K4737)</f>
        <v>0</v>
      </c>
      <c r="K4740" s="343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4"/>
      <c r="K4741" s="344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5"/>
      <c r="K4743" s="315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5">
        <f>((J4740/1.11)+(K4742/1.11))*11%</f>
        <v>0</v>
      </c>
      <c r="K4744" s="346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5"/>
      <c r="K4745" s="315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6">
        <f>J4710</f>
        <v>0</v>
      </c>
      <c r="K4748" s="317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6">
        <f>J4711</f>
        <v>0</v>
      </c>
      <c r="K4749" s="317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23020042</v>
      </c>
      <c r="F4752" s="204"/>
      <c r="G4752" s="205" t="s">
        <v>2</v>
      </c>
      <c r="H4752" s="318">
        <f>H4714</f>
        <v>0</v>
      </c>
      <c r="I4752" s="318"/>
      <c r="J4752" s="318"/>
      <c r="K4752" s="319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2" t="s">
        <v>3</v>
      </c>
      <c r="G4753" s="211"/>
      <c r="H4753" s="320"/>
      <c r="I4753" s="320"/>
      <c r="J4753" s="320"/>
      <c r="K4753" s="321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3">
        <f>D4716</f>
        <v>0</v>
      </c>
      <c r="E4754" s="324"/>
      <c r="F4754" s="322"/>
      <c r="G4754" s="212"/>
      <c r="H4754" s="325">
        <f>H4716</f>
        <v>0</v>
      </c>
      <c r="I4754" s="325"/>
      <c r="J4754" s="325"/>
      <c r="K4754" s="326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2"/>
      <c r="G4755" s="212"/>
      <c r="H4755" s="327">
        <f>H4717</f>
        <v>0</v>
      </c>
      <c r="I4755" s="327"/>
      <c r="J4755" s="327"/>
      <c r="K4755" s="328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9"/>
      <c r="I4756" s="329"/>
      <c r="J4756" s="329"/>
      <c r="K4756" s="330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31"/>
      <c r="K4777" s="310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7">
        <f>SUM(K4760:K4775)</f>
        <v>0</v>
      </c>
      <c r="K4778" s="308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9"/>
      <c r="K4779" s="309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10"/>
      <c r="K4781" s="310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11">
        <f>((J4778/1.11)+(K4780/1.11))*11%</f>
        <v>0</v>
      </c>
      <c r="K4782" s="312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10"/>
      <c r="K4783" s="310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3">
        <f>J4748</f>
        <v>0</v>
      </c>
      <c r="K4786" s="314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3">
        <f>J4749</f>
        <v>0</v>
      </c>
      <c r="K4787" s="314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23020043</v>
      </c>
      <c r="G4790" s="11" t="s">
        <v>2</v>
      </c>
      <c r="H4790" s="360"/>
      <c r="I4790" s="360"/>
      <c r="J4790" s="360"/>
      <c r="K4790" s="361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4" t="s">
        <v>3</v>
      </c>
      <c r="G4791" s="17"/>
      <c r="H4791" s="362"/>
      <c r="I4791" s="362"/>
      <c r="J4791" s="362"/>
      <c r="K4791" s="363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5"/>
      <c r="E4792" s="366"/>
      <c r="F4792" s="364"/>
      <c r="G4792" s="18"/>
      <c r="H4792" s="367"/>
      <c r="I4792" s="367"/>
      <c r="J4792" s="367"/>
      <c r="K4792" s="368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4"/>
      <c r="G4793" s="18"/>
      <c r="H4793" s="369"/>
      <c r="I4793" s="369"/>
      <c r="J4793" s="369"/>
      <c r="K4793" s="370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71"/>
      <c r="I4794" s="371"/>
      <c r="J4794" s="371"/>
      <c r="K4794" s="372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7"/>
      <c r="K4815" s="348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9">
        <f>SUM(K4798:K4813)</f>
        <v>0</v>
      </c>
      <c r="K4816" s="350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1"/>
      <c r="K4817" s="351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8"/>
      <c r="K4819" s="348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2">
        <f>((J4816/1.11)+(K4818/1.11))*11%</f>
        <v>0</v>
      </c>
      <c r="K4820" s="353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8"/>
      <c r="K4821" s="348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4"/>
      <c r="K4824" s="355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4"/>
      <c r="K4825" s="355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23020043</v>
      </c>
      <c r="F4828" s="127"/>
      <c r="G4828" s="128" t="s">
        <v>2</v>
      </c>
      <c r="H4828" s="356">
        <f>H4790</f>
        <v>0</v>
      </c>
      <c r="I4828" s="356"/>
      <c r="J4828" s="356"/>
      <c r="K4828" s="357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2" t="s">
        <v>3</v>
      </c>
      <c r="G4829" s="134"/>
      <c r="H4829" s="358"/>
      <c r="I4829" s="358"/>
      <c r="J4829" s="358"/>
      <c r="K4829" s="359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3">
        <f>D4792</f>
        <v>0</v>
      </c>
      <c r="E4830" s="334"/>
      <c r="F4830" s="332"/>
      <c r="G4830" s="135"/>
      <c r="H4830" s="335">
        <f>H4792</f>
        <v>0</v>
      </c>
      <c r="I4830" s="335"/>
      <c r="J4830" s="335"/>
      <c r="K4830" s="336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2"/>
      <c r="G4831" s="135"/>
      <c r="H4831" s="337">
        <f>H4793</f>
        <v>0</v>
      </c>
      <c r="I4831" s="337"/>
      <c r="J4831" s="337"/>
      <c r="K4831" s="338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9"/>
      <c r="I4832" s="339"/>
      <c r="J4832" s="339"/>
      <c r="K4832" s="340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41"/>
      <c r="K4853" s="315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2">
        <f>SUM(K4836:K4851)</f>
        <v>0</v>
      </c>
      <c r="K4854" s="343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4"/>
      <c r="K4855" s="344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5"/>
      <c r="K4857" s="315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5">
        <f>((J4854/1.11)+(K4856/1.11))*11%</f>
        <v>0</v>
      </c>
      <c r="K4858" s="346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5"/>
      <c r="K4859" s="315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6">
        <f>J4824</f>
        <v>0</v>
      </c>
      <c r="K4862" s="317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6">
        <f>J4825</f>
        <v>0</v>
      </c>
      <c r="K4863" s="317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23020043</v>
      </c>
      <c r="F4866" s="204"/>
      <c r="G4866" s="205" t="s">
        <v>2</v>
      </c>
      <c r="H4866" s="318">
        <f>H4828</f>
        <v>0</v>
      </c>
      <c r="I4866" s="318"/>
      <c r="J4866" s="318"/>
      <c r="K4866" s="319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2" t="s">
        <v>3</v>
      </c>
      <c r="G4867" s="211"/>
      <c r="H4867" s="320"/>
      <c r="I4867" s="320"/>
      <c r="J4867" s="320"/>
      <c r="K4867" s="321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3">
        <f>D4830</f>
        <v>0</v>
      </c>
      <c r="E4868" s="324"/>
      <c r="F4868" s="322"/>
      <c r="G4868" s="212"/>
      <c r="H4868" s="325">
        <f>H4830</f>
        <v>0</v>
      </c>
      <c r="I4868" s="325"/>
      <c r="J4868" s="325"/>
      <c r="K4868" s="326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2"/>
      <c r="G4869" s="212"/>
      <c r="H4869" s="327">
        <f>H4831</f>
        <v>0</v>
      </c>
      <c r="I4869" s="327"/>
      <c r="J4869" s="327"/>
      <c r="K4869" s="328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9"/>
      <c r="I4870" s="329"/>
      <c r="J4870" s="329"/>
      <c r="K4870" s="330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31"/>
      <c r="K4891" s="310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7">
        <f>SUM(K4874:K4889)</f>
        <v>0</v>
      </c>
      <c r="K4892" s="308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9"/>
      <c r="K4893" s="309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10"/>
      <c r="K4895" s="310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11">
        <f>((J4892/1.11)+(K4894/1.11))*11%</f>
        <v>0</v>
      </c>
      <c r="K4896" s="312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10"/>
      <c r="K4897" s="310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3">
        <f>J4862</f>
        <v>0</v>
      </c>
      <c r="K4900" s="314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3">
        <f>J4863</f>
        <v>0</v>
      </c>
      <c r="K4901" s="314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23020044</v>
      </c>
      <c r="G4904" s="11" t="s">
        <v>2</v>
      </c>
      <c r="H4904" s="360"/>
      <c r="I4904" s="360"/>
      <c r="J4904" s="360"/>
      <c r="K4904" s="361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4" t="s">
        <v>3</v>
      </c>
      <c r="G4905" s="17"/>
      <c r="H4905" s="362"/>
      <c r="I4905" s="362"/>
      <c r="J4905" s="362"/>
      <c r="K4905" s="363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5"/>
      <c r="E4906" s="366"/>
      <c r="F4906" s="364"/>
      <c r="G4906" s="18"/>
      <c r="H4906" s="367"/>
      <c r="I4906" s="367"/>
      <c r="J4906" s="367"/>
      <c r="K4906" s="368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4"/>
      <c r="G4907" s="18"/>
      <c r="H4907" s="369"/>
      <c r="I4907" s="369"/>
      <c r="J4907" s="369"/>
      <c r="K4907" s="370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71"/>
      <c r="I4908" s="371"/>
      <c r="J4908" s="371"/>
      <c r="K4908" s="372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7"/>
      <c r="K4929" s="348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9">
        <f>SUM(K4912:K4927)</f>
        <v>0</v>
      </c>
      <c r="K4930" s="350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1"/>
      <c r="K4931" s="351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8"/>
      <c r="K4933" s="348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2">
        <f>((J4930/1.11)+(K4932/1.11))*11%</f>
        <v>0</v>
      </c>
      <c r="K4934" s="353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8"/>
      <c r="K4935" s="348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4"/>
      <c r="K4938" s="355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4"/>
      <c r="K4939" s="355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23020044</v>
      </c>
      <c r="F4942" s="127"/>
      <c r="G4942" s="128" t="s">
        <v>2</v>
      </c>
      <c r="H4942" s="356">
        <f>H4904</f>
        <v>0</v>
      </c>
      <c r="I4942" s="356"/>
      <c r="J4942" s="356"/>
      <c r="K4942" s="357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2" t="s">
        <v>3</v>
      </c>
      <c r="G4943" s="134"/>
      <c r="H4943" s="358"/>
      <c r="I4943" s="358"/>
      <c r="J4943" s="358"/>
      <c r="K4943" s="359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3">
        <f>D4906</f>
        <v>0</v>
      </c>
      <c r="E4944" s="334"/>
      <c r="F4944" s="332"/>
      <c r="G4944" s="135"/>
      <c r="H4944" s="335">
        <f>H4906</f>
        <v>0</v>
      </c>
      <c r="I4944" s="335"/>
      <c r="J4944" s="335"/>
      <c r="K4944" s="336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2"/>
      <c r="G4945" s="135"/>
      <c r="H4945" s="337">
        <f>H4907</f>
        <v>0</v>
      </c>
      <c r="I4945" s="337"/>
      <c r="J4945" s="337"/>
      <c r="K4945" s="338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9"/>
      <c r="I4946" s="339"/>
      <c r="J4946" s="339"/>
      <c r="K4946" s="340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41"/>
      <c r="K4967" s="315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2">
        <f>SUM(K4950:K4965)</f>
        <v>0</v>
      </c>
      <c r="K4968" s="343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4"/>
      <c r="K4969" s="344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5"/>
      <c r="K4971" s="315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5">
        <f>((J4968/1.11)+(K4970/1.11))*11%</f>
        <v>0</v>
      </c>
      <c r="K4972" s="346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5"/>
      <c r="K4973" s="315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6">
        <f>J4938</f>
        <v>0</v>
      </c>
      <c r="K4976" s="317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6">
        <f>J4939</f>
        <v>0</v>
      </c>
      <c r="K4977" s="317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23020044</v>
      </c>
      <c r="F4980" s="204"/>
      <c r="G4980" s="205" t="s">
        <v>2</v>
      </c>
      <c r="H4980" s="318">
        <f>H4942</f>
        <v>0</v>
      </c>
      <c r="I4980" s="318"/>
      <c r="J4980" s="318"/>
      <c r="K4980" s="319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2" t="s">
        <v>3</v>
      </c>
      <c r="G4981" s="211"/>
      <c r="H4981" s="320"/>
      <c r="I4981" s="320"/>
      <c r="J4981" s="320"/>
      <c r="K4981" s="321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3">
        <f>D4944</f>
        <v>0</v>
      </c>
      <c r="E4982" s="324"/>
      <c r="F4982" s="322"/>
      <c r="G4982" s="212"/>
      <c r="H4982" s="325">
        <f>H4944</f>
        <v>0</v>
      </c>
      <c r="I4982" s="325"/>
      <c r="J4982" s="325"/>
      <c r="K4982" s="326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2"/>
      <c r="G4983" s="212"/>
      <c r="H4983" s="327">
        <f>H4945</f>
        <v>0</v>
      </c>
      <c r="I4983" s="327"/>
      <c r="J4983" s="327"/>
      <c r="K4983" s="328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9"/>
      <c r="I4984" s="329"/>
      <c r="J4984" s="329"/>
      <c r="K4984" s="330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31"/>
      <c r="K5005" s="310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7">
        <f>SUM(K4988:K5003)</f>
        <v>0</v>
      </c>
      <c r="K5006" s="308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9"/>
      <c r="K5007" s="309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10"/>
      <c r="K5009" s="310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11">
        <f>((J5006/1.11)+(K5008/1.11))*11%</f>
        <v>0</v>
      </c>
      <c r="K5010" s="312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10"/>
      <c r="K5011" s="310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3">
        <f>J4976</f>
        <v>0</v>
      </c>
      <c r="K5014" s="314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3">
        <f>J4977</f>
        <v>0</v>
      </c>
      <c r="K5015" s="314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23020045</v>
      </c>
      <c r="G5018" s="11" t="s">
        <v>2</v>
      </c>
      <c r="H5018" s="360"/>
      <c r="I5018" s="360"/>
      <c r="J5018" s="360"/>
      <c r="K5018" s="361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4" t="s">
        <v>3</v>
      </c>
      <c r="G5019" s="17"/>
      <c r="H5019" s="362"/>
      <c r="I5019" s="362"/>
      <c r="J5019" s="362"/>
      <c r="K5019" s="363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5"/>
      <c r="E5020" s="366"/>
      <c r="F5020" s="364"/>
      <c r="G5020" s="18"/>
      <c r="H5020" s="367"/>
      <c r="I5020" s="367"/>
      <c r="J5020" s="367"/>
      <c r="K5020" s="368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4"/>
      <c r="G5021" s="18"/>
      <c r="H5021" s="369"/>
      <c r="I5021" s="369"/>
      <c r="J5021" s="369"/>
      <c r="K5021" s="370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71"/>
      <c r="I5022" s="371"/>
      <c r="J5022" s="371"/>
      <c r="K5022" s="372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7"/>
      <c r="K5043" s="348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9">
        <f>SUM(K5026:K5041)</f>
        <v>0</v>
      </c>
      <c r="K5044" s="350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51"/>
      <c r="K5045" s="351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8"/>
      <c r="K5047" s="348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2">
        <f>((J5044/1.11)+(K5046/1.11))*11%</f>
        <v>0</v>
      </c>
      <c r="K5048" s="353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8"/>
      <c r="K5049" s="348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4"/>
      <c r="K5052" s="355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4"/>
      <c r="K5053" s="355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23020045</v>
      </c>
      <c r="F5056" s="127"/>
      <c r="G5056" s="128" t="s">
        <v>2</v>
      </c>
      <c r="H5056" s="356">
        <f>H5018</f>
        <v>0</v>
      </c>
      <c r="I5056" s="356"/>
      <c r="J5056" s="356"/>
      <c r="K5056" s="357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2" t="s">
        <v>3</v>
      </c>
      <c r="G5057" s="134"/>
      <c r="H5057" s="358"/>
      <c r="I5057" s="358"/>
      <c r="J5057" s="358"/>
      <c r="K5057" s="359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3">
        <f>D5020</f>
        <v>0</v>
      </c>
      <c r="E5058" s="334"/>
      <c r="F5058" s="332"/>
      <c r="G5058" s="135"/>
      <c r="H5058" s="335">
        <f>H5020</f>
        <v>0</v>
      </c>
      <c r="I5058" s="335"/>
      <c r="J5058" s="335"/>
      <c r="K5058" s="336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2"/>
      <c r="G5059" s="135"/>
      <c r="H5059" s="337">
        <f>H5021</f>
        <v>0</v>
      </c>
      <c r="I5059" s="337"/>
      <c r="J5059" s="337"/>
      <c r="K5059" s="338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9"/>
      <c r="I5060" s="339"/>
      <c r="J5060" s="339"/>
      <c r="K5060" s="340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41"/>
      <c r="K5081" s="315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2">
        <f>SUM(K5064:K5079)</f>
        <v>0</v>
      </c>
      <c r="K5082" s="343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4"/>
      <c r="K5083" s="344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5"/>
      <c r="K5085" s="315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5">
        <f>((J5082/1.11)+(K5084/1.11))*11%</f>
        <v>0</v>
      </c>
      <c r="K5086" s="346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5"/>
      <c r="K5087" s="315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6">
        <f>J5052</f>
        <v>0</v>
      </c>
      <c r="K5090" s="317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6">
        <f>J5053</f>
        <v>0</v>
      </c>
      <c r="K5091" s="317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23020045</v>
      </c>
      <c r="F5094" s="204"/>
      <c r="G5094" s="205" t="s">
        <v>2</v>
      </c>
      <c r="H5094" s="318">
        <f>H5056</f>
        <v>0</v>
      </c>
      <c r="I5094" s="318"/>
      <c r="J5094" s="318"/>
      <c r="K5094" s="319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2" t="s">
        <v>3</v>
      </c>
      <c r="G5095" s="211"/>
      <c r="H5095" s="320"/>
      <c r="I5095" s="320"/>
      <c r="J5095" s="320"/>
      <c r="K5095" s="321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3">
        <f>D5058</f>
        <v>0</v>
      </c>
      <c r="E5096" s="324"/>
      <c r="F5096" s="322"/>
      <c r="G5096" s="212"/>
      <c r="H5096" s="325">
        <f>H5058</f>
        <v>0</v>
      </c>
      <c r="I5096" s="325"/>
      <c r="J5096" s="325"/>
      <c r="K5096" s="326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2"/>
      <c r="G5097" s="212"/>
      <c r="H5097" s="327">
        <f>H5059</f>
        <v>0</v>
      </c>
      <c r="I5097" s="327"/>
      <c r="J5097" s="327"/>
      <c r="K5097" s="328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9"/>
      <c r="I5098" s="329"/>
      <c r="J5098" s="329"/>
      <c r="K5098" s="330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31"/>
      <c r="K5119" s="310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7">
        <f>SUM(K5102:K5117)</f>
        <v>0</v>
      </c>
      <c r="K5120" s="308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9"/>
      <c r="K5121" s="309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10"/>
      <c r="K5123" s="310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11">
        <f>((J5120/1.11)+(K5122/1.11))*11%</f>
        <v>0</v>
      </c>
      <c r="K5124" s="312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10"/>
      <c r="K5125" s="310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3">
        <f>J5090</f>
        <v>0</v>
      </c>
      <c r="K5128" s="314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3">
        <f>J5091</f>
        <v>0</v>
      </c>
      <c r="K5129" s="314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23020046</v>
      </c>
      <c r="G5132" s="11" t="s">
        <v>2</v>
      </c>
      <c r="H5132" s="360"/>
      <c r="I5132" s="360"/>
      <c r="J5132" s="360"/>
      <c r="K5132" s="361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4" t="s">
        <v>3</v>
      </c>
      <c r="G5133" s="17"/>
      <c r="H5133" s="362"/>
      <c r="I5133" s="362"/>
      <c r="J5133" s="362"/>
      <c r="K5133" s="363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5"/>
      <c r="E5134" s="366"/>
      <c r="F5134" s="364"/>
      <c r="G5134" s="18"/>
      <c r="H5134" s="367"/>
      <c r="I5134" s="367"/>
      <c r="J5134" s="367"/>
      <c r="K5134" s="368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4"/>
      <c r="G5135" s="18"/>
      <c r="H5135" s="369"/>
      <c r="I5135" s="369"/>
      <c r="J5135" s="369"/>
      <c r="K5135" s="370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71"/>
      <c r="I5136" s="371"/>
      <c r="J5136" s="371"/>
      <c r="K5136" s="372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7"/>
      <c r="K5157" s="348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9">
        <f>SUM(K5140:K5155)</f>
        <v>0</v>
      </c>
      <c r="K5158" s="350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51"/>
      <c r="K5159" s="351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8"/>
      <c r="K5161" s="348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2">
        <f>((J5158/1.11)+(K5160/1.11))*11%</f>
        <v>0</v>
      </c>
      <c r="K5162" s="353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8"/>
      <c r="K5163" s="348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4"/>
      <c r="K5166" s="355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4"/>
      <c r="K5167" s="355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23020046</v>
      </c>
      <c r="F5170" s="127"/>
      <c r="G5170" s="128" t="s">
        <v>2</v>
      </c>
      <c r="H5170" s="356">
        <f>H5132</f>
        <v>0</v>
      </c>
      <c r="I5170" s="356"/>
      <c r="J5170" s="356"/>
      <c r="K5170" s="357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2" t="s">
        <v>3</v>
      </c>
      <c r="G5171" s="134"/>
      <c r="H5171" s="358"/>
      <c r="I5171" s="358"/>
      <c r="J5171" s="358"/>
      <c r="K5171" s="359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3">
        <f>D5134</f>
        <v>0</v>
      </c>
      <c r="E5172" s="334"/>
      <c r="F5172" s="332"/>
      <c r="G5172" s="135"/>
      <c r="H5172" s="335">
        <f>H5134</f>
        <v>0</v>
      </c>
      <c r="I5172" s="335"/>
      <c r="J5172" s="335"/>
      <c r="K5172" s="336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2"/>
      <c r="G5173" s="135"/>
      <c r="H5173" s="337">
        <f>H5135</f>
        <v>0</v>
      </c>
      <c r="I5173" s="337"/>
      <c r="J5173" s="337"/>
      <c r="K5173" s="338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9"/>
      <c r="I5174" s="339"/>
      <c r="J5174" s="339"/>
      <c r="K5174" s="340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41"/>
      <c r="K5195" s="315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2">
        <f>SUM(K5178:K5193)</f>
        <v>0</v>
      </c>
      <c r="K5196" s="343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4"/>
      <c r="K5197" s="344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5"/>
      <c r="K5199" s="315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5">
        <f>((J5196/1.11)+(K5198/1.11))*11%</f>
        <v>0</v>
      </c>
      <c r="K5200" s="346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5"/>
      <c r="K5201" s="315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6">
        <f>J5166</f>
        <v>0</v>
      </c>
      <c r="K5204" s="317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6">
        <f>J5167</f>
        <v>0</v>
      </c>
      <c r="K5205" s="317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23020046</v>
      </c>
      <c r="F5208" s="204"/>
      <c r="G5208" s="205" t="s">
        <v>2</v>
      </c>
      <c r="H5208" s="318">
        <f>H5170</f>
        <v>0</v>
      </c>
      <c r="I5208" s="318"/>
      <c r="J5208" s="318"/>
      <c r="K5208" s="319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2" t="s">
        <v>3</v>
      </c>
      <c r="G5209" s="211"/>
      <c r="H5209" s="320"/>
      <c r="I5209" s="320"/>
      <c r="J5209" s="320"/>
      <c r="K5209" s="321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3">
        <f>D5172</f>
        <v>0</v>
      </c>
      <c r="E5210" s="324"/>
      <c r="F5210" s="322"/>
      <c r="G5210" s="212"/>
      <c r="H5210" s="325">
        <f>H5172</f>
        <v>0</v>
      </c>
      <c r="I5210" s="325"/>
      <c r="J5210" s="325"/>
      <c r="K5210" s="326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2"/>
      <c r="G5211" s="212"/>
      <c r="H5211" s="327">
        <f>H5173</f>
        <v>0</v>
      </c>
      <c r="I5211" s="327"/>
      <c r="J5211" s="327"/>
      <c r="K5211" s="328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9"/>
      <c r="I5212" s="329"/>
      <c r="J5212" s="329"/>
      <c r="K5212" s="330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31"/>
      <c r="K5233" s="310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7">
        <f>SUM(K5216:K5231)</f>
        <v>0</v>
      </c>
      <c r="K5234" s="308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9"/>
      <c r="K5235" s="309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10"/>
      <c r="K5237" s="310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11">
        <f>((J5234/1.11)+(K5236/1.11))*11%</f>
        <v>0</v>
      </c>
      <c r="K5238" s="312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10"/>
      <c r="K5239" s="310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3">
        <f>J5204</f>
        <v>0</v>
      </c>
      <c r="K5242" s="314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3">
        <f>J5205</f>
        <v>0</v>
      </c>
      <c r="K5243" s="314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23020047</v>
      </c>
      <c r="G5246" s="11" t="s">
        <v>2</v>
      </c>
      <c r="H5246" s="360"/>
      <c r="I5246" s="360"/>
      <c r="J5246" s="360"/>
      <c r="K5246" s="361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4" t="s">
        <v>3</v>
      </c>
      <c r="G5247" s="17"/>
      <c r="H5247" s="362"/>
      <c r="I5247" s="362"/>
      <c r="J5247" s="362"/>
      <c r="K5247" s="363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5"/>
      <c r="E5248" s="366"/>
      <c r="F5248" s="364"/>
      <c r="G5248" s="18"/>
      <c r="H5248" s="367"/>
      <c r="I5248" s="367"/>
      <c r="J5248" s="367"/>
      <c r="K5248" s="368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4"/>
      <c r="G5249" s="18"/>
      <c r="H5249" s="369"/>
      <c r="I5249" s="369"/>
      <c r="J5249" s="369"/>
      <c r="K5249" s="370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71"/>
      <c r="I5250" s="371"/>
      <c r="J5250" s="371"/>
      <c r="K5250" s="372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7"/>
      <c r="K5271" s="348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9">
        <f>SUM(K5254:K5269)</f>
        <v>0</v>
      </c>
      <c r="K5272" s="350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51"/>
      <c r="K5273" s="351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8"/>
      <c r="K5275" s="348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2">
        <f>((J5272/1.11)+(K5274/1.11))*11%</f>
        <v>0</v>
      </c>
      <c r="K5276" s="353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8"/>
      <c r="K5277" s="348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4"/>
      <c r="K5280" s="355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4"/>
      <c r="K5281" s="355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23020047</v>
      </c>
      <c r="F5284" s="127"/>
      <c r="G5284" s="128" t="s">
        <v>2</v>
      </c>
      <c r="H5284" s="356">
        <f>H5246</f>
        <v>0</v>
      </c>
      <c r="I5284" s="356"/>
      <c r="J5284" s="356"/>
      <c r="K5284" s="357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2" t="s">
        <v>3</v>
      </c>
      <c r="G5285" s="134"/>
      <c r="H5285" s="358"/>
      <c r="I5285" s="358"/>
      <c r="J5285" s="358"/>
      <c r="K5285" s="359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3">
        <f>D5248</f>
        <v>0</v>
      </c>
      <c r="E5286" s="334"/>
      <c r="F5286" s="332"/>
      <c r="G5286" s="135"/>
      <c r="H5286" s="335">
        <f>H5248</f>
        <v>0</v>
      </c>
      <c r="I5286" s="335"/>
      <c r="J5286" s="335"/>
      <c r="K5286" s="336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2"/>
      <c r="G5287" s="135"/>
      <c r="H5287" s="337">
        <f>H5249</f>
        <v>0</v>
      </c>
      <c r="I5287" s="337"/>
      <c r="J5287" s="337"/>
      <c r="K5287" s="338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9"/>
      <c r="I5288" s="339"/>
      <c r="J5288" s="339"/>
      <c r="K5288" s="340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41"/>
      <c r="K5309" s="315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2">
        <f>SUM(K5292:K5307)</f>
        <v>0</v>
      </c>
      <c r="K5310" s="343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4"/>
      <c r="K5311" s="344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5"/>
      <c r="K5313" s="315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5">
        <f>((J5310/1.11)+(K5312/1.11))*11%</f>
        <v>0</v>
      </c>
      <c r="K5314" s="346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5"/>
      <c r="K5315" s="315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6">
        <f>J5280</f>
        <v>0</v>
      </c>
      <c r="K5318" s="317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6">
        <f>J5281</f>
        <v>0</v>
      </c>
      <c r="K5319" s="317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23020047</v>
      </c>
      <c r="F5322" s="204"/>
      <c r="G5322" s="205" t="s">
        <v>2</v>
      </c>
      <c r="H5322" s="318">
        <f>H5284</f>
        <v>0</v>
      </c>
      <c r="I5322" s="318"/>
      <c r="J5322" s="318"/>
      <c r="K5322" s="319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2" t="s">
        <v>3</v>
      </c>
      <c r="G5323" s="211"/>
      <c r="H5323" s="320"/>
      <c r="I5323" s="320"/>
      <c r="J5323" s="320"/>
      <c r="K5323" s="321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3">
        <f>D5286</f>
        <v>0</v>
      </c>
      <c r="E5324" s="324"/>
      <c r="F5324" s="322"/>
      <c r="G5324" s="212"/>
      <c r="H5324" s="325">
        <f>H5286</f>
        <v>0</v>
      </c>
      <c r="I5324" s="325"/>
      <c r="J5324" s="325"/>
      <c r="K5324" s="326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2"/>
      <c r="G5325" s="212"/>
      <c r="H5325" s="327">
        <f>H5287</f>
        <v>0</v>
      </c>
      <c r="I5325" s="327"/>
      <c r="J5325" s="327"/>
      <c r="K5325" s="328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9"/>
      <c r="I5326" s="329"/>
      <c r="J5326" s="329"/>
      <c r="K5326" s="330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31"/>
      <c r="K5347" s="310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7">
        <f>SUM(K5330:K5345)</f>
        <v>0</v>
      </c>
      <c r="K5348" s="308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9"/>
      <c r="K5349" s="309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10"/>
      <c r="K5351" s="310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11">
        <f>((J5348/1.11)+(K5350/1.11))*11%</f>
        <v>0</v>
      </c>
      <c r="K5352" s="312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10"/>
      <c r="K5353" s="310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3">
        <f>J5318</f>
        <v>0</v>
      </c>
      <c r="K5356" s="314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3">
        <f>J5319</f>
        <v>0</v>
      </c>
      <c r="K5357" s="314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23020048</v>
      </c>
      <c r="G5360" s="11" t="s">
        <v>2</v>
      </c>
      <c r="H5360" s="360"/>
      <c r="I5360" s="360"/>
      <c r="J5360" s="360"/>
      <c r="K5360" s="361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4" t="s">
        <v>3</v>
      </c>
      <c r="G5361" s="17"/>
      <c r="H5361" s="362"/>
      <c r="I5361" s="362"/>
      <c r="J5361" s="362"/>
      <c r="K5361" s="363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5"/>
      <c r="E5362" s="366"/>
      <c r="F5362" s="364"/>
      <c r="G5362" s="18"/>
      <c r="H5362" s="367"/>
      <c r="I5362" s="367"/>
      <c r="J5362" s="367"/>
      <c r="K5362" s="368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4"/>
      <c r="G5363" s="18"/>
      <c r="H5363" s="369"/>
      <c r="I5363" s="369"/>
      <c r="J5363" s="369"/>
      <c r="K5363" s="370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71"/>
      <c r="I5364" s="371"/>
      <c r="J5364" s="371"/>
      <c r="K5364" s="372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7"/>
      <c r="K5385" s="348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9">
        <f>SUM(K5368:K5383)</f>
        <v>0</v>
      </c>
      <c r="K5386" s="350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51"/>
      <c r="K5387" s="351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8"/>
      <c r="K5389" s="348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2">
        <f>((J5386/1.11)+(K5388/1.11))*11%</f>
        <v>0</v>
      </c>
      <c r="K5390" s="353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8"/>
      <c r="K5391" s="348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4"/>
      <c r="K5394" s="355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4"/>
      <c r="K5395" s="355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23020048</v>
      </c>
      <c r="F5398" s="127"/>
      <c r="G5398" s="128" t="s">
        <v>2</v>
      </c>
      <c r="H5398" s="356">
        <f>H5360</f>
        <v>0</v>
      </c>
      <c r="I5398" s="356"/>
      <c r="J5398" s="356"/>
      <c r="K5398" s="357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2" t="s">
        <v>3</v>
      </c>
      <c r="G5399" s="134"/>
      <c r="H5399" s="358"/>
      <c r="I5399" s="358"/>
      <c r="J5399" s="358"/>
      <c r="K5399" s="359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3">
        <f>D5362</f>
        <v>0</v>
      </c>
      <c r="E5400" s="334"/>
      <c r="F5400" s="332"/>
      <c r="G5400" s="135"/>
      <c r="H5400" s="335">
        <f>H5362</f>
        <v>0</v>
      </c>
      <c r="I5400" s="335"/>
      <c r="J5400" s="335"/>
      <c r="K5400" s="336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2"/>
      <c r="G5401" s="135"/>
      <c r="H5401" s="337">
        <f>H5363</f>
        <v>0</v>
      </c>
      <c r="I5401" s="337"/>
      <c r="J5401" s="337"/>
      <c r="K5401" s="338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9"/>
      <c r="I5402" s="339"/>
      <c r="J5402" s="339"/>
      <c r="K5402" s="340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41"/>
      <c r="K5423" s="315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2">
        <f>SUM(K5406:K5421)</f>
        <v>0</v>
      </c>
      <c r="K5424" s="343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4"/>
      <c r="K5425" s="344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5"/>
      <c r="K5427" s="315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5">
        <f>((J5424/1.11)+(K5426/1.11))*11%</f>
        <v>0</v>
      </c>
      <c r="K5428" s="346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5"/>
      <c r="K5429" s="315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6">
        <f>J5394</f>
        <v>0</v>
      </c>
      <c r="K5432" s="317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6">
        <f>J5395</f>
        <v>0</v>
      </c>
      <c r="K5433" s="317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23020048</v>
      </c>
      <c r="F5436" s="204"/>
      <c r="G5436" s="205" t="s">
        <v>2</v>
      </c>
      <c r="H5436" s="318">
        <f>H5398</f>
        <v>0</v>
      </c>
      <c r="I5436" s="318"/>
      <c r="J5436" s="318"/>
      <c r="K5436" s="319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2" t="s">
        <v>3</v>
      </c>
      <c r="G5437" s="211"/>
      <c r="H5437" s="320"/>
      <c r="I5437" s="320"/>
      <c r="J5437" s="320"/>
      <c r="K5437" s="321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3">
        <f>D5400</f>
        <v>0</v>
      </c>
      <c r="E5438" s="324"/>
      <c r="F5438" s="322"/>
      <c r="G5438" s="212"/>
      <c r="H5438" s="325">
        <f>H5400</f>
        <v>0</v>
      </c>
      <c r="I5438" s="325"/>
      <c r="J5438" s="325"/>
      <c r="K5438" s="326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2"/>
      <c r="G5439" s="212"/>
      <c r="H5439" s="327">
        <f>H5401</f>
        <v>0</v>
      </c>
      <c r="I5439" s="327"/>
      <c r="J5439" s="327"/>
      <c r="K5439" s="328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9"/>
      <c r="I5440" s="329"/>
      <c r="J5440" s="329"/>
      <c r="K5440" s="330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31"/>
      <c r="K5461" s="310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7">
        <f>SUM(K5444:K5459)</f>
        <v>0</v>
      </c>
      <c r="K5462" s="308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9"/>
      <c r="K5463" s="309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10"/>
      <c r="K5465" s="310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11">
        <f>((J5462/1.11)+(K5464/1.11))*11%</f>
        <v>0</v>
      </c>
      <c r="K5466" s="312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10"/>
      <c r="K5467" s="310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3">
        <f>J5432</f>
        <v>0</v>
      </c>
      <c r="K5470" s="314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3">
        <f>J5433</f>
        <v>0</v>
      </c>
      <c r="K5471" s="314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23020049</v>
      </c>
      <c r="G5474" s="11" t="s">
        <v>2</v>
      </c>
      <c r="H5474" s="360"/>
      <c r="I5474" s="360"/>
      <c r="J5474" s="360"/>
      <c r="K5474" s="361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4" t="s">
        <v>3</v>
      </c>
      <c r="G5475" s="17"/>
      <c r="H5475" s="362"/>
      <c r="I5475" s="362"/>
      <c r="J5475" s="362"/>
      <c r="K5475" s="363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5"/>
      <c r="E5476" s="366"/>
      <c r="F5476" s="364"/>
      <c r="G5476" s="18"/>
      <c r="H5476" s="367"/>
      <c r="I5476" s="367"/>
      <c r="J5476" s="367"/>
      <c r="K5476" s="368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4"/>
      <c r="G5477" s="18"/>
      <c r="H5477" s="369"/>
      <c r="I5477" s="369"/>
      <c r="J5477" s="369"/>
      <c r="K5477" s="370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71"/>
      <c r="I5478" s="371"/>
      <c r="J5478" s="371"/>
      <c r="K5478" s="372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7"/>
      <c r="K5499" s="348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9">
        <f>SUM(K5482:K5497)</f>
        <v>0</v>
      </c>
      <c r="K5500" s="350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51"/>
      <c r="K5501" s="351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8"/>
      <c r="K5503" s="348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2">
        <f>((J5500/1.11)+(K5502/1.11))*11%</f>
        <v>0</v>
      </c>
      <c r="K5504" s="353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8"/>
      <c r="K5505" s="348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4"/>
      <c r="K5508" s="355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4"/>
      <c r="K5509" s="355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23020049</v>
      </c>
      <c r="F5512" s="127"/>
      <c r="G5512" s="128" t="s">
        <v>2</v>
      </c>
      <c r="H5512" s="356">
        <f>H5474</f>
        <v>0</v>
      </c>
      <c r="I5512" s="356"/>
      <c r="J5512" s="356"/>
      <c r="K5512" s="357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2" t="s">
        <v>3</v>
      </c>
      <c r="G5513" s="134"/>
      <c r="H5513" s="358"/>
      <c r="I5513" s="358"/>
      <c r="J5513" s="358"/>
      <c r="K5513" s="359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3">
        <f>D5476</f>
        <v>0</v>
      </c>
      <c r="E5514" s="334"/>
      <c r="F5514" s="332"/>
      <c r="G5514" s="135"/>
      <c r="H5514" s="335">
        <f>H5476</f>
        <v>0</v>
      </c>
      <c r="I5514" s="335"/>
      <c r="J5514" s="335"/>
      <c r="K5514" s="336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2"/>
      <c r="G5515" s="135"/>
      <c r="H5515" s="337">
        <f>H5477</f>
        <v>0</v>
      </c>
      <c r="I5515" s="337"/>
      <c r="J5515" s="337"/>
      <c r="K5515" s="338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9"/>
      <c r="I5516" s="339"/>
      <c r="J5516" s="339"/>
      <c r="K5516" s="340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41"/>
      <c r="K5537" s="315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2">
        <f>SUM(K5520:K5535)</f>
        <v>0</v>
      </c>
      <c r="K5538" s="343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4"/>
      <c r="K5539" s="344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5"/>
      <c r="K5541" s="315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5">
        <f>((J5538/1.11)+(K5540/1.11))*11%</f>
        <v>0</v>
      </c>
      <c r="K5542" s="346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5"/>
      <c r="K5543" s="315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6">
        <f>J5508</f>
        <v>0</v>
      </c>
      <c r="K5546" s="317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6">
        <f>J5509</f>
        <v>0</v>
      </c>
      <c r="K5547" s="317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23020049</v>
      </c>
      <c r="F5550" s="204"/>
      <c r="G5550" s="205" t="s">
        <v>2</v>
      </c>
      <c r="H5550" s="318">
        <f>H5512</f>
        <v>0</v>
      </c>
      <c r="I5550" s="318"/>
      <c r="J5550" s="318"/>
      <c r="K5550" s="319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2" t="s">
        <v>3</v>
      </c>
      <c r="G5551" s="211"/>
      <c r="H5551" s="320"/>
      <c r="I5551" s="320"/>
      <c r="J5551" s="320"/>
      <c r="K5551" s="321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3">
        <f>D5514</f>
        <v>0</v>
      </c>
      <c r="E5552" s="324"/>
      <c r="F5552" s="322"/>
      <c r="G5552" s="212"/>
      <c r="H5552" s="325">
        <f>H5514</f>
        <v>0</v>
      </c>
      <c r="I5552" s="325"/>
      <c r="J5552" s="325"/>
      <c r="K5552" s="326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2"/>
      <c r="G5553" s="212"/>
      <c r="H5553" s="327">
        <f>H5515</f>
        <v>0</v>
      </c>
      <c r="I5553" s="327"/>
      <c r="J5553" s="327"/>
      <c r="K5553" s="328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9"/>
      <c r="I5554" s="329"/>
      <c r="J5554" s="329"/>
      <c r="K5554" s="330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31"/>
      <c r="K5575" s="310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7">
        <f>SUM(K5558:K5573)</f>
        <v>0</v>
      </c>
      <c r="K5576" s="308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9"/>
      <c r="K5577" s="309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10"/>
      <c r="K5579" s="310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11">
        <f>((J5576/1.11)+(K5578/1.11))*11%</f>
        <v>0</v>
      </c>
      <c r="K5580" s="312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10"/>
      <c r="K5581" s="310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3">
        <f>J5546</f>
        <v>0</v>
      </c>
      <c r="K5584" s="314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3">
        <f>J5547</f>
        <v>0</v>
      </c>
      <c r="K5585" s="314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23020050</v>
      </c>
      <c r="G5588" s="11" t="s">
        <v>2</v>
      </c>
      <c r="H5588" s="360"/>
      <c r="I5588" s="360"/>
      <c r="J5588" s="360"/>
      <c r="K5588" s="361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4" t="s">
        <v>3</v>
      </c>
      <c r="G5589" s="17"/>
      <c r="H5589" s="362"/>
      <c r="I5589" s="362"/>
      <c r="J5589" s="362"/>
      <c r="K5589" s="363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5"/>
      <c r="E5590" s="366"/>
      <c r="F5590" s="364"/>
      <c r="G5590" s="18"/>
      <c r="H5590" s="367"/>
      <c r="I5590" s="367"/>
      <c r="J5590" s="367"/>
      <c r="K5590" s="368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4"/>
      <c r="G5591" s="18"/>
      <c r="H5591" s="369"/>
      <c r="I5591" s="369"/>
      <c r="J5591" s="369"/>
      <c r="K5591" s="370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71"/>
      <c r="I5592" s="371"/>
      <c r="J5592" s="371"/>
      <c r="K5592" s="372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7"/>
      <c r="K5613" s="348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9">
        <f>SUM(K5596:K5611)</f>
        <v>0</v>
      </c>
      <c r="K5614" s="350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51"/>
      <c r="K5615" s="351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8"/>
      <c r="K5617" s="348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2">
        <f>((J5614/1.11)+(K5616/1.11))*11%</f>
        <v>0</v>
      </c>
      <c r="K5618" s="353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8"/>
      <c r="K5619" s="348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4"/>
      <c r="K5622" s="355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4"/>
      <c r="K5623" s="355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23020050</v>
      </c>
      <c r="F5626" s="127"/>
      <c r="G5626" s="128" t="s">
        <v>2</v>
      </c>
      <c r="H5626" s="356">
        <f>H5588</f>
        <v>0</v>
      </c>
      <c r="I5626" s="356"/>
      <c r="J5626" s="356"/>
      <c r="K5626" s="357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2" t="s">
        <v>3</v>
      </c>
      <c r="G5627" s="134"/>
      <c r="H5627" s="358"/>
      <c r="I5627" s="358"/>
      <c r="J5627" s="358"/>
      <c r="K5627" s="359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3">
        <f>D5590</f>
        <v>0</v>
      </c>
      <c r="E5628" s="334"/>
      <c r="F5628" s="332"/>
      <c r="G5628" s="135"/>
      <c r="H5628" s="335">
        <f>H5590</f>
        <v>0</v>
      </c>
      <c r="I5628" s="335"/>
      <c r="J5628" s="335"/>
      <c r="K5628" s="336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2"/>
      <c r="G5629" s="135"/>
      <c r="H5629" s="337">
        <f>H5591</f>
        <v>0</v>
      </c>
      <c r="I5629" s="337"/>
      <c r="J5629" s="337"/>
      <c r="K5629" s="338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9"/>
      <c r="I5630" s="339"/>
      <c r="J5630" s="339"/>
      <c r="K5630" s="340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41"/>
      <c r="K5651" s="315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2">
        <f>SUM(K5634:K5649)</f>
        <v>0</v>
      </c>
      <c r="K5652" s="343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4"/>
      <c r="K5653" s="344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5"/>
      <c r="K5655" s="315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5">
        <f>((J5652/1.11)+(K5654/1.11))*11%</f>
        <v>0</v>
      </c>
      <c r="K5656" s="346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5"/>
      <c r="K5657" s="315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6">
        <f>J5622</f>
        <v>0</v>
      </c>
      <c r="K5660" s="317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6">
        <f>J5623</f>
        <v>0</v>
      </c>
      <c r="K5661" s="317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23020050</v>
      </c>
      <c r="F5664" s="204"/>
      <c r="G5664" s="205" t="s">
        <v>2</v>
      </c>
      <c r="H5664" s="318">
        <f>H5626</f>
        <v>0</v>
      </c>
      <c r="I5664" s="318"/>
      <c r="J5664" s="318"/>
      <c r="K5664" s="319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2" t="s">
        <v>3</v>
      </c>
      <c r="G5665" s="211"/>
      <c r="H5665" s="320"/>
      <c r="I5665" s="320"/>
      <c r="J5665" s="320"/>
      <c r="K5665" s="321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3">
        <f>D5628</f>
        <v>0</v>
      </c>
      <c r="E5666" s="324"/>
      <c r="F5666" s="322"/>
      <c r="G5666" s="212"/>
      <c r="H5666" s="325">
        <f>H5628</f>
        <v>0</v>
      </c>
      <c r="I5666" s="325"/>
      <c r="J5666" s="325"/>
      <c r="K5666" s="326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2"/>
      <c r="G5667" s="212"/>
      <c r="H5667" s="327">
        <f>H5629</f>
        <v>0</v>
      </c>
      <c r="I5667" s="327"/>
      <c r="J5667" s="327"/>
      <c r="K5667" s="328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9"/>
      <c r="I5668" s="329"/>
      <c r="J5668" s="329"/>
      <c r="K5668" s="330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31"/>
      <c r="K5689" s="310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7">
        <f>SUM(K5672:K5687)</f>
        <v>0</v>
      </c>
      <c r="K5690" s="308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9"/>
      <c r="K5691" s="309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10"/>
      <c r="K5693" s="310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11">
        <f>((J5690/1.11)+(K5692/1.11))*11%</f>
        <v>0</v>
      </c>
      <c r="K5694" s="312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10"/>
      <c r="K5695" s="310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3">
        <f>J5660</f>
        <v>0</v>
      </c>
      <c r="K5698" s="314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3">
        <f>J5661</f>
        <v>0</v>
      </c>
      <c r="K5699" s="314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topLeftCell="A1973" zoomScaleNormal="100" workbookViewId="0">
      <selection activeCell="B2016" sqref="B2016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23020001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144</v>
      </c>
      <c r="C3" s="88" t="str">
        <f>Invoice!E10</f>
        <v>GUNTING JOYKO SC-828 SG</v>
      </c>
      <c r="D3" s="89">
        <f>Invoice!H10</f>
        <v>6100</v>
      </c>
      <c r="E3" s="81">
        <f>D3*B3</f>
        <v>878400</v>
      </c>
      <c r="F3" s="81"/>
      <c r="G3" s="82">
        <f>E3/1.11</f>
        <v>791351.35135135124</v>
      </c>
      <c r="H3" s="83">
        <f>G3*11%</f>
        <v>87048.648648648639</v>
      </c>
      <c r="I3" s="83">
        <f>G3/B3</f>
        <v>5495.4954954954947</v>
      </c>
      <c r="J3" s="104">
        <f>H3/B3</f>
        <v>604.50450450450444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114192</v>
      </c>
      <c r="F4" s="81"/>
      <c r="G4" s="90">
        <f>E4/1.11</f>
        <v>102875.67567567567</v>
      </c>
      <c r="H4" s="91">
        <f>G4*11%</f>
        <v>11316.324324324323</v>
      </c>
      <c r="I4" s="91">
        <f>G4/B3</f>
        <v>714.4144144144143</v>
      </c>
      <c r="J4" s="105">
        <f>H4/B3</f>
        <v>78.585585585585576</v>
      </c>
    </row>
    <row r="5" spans="1:10" s="80" customFormat="1" ht="12.75" customHeight="1" x14ac:dyDescent="0.25">
      <c r="A5" s="102"/>
      <c r="D5" s="81" t="s">
        <v>23</v>
      </c>
      <c r="E5" s="81">
        <f>E3-E4</f>
        <v>764208</v>
      </c>
      <c r="F5" s="81"/>
      <c r="G5" s="82">
        <f>G3-G4</f>
        <v>688475.67567567562</v>
      </c>
      <c r="H5" s="82">
        <f>H3-H4</f>
        <v>75732.32432432432</v>
      </c>
      <c r="I5" s="82">
        <f>I3-I4</f>
        <v>4781.0810810810799</v>
      </c>
      <c r="J5" s="106">
        <f>J3-J4</f>
        <v>525.91891891891885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764208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144</v>
      </c>
      <c r="C9" s="88" t="str">
        <f>Invoice!E11</f>
        <v>GUNTING JOYKO SC-838 SG</v>
      </c>
      <c r="D9" s="89">
        <f>Invoice!H11</f>
        <v>7700</v>
      </c>
      <c r="E9" s="81">
        <f>D9*B9</f>
        <v>1108800</v>
      </c>
      <c r="F9" s="81"/>
      <c r="G9" s="82">
        <f>E9/1.11</f>
        <v>998918.91891891882</v>
      </c>
      <c r="H9" s="83">
        <f>G9*11%</f>
        <v>109881.08108108107</v>
      </c>
      <c r="I9" s="83">
        <f>G9/B9</f>
        <v>6936.936936936936</v>
      </c>
      <c r="J9" s="104">
        <f>H9/B9</f>
        <v>763.06306306306294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144144</v>
      </c>
      <c r="F10" s="81"/>
      <c r="G10" s="90">
        <f>E10/1.11</f>
        <v>129859.45945945945</v>
      </c>
      <c r="H10" s="91">
        <f>G10*11%</f>
        <v>14284.54054054054</v>
      </c>
      <c r="I10" s="91">
        <f>G10/B9</f>
        <v>901.80180180180173</v>
      </c>
      <c r="J10" s="105">
        <f>H10/B9</f>
        <v>99.198198198198199</v>
      </c>
    </row>
    <row r="11" spans="1:10" s="80" customFormat="1" ht="12.75" customHeight="1" x14ac:dyDescent="0.25">
      <c r="A11" s="102"/>
      <c r="D11" s="81" t="s">
        <v>23</v>
      </c>
      <c r="E11" s="81">
        <f>E9-E10</f>
        <v>964656</v>
      </c>
      <c r="F11" s="81"/>
      <c r="G11" s="82">
        <f>G9-G10</f>
        <v>869059.45945945941</v>
      </c>
      <c r="H11" s="82">
        <f>H9-H10</f>
        <v>95596.540540540533</v>
      </c>
      <c r="I11" s="82">
        <f>I9-I10</f>
        <v>6035.1351351351341</v>
      </c>
      <c r="J11" s="106">
        <f>J9-J10</f>
        <v>663.86486486486478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964656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0</v>
      </c>
      <c r="C15" s="88">
        <f>Invoice!E12</f>
        <v>0</v>
      </c>
      <c r="D15" s="89">
        <f>Invoice!H12</f>
        <v>0</v>
      </c>
      <c r="E15" s="81">
        <f>D15*B15</f>
        <v>0</v>
      </c>
      <c r="F15" s="81"/>
      <c r="G15" s="82">
        <f>E15/1.11</f>
        <v>0</v>
      </c>
      <c r="H15" s="83">
        <f>G15*11%</f>
        <v>0</v>
      </c>
      <c r="I15" s="83" t="e">
        <f>G15/B15</f>
        <v>#DIV/0!</v>
      </c>
      <c r="J15" s="104" t="e">
        <f>H15/B15</f>
        <v>#DIV/0!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0</v>
      </c>
      <c r="F16" s="81"/>
      <c r="G16" s="90">
        <f>E16/1.11</f>
        <v>0</v>
      </c>
      <c r="H16" s="91">
        <f>G16*11%</f>
        <v>0</v>
      </c>
      <c r="I16" s="91" t="e">
        <f>G16/B15</f>
        <v>#DIV/0!</v>
      </c>
      <c r="J16" s="105" t="e">
        <f>H16/B15</f>
        <v>#DIV/0!</v>
      </c>
    </row>
    <row r="17" spans="1:10" s="80" customFormat="1" ht="12.75" customHeight="1" x14ac:dyDescent="0.25">
      <c r="A17" s="102"/>
      <c r="D17" s="81" t="s">
        <v>23</v>
      </c>
      <c r="E17" s="81">
        <f>E15-E16</f>
        <v>0</v>
      </c>
      <c r="F17" s="81"/>
      <c r="G17" s="82">
        <f>G15-G16</f>
        <v>0</v>
      </c>
      <c r="H17" s="82">
        <f>H15-H16</f>
        <v>0</v>
      </c>
      <c r="I17" s="82" t="e">
        <f>I15-I16</f>
        <v>#DIV/0!</v>
      </c>
      <c r="J17" s="106" t="e">
        <f>J15-J16</f>
        <v>#DIV/0!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0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0</v>
      </c>
      <c r="C21" s="88">
        <f>Invoice!E13</f>
        <v>0</v>
      </c>
      <c r="D21" s="89">
        <f>Invoice!H13</f>
        <v>0</v>
      </c>
      <c r="E21" s="81">
        <f>D21*B21</f>
        <v>0</v>
      </c>
      <c r="F21" s="81"/>
      <c r="G21" s="82">
        <f>E21/1.11</f>
        <v>0</v>
      </c>
      <c r="H21" s="83">
        <f>G21*11%</f>
        <v>0</v>
      </c>
      <c r="I21" s="83" t="e">
        <f>G21/B21</f>
        <v>#DIV/0!</v>
      </c>
      <c r="J21" s="104" t="e">
        <f>H21/B21</f>
        <v>#DIV/0!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0</v>
      </c>
      <c r="F22" s="81"/>
      <c r="G22" s="90">
        <f>E22/1.11</f>
        <v>0</v>
      </c>
      <c r="H22" s="91">
        <f>G22*11%</f>
        <v>0</v>
      </c>
      <c r="I22" s="91" t="e">
        <f>G22/B21</f>
        <v>#DIV/0!</v>
      </c>
      <c r="J22" s="105" t="e">
        <f>H22/B21</f>
        <v>#DIV/0!</v>
      </c>
    </row>
    <row r="23" spans="1:10" s="80" customFormat="1" ht="12.75" customHeight="1" x14ac:dyDescent="0.25">
      <c r="A23" s="102"/>
      <c r="D23" s="81" t="s">
        <v>23</v>
      </c>
      <c r="E23" s="81">
        <f>E21-E22</f>
        <v>0</v>
      </c>
      <c r="F23" s="81"/>
      <c r="G23" s="82">
        <f>G21-G22</f>
        <v>0</v>
      </c>
      <c r="H23" s="82">
        <f>H21-H22</f>
        <v>0</v>
      </c>
      <c r="I23" s="82" t="e">
        <f>I21-I22</f>
        <v>#DIV/0!</v>
      </c>
      <c r="J23" s="106" t="e">
        <f>J21-J22</f>
        <v>#DIV/0!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1557535.1351351351</v>
      </c>
      <c r="H98" s="112">
        <f>H5+H11+H17+H23+H29+H35+H41+H47+H53+H59+H65+H71+H77+H83+H89+H95</f>
        <v>171328.86486486485</v>
      </c>
      <c r="I98" s="112"/>
      <c r="J98" s="113">
        <f>H6+H12+H18+H24+H30+H36+H42+H48+H54+H60+H66+H72+H78+H84+H90+H96</f>
        <v>1728864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23020002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15</v>
      </c>
      <c r="C102" s="88" t="str">
        <f>Invoice!E124</f>
        <v>BINDER CLIP KENKO NO. 260</v>
      </c>
      <c r="D102" s="89">
        <f>Invoice!H124</f>
        <v>180000</v>
      </c>
      <c r="E102" s="81">
        <f>D102*B102</f>
        <v>2700000</v>
      </c>
      <c r="F102" s="81"/>
      <c r="G102" s="82">
        <f>E102/1.11</f>
        <v>2432432.4324324322</v>
      </c>
      <c r="H102" s="83">
        <f>G102*11%</f>
        <v>267567.56756756752</v>
      </c>
      <c r="I102" s="83">
        <f>G102/B102</f>
        <v>162162.16216216216</v>
      </c>
      <c r="J102" s="104">
        <f>H102/B102</f>
        <v>17837.837837837833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378000.00000000006</v>
      </c>
      <c r="F103" s="81"/>
      <c r="G103" s="90">
        <f>E103/1.11</f>
        <v>340540.54054054059</v>
      </c>
      <c r="H103" s="91">
        <f>G103*11%</f>
        <v>37459.459459459467</v>
      </c>
      <c r="I103" s="91">
        <f>G103/B102</f>
        <v>22702.702702702707</v>
      </c>
      <c r="J103" s="105">
        <f>H103/B102</f>
        <v>2497.297297297298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2322000</v>
      </c>
      <c r="F104" s="81"/>
      <c r="G104" s="82">
        <f>G102-G103</f>
        <v>2091891.8918918916</v>
      </c>
      <c r="H104" s="82">
        <f>H102-H103</f>
        <v>230108.10810810805</v>
      </c>
      <c r="I104" s="82">
        <f>I102-I103</f>
        <v>139459.45945945947</v>
      </c>
      <c r="J104" s="106">
        <f>J102-J103</f>
        <v>15340.540540540534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2321999.9999999995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10</v>
      </c>
      <c r="C108" s="88" t="str">
        <f>Invoice!E125</f>
        <v>BINDER CLIP KENKO NO. 200</v>
      </c>
      <c r="D108" s="89">
        <f>Invoice!H125</f>
        <v>120000</v>
      </c>
      <c r="E108" s="81">
        <f>D108*B108</f>
        <v>1200000</v>
      </c>
      <c r="F108" s="81"/>
      <c r="G108" s="82">
        <f>E108/1.11</f>
        <v>1081081.0810810809</v>
      </c>
      <c r="H108" s="83">
        <f>G108*11%</f>
        <v>118918.91891891891</v>
      </c>
      <c r="I108" s="83">
        <f>G108/B108</f>
        <v>108108.10810810809</v>
      </c>
      <c r="J108" s="104">
        <f>H108/B108</f>
        <v>11891.89189189189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168000.00000000003</v>
      </c>
      <c r="F109" s="81"/>
      <c r="G109" s="90">
        <f>E109/1.11</f>
        <v>151351.35135135136</v>
      </c>
      <c r="H109" s="91">
        <f>G109*11%</f>
        <v>16648.64864864865</v>
      </c>
      <c r="I109" s="91">
        <f>G109/B108</f>
        <v>15135.135135135137</v>
      </c>
      <c r="J109" s="105">
        <f>H109/B108</f>
        <v>1664.864864864865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1032000</v>
      </c>
      <c r="F110" s="81"/>
      <c r="G110" s="82">
        <f>G108-G109</f>
        <v>929729.72972972959</v>
      </c>
      <c r="H110" s="82">
        <f>H108-H109</f>
        <v>102270.27027027025</v>
      </c>
      <c r="I110" s="82">
        <f>I108-I109</f>
        <v>92972.972972972959</v>
      </c>
      <c r="J110" s="106">
        <f>J108-J109</f>
        <v>10227.027027027025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1031999.9999999999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3021621.6216216213</v>
      </c>
      <c r="H197" s="112">
        <f>H104+H110+H116+H122+H128+H134+H140+H146+H152+H158+H164+H170+H176+H182+H188+H194</f>
        <v>332378.37837837829</v>
      </c>
      <c r="I197" s="112"/>
      <c r="J197" s="113">
        <f>H105+H111+H117+H123+H129+H135+H141+H147+H153+H159+H165+H171+H177+H183+H189+H195</f>
        <v>3353999.9999999995</v>
      </c>
    </row>
    <row r="199" spans="1:10" s="80" customFormat="1" ht="12.75" customHeight="1" x14ac:dyDescent="0.25">
      <c r="A199" s="95" t="s">
        <v>1</v>
      </c>
      <c r="B199" s="96">
        <f>Invoice!E230</f>
        <v>23020003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360</v>
      </c>
      <c r="C201" s="88" t="str">
        <f>Invoice!E238</f>
        <v>CORRECTION FLUID KENKO KE-01</v>
      </c>
      <c r="D201" s="89">
        <f>Invoice!H238</f>
        <v>54300</v>
      </c>
      <c r="E201" s="81">
        <f>D201*B201</f>
        <v>19548000</v>
      </c>
      <c r="F201" s="81"/>
      <c r="G201" s="82">
        <f>E201/1.11</f>
        <v>17610810.810810808</v>
      </c>
      <c r="H201" s="83">
        <f>G201*11%</f>
        <v>1937189.1891891889</v>
      </c>
      <c r="I201" s="83">
        <f>G201/B201</f>
        <v>48918.918918918913</v>
      </c>
      <c r="J201" s="104">
        <f>H201/B201</f>
        <v>5381.0810810810799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2638980</v>
      </c>
      <c r="F202" s="81"/>
      <c r="G202" s="90">
        <f>E202/1.11</f>
        <v>2377459.4594594594</v>
      </c>
      <c r="H202" s="91">
        <f>G202*11%</f>
        <v>261520.54054054053</v>
      </c>
      <c r="I202" s="91">
        <f>G202/B201</f>
        <v>6604.0540540540542</v>
      </c>
      <c r="J202" s="105">
        <f>H202/B201</f>
        <v>726.44594594594594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16909020</v>
      </c>
      <c r="F203" s="81"/>
      <c r="G203" s="82">
        <f>G201-G202</f>
        <v>15233351.351351349</v>
      </c>
      <c r="H203" s="82">
        <f>H201-H202</f>
        <v>1675668.6486486483</v>
      </c>
      <c r="I203" s="82">
        <f>I201-I202</f>
        <v>42314.86486486486</v>
      </c>
      <c r="J203" s="106">
        <f>J201-J202</f>
        <v>4654.6351351351341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16909019.999999996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</v>
      </c>
      <c r="C207" s="88" t="str">
        <f>Invoice!E239</f>
        <v>STAPLER KENKO HD-50</v>
      </c>
      <c r="D207" s="89">
        <f>Invoice!H239</f>
        <v>228000</v>
      </c>
      <c r="E207" s="81">
        <f>D207*B207</f>
        <v>2280000</v>
      </c>
      <c r="F207" s="81"/>
      <c r="G207" s="82">
        <f>E207/1.11</f>
        <v>2054054.054054054</v>
      </c>
      <c r="H207" s="83">
        <f>G207*11%</f>
        <v>225945.94594594595</v>
      </c>
      <c r="I207" s="83">
        <f>G207/B207</f>
        <v>205405.40540540538</v>
      </c>
      <c r="J207" s="104">
        <f>H207/B207</f>
        <v>22594.594594594593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307800</v>
      </c>
      <c r="F208" s="81"/>
      <c r="G208" s="90">
        <f>E208/1.11</f>
        <v>277297.29729729728</v>
      </c>
      <c r="H208" s="91">
        <f>G208*11%</f>
        <v>30502.7027027027</v>
      </c>
      <c r="I208" s="91">
        <f>G208/B207</f>
        <v>27729.729729729726</v>
      </c>
      <c r="J208" s="105">
        <f>H208/B207</f>
        <v>3050.27027027027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1972200</v>
      </c>
      <c r="F209" s="81"/>
      <c r="G209" s="82">
        <f>G207-G208</f>
        <v>1776756.7567567567</v>
      </c>
      <c r="H209" s="82">
        <f>H207-H208</f>
        <v>195443.24324324325</v>
      </c>
      <c r="I209" s="82">
        <f>I207-I208</f>
        <v>177675.67567567565</v>
      </c>
      <c r="J209" s="106">
        <f>J207-J208</f>
        <v>19544.324324324323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1972200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60</v>
      </c>
      <c r="C213" s="88" t="str">
        <f>Invoice!E240</f>
        <v>STAPLER KENKO HD-10</v>
      </c>
      <c r="D213" s="89">
        <f>Invoice!H240</f>
        <v>93000</v>
      </c>
      <c r="E213" s="81">
        <f>D213*B213</f>
        <v>5580000</v>
      </c>
      <c r="F213" s="81"/>
      <c r="G213" s="82">
        <f>E213/1.11</f>
        <v>5027027.0270270268</v>
      </c>
      <c r="H213" s="83">
        <f>G213*11%</f>
        <v>552972.9729729729</v>
      </c>
      <c r="I213" s="83">
        <f>G213/B213</f>
        <v>83783.783783783772</v>
      </c>
      <c r="J213" s="104">
        <f>H213/B213</f>
        <v>9216.2162162162149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753300</v>
      </c>
      <c r="F214" s="81"/>
      <c r="G214" s="90">
        <f>E214/1.11</f>
        <v>678648.64864864864</v>
      </c>
      <c r="H214" s="91">
        <f>G214*11%</f>
        <v>74651.351351351346</v>
      </c>
      <c r="I214" s="91">
        <f>G214/B213</f>
        <v>11310.81081081081</v>
      </c>
      <c r="J214" s="105">
        <f>H214/B213</f>
        <v>1244.1891891891892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4826700</v>
      </c>
      <c r="F215" s="81"/>
      <c r="G215" s="82">
        <f>G213-G214</f>
        <v>4348378.3783783782</v>
      </c>
      <c r="H215" s="82">
        <f>H213-H214</f>
        <v>478321.62162162154</v>
      </c>
      <c r="I215" s="82">
        <f>I213-I214</f>
        <v>72472.972972972959</v>
      </c>
      <c r="J215" s="106">
        <f>J213-J214</f>
        <v>7972.0270270270257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4826700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40</v>
      </c>
      <c r="C219" s="88" t="str">
        <f>Invoice!E241</f>
        <v>STAPLER KENKO HD-10D</v>
      </c>
      <c r="D219" s="89">
        <f>Invoice!H241</f>
        <v>117600</v>
      </c>
      <c r="E219" s="81">
        <f>D219*B219</f>
        <v>4704000</v>
      </c>
      <c r="F219" s="81"/>
      <c r="G219" s="82">
        <f>E219/1.11</f>
        <v>4237837.8378378376</v>
      </c>
      <c r="H219" s="83">
        <f>G219*11%</f>
        <v>466162.16216216213</v>
      </c>
      <c r="I219" s="83">
        <f>G219/B219</f>
        <v>105945.94594594595</v>
      </c>
      <c r="J219" s="104">
        <f>H219/B219</f>
        <v>11654.054054054053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635040</v>
      </c>
      <c r="F220" s="81"/>
      <c r="G220" s="90">
        <f>E220/1.11</f>
        <v>572108.10810810805</v>
      </c>
      <c r="H220" s="91">
        <f>G220*11%</f>
        <v>62931.891891891886</v>
      </c>
      <c r="I220" s="91">
        <f>G220/B219</f>
        <v>14302.702702702702</v>
      </c>
      <c r="J220" s="105">
        <f>H220/B219</f>
        <v>1573.2972972972971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4068960</v>
      </c>
      <c r="F221" s="81"/>
      <c r="G221" s="82">
        <f>G219-G220</f>
        <v>3665729.7297297297</v>
      </c>
      <c r="H221" s="82">
        <f>H219-H220</f>
        <v>403230.27027027024</v>
      </c>
      <c r="I221" s="82">
        <f>I219-I220</f>
        <v>91643.24324324324</v>
      </c>
      <c r="J221" s="106">
        <f>J219-J220</f>
        <v>10080.756756756757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4068960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600</v>
      </c>
      <c r="C225" s="88" t="str">
        <f>Invoice!E242</f>
        <v>ISI STAPLER (STAPLES) KENKO 1210 PREMIUM (23/10)</v>
      </c>
      <c r="D225" s="89">
        <f>Invoice!H242</f>
        <v>4200</v>
      </c>
      <c r="E225" s="81">
        <f>D225*B225</f>
        <v>2520000</v>
      </c>
      <c r="F225" s="81"/>
      <c r="G225" s="82">
        <f>E225/1.11</f>
        <v>2270270.2702702703</v>
      </c>
      <c r="H225" s="83">
        <f>G225*11%</f>
        <v>249729.72972972973</v>
      </c>
      <c r="I225" s="83">
        <f>G225/B225</f>
        <v>3783.7837837837837</v>
      </c>
      <c r="J225" s="104">
        <f>H225/B225</f>
        <v>416.2162162162162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340200</v>
      </c>
      <c r="F226" s="81"/>
      <c r="G226" s="90">
        <f>E226/1.11</f>
        <v>306486.48648648645</v>
      </c>
      <c r="H226" s="91">
        <f>G226*11%</f>
        <v>33713.513513513513</v>
      </c>
      <c r="I226" s="91">
        <f>G226/B225</f>
        <v>510.81081081081078</v>
      </c>
      <c r="J226" s="105">
        <f>H226/B225</f>
        <v>56.189189189189186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2179800</v>
      </c>
      <c r="F227" s="81"/>
      <c r="G227" s="82">
        <f>G225-G226</f>
        <v>1963783.7837837839</v>
      </c>
      <c r="H227" s="82">
        <f>H225-H226</f>
        <v>216016.21621621621</v>
      </c>
      <c r="I227" s="82">
        <f>I225-I226</f>
        <v>3272.9729729729729</v>
      </c>
      <c r="J227" s="106">
        <f>J225-J226</f>
        <v>360.02702702702703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2179800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26988000</v>
      </c>
      <c r="H296" s="112">
        <f>H203+H209+H215+H221+H227+H233+H239+H245+H251+H257+H263+H269+H275+H281+H287+H293</f>
        <v>2968679.9999999995</v>
      </c>
      <c r="I296" s="112"/>
      <c r="J296" s="113">
        <f>H204+H210+H216+H222+H228+H234+H240+H246+H252+H258+H264+H270+H276+H282+H288+H294</f>
        <v>29956679.999999996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23020004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1000</v>
      </c>
      <c r="C300" s="88" t="str">
        <f>Invoice!E352</f>
        <v>LABEL HARGA JOYKO LB-2RL (1 LINE PUTIH)</v>
      </c>
      <c r="D300" s="89">
        <f>Invoice!H352</f>
        <v>2050</v>
      </c>
      <c r="E300" s="81">
        <f>D300*B300</f>
        <v>2050000</v>
      </c>
      <c r="F300" s="81"/>
      <c r="G300" s="82">
        <f>E300/1.11</f>
        <v>1846846.8468468466</v>
      </c>
      <c r="H300" s="83">
        <f>G300*11%</f>
        <v>203153.15315315314</v>
      </c>
      <c r="I300" s="83">
        <f>G300/B300</f>
        <v>1846.8468468468466</v>
      </c>
      <c r="J300" s="104">
        <f>H300/B300</f>
        <v>203.15315315315314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266500</v>
      </c>
      <c r="F301" s="81"/>
      <c r="G301" s="90">
        <f>E301/1.11</f>
        <v>240090.09009009006</v>
      </c>
      <c r="H301" s="91">
        <f>G301*11%</f>
        <v>26409.909909909908</v>
      </c>
      <c r="I301" s="91">
        <f>G301/B300</f>
        <v>240.09009009009006</v>
      </c>
      <c r="J301" s="105">
        <f>H301/B300</f>
        <v>26.409909909909906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1783500</v>
      </c>
      <c r="F302" s="81"/>
      <c r="G302" s="82">
        <f>G300-G301</f>
        <v>1606756.7567567565</v>
      </c>
      <c r="H302" s="82">
        <f>H300-H301</f>
        <v>176743.24324324323</v>
      </c>
      <c r="I302" s="82">
        <f>I300-I301</f>
        <v>1606.7567567567564</v>
      </c>
      <c r="J302" s="106">
        <f>J300-J301</f>
        <v>176.74324324324323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1783499.9999999998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288</v>
      </c>
      <c r="C306" s="88" t="str">
        <f>Invoice!E353</f>
        <v>CRAYON / OIL PASTEL PUTAR JOYKO TWCR-12MINI (PENDEK)</v>
      </c>
      <c r="D306" s="89">
        <f>Invoice!H353</f>
        <v>18600</v>
      </c>
      <c r="E306" s="81">
        <f>D306*B306</f>
        <v>5356800</v>
      </c>
      <c r="F306" s="81"/>
      <c r="G306" s="82">
        <f>E306/1.11</f>
        <v>4825945.9459459456</v>
      </c>
      <c r="H306" s="83">
        <f>G306*11%</f>
        <v>530854.05405405397</v>
      </c>
      <c r="I306" s="83">
        <f>G306/B306</f>
        <v>16756.756756756757</v>
      </c>
      <c r="J306" s="104">
        <f>H306/B306</f>
        <v>1843.2432432432429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696384</v>
      </c>
      <c r="F307" s="81"/>
      <c r="G307" s="90">
        <f>E307/1.11</f>
        <v>627372.9729729729</v>
      </c>
      <c r="H307" s="91">
        <f>G307*11%</f>
        <v>69011.027027027027</v>
      </c>
      <c r="I307" s="91">
        <f>G307/B306</f>
        <v>2178.3783783783783</v>
      </c>
      <c r="J307" s="105">
        <f>H307/B306</f>
        <v>239.62162162162161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4660416</v>
      </c>
      <c r="F308" s="81"/>
      <c r="G308" s="82">
        <f>G306-G307</f>
        <v>4198572.9729729723</v>
      </c>
      <c r="H308" s="82">
        <f>H306-H307</f>
        <v>461843.02702702692</v>
      </c>
      <c r="I308" s="82">
        <f>I306-I307</f>
        <v>14578.378378378378</v>
      </c>
      <c r="J308" s="106">
        <f>J306-J307</f>
        <v>1603.6216216216212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4660415.9999999991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288</v>
      </c>
      <c r="C312" s="88" t="str">
        <f>Invoice!E354</f>
        <v>CRAYON / OIL PASTEL JOYKO OP-12CR ROUND (MINI)</v>
      </c>
      <c r="D312" s="89">
        <f>Invoice!H354</f>
        <v>9000</v>
      </c>
      <c r="E312" s="81">
        <f>D312*B312</f>
        <v>2592000</v>
      </c>
      <c r="F312" s="81"/>
      <c r="G312" s="82">
        <f>E312/1.11</f>
        <v>2335135.1351351351</v>
      </c>
      <c r="H312" s="83">
        <f>G312*11%</f>
        <v>256864.86486486488</v>
      </c>
      <c r="I312" s="83">
        <f>G312/B312</f>
        <v>8108.1081081081084</v>
      </c>
      <c r="J312" s="104">
        <f>H312/B312</f>
        <v>891.89189189189199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336960</v>
      </c>
      <c r="F313" s="81"/>
      <c r="G313" s="90">
        <f>E313/1.11</f>
        <v>303567.56756756752</v>
      </c>
      <c r="H313" s="91">
        <f>G313*11%</f>
        <v>33392.432432432426</v>
      </c>
      <c r="I313" s="91">
        <f>G313/B312</f>
        <v>1054.0540540540539</v>
      </c>
      <c r="J313" s="105">
        <f>H313/B312</f>
        <v>115.94594594594592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2255040</v>
      </c>
      <c r="F314" s="81"/>
      <c r="G314" s="82">
        <f>G312-G313</f>
        <v>2031567.5675675676</v>
      </c>
      <c r="H314" s="82">
        <f>H312-H313</f>
        <v>223472.43243243246</v>
      </c>
      <c r="I314" s="82">
        <f>I312-I313</f>
        <v>7054.0540540540542</v>
      </c>
      <c r="J314" s="106">
        <f>J312-J313</f>
        <v>775.94594594594605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2255040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48</v>
      </c>
      <c r="C318" s="88" t="str">
        <f>Invoice!E355</f>
        <v>PENSIL WARNA KENKO CP-12F CLASSIC (PANJANG)</v>
      </c>
      <c r="D318" s="89">
        <f>Invoice!H355</f>
        <v>124200</v>
      </c>
      <c r="E318" s="81">
        <f>D318*B318</f>
        <v>5961600</v>
      </c>
      <c r="F318" s="81"/>
      <c r="G318" s="82">
        <f>E318/1.11</f>
        <v>5370810.81081081</v>
      </c>
      <c r="H318" s="83">
        <f>G318*11%</f>
        <v>590789.18918918911</v>
      </c>
      <c r="I318" s="83">
        <f>G318/B318</f>
        <v>111891.89189189188</v>
      </c>
      <c r="J318" s="104">
        <f>H318/B318</f>
        <v>12308.108108108107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775008</v>
      </c>
      <c r="F319" s="81"/>
      <c r="G319" s="90">
        <f>E319/1.11</f>
        <v>698205.40540540533</v>
      </c>
      <c r="H319" s="91">
        <f>G319*11%</f>
        <v>76802.594594594586</v>
      </c>
      <c r="I319" s="91">
        <f>G319/B318</f>
        <v>14545.945945945945</v>
      </c>
      <c r="J319" s="105">
        <f>H319/B318</f>
        <v>1600.0540540540539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5186592</v>
      </c>
      <c r="F320" s="81"/>
      <c r="G320" s="82">
        <f>G318-G319</f>
        <v>4672605.405405405</v>
      </c>
      <c r="H320" s="82">
        <f>H318-H319</f>
        <v>513986.59459459456</v>
      </c>
      <c r="I320" s="82">
        <f>I318-I319</f>
        <v>97345.945945945932</v>
      </c>
      <c r="J320" s="106">
        <f>J318-J319</f>
        <v>10708.054054054053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5186592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15</v>
      </c>
      <c r="C324" s="88" t="str">
        <f>Invoice!E356</f>
        <v>MESIN LABEL HARGA KENKO MX-5500 (8 DIGITS, 1 LINE)</v>
      </c>
      <c r="D324" s="89">
        <f>Invoice!H356</f>
        <v>45000</v>
      </c>
      <c r="E324" s="81">
        <f>D324*B324</f>
        <v>675000</v>
      </c>
      <c r="F324" s="81"/>
      <c r="G324" s="82">
        <f>E324/1.11</f>
        <v>608108.10810810805</v>
      </c>
      <c r="H324" s="83">
        <f>G324*11%</f>
        <v>66891.891891891879</v>
      </c>
      <c r="I324" s="83">
        <f>G324/B324</f>
        <v>40540.54054054054</v>
      </c>
      <c r="J324" s="104">
        <f>H324/B324</f>
        <v>4459.4594594594582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87750</v>
      </c>
      <c r="F325" s="81"/>
      <c r="G325" s="90">
        <f>E325/1.11</f>
        <v>79054.054054054053</v>
      </c>
      <c r="H325" s="91">
        <f>G325*11%</f>
        <v>8695.9459459459467</v>
      </c>
      <c r="I325" s="91">
        <f>G325/B324</f>
        <v>5270.27027027027</v>
      </c>
      <c r="J325" s="105">
        <f>H325/B324</f>
        <v>579.7297297297298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587250</v>
      </c>
      <c r="F326" s="81"/>
      <c r="G326" s="82">
        <f>G324-G325</f>
        <v>529054.05405405397</v>
      </c>
      <c r="H326" s="82">
        <f>H324-H325</f>
        <v>58195.945945945932</v>
      </c>
      <c r="I326" s="82">
        <f>I324-I325</f>
        <v>35270.270270270266</v>
      </c>
      <c r="J326" s="106">
        <f>J324-J325</f>
        <v>3879.7297297297282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587249.99999999988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5</v>
      </c>
      <c r="C330" s="88" t="str">
        <f>Invoice!E357</f>
        <v>DATE STAMP KENKO D-4 (Cap Tanggal 4 Mm)</v>
      </c>
      <c r="D330" s="89">
        <f>Invoice!H357</f>
        <v>74400</v>
      </c>
      <c r="E330" s="81">
        <f>D330*B330</f>
        <v>372000</v>
      </c>
      <c r="F330" s="81"/>
      <c r="G330" s="82">
        <f>E330/1.11</f>
        <v>335135.13513513509</v>
      </c>
      <c r="H330" s="83">
        <f>G330*11%</f>
        <v>36864.86486486486</v>
      </c>
      <c r="I330" s="83">
        <f>G330/B330</f>
        <v>67027.027027027012</v>
      </c>
      <c r="J330" s="104">
        <f>H330/B330</f>
        <v>7372.9729729729715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48360</v>
      </c>
      <c r="F331" s="81"/>
      <c r="G331" s="90">
        <f>E331/1.11</f>
        <v>43567.567567567567</v>
      </c>
      <c r="H331" s="91">
        <f>G331*11%</f>
        <v>4792.4324324324325</v>
      </c>
      <c r="I331" s="91">
        <f>G331/B330</f>
        <v>8713.5135135135133</v>
      </c>
      <c r="J331" s="105">
        <f>H331/B330</f>
        <v>958.48648648648646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323640</v>
      </c>
      <c r="F332" s="81"/>
      <c r="G332" s="82">
        <f>G330-G331</f>
        <v>291567.56756756752</v>
      </c>
      <c r="H332" s="82">
        <f>H330-H331</f>
        <v>32072.432432432426</v>
      </c>
      <c r="I332" s="82">
        <f>I330-I331</f>
        <v>58313.513513513499</v>
      </c>
      <c r="J332" s="106">
        <f>J330-J331</f>
        <v>6414.4864864864849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323639.99999999994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5</v>
      </c>
      <c r="C336" s="88" t="str">
        <f>Invoice!E358</f>
        <v>JANGKA (MATH SET) JOYKO MS-55</v>
      </c>
      <c r="D336" s="89">
        <f>Invoice!H358</f>
        <v>88200</v>
      </c>
      <c r="E336" s="81">
        <f>D336*B336</f>
        <v>441000</v>
      </c>
      <c r="F336" s="81"/>
      <c r="G336" s="82">
        <f>E336/1.11</f>
        <v>397297.29729729728</v>
      </c>
      <c r="H336" s="83">
        <f>G336*11%</f>
        <v>43702.7027027027</v>
      </c>
      <c r="I336" s="83">
        <f>G336/B336</f>
        <v>79459.459459459453</v>
      </c>
      <c r="J336" s="104">
        <f>H336/B336</f>
        <v>8740.54054054054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57330</v>
      </c>
      <c r="F337" s="81"/>
      <c r="G337" s="90">
        <f>E337/1.11</f>
        <v>51648.648648648646</v>
      </c>
      <c r="H337" s="91">
        <f>G337*11%</f>
        <v>5681.3513513513508</v>
      </c>
      <c r="I337" s="91">
        <f>G337/B336</f>
        <v>10329.72972972973</v>
      </c>
      <c r="J337" s="105">
        <f>H337/B336</f>
        <v>1136.2702702702702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383670</v>
      </c>
      <c r="F338" s="81"/>
      <c r="G338" s="82">
        <f>G336-G337</f>
        <v>345648.64864864864</v>
      </c>
      <c r="H338" s="82">
        <f>H336-H337</f>
        <v>38021.351351351346</v>
      </c>
      <c r="I338" s="82">
        <f>I336-I337</f>
        <v>69129.729729729719</v>
      </c>
      <c r="J338" s="106">
        <f>J336-J337</f>
        <v>7604.27027027027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383670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13675772.972972972</v>
      </c>
      <c r="H395" s="112">
        <f>H302+H308+H314+H320+H326+H332+H338+H344+H350+H356+H362+H368+H374+H380+H386+H392</f>
        <v>1504335.0270270268</v>
      </c>
      <c r="I395" s="112"/>
      <c r="J395" s="113">
        <f>H303+H309+H315+H321+H327+H333+H339+H345+H351+H357+H363+H369+H375+H381+H387+H393</f>
        <v>15180108</v>
      </c>
    </row>
    <row r="397" spans="1:10" s="80" customFormat="1" ht="12.75" customHeight="1" x14ac:dyDescent="0.25">
      <c r="A397" s="95" t="s">
        <v>1</v>
      </c>
      <c r="B397" s="96">
        <f>Invoice!E458</f>
        <v>23020005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48</v>
      </c>
      <c r="C399" s="88" t="str">
        <f>Invoice!E466</f>
        <v>JANGKA (MATH SET) JOYKO MS-55</v>
      </c>
      <c r="D399" s="89">
        <f>Invoice!H466</f>
        <v>88200</v>
      </c>
      <c r="E399" s="81">
        <f>D399*B399</f>
        <v>4233600</v>
      </c>
      <c r="F399" s="81"/>
      <c r="G399" s="82">
        <f>E399/1.11</f>
        <v>3814054.0540540535</v>
      </c>
      <c r="H399" s="83">
        <f>G399*11%</f>
        <v>419545.94594594586</v>
      </c>
      <c r="I399" s="83">
        <f>G399/B399</f>
        <v>79459.459459459453</v>
      </c>
      <c r="J399" s="104">
        <f>H399/B399</f>
        <v>8740.5405405405381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571536</v>
      </c>
      <c r="F400" s="81"/>
      <c r="G400" s="90">
        <f>E400/1.11</f>
        <v>514897.29729729728</v>
      </c>
      <c r="H400" s="91">
        <f>G400*11%</f>
        <v>56638.7027027027</v>
      </c>
      <c r="I400" s="91">
        <f>G400/B399</f>
        <v>10727.027027027027</v>
      </c>
      <c r="J400" s="105">
        <f>H400/B399</f>
        <v>1179.9729729729729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3662064</v>
      </c>
      <c r="F401" s="81"/>
      <c r="G401" s="82">
        <f>G399-G400</f>
        <v>3299156.7567567565</v>
      </c>
      <c r="H401" s="82">
        <f>H399-H400</f>
        <v>362907.24324324314</v>
      </c>
      <c r="I401" s="82">
        <f>I399-I400</f>
        <v>68732.432432432426</v>
      </c>
      <c r="J401" s="106">
        <f>J399-J400</f>
        <v>7560.5675675675648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3662063.9999999995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24</v>
      </c>
      <c r="C405" s="88" t="str">
        <f>Invoice!E467</f>
        <v>JANGKA (MATH SET) JOYKO MS-25</v>
      </c>
      <c r="D405" s="89">
        <f>Invoice!H467</f>
        <v>88200</v>
      </c>
      <c r="E405" s="81">
        <f>D405*B405</f>
        <v>2116800</v>
      </c>
      <c r="F405" s="81"/>
      <c r="G405" s="82">
        <f>E405/1.11</f>
        <v>1907027.0270270268</v>
      </c>
      <c r="H405" s="83">
        <f>G405*11%</f>
        <v>209772.97297297293</v>
      </c>
      <c r="I405" s="83">
        <f>G405/B405</f>
        <v>79459.459459459453</v>
      </c>
      <c r="J405" s="104">
        <f>H405/B405</f>
        <v>8740.5405405405381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285768</v>
      </c>
      <c r="F406" s="81"/>
      <c r="G406" s="90">
        <f>E406/1.11</f>
        <v>257448.64864864864</v>
      </c>
      <c r="H406" s="91">
        <f>G406*11%</f>
        <v>28319.35135135135</v>
      </c>
      <c r="I406" s="91">
        <f>G406/B405</f>
        <v>10727.027027027027</v>
      </c>
      <c r="J406" s="105">
        <f>H406/B405</f>
        <v>1179.9729729729729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1831032</v>
      </c>
      <c r="F407" s="81"/>
      <c r="G407" s="82">
        <f>G405-G406</f>
        <v>1649578.3783783782</v>
      </c>
      <c r="H407" s="82">
        <f>H405-H406</f>
        <v>181453.62162162157</v>
      </c>
      <c r="I407" s="82">
        <f>I405-I406</f>
        <v>68732.432432432426</v>
      </c>
      <c r="J407" s="106">
        <f>J405-J406</f>
        <v>7560.5675675675648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1831031.9999999998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23020006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24</v>
      </c>
      <c r="C498" s="88" t="str">
        <f>Invoice!E580</f>
        <v>JANGKA (MATH SET) JOYKO MS-25</v>
      </c>
      <c r="D498" s="89">
        <f>Invoice!H580</f>
        <v>88200</v>
      </c>
      <c r="E498" s="81">
        <f>D498*B498</f>
        <v>2116800</v>
      </c>
      <c r="F498" s="81"/>
      <c r="G498" s="82">
        <f>E498/1.11</f>
        <v>1907027.0270270268</v>
      </c>
      <c r="H498" s="83">
        <f>G498*11%</f>
        <v>209772.97297297293</v>
      </c>
      <c r="I498" s="83">
        <f>G498/B498</f>
        <v>79459.459459459453</v>
      </c>
      <c r="J498" s="104">
        <f>H498/B498</f>
        <v>8740.5405405405381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2116800</v>
      </c>
      <c r="F500" s="81"/>
      <c r="G500" s="82">
        <f>G498-G499</f>
        <v>1907027.0270270268</v>
      </c>
      <c r="H500" s="82">
        <f>H498-H499</f>
        <v>209772.97297297293</v>
      </c>
      <c r="I500" s="82">
        <f>I498-I499</f>
        <v>79459.459459459453</v>
      </c>
      <c r="J500" s="106">
        <f>J498-J499</f>
        <v>8740.5405405405381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2116799.9999999995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48</v>
      </c>
      <c r="C504" s="88" t="str">
        <f>Invoice!E581</f>
        <v>TAPE CUTTER JOYKO TD-102</v>
      </c>
      <c r="D504" s="89">
        <f>Invoice!H581</f>
        <v>11100</v>
      </c>
      <c r="E504" s="81">
        <f>D504*B504</f>
        <v>532800</v>
      </c>
      <c r="F504" s="81"/>
      <c r="G504" s="82">
        <f>E504/1.11</f>
        <v>479999.99999999994</v>
      </c>
      <c r="H504" s="83">
        <f>G504*11%</f>
        <v>52799.999999999993</v>
      </c>
      <c r="I504" s="83">
        <f>G504/B504</f>
        <v>9999.9999999999982</v>
      </c>
      <c r="J504" s="104">
        <f>H504/B504</f>
        <v>1099.9999999999998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532800</v>
      </c>
      <c r="F506" s="81"/>
      <c r="G506" s="82">
        <f>G504-G505</f>
        <v>479999.99999999994</v>
      </c>
      <c r="H506" s="82">
        <f>H504-H505</f>
        <v>52799.999999999993</v>
      </c>
      <c r="I506" s="82">
        <f>I504-I505</f>
        <v>9999.9999999999982</v>
      </c>
      <c r="J506" s="106">
        <f>J504-J505</f>
        <v>1099.9999999999998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532799.99999999988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36</v>
      </c>
      <c r="C510" s="88" t="str">
        <f>Invoice!E582</f>
        <v>STAPLER LONG REACH JOYKO HD-35LA</v>
      </c>
      <c r="D510" s="89">
        <f>Invoice!H582</f>
        <v>58000</v>
      </c>
      <c r="E510" s="81">
        <f>D510*B510</f>
        <v>2088000</v>
      </c>
      <c r="F510" s="81"/>
      <c r="G510" s="82">
        <f>E510/1.11</f>
        <v>1881081.0810810809</v>
      </c>
      <c r="H510" s="83">
        <f>G510*11%</f>
        <v>206918.91891891891</v>
      </c>
      <c r="I510" s="83">
        <f>G510/B510</f>
        <v>52252.252252252249</v>
      </c>
      <c r="J510" s="104">
        <f>H510/B510</f>
        <v>5747.7477477477478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>
        <f>G511/B510</f>
        <v>0</v>
      </c>
      <c r="J511" s="105">
        <f>H511/B510</f>
        <v>0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2088000</v>
      </c>
      <c r="F512" s="81"/>
      <c r="G512" s="82">
        <f>G510-G511</f>
        <v>1881081.0810810809</v>
      </c>
      <c r="H512" s="82">
        <f>H510-H511</f>
        <v>206918.91891891891</v>
      </c>
      <c r="I512" s="82">
        <f>I510-I511</f>
        <v>52252.252252252249</v>
      </c>
      <c r="J512" s="106">
        <f>J510-J511</f>
        <v>5747.7477477477478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2087999.9999999998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144</v>
      </c>
      <c r="C516" s="88" t="str">
        <f>Invoice!E583</f>
        <v>GEL PEN KENKO HI-TECH-H 0.28 MM HITAM</v>
      </c>
      <c r="D516" s="89">
        <f>Invoice!H583</f>
        <v>39000</v>
      </c>
      <c r="E516" s="81">
        <f>D516*B516</f>
        <v>5616000</v>
      </c>
      <c r="F516" s="81"/>
      <c r="G516" s="82">
        <f>E516/1.11</f>
        <v>5059459.4594594594</v>
      </c>
      <c r="H516" s="83">
        <f>G516*11%</f>
        <v>556540.54054054059</v>
      </c>
      <c r="I516" s="83">
        <f>G516/B516</f>
        <v>35135.135135135133</v>
      </c>
      <c r="J516" s="104">
        <f>H516/B516</f>
        <v>3864.864864864865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>
        <f>G517/B516</f>
        <v>0</v>
      </c>
      <c r="J517" s="105">
        <f>H517/B516</f>
        <v>0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5616000</v>
      </c>
      <c r="F518" s="81"/>
      <c r="G518" s="82">
        <f>G516-G517</f>
        <v>5059459.4594594594</v>
      </c>
      <c r="H518" s="82">
        <f>H516-H517</f>
        <v>556540.54054054059</v>
      </c>
      <c r="I518" s="82">
        <f>I516-I517</f>
        <v>35135.135135135133</v>
      </c>
      <c r="J518" s="106">
        <f>J516-J517</f>
        <v>3864.864864864865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5616000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24</v>
      </c>
      <c r="C522" s="88" t="str">
        <f>Invoice!E584</f>
        <v>PAPER CLIP WARNA JOYKO C-3100</v>
      </c>
      <c r="D522" s="89">
        <f>Invoice!H584</f>
        <v>37200</v>
      </c>
      <c r="E522" s="81">
        <f>D522*B522</f>
        <v>892800</v>
      </c>
      <c r="F522" s="81"/>
      <c r="G522" s="82">
        <f>E522/1.11</f>
        <v>804324.32432432426</v>
      </c>
      <c r="H522" s="83">
        <f>G522*11%</f>
        <v>88475.675675675666</v>
      </c>
      <c r="I522" s="83">
        <f>G522/B522</f>
        <v>33513.513513513513</v>
      </c>
      <c r="J522" s="104">
        <f>H522/B522</f>
        <v>3686.4864864864862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>
        <f>G523/B522</f>
        <v>0</v>
      </c>
      <c r="J523" s="105">
        <f>H523/B522</f>
        <v>0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892800</v>
      </c>
      <c r="F524" s="81"/>
      <c r="G524" s="82">
        <f>G522-G523</f>
        <v>804324.32432432426</v>
      </c>
      <c r="H524" s="82">
        <f>H522-H523</f>
        <v>88475.675675675666</v>
      </c>
      <c r="I524" s="82">
        <f>I522-I523</f>
        <v>33513.513513513513</v>
      </c>
      <c r="J524" s="106">
        <f>J522-J523</f>
        <v>3686.4864864864862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892799.99999999988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10131891.891891893</v>
      </c>
      <c r="H593" s="112">
        <f>H500+H506+H512+H518+H524+H530+H536+H542+H548+H554+H560+H566+H572+H578+H584+H590</f>
        <v>1114508.1081081082</v>
      </c>
      <c r="I593" s="112"/>
      <c r="J593" s="113">
        <f>H501+H507+H513+H519+H525+H531+H537+H543+H549+H555+H561+H567+H573+H579+H585+H591</f>
        <v>11246400</v>
      </c>
    </row>
    <row r="595" spans="1:10" s="80" customFormat="1" ht="12.75" customHeight="1" x14ac:dyDescent="0.25">
      <c r="A595" s="95" t="s">
        <v>1</v>
      </c>
      <c r="B595" s="96">
        <f>Invoice!E686</f>
        <v>23020007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3</v>
      </c>
      <c r="C597" s="88" t="str">
        <f>Invoice!E694</f>
        <v>GARISAN BESI (STAINLESS STEEL) KENKO 100 CM / 1 M</v>
      </c>
      <c r="D597" s="89">
        <f>Invoice!H694</f>
        <v>522000</v>
      </c>
      <c r="E597" s="81">
        <f>D597*B597</f>
        <v>1566000</v>
      </c>
      <c r="F597" s="81"/>
      <c r="G597" s="82">
        <f>E597/1.11</f>
        <v>1410810.8108108107</v>
      </c>
      <c r="H597" s="83">
        <f>G597*11%</f>
        <v>155189.18918918917</v>
      </c>
      <c r="I597" s="83">
        <f>G597/B597</f>
        <v>470270.27027027024</v>
      </c>
      <c r="J597" s="104">
        <f>H597/B597</f>
        <v>51729.729729729726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227069.99999999997</v>
      </c>
      <c r="F598" s="81"/>
      <c r="G598" s="90">
        <f>E598/1.11</f>
        <v>204567.56756756752</v>
      </c>
      <c r="H598" s="91">
        <f>G598*11%</f>
        <v>22502.432432432426</v>
      </c>
      <c r="I598" s="91">
        <f>G598/B597</f>
        <v>68189.189189189172</v>
      </c>
      <c r="J598" s="105">
        <f>H598/B597</f>
        <v>7500.810810810809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1338930</v>
      </c>
      <c r="F599" s="81"/>
      <c r="G599" s="82">
        <f>G597-G598</f>
        <v>1206243.2432432431</v>
      </c>
      <c r="H599" s="82">
        <f>H597-H598</f>
        <v>132686.75675675675</v>
      </c>
      <c r="I599" s="82">
        <f>I597-I598</f>
        <v>402081.08108108107</v>
      </c>
      <c r="J599" s="106">
        <f>J597-J598</f>
        <v>44228.91891891892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1338929.9999999998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1</v>
      </c>
      <c r="C603" s="88" t="str">
        <f>Invoice!E695</f>
        <v>PUSH PIN KENKO PN-30 TRANSPARAN</v>
      </c>
      <c r="D603" s="89">
        <f>Invoice!H695</f>
        <v>33000</v>
      </c>
      <c r="E603" s="81">
        <f>D603*B603</f>
        <v>33000</v>
      </c>
      <c r="F603" s="81"/>
      <c r="G603" s="82">
        <f>E603/1.11</f>
        <v>29729.729729729726</v>
      </c>
      <c r="H603" s="83">
        <f>G603*11%</f>
        <v>3270.27027027027</v>
      </c>
      <c r="I603" s="83">
        <f>G603/B603</f>
        <v>29729.729729729726</v>
      </c>
      <c r="J603" s="104">
        <f>H603/B603</f>
        <v>3270.27027027027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4785</v>
      </c>
      <c r="F604" s="81"/>
      <c r="G604" s="90">
        <f>E604/1.11</f>
        <v>4310.8108108108108</v>
      </c>
      <c r="H604" s="91">
        <f>G604*11%</f>
        <v>474.18918918918922</v>
      </c>
      <c r="I604" s="91">
        <f>G604/B603</f>
        <v>4310.8108108108108</v>
      </c>
      <c r="J604" s="105">
        <f>H604/B603</f>
        <v>474.18918918918922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28215</v>
      </c>
      <c r="F605" s="81"/>
      <c r="G605" s="82">
        <f>G603-G604</f>
        <v>25418.918918918916</v>
      </c>
      <c r="H605" s="82">
        <f>H603-H604</f>
        <v>2796.0810810810808</v>
      </c>
      <c r="I605" s="82">
        <f>I603-I604</f>
        <v>25418.918918918916</v>
      </c>
      <c r="J605" s="106">
        <f>J603-J604</f>
        <v>2796.0810810810808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28214.999999999996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10</v>
      </c>
      <c r="C609" s="88" t="str">
        <f>Invoice!E696</f>
        <v>STAMP PAD KENKO NO. 0</v>
      </c>
      <c r="D609" s="89">
        <f>Invoice!H696</f>
        <v>59400</v>
      </c>
      <c r="E609" s="81">
        <f>D609*B609</f>
        <v>594000</v>
      </c>
      <c r="F609" s="81"/>
      <c r="G609" s="82">
        <f>E609/1.11</f>
        <v>535135.13513513503</v>
      </c>
      <c r="H609" s="83">
        <f>G609*11%</f>
        <v>58864.864864864852</v>
      </c>
      <c r="I609" s="83">
        <f>G609/B609</f>
        <v>53513.513513513506</v>
      </c>
      <c r="J609" s="104">
        <f>H609/B609</f>
        <v>5886.4864864864849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86130</v>
      </c>
      <c r="F610" s="81"/>
      <c r="G610" s="90">
        <f>E610/1.11</f>
        <v>77594.594594594586</v>
      </c>
      <c r="H610" s="91">
        <f>G610*11%</f>
        <v>8535.405405405405</v>
      </c>
      <c r="I610" s="91">
        <f>G610/B609</f>
        <v>7759.4594594594582</v>
      </c>
      <c r="J610" s="105">
        <f>H610/B609</f>
        <v>853.54054054054052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507870</v>
      </c>
      <c r="F611" s="81"/>
      <c r="G611" s="82">
        <f>G609-G610</f>
        <v>457540.54054054047</v>
      </c>
      <c r="H611" s="82">
        <f>H609-H610</f>
        <v>50329.459459459445</v>
      </c>
      <c r="I611" s="82">
        <f>I609-I610</f>
        <v>45754.054054054046</v>
      </c>
      <c r="J611" s="106">
        <f>J609-J610</f>
        <v>5032.945945945944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507869.99999999994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8</v>
      </c>
      <c r="C615" s="88" t="str">
        <f>Invoice!E697</f>
        <v>STAMP PLATE NUMBER KENKO N-38 (Cap Nomer)</v>
      </c>
      <c r="D615" s="89">
        <f>Invoice!H697</f>
        <v>84000</v>
      </c>
      <c r="E615" s="81">
        <f>D615*B615</f>
        <v>672000</v>
      </c>
      <c r="F615" s="81"/>
      <c r="G615" s="82">
        <f>E615/1.11</f>
        <v>605405.40540540533</v>
      </c>
      <c r="H615" s="83">
        <f>G615*11%</f>
        <v>66594.594594594586</v>
      </c>
      <c r="I615" s="83">
        <f>G615/B615</f>
        <v>75675.675675675666</v>
      </c>
      <c r="J615" s="104">
        <f>H615/B615</f>
        <v>8324.3243243243232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97440</v>
      </c>
      <c r="F616" s="81"/>
      <c r="G616" s="90">
        <f>E616/1.11</f>
        <v>87783.783783783772</v>
      </c>
      <c r="H616" s="91">
        <f>G616*11%</f>
        <v>9656.2162162162149</v>
      </c>
      <c r="I616" s="91">
        <f>G616/B615</f>
        <v>10972.972972972972</v>
      </c>
      <c r="J616" s="105">
        <f>H616/B615</f>
        <v>1207.0270270270269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574560</v>
      </c>
      <c r="F617" s="81"/>
      <c r="G617" s="82">
        <f>G615-G616</f>
        <v>517621.62162162154</v>
      </c>
      <c r="H617" s="82">
        <f>H615-H616</f>
        <v>56938.378378378373</v>
      </c>
      <c r="I617" s="82">
        <f>I615-I616</f>
        <v>64702.702702702692</v>
      </c>
      <c r="J617" s="106">
        <f>J615-J616</f>
        <v>7117.2972972972966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574559.99999999988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1</v>
      </c>
      <c r="C621" s="88" t="str">
        <f>Invoice!E698</f>
        <v>DATE STAMP KENKO D-3 (Cap Tanggal 5 Mm)</v>
      </c>
      <c r="D621" s="89">
        <f>Invoice!H698</f>
        <v>77400</v>
      </c>
      <c r="E621" s="81">
        <f>D621*B621</f>
        <v>77400</v>
      </c>
      <c r="F621" s="81"/>
      <c r="G621" s="82">
        <f>E621/1.11</f>
        <v>69729.729729729719</v>
      </c>
      <c r="H621" s="83">
        <f>G621*11%</f>
        <v>7670.2702702702691</v>
      </c>
      <c r="I621" s="83">
        <f>G621/B621</f>
        <v>69729.729729729719</v>
      </c>
      <c r="J621" s="104">
        <f>H621/B621</f>
        <v>7670.2702702702691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11223</v>
      </c>
      <c r="F622" s="81"/>
      <c r="G622" s="90">
        <f>E622/1.11</f>
        <v>10110.81081081081</v>
      </c>
      <c r="H622" s="91">
        <f>G622*11%</f>
        <v>1112.1891891891892</v>
      </c>
      <c r="I622" s="91">
        <f>G622/B621</f>
        <v>10110.81081081081</v>
      </c>
      <c r="J622" s="105">
        <f>H622/B621</f>
        <v>1112.1891891891892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66177</v>
      </c>
      <c r="F623" s="81"/>
      <c r="G623" s="82">
        <f>G621-G622</f>
        <v>59618.918918918906</v>
      </c>
      <c r="H623" s="82">
        <f>H621-H622</f>
        <v>6558.0810810810799</v>
      </c>
      <c r="I623" s="82">
        <f>I621-I622</f>
        <v>59618.918918918906</v>
      </c>
      <c r="J623" s="106">
        <f>J621-J622</f>
        <v>6558.0810810810799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66176.999999999985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5</v>
      </c>
      <c r="C627" s="88" t="str">
        <f>Invoice!E699</f>
        <v>DATE STAMP KENKO D-4 (Cap Tanggal 4 Mm)</v>
      </c>
      <c r="D627" s="89">
        <f>Invoice!H699</f>
        <v>74400</v>
      </c>
      <c r="E627" s="81">
        <f>D627*B627</f>
        <v>372000</v>
      </c>
      <c r="F627" s="81"/>
      <c r="G627" s="82">
        <f>E627/1.11</f>
        <v>335135.13513513509</v>
      </c>
      <c r="H627" s="83">
        <f>G627*11%</f>
        <v>36864.86486486486</v>
      </c>
      <c r="I627" s="83">
        <f>G627/B627</f>
        <v>67027.027027027012</v>
      </c>
      <c r="J627" s="104">
        <f>H627/B627</f>
        <v>7372.9729729729715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53939.999999999993</v>
      </c>
      <c r="F628" s="81"/>
      <c r="G628" s="90">
        <f>E628/1.11</f>
        <v>48594.594594594586</v>
      </c>
      <c r="H628" s="91">
        <f>G628*11%</f>
        <v>5345.4054054054041</v>
      </c>
      <c r="I628" s="91">
        <f>G628/B627</f>
        <v>9718.9189189189165</v>
      </c>
      <c r="J628" s="105">
        <f>H628/B627</f>
        <v>1069.0810810810808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318060</v>
      </c>
      <c r="F629" s="81"/>
      <c r="G629" s="82">
        <f>G627-G628</f>
        <v>286540.54054054047</v>
      </c>
      <c r="H629" s="82">
        <f>H627-H628</f>
        <v>31519.459459459456</v>
      </c>
      <c r="I629" s="82">
        <f>I627-I628</f>
        <v>57308.108108108092</v>
      </c>
      <c r="J629" s="106">
        <f>J627-J628</f>
        <v>6303.8918918918907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318059.99999999994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48</v>
      </c>
      <c r="C633" s="88" t="str">
        <f>Invoice!E700</f>
        <v>PENSIL WARNA KENKO CP-12HALF CLASSIC (PENDEK)</v>
      </c>
      <c r="D633" s="89">
        <f>Invoice!H700</f>
        <v>6600</v>
      </c>
      <c r="E633" s="81">
        <f>D633*B633</f>
        <v>316800</v>
      </c>
      <c r="F633" s="81"/>
      <c r="G633" s="82">
        <f>E633/1.11</f>
        <v>285405.40540540538</v>
      </c>
      <c r="H633" s="83">
        <f>G633*11%</f>
        <v>31394.594594594593</v>
      </c>
      <c r="I633" s="83">
        <f>G633/B633</f>
        <v>5945.9459459459458</v>
      </c>
      <c r="J633" s="104">
        <f>H633/B633</f>
        <v>654.05405405405406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45936</v>
      </c>
      <c r="F634" s="81"/>
      <c r="G634" s="90">
        <f>E634/1.11</f>
        <v>41383.78378378378</v>
      </c>
      <c r="H634" s="91">
        <f>G634*11%</f>
        <v>4552.2162162162158</v>
      </c>
      <c r="I634" s="91">
        <f>G634/B633</f>
        <v>862.16216216216208</v>
      </c>
      <c r="J634" s="105">
        <f>H634/B633</f>
        <v>94.837837837837824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270864</v>
      </c>
      <c r="F635" s="81"/>
      <c r="G635" s="82">
        <f>G633-G634</f>
        <v>244021.6216216216</v>
      </c>
      <c r="H635" s="82">
        <f>H633-H634</f>
        <v>26842.378378378377</v>
      </c>
      <c r="I635" s="82">
        <f>I633-I634</f>
        <v>5083.7837837837833</v>
      </c>
      <c r="J635" s="106">
        <f>J633-J634</f>
        <v>559.21621621621625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270864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16</v>
      </c>
      <c r="C639" s="88" t="str">
        <f>Invoice!E701</f>
        <v>DESK SET KENKO K-8312 ORGANIZER</v>
      </c>
      <c r="D639" s="89">
        <f>Invoice!H701</f>
        <v>29000</v>
      </c>
      <c r="E639" s="81">
        <f>D639*B639</f>
        <v>464000</v>
      </c>
      <c r="F639" s="81"/>
      <c r="G639" s="82">
        <f>E639/1.11</f>
        <v>418018.01801801799</v>
      </c>
      <c r="H639" s="83">
        <f>G639*11%</f>
        <v>45981.981981981982</v>
      </c>
      <c r="I639" s="83">
        <f>G639/B639</f>
        <v>26126.126126126124</v>
      </c>
      <c r="J639" s="104">
        <f>H639/B639</f>
        <v>2873.8738738738739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67280</v>
      </c>
      <c r="F640" s="81"/>
      <c r="G640" s="90">
        <f>E640/1.11</f>
        <v>60612.612612612604</v>
      </c>
      <c r="H640" s="91">
        <f>G640*11%</f>
        <v>6667.3873873873863</v>
      </c>
      <c r="I640" s="91">
        <f>G640/B639</f>
        <v>3788.2882882882877</v>
      </c>
      <c r="J640" s="105">
        <f>H640/B639</f>
        <v>416.71171171171164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396720</v>
      </c>
      <c r="F641" s="81"/>
      <c r="G641" s="82">
        <f>G639-G640</f>
        <v>357405.40540540538</v>
      </c>
      <c r="H641" s="82">
        <f>H639-H640</f>
        <v>39314.594594594593</v>
      </c>
      <c r="I641" s="82">
        <f>I639-I640</f>
        <v>22337.837837837837</v>
      </c>
      <c r="J641" s="106">
        <f>J639-J640</f>
        <v>2457.1621621621621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396720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3154410.8108108104</v>
      </c>
      <c r="H692" s="112">
        <f>H599+H605+H611+H617+H623+H629+H635+H641+H647+H653+H659+H665+H671+H677+H683+H689</f>
        <v>346985.18918918923</v>
      </c>
      <c r="I692" s="112"/>
      <c r="J692" s="113">
        <f>H600+H606+H612+H618+H624+H630+H636+H642+H648+H654+H660+H666+H672+H678+H684+H690</f>
        <v>3501395.9999999995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23020008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1</v>
      </c>
      <c r="C696" s="88" t="str">
        <f>Invoice!E808</f>
        <v>PUNCH JOYKO 30</v>
      </c>
      <c r="D696" s="89">
        <f>Invoice!H808</f>
        <v>139200</v>
      </c>
      <c r="E696" s="81">
        <f>D696*B696</f>
        <v>139200</v>
      </c>
      <c r="F696" s="81"/>
      <c r="G696" s="82">
        <f>E696/1.11</f>
        <v>125405.4054054054</v>
      </c>
      <c r="H696" s="83">
        <f>G696*11%</f>
        <v>13794.594594594593</v>
      </c>
      <c r="I696" s="83">
        <f>G696/B696</f>
        <v>125405.4054054054</v>
      </c>
      <c r="J696" s="104">
        <f>H696/B696</f>
        <v>13794.594594594593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13920</v>
      </c>
      <c r="F697" s="81"/>
      <c r="G697" s="90">
        <f>E697/1.11</f>
        <v>12540.54054054054</v>
      </c>
      <c r="H697" s="91">
        <f>G697*11%</f>
        <v>1379.4594594594594</v>
      </c>
      <c r="I697" s="91">
        <f>G697/B696</f>
        <v>12540.54054054054</v>
      </c>
      <c r="J697" s="105">
        <f>H697/B696</f>
        <v>1379.4594594594594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125280</v>
      </c>
      <c r="F698" s="81"/>
      <c r="G698" s="82">
        <f>G696-G697</f>
        <v>112864.86486486485</v>
      </c>
      <c r="H698" s="82">
        <f>H696-H697</f>
        <v>12415.135135135133</v>
      </c>
      <c r="I698" s="82">
        <f>I696-I697</f>
        <v>112864.86486486485</v>
      </c>
      <c r="J698" s="106">
        <f>J696-J697</f>
        <v>12415.135135135133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125279.99999999999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12</v>
      </c>
      <c r="C702" s="88" t="str">
        <f>Invoice!E809</f>
        <v>PUNCH KENKO NO. 85</v>
      </c>
      <c r="D702" s="89">
        <f>Invoice!H809</f>
        <v>48500</v>
      </c>
      <c r="E702" s="81">
        <f>D702*B702</f>
        <v>582000</v>
      </c>
      <c r="F702" s="81"/>
      <c r="G702" s="82">
        <f>E702/1.11</f>
        <v>524324.32432432426</v>
      </c>
      <c r="H702" s="83">
        <f>G702*11%</f>
        <v>57675.675675675666</v>
      </c>
      <c r="I702" s="83">
        <f>G702/B702</f>
        <v>43693.693693693691</v>
      </c>
      <c r="J702" s="104">
        <f>H702/B702</f>
        <v>4806.3063063063055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58200</v>
      </c>
      <c r="F703" s="81"/>
      <c r="G703" s="90">
        <f>E703/1.11</f>
        <v>52432.432432432426</v>
      </c>
      <c r="H703" s="91">
        <f>G703*11%</f>
        <v>5767.5675675675666</v>
      </c>
      <c r="I703" s="91">
        <f>G703/B702</f>
        <v>4369.3693693693685</v>
      </c>
      <c r="J703" s="105">
        <f>H703/B702</f>
        <v>480.63063063063055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523800</v>
      </c>
      <c r="F704" s="81"/>
      <c r="G704" s="82">
        <f>G702-G703</f>
        <v>471891.89189189184</v>
      </c>
      <c r="H704" s="82">
        <f>H702-H703</f>
        <v>51908.108108108099</v>
      </c>
      <c r="I704" s="82">
        <f>I702-I703</f>
        <v>39324.32432432432</v>
      </c>
      <c r="J704" s="106">
        <f>J702-J703</f>
        <v>4325.6756756756749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523799.99999999994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10</v>
      </c>
      <c r="C708" s="88" t="str">
        <f>Invoice!E810</f>
        <v>ISI CUTTER 18 MM KENKO L-150 (BESAR)</v>
      </c>
      <c r="D708" s="89">
        <f>Invoice!H810</f>
        <v>64800</v>
      </c>
      <c r="E708" s="81">
        <f>D708*B708</f>
        <v>648000</v>
      </c>
      <c r="F708" s="81"/>
      <c r="G708" s="82">
        <f>E708/1.11</f>
        <v>583783.78378378379</v>
      </c>
      <c r="H708" s="83">
        <f>G708*11%</f>
        <v>64216.21621621622</v>
      </c>
      <c r="I708" s="83">
        <f>G708/B708</f>
        <v>58378.37837837838</v>
      </c>
      <c r="J708" s="104">
        <f>H708/B708</f>
        <v>6421.6216216216217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64800</v>
      </c>
      <c r="F709" s="81"/>
      <c r="G709" s="90">
        <f>E709/1.11</f>
        <v>58378.378378378373</v>
      </c>
      <c r="H709" s="91">
        <f>G709*11%</f>
        <v>6421.6216216216208</v>
      </c>
      <c r="I709" s="91">
        <f>G709/B708</f>
        <v>5837.8378378378375</v>
      </c>
      <c r="J709" s="105">
        <f>H709/B708</f>
        <v>642.16216216216208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583200</v>
      </c>
      <c r="F710" s="81"/>
      <c r="G710" s="82">
        <f>G708-G709</f>
        <v>525405.40540540544</v>
      </c>
      <c r="H710" s="82">
        <f>H708-H709</f>
        <v>57794.5945945946</v>
      </c>
      <c r="I710" s="82">
        <f>I708-I709</f>
        <v>52540.54054054054</v>
      </c>
      <c r="J710" s="106">
        <f>J708-J709</f>
        <v>5779.45945945946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583200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100</v>
      </c>
      <c r="C714" s="88" t="str">
        <f>Invoice!E811</f>
        <v>Stabillo Highlighter JK HL MIX BIRU/ HIJAU</v>
      </c>
      <c r="D714" s="89">
        <f>Invoice!H811</f>
        <v>3700</v>
      </c>
      <c r="E714" s="81">
        <f>D714*B714</f>
        <v>370000</v>
      </c>
      <c r="F714" s="81"/>
      <c r="G714" s="82">
        <f>E714/1.11</f>
        <v>333333.33333333331</v>
      </c>
      <c r="H714" s="83">
        <f>G714*11%</f>
        <v>36666.666666666664</v>
      </c>
      <c r="I714" s="83">
        <f>G714/B714</f>
        <v>3333.333333333333</v>
      </c>
      <c r="J714" s="104">
        <f>H714/B714</f>
        <v>366.66666666666663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37000</v>
      </c>
      <c r="F715" s="81"/>
      <c r="G715" s="90">
        <f>E715/1.11</f>
        <v>33333.333333333328</v>
      </c>
      <c r="H715" s="91">
        <f>G715*11%</f>
        <v>3666.6666666666661</v>
      </c>
      <c r="I715" s="91">
        <f>G715/B714</f>
        <v>333.33333333333326</v>
      </c>
      <c r="J715" s="105">
        <f>H715/B714</f>
        <v>36.666666666666657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333000</v>
      </c>
      <c r="F716" s="81"/>
      <c r="G716" s="82">
        <f>G714-G715</f>
        <v>300000</v>
      </c>
      <c r="H716" s="82">
        <f>H714-H715</f>
        <v>33000</v>
      </c>
      <c r="I716" s="82">
        <f>I714-I715</f>
        <v>3000</v>
      </c>
      <c r="J716" s="106">
        <f>J714-J715</f>
        <v>330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333000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8</v>
      </c>
      <c r="C720" s="88" t="str">
        <f>Invoice!E812</f>
        <v>GEL PEN KENKO K-1 HITAM</v>
      </c>
      <c r="D720" s="89">
        <f>Invoice!H812</f>
        <v>39600</v>
      </c>
      <c r="E720" s="81">
        <f>D720*B720</f>
        <v>316800</v>
      </c>
      <c r="F720" s="81"/>
      <c r="G720" s="82">
        <f>E720/1.11</f>
        <v>285405.40540540538</v>
      </c>
      <c r="H720" s="83">
        <f>G720*11%</f>
        <v>31394.594594594593</v>
      </c>
      <c r="I720" s="83">
        <f>G720/B720</f>
        <v>35675.675675675673</v>
      </c>
      <c r="J720" s="104">
        <f>H720/B720</f>
        <v>3924.3243243243242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31680</v>
      </c>
      <c r="F721" s="81"/>
      <c r="G721" s="90">
        <f>E721/1.11</f>
        <v>28540.540540540536</v>
      </c>
      <c r="H721" s="91">
        <f>G721*11%</f>
        <v>3139.4594594594591</v>
      </c>
      <c r="I721" s="91">
        <f>G721/B720</f>
        <v>3567.567567567567</v>
      </c>
      <c r="J721" s="105">
        <f>H721/B720</f>
        <v>392.43243243243239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285120</v>
      </c>
      <c r="F722" s="81"/>
      <c r="G722" s="82">
        <f>G720-G721</f>
        <v>256864.86486486485</v>
      </c>
      <c r="H722" s="82">
        <f>H720-H721</f>
        <v>28255.135135135133</v>
      </c>
      <c r="I722" s="82">
        <f>I720-I721</f>
        <v>32108.108108108107</v>
      </c>
      <c r="J722" s="106">
        <f>J720-J721</f>
        <v>3531.8918918918916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285120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30</v>
      </c>
      <c r="C726" s="88" t="str">
        <f>Invoice!E813</f>
        <v>BINDER CLIP KENKO NO. 111</v>
      </c>
      <c r="D726" s="89">
        <f>Invoice!H813</f>
        <v>49200</v>
      </c>
      <c r="E726" s="81">
        <f>D726*B726</f>
        <v>1476000</v>
      </c>
      <c r="F726" s="81"/>
      <c r="G726" s="82">
        <f>E726/1.11</f>
        <v>1329729.7297297297</v>
      </c>
      <c r="H726" s="83">
        <f>G726*11%</f>
        <v>146270.27027027027</v>
      </c>
      <c r="I726" s="83">
        <f>G726/B726</f>
        <v>44324.324324324327</v>
      </c>
      <c r="J726" s="104">
        <f>H726/B726</f>
        <v>4875.6756756756758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147600</v>
      </c>
      <c r="F727" s="81"/>
      <c r="G727" s="90">
        <f>E727/1.11</f>
        <v>132972.97297297296</v>
      </c>
      <c r="H727" s="91">
        <f>G727*11%</f>
        <v>14627.027027027025</v>
      </c>
      <c r="I727" s="91">
        <f>G727/B726</f>
        <v>4432.4324324324316</v>
      </c>
      <c r="J727" s="105">
        <f>H727/B726</f>
        <v>487.56756756756749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1328400</v>
      </c>
      <c r="F728" s="81"/>
      <c r="G728" s="82">
        <f>G726-G727</f>
        <v>1196756.7567567567</v>
      </c>
      <c r="H728" s="82">
        <f>H726-H727</f>
        <v>131643.24324324325</v>
      </c>
      <c r="I728" s="82">
        <f>I726-I727</f>
        <v>39891.891891891893</v>
      </c>
      <c r="J728" s="106">
        <f>J726-J727</f>
        <v>4388.1081081081084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1328400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2863783.7837837837</v>
      </c>
      <c r="H791" s="112">
        <f>H698+H704+H710+H716+H722+H728+H734+H740+H746+H752+H758+H764+H770+H776+H782+H788</f>
        <v>315016.21621621621</v>
      </c>
      <c r="I791" s="112"/>
      <c r="J791" s="113">
        <f>H699+H705+H711+H717+H723+H729+H735+H741+H747+H753+H759+H765+H771+H777+H783+H789</f>
        <v>3178800</v>
      </c>
    </row>
    <row r="793" spans="1:10" s="80" customFormat="1" ht="12.75" customHeight="1" x14ac:dyDescent="0.25">
      <c r="A793" s="95" t="s">
        <v>1</v>
      </c>
      <c r="B793" s="96">
        <f>Invoice!E914</f>
        <v>23020009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144</v>
      </c>
      <c r="C795" s="88" t="str">
        <f>Invoice!E922</f>
        <v>GEL PEN KENKO HI-TECH-H 0.28 MM HITAM</v>
      </c>
      <c r="D795" s="89">
        <f>Invoice!H922</f>
        <v>39000</v>
      </c>
      <c r="E795" s="81">
        <f>D795*B795</f>
        <v>5616000</v>
      </c>
      <c r="F795" s="81"/>
      <c r="G795" s="82">
        <f>E795/1.11</f>
        <v>5059459.4594594594</v>
      </c>
      <c r="H795" s="83">
        <f>G795*11%</f>
        <v>556540.54054054059</v>
      </c>
      <c r="I795" s="83">
        <f>G795/B795</f>
        <v>35135.135135135133</v>
      </c>
      <c r="J795" s="104">
        <f>H795/B795</f>
        <v>3864.864864864865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730080</v>
      </c>
      <c r="F796" s="81"/>
      <c r="G796" s="90">
        <f>E796/1.11</f>
        <v>657729.7297297297</v>
      </c>
      <c r="H796" s="91">
        <f>G796*11%</f>
        <v>72350.270270270266</v>
      </c>
      <c r="I796" s="91">
        <f>G796/B795</f>
        <v>4567.5675675675675</v>
      </c>
      <c r="J796" s="105">
        <f>H796/B795</f>
        <v>502.43243243243239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4885920</v>
      </c>
      <c r="F797" s="81"/>
      <c r="G797" s="82">
        <f>G795-G796</f>
        <v>4401729.7297297297</v>
      </c>
      <c r="H797" s="82">
        <f>H795-H796</f>
        <v>484190.2702702703</v>
      </c>
      <c r="I797" s="82">
        <f>I795-I796</f>
        <v>30567.567567567567</v>
      </c>
      <c r="J797" s="106">
        <f>J795-J796</f>
        <v>3362.4324324324325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4885920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0</v>
      </c>
      <c r="C801" s="88">
        <f>Invoice!E923</f>
        <v>0</v>
      </c>
      <c r="D801" s="89">
        <f>Invoice!H923</f>
        <v>0</v>
      </c>
      <c r="E801" s="81">
        <f>D801*B801</f>
        <v>0</v>
      </c>
      <c r="F801" s="81"/>
      <c r="G801" s="82">
        <f>E801/1.11</f>
        <v>0</v>
      </c>
      <c r="H801" s="83">
        <f>G801*11%</f>
        <v>0</v>
      </c>
      <c r="I801" s="83" t="e">
        <f>G801/B801</f>
        <v>#DIV/0!</v>
      </c>
      <c r="J801" s="104" t="e">
        <f>H801/B801</f>
        <v>#DIV/0!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0</v>
      </c>
      <c r="F802" s="81"/>
      <c r="G802" s="90">
        <f>E802/1.11</f>
        <v>0</v>
      </c>
      <c r="H802" s="91">
        <f>G802*11%</f>
        <v>0</v>
      </c>
      <c r="I802" s="91" t="e">
        <f>G802/B801</f>
        <v>#DIV/0!</v>
      </c>
      <c r="J802" s="105" t="e">
        <f>H802/B801</f>
        <v>#DIV/0!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0</v>
      </c>
      <c r="F803" s="81"/>
      <c r="G803" s="82">
        <f>G801-G802</f>
        <v>0</v>
      </c>
      <c r="H803" s="82">
        <f>H801-H802</f>
        <v>0</v>
      </c>
      <c r="I803" s="82" t="e">
        <f>I801-I802</f>
        <v>#DIV/0!</v>
      </c>
      <c r="J803" s="106" t="e">
        <f>J801-J802</f>
        <v>#DIV/0!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0</v>
      </c>
      <c r="C807" s="88">
        <f>Invoice!E924</f>
        <v>0</v>
      </c>
      <c r="D807" s="89">
        <f>Invoice!H924</f>
        <v>0</v>
      </c>
      <c r="E807" s="81">
        <f>D807*B807</f>
        <v>0</v>
      </c>
      <c r="F807" s="81"/>
      <c r="G807" s="82">
        <f>E807/1.11</f>
        <v>0</v>
      </c>
      <c r="H807" s="83">
        <f>G807*11%</f>
        <v>0</v>
      </c>
      <c r="I807" s="83" t="e">
        <f>G807/B807</f>
        <v>#DIV/0!</v>
      </c>
      <c r="J807" s="104" t="e">
        <f>H807/B807</f>
        <v>#DIV/0!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0</v>
      </c>
      <c r="F808" s="81"/>
      <c r="G808" s="90">
        <f>E808/1.11</f>
        <v>0</v>
      </c>
      <c r="H808" s="91">
        <f>G808*11%</f>
        <v>0</v>
      </c>
      <c r="I808" s="91" t="e">
        <f>G808/B807</f>
        <v>#DIV/0!</v>
      </c>
      <c r="J808" s="105" t="e">
        <f>H808/B807</f>
        <v>#DIV/0!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0</v>
      </c>
      <c r="F809" s="81"/>
      <c r="G809" s="82">
        <f>G807-G808</f>
        <v>0</v>
      </c>
      <c r="H809" s="82">
        <f>H807-H808</f>
        <v>0</v>
      </c>
      <c r="I809" s="82" t="e">
        <f>I807-I808</f>
        <v>#DIV/0!</v>
      </c>
      <c r="J809" s="106" t="e">
        <f>J807-J808</f>
        <v>#DIV/0!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4401729.7297297297</v>
      </c>
      <c r="H890" s="112">
        <f>H797+H803+H809+H815+H821+H827+H833+H839+H845+H851+H857+H863+H869+H875+H881+H887</f>
        <v>484190.2702702703</v>
      </c>
      <c r="I890" s="112"/>
      <c r="J890" s="113">
        <f>H798+H804+H810+H816+H822+H828+H834+H840+H846+H852+H858+H864+H870+H876+H882+H888</f>
        <v>4885920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23020010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144</v>
      </c>
      <c r="C894" s="88" t="str">
        <f>Invoice!E1036</f>
        <v>GEL PEN KENKO HI-TECH-H 0.28 MM HITAM</v>
      </c>
      <c r="D894" s="89">
        <f>Invoice!H1036</f>
        <v>39000</v>
      </c>
      <c r="E894" s="81">
        <f>D894*B894</f>
        <v>5616000</v>
      </c>
      <c r="F894" s="81"/>
      <c r="G894" s="82">
        <f>E894/1.11</f>
        <v>5059459.4594594594</v>
      </c>
      <c r="H894" s="83">
        <f>G894*11%</f>
        <v>556540.54054054059</v>
      </c>
      <c r="I894" s="83">
        <f>G894/B894</f>
        <v>35135.135135135133</v>
      </c>
      <c r="J894" s="104">
        <f>H894/B894</f>
        <v>3864.864864864865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758160</v>
      </c>
      <c r="F895" s="81"/>
      <c r="G895" s="90">
        <f>E895/1.11</f>
        <v>683027.02702702698</v>
      </c>
      <c r="H895" s="91">
        <f>G895*11%</f>
        <v>75132.972972972973</v>
      </c>
      <c r="I895" s="91">
        <f>G895/B894</f>
        <v>4743.2432432432433</v>
      </c>
      <c r="J895" s="105">
        <f>H895/B894</f>
        <v>521.75675675675677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4857840</v>
      </c>
      <c r="F896" s="81"/>
      <c r="G896" s="82">
        <f>G894-G895</f>
        <v>4376432.4324324327</v>
      </c>
      <c r="H896" s="82">
        <f>H894-H895</f>
        <v>481407.56756756763</v>
      </c>
      <c r="I896" s="82">
        <f>I894-I895</f>
        <v>30391.89189189189</v>
      </c>
      <c r="J896" s="106">
        <f>J894-J895</f>
        <v>3343.1081081081084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4857840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0</v>
      </c>
      <c r="C900" s="88">
        <f>Invoice!E1037</f>
        <v>0</v>
      </c>
      <c r="D900" s="89">
        <f>Invoice!H1037</f>
        <v>0</v>
      </c>
      <c r="E900" s="81">
        <f t="shared" ref="E900:E984" si="0">D900*B900</f>
        <v>0</v>
      </c>
      <c r="F900" s="81"/>
      <c r="G900" s="82">
        <f t="shared" ref="G900:G984" si="1">E900/1.11</f>
        <v>0</v>
      </c>
      <c r="H900" s="83">
        <f t="shared" ref="H900:H984" si="2">G900*11%</f>
        <v>0</v>
      </c>
      <c r="I900" s="83" t="e">
        <f t="shared" ref="I900:I984" si="3">G900/B900</f>
        <v>#DIV/0!</v>
      </c>
      <c r="J900" s="104" t="e">
        <f t="shared" ref="J900:J984" si="4">H900/B900</f>
        <v>#DIV/0!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5" t="e">
        <f>H901/B900</f>
        <v>#DIV/0!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6" t="e">
        <f>J900-J901</f>
        <v>#DIV/0!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0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0</v>
      </c>
      <c r="C906" s="88">
        <f>Invoice!E1038</f>
        <v>0</v>
      </c>
      <c r="D906" s="89">
        <f>Invoice!H1038</f>
        <v>0</v>
      </c>
      <c r="E906" s="81">
        <f t="shared" si="0"/>
        <v>0</v>
      </c>
      <c r="F906" s="81"/>
      <c r="G906" s="82">
        <f t="shared" si="1"/>
        <v>0</v>
      </c>
      <c r="H906" s="83">
        <f t="shared" si="2"/>
        <v>0</v>
      </c>
      <c r="I906" s="83" t="e">
        <f t="shared" si="3"/>
        <v>#DIV/0!</v>
      </c>
      <c r="J906" s="104" t="e">
        <f t="shared" si="4"/>
        <v>#DIV/0!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5" t="e">
        <f>H907/B906</f>
        <v>#DIV/0!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6" t="e">
        <f>J906-J907</f>
        <v>#DIV/0!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4376432.4324324327</v>
      </c>
      <c r="H989" s="112">
        <f>H896+H902+H908+H914+H920+H926+H932+H938+H944+H950+H956+H962+H968+H974+H980+H986</f>
        <v>481407.56756756763</v>
      </c>
      <c r="I989" s="112"/>
      <c r="J989" s="113">
        <f>H897+H903+H909+H915+H921+H927+H933+H939+H945+H951+H957+H963+H969+H975+H981+H987</f>
        <v>4857840</v>
      </c>
    </row>
    <row r="991" spans="1:10" s="80" customFormat="1" ht="12.75" customHeight="1" x14ac:dyDescent="0.25">
      <c r="A991" s="95" t="s">
        <v>1</v>
      </c>
      <c r="B991" s="96">
        <f>Invoice!E1142</f>
        <v>23020011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720</v>
      </c>
      <c r="C993" s="88" t="str">
        <f>Invoice!E1150</f>
        <v>GEL PEN KENKO HI-TECH-H 0.28 MM HITAM</v>
      </c>
      <c r="D993" s="89">
        <f>Invoice!H1150</f>
        <v>39000</v>
      </c>
      <c r="E993" s="81">
        <f>D993*B993</f>
        <v>28080000</v>
      </c>
      <c r="F993" s="81"/>
      <c r="G993" s="82">
        <f>E993/1.11</f>
        <v>25297297.297297295</v>
      </c>
      <c r="H993" s="83">
        <f>G993*11%</f>
        <v>2782702.7027027025</v>
      </c>
      <c r="I993" s="83">
        <f>G993/B993</f>
        <v>35135.135135135133</v>
      </c>
      <c r="J993" s="104">
        <f>H993/B993</f>
        <v>3864.8648648648646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3790800.0000000005</v>
      </c>
      <c r="F994" s="81"/>
      <c r="G994" s="90">
        <f>E994/1.11</f>
        <v>3415135.1351351351</v>
      </c>
      <c r="H994" s="91">
        <f>G994*11%</f>
        <v>375664.86486486485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-3790800.0000000005</v>
      </c>
      <c r="F995" s="81"/>
      <c r="G995" s="82">
        <f>G972-G994</f>
        <v>-3415135.1351351351</v>
      </c>
      <c r="H995" s="82">
        <f>H972-H994</f>
        <v>-375664.86486486485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-3790800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-3790800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-3790800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-3790800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-3790800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-3790800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-3790800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28080000</v>
      </c>
      <c r="F1085" s="81"/>
      <c r="G1085" s="82">
        <f>G993-G1084</f>
        <v>25297297.297297295</v>
      </c>
      <c r="H1085" s="82">
        <f>H993-H1084</f>
        <v>2782702.7027027025</v>
      </c>
      <c r="I1085" s="82">
        <f>I993-I1084</f>
        <v>35135.135135135133</v>
      </c>
      <c r="J1085" s="106">
        <f>J993-J1084</f>
        <v>3864.8648648648646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28079999.999999996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21882162.162162159</v>
      </c>
      <c r="H1088" s="112">
        <f>H1085+H1079+H1073+H1067+H1061+H1055+H1049+H1043+H1037+H1031+H1025+H1019+H1013+H1007+H1001+H995</f>
        <v>-8965362.1621621624</v>
      </c>
      <c r="I1088" s="112"/>
      <c r="J1088" s="113">
        <f>H996+H1002+H1008+H1014+H1020+H1026+H1032+H1038+H1044+H1050+H1056+H1062+H1068+H1074+H1080+H1086</f>
        <v>12916799.999999996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23020012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144</v>
      </c>
      <c r="C1092" s="88" t="str">
        <f>Invoice!E1264</f>
        <v>PENSIL WARNA JOYKO CP-12PB (PANJANG)</v>
      </c>
      <c r="D1092" s="89">
        <f>Invoice!H1264</f>
        <v>10600</v>
      </c>
      <c r="E1092" s="81">
        <f>D1092*B1092</f>
        <v>1526400</v>
      </c>
      <c r="F1092" s="81"/>
      <c r="G1092" s="82">
        <f>E1092/1.11</f>
        <v>1375135.1351351349</v>
      </c>
      <c r="H1092" s="83">
        <f>G1092*11%</f>
        <v>151264.86486486485</v>
      </c>
      <c r="I1092" s="83">
        <f>G1092/B1092</f>
        <v>9549.5495495495488</v>
      </c>
      <c r="J1092" s="104">
        <f>H1092/B1092</f>
        <v>1050.4504504504503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190800</v>
      </c>
      <c r="F1093" s="81"/>
      <c r="G1093" s="90">
        <f>E1093/1.11</f>
        <v>171891.89189189186</v>
      </c>
      <c r="H1093" s="91">
        <f>G1093*11%</f>
        <v>18908.108108108107</v>
      </c>
      <c r="I1093" s="91">
        <f>G1093/B1092</f>
        <v>1193.6936936936936</v>
      </c>
      <c r="J1093" s="105">
        <f>H1093/B1092</f>
        <v>131.30630630630628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1335600</v>
      </c>
      <c r="F1094" s="81"/>
      <c r="G1094" s="82">
        <f>G1092-G1093</f>
        <v>1203243.2432432431</v>
      </c>
      <c r="H1094" s="82">
        <f>H1092-H1093</f>
        <v>132356.75675675675</v>
      </c>
      <c r="I1094" s="82">
        <f>I1092-I1093</f>
        <v>8355.8558558558543</v>
      </c>
      <c r="J1094" s="106">
        <f>J1092-J1093</f>
        <v>919.14414414414398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1335599.9999999998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1203243.2432432431</v>
      </c>
      <c r="H1187" s="112">
        <f>H1094+H1100+H1106+H1112+H1118+H1124+H1130+H1136+H1142+H1148+H1154+H1160+H1166+H1172+H1178+H1184</f>
        <v>132356.75675675675</v>
      </c>
      <c r="I1187" s="112"/>
      <c r="J1187" s="113">
        <f>H1095+H1107+H1113+H1119+H1125+H1131+H1137+H1143+H1149+H1155+H1161+H1167+H1173+H1179+H1185</f>
        <v>1335599.9999999998</v>
      </c>
    </row>
    <row r="1189" spans="1:10" s="80" customFormat="1" ht="12.75" customHeight="1" x14ac:dyDescent="0.25">
      <c r="A1189" s="95" t="s">
        <v>1</v>
      </c>
      <c r="B1189" s="96">
        <f>Invoice!E1370</f>
        <v>23020013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1000</v>
      </c>
      <c r="C1191" s="88" t="str">
        <f>Invoice!E1378</f>
        <v>LABEL HARGA JOYKO LB-2RL (1 LINE PUTIH)</v>
      </c>
      <c r="D1191" s="89">
        <f>Invoice!H1378</f>
        <v>2050</v>
      </c>
      <c r="E1191" s="81">
        <f>D1191*B1191</f>
        <v>2050000</v>
      </c>
      <c r="F1191" s="81"/>
      <c r="G1191" s="82">
        <f>E1191/1.11</f>
        <v>1846846.8468468466</v>
      </c>
      <c r="H1191" s="83">
        <f>G1191*11%</f>
        <v>203153.15315315314</v>
      </c>
      <c r="I1191" s="83">
        <f>G1191/B1191</f>
        <v>1846.8468468468466</v>
      </c>
      <c r="J1191" s="104">
        <f>H1191/B1191</f>
        <v>203.15315315315314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276750</v>
      </c>
      <c r="F1192" s="81"/>
      <c r="G1192" s="90">
        <f>E1192/1.11</f>
        <v>249324.32432432429</v>
      </c>
      <c r="H1192" s="91">
        <f>G1192*11%</f>
        <v>27425.675675675673</v>
      </c>
      <c r="I1192" s="91">
        <f>G1192/B1191</f>
        <v>249.32432432432429</v>
      </c>
      <c r="J1192" s="105">
        <f>H1192/B1191</f>
        <v>27.425675675675674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1773250</v>
      </c>
      <c r="F1193" s="81"/>
      <c r="G1193" s="82">
        <f>G1191-G1192</f>
        <v>1597522.5225225224</v>
      </c>
      <c r="H1193" s="82">
        <f>H1191-H1192</f>
        <v>175727.47747747746</v>
      </c>
      <c r="I1193" s="82">
        <f>I1191-I1192</f>
        <v>1597.5225225225222</v>
      </c>
      <c r="J1193" s="106">
        <f>J1191-J1192</f>
        <v>175.72747747747746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1773249.9999999998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0</v>
      </c>
      <c r="C1197" s="88">
        <f>Invoice!E1379</f>
        <v>0</v>
      </c>
      <c r="D1197" s="89">
        <f>Invoice!H1379</f>
        <v>0</v>
      </c>
      <c r="E1197" s="81">
        <f t="shared" ref="E1197:E1281" si="15">D1197*B1197</f>
        <v>0</v>
      </c>
      <c r="F1197" s="81"/>
      <c r="G1197" s="82">
        <f t="shared" ref="G1197:G1281" si="16">E1197/1.11</f>
        <v>0</v>
      </c>
      <c r="H1197" s="83">
        <f t="shared" ref="H1197:H1281" si="17">G1197*11%</f>
        <v>0</v>
      </c>
      <c r="I1197" s="83" t="e">
        <f t="shared" ref="I1197:I1281" si="18">G1197/B1197</f>
        <v>#DIV/0!</v>
      </c>
      <c r="J1197" s="104" t="e">
        <f t="shared" ref="J1197:J1281" si="19">H1197/B1197</f>
        <v>#DIV/0!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5" t="e">
        <f>H1198/B1197</f>
        <v>#DIV/0!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6" t="e">
        <f>J1197-J1198</f>
        <v>#DIV/0!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1597522.5225225224</v>
      </c>
      <c r="H1286" s="112">
        <f>H1283+H1277+H1271+H1265+H1259+H1253+H1247+H1241+H1235+H1229+H1223+H1217+H1211+H1205+H1199+H1193</f>
        <v>175727.47747747746</v>
      </c>
      <c r="I1286" s="112"/>
      <c r="J1286" s="113">
        <f>H1284+H1278+H1272+H1266+H1260+H1254+H1248+H1242+H1236+H1230+H1224+H1218+H1212+H1206+H1200+H1194</f>
        <v>1773249.9999999998</v>
      </c>
    </row>
    <row r="1288" spans="1:10" s="80" customFormat="1" ht="12.75" customHeight="1" x14ac:dyDescent="0.25">
      <c r="A1288" s="95" t="s">
        <v>1</v>
      </c>
      <c r="B1288" s="96">
        <f>Invoice!E1484</f>
        <v>23020014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40</v>
      </c>
      <c r="C1290" s="88" t="str">
        <f>Invoice!E1492</f>
        <v>LEM CAIR 35 ML KENKO LG-35</v>
      </c>
      <c r="D1290" s="89">
        <f>Invoice!H1492</f>
        <v>19800</v>
      </c>
      <c r="E1290" s="81">
        <f>D1290*B1290</f>
        <v>792000</v>
      </c>
      <c r="F1290" s="81"/>
      <c r="G1290" s="82">
        <f>E1290/1.11</f>
        <v>713513.51351351349</v>
      </c>
      <c r="H1290" s="83">
        <f>G1290*11%</f>
        <v>78486.486486486479</v>
      </c>
      <c r="I1290" s="83">
        <f>G1290/B1290</f>
        <v>17837.837837837837</v>
      </c>
      <c r="J1290" s="104">
        <f>H1290/B1290</f>
        <v>1962.1621621621621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102960</v>
      </c>
      <c r="F1291" s="81"/>
      <c r="G1291" s="90">
        <f>E1291/1.11</f>
        <v>92756.756756756746</v>
      </c>
      <c r="H1291" s="91">
        <f>G1291*11%</f>
        <v>10203.243243243242</v>
      </c>
      <c r="I1291" s="91">
        <f>G1291/B1290</f>
        <v>2318.9189189189187</v>
      </c>
      <c r="J1291" s="105">
        <f>H1291/B1290</f>
        <v>255.08108108108104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689040</v>
      </c>
      <c r="F1292" s="81"/>
      <c r="G1292" s="82">
        <f>G1290-G1291</f>
        <v>620756.75675675669</v>
      </c>
      <c r="H1292" s="82">
        <f>H1290-H1291</f>
        <v>68283.24324324324</v>
      </c>
      <c r="I1292" s="82">
        <f>I1290-I1291</f>
        <v>15518.918918918918</v>
      </c>
      <c r="J1292" s="106">
        <f>J1290-J1291</f>
        <v>1707.081081081081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689039.99999999988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620756.75675675669</v>
      </c>
      <c r="H1385" s="112">
        <f>H1382+H1376+H1370+H1364+H1358+H1352+H1346+H1340+H1334+H1328+H1322+H1316+H1310+H1304+H1298+H1292</f>
        <v>68283.24324324324</v>
      </c>
      <c r="I1385" s="112"/>
      <c r="J1385" s="113">
        <f>H1383+H1377+H1371+H1365+H1359+H1353+H1347+H1341+H1335+H1329+H1323+H1317+H1311+H1305+H1299+H1293</f>
        <v>689039.99999999988</v>
      </c>
    </row>
    <row r="1387" spans="1:10" s="80" customFormat="1" ht="12.75" customHeight="1" x14ac:dyDescent="0.25">
      <c r="A1387" s="95" t="s">
        <v>1</v>
      </c>
      <c r="B1387" s="96">
        <f>Invoice!E1598</f>
        <v>23020015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24</v>
      </c>
      <c r="C1389" s="88" t="str">
        <f>Invoice!E1606</f>
        <v>JANGKA (MATH SET) JOYKO MS-55</v>
      </c>
      <c r="D1389" s="89">
        <f>Invoice!H1606</f>
        <v>88200</v>
      </c>
      <c r="E1389" s="81">
        <f>D1389*B1389</f>
        <v>2116800</v>
      </c>
      <c r="F1389" s="81"/>
      <c r="G1389" s="82">
        <f>E1389/1.11</f>
        <v>1907027.0270270268</v>
      </c>
      <c r="H1389" s="83">
        <f>G1389*11%</f>
        <v>209772.97297297293</v>
      </c>
      <c r="I1389" s="83">
        <f>G1389/B1389</f>
        <v>79459.459459459453</v>
      </c>
      <c r="J1389" s="104">
        <f>H1389/B1389</f>
        <v>8740.5405405405381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264600</v>
      </c>
      <c r="F1390" s="81"/>
      <c r="G1390" s="90">
        <f>E1390/1.11</f>
        <v>238378.37837837834</v>
      </c>
      <c r="H1390" s="91">
        <f>G1390*11%</f>
        <v>26221.621621621616</v>
      </c>
      <c r="I1390" s="91">
        <f>G1390/B1389</f>
        <v>9932.4324324324316</v>
      </c>
      <c r="J1390" s="105">
        <f>H1390/B1389</f>
        <v>1092.5675675675673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1852200</v>
      </c>
      <c r="F1391" s="81"/>
      <c r="G1391" s="82">
        <f>G1389-G1390</f>
        <v>1668648.6486486485</v>
      </c>
      <c r="H1391" s="82">
        <f>H1389-H1390</f>
        <v>183551.3513513513</v>
      </c>
      <c r="I1391" s="82">
        <f>I1389-I1390</f>
        <v>69527.027027027027</v>
      </c>
      <c r="J1391" s="106">
        <f>J1389-J1390</f>
        <v>7647.9729729729706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1852199.9999999998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720</v>
      </c>
      <c r="C1395" s="88" t="str">
        <f>Invoice!E1607</f>
        <v>HIGHLIGHTER / STABILLO JOYKO HL-MIX (5 WARNA)</v>
      </c>
      <c r="D1395" s="89">
        <f>Invoice!H1607</f>
        <v>3700</v>
      </c>
      <c r="E1395" s="81">
        <f t="shared" ref="E1395:E1479" si="25">D1395*B1395</f>
        <v>2664000</v>
      </c>
      <c r="F1395" s="81"/>
      <c r="G1395" s="82">
        <f t="shared" ref="G1395:G1479" si="26">E1395/1.11</f>
        <v>2400000</v>
      </c>
      <c r="H1395" s="83">
        <f t="shared" ref="H1395:H1479" si="27">G1395*11%</f>
        <v>264000</v>
      </c>
      <c r="I1395" s="83">
        <f t="shared" ref="I1395:I1479" si="28">G1395/B1395</f>
        <v>3333.3333333333335</v>
      </c>
      <c r="J1395" s="104">
        <f t="shared" ref="J1395:J1479" si="29">H1395/B1395</f>
        <v>366.66666666666669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333000</v>
      </c>
      <c r="F1396" s="81"/>
      <c r="G1396" s="90">
        <f>E1396/1.11</f>
        <v>300000</v>
      </c>
      <c r="H1396" s="91">
        <f>G1396*11%</f>
        <v>33000</v>
      </c>
      <c r="I1396" s="91">
        <f>G1396/B1395</f>
        <v>416.66666666666669</v>
      </c>
      <c r="J1396" s="105">
        <f>H1396/B1395</f>
        <v>45.833333333333336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2331000</v>
      </c>
      <c r="F1397" s="81"/>
      <c r="G1397" s="82">
        <f>G1395-G1396</f>
        <v>2100000</v>
      </c>
      <c r="H1397" s="82">
        <f>H1395-H1396</f>
        <v>231000</v>
      </c>
      <c r="I1397" s="82">
        <f>I1395-I1396</f>
        <v>2916.666666666667</v>
      </c>
      <c r="J1397" s="106">
        <f>J1395-J1396</f>
        <v>320.83333333333337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2331000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12</v>
      </c>
      <c r="C1401" s="88" t="str">
        <f>Invoice!E1608</f>
        <v>ISI PENSIL 2B 0.5 MM JOYKO PL-05</v>
      </c>
      <c r="D1401" s="89">
        <f>Invoice!H1608</f>
        <v>176400</v>
      </c>
      <c r="E1401" s="81">
        <f t="shared" si="25"/>
        <v>2116800</v>
      </c>
      <c r="F1401" s="81"/>
      <c r="G1401" s="82">
        <f t="shared" si="26"/>
        <v>1907027.0270270268</v>
      </c>
      <c r="H1401" s="83">
        <f t="shared" si="27"/>
        <v>209772.97297297293</v>
      </c>
      <c r="I1401" s="83">
        <f t="shared" si="28"/>
        <v>158918.91891891891</v>
      </c>
      <c r="J1401" s="104">
        <f t="shared" si="29"/>
        <v>17481.081081081076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264600</v>
      </c>
      <c r="F1402" s="81"/>
      <c r="G1402" s="90">
        <f>E1402/1.11</f>
        <v>238378.37837837834</v>
      </c>
      <c r="H1402" s="91">
        <f>G1402*11%</f>
        <v>26221.621621621616</v>
      </c>
      <c r="I1402" s="91">
        <f>G1402/B1401</f>
        <v>19864.864864864863</v>
      </c>
      <c r="J1402" s="105">
        <f>H1402/B1401</f>
        <v>2185.1351351351345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1852200</v>
      </c>
      <c r="F1403" s="81"/>
      <c r="G1403" s="82">
        <f>G1401-G1402</f>
        <v>1668648.6486486485</v>
      </c>
      <c r="H1403" s="82">
        <f>H1401-H1402</f>
        <v>183551.3513513513</v>
      </c>
      <c r="I1403" s="82">
        <f>I1401-I1402</f>
        <v>139054.05405405405</v>
      </c>
      <c r="J1403" s="106">
        <f>J1401-J1402</f>
        <v>15295.945945945941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1852199.9999999998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420</v>
      </c>
      <c r="C1407" s="88" t="str">
        <f>Invoice!E1609</f>
        <v>CORRECTION TAPE JOYKO CT-522</v>
      </c>
      <c r="D1407" s="89">
        <f>Invoice!H1609</f>
        <v>57600</v>
      </c>
      <c r="E1407" s="81">
        <f t="shared" si="25"/>
        <v>24192000</v>
      </c>
      <c r="F1407" s="81"/>
      <c r="G1407" s="82">
        <f t="shared" si="26"/>
        <v>21794594.594594594</v>
      </c>
      <c r="H1407" s="83">
        <f t="shared" si="27"/>
        <v>2397405.4054054054</v>
      </c>
      <c r="I1407" s="83">
        <f t="shared" si="28"/>
        <v>51891.891891891893</v>
      </c>
      <c r="J1407" s="104">
        <f t="shared" si="29"/>
        <v>5708.1081081081084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3024000</v>
      </c>
      <c r="F1408" s="81"/>
      <c r="G1408" s="90">
        <f>E1408/1.11</f>
        <v>2724324.3243243243</v>
      </c>
      <c r="H1408" s="91">
        <f>G1408*11%</f>
        <v>299675.67567567568</v>
      </c>
      <c r="I1408" s="91">
        <f>G1408/B1407</f>
        <v>6486.4864864864867</v>
      </c>
      <c r="J1408" s="105">
        <f>H1408/B1407</f>
        <v>713.51351351351354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21168000</v>
      </c>
      <c r="F1409" s="81"/>
      <c r="G1409" s="82">
        <f>G1407-G1408</f>
        <v>19070270.270270269</v>
      </c>
      <c r="H1409" s="82">
        <f>H1407-H1408</f>
        <v>2097729.7297297297</v>
      </c>
      <c r="I1409" s="82">
        <f>I1407-I1408</f>
        <v>45405.405405405407</v>
      </c>
      <c r="J1409" s="106">
        <f>J1407-J1408</f>
        <v>4994.594594594595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21168000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288</v>
      </c>
      <c r="C1413" s="88" t="str">
        <f>Invoice!E1610</f>
        <v>BINDER NOTE JOYKO A5 (CAMPUS/CLASSIC) MIX</v>
      </c>
      <c r="D1413" s="89">
        <f>Invoice!H1610</f>
        <v>15800</v>
      </c>
      <c r="E1413" s="81">
        <f t="shared" si="25"/>
        <v>4550400</v>
      </c>
      <c r="F1413" s="81"/>
      <c r="G1413" s="82">
        <f t="shared" si="26"/>
        <v>4099459.4594594589</v>
      </c>
      <c r="H1413" s="83">
        <f t="shared" si="27"/>
        <v>450940.54054054047</v>
      </c>
      <c r="I1413" s="83">
        <f t="shared" si="28"/>
        <v>14234.234234234233</v>
      </c>
      <c r="J1413" s="104">
        <f t="shared" si="29"/>
        <v>1565.7657657657655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568800</v>
      </c>
      <c r="F1414" s="81"/>
      <c r="G1414" s="90">
        <f>E1414/1.11</f>
        <v>512432.43243243237</v>
      </c>
      <c r="H1414" s="91">
        <f>G1414*11%</f>
        <v>56367.567567567559</v>
      </c>
      <c r="I1414" s="91">
        <f>G1414/B1413</f>
        <v>1779.2792792792791</v>
      </c>
      <c r="J1414" s="105">
        <f>H1414/B1413</f>
        <v>195.72072072072069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3981600</v>
      </c>
      <c r="F1415" s="81"/>
      <c r="G1415" s="82">
        <f>G1413-G1414</f>
        <v>3587027.0270270268</v>
      </c>
      <c r="H1415" s="82">
        <f>H1413-H1414</f>
        <v>394572.9729729729</v>
      </c>
      <c r="I1415" s="82">
        <f>I1413-I1414</f>
        <v>12454.954954954954</v>
      </c>
      <c r="J1415" s="106">
        <f>J1413-J1414</f>
        <v>1370.0450450450448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3981599.9999999995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144</v>
      </c>
      <c r="C1419" s="88" t="str">
        <f>Invoice!E1611</f>
        <v>GEL PEN KENKO HI-TECH-H 0.28 MM HITAM</v>
      </c>
      <c r="D1419" s="89">
        <f>Invoice!H1611</f>
        <v>39000</v>
      </c>
      <c r="E1419" s="81">
        <f t="shared" si="25"/>
        <v>5616000</v>
      </c>
      <c r="F1419" s="81"/>
      <c r="G1419" s="82">
        <f t="shared" si="26"/>
        <v>5059459.4594594594</v>
      </c>
      <c r="H1419" s="83">
        <f t="shared" si="27"/>
        <v>556540.54054054059</v>
      </c>
      <c r="I1419" s="83">
        <f t="shared" si="28"/>
        <v>35135.135135135133</v>
      </c>
      <c r="J1419" s="104">
        <f t="shared" si="29"/>
        <v>3864.864864864865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702000</v>
      </c>
      <c r="F1420" s="81"/>
      <c r="G1420" s="90">
        <f>E1420/1.11</f>
        <v>632432.43243243243</v>
      </c>
      <c r="H1420" s="91">
        <f>G1420*11%</f>
        <v>69567.567567567574</v>
      </c>
      <c r="I1420" s="91">
        <f>G1420/B1419</f>
        <v>4391.8918918918916</v>
      </c>
      <c r="J1420" s="105">
        <f>H1420/B1419</f>
        <v>483.10810810810813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4914000</v>
      </c>
      <c r="F1421" s="81"/>
      <c r="G1421" s="82">
        <f>G1419-G1420</f>
        <v>4427027.0270270268</v>
      </c>
      <c r="H1421" s="82">
        <f>H1419-H1420</f>
        <v>486972.97297297302</v>
      </c>
      <c r="I1421" s="82">
        <f>I1419-I1420</f>
        <v>30743.24324324324</v>
      </c>
      <c r="J1421" s="106">
        <f>J1419-J1420</f>
        <v>3381.7567567567567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4914000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100</v>
      </c>
      <c r="C1425" s="88" t="str">
        <f>Invoice!E1612</f>
        <v>LABEL HARGA JOYKO LB-2RL (1 LINE PUTIH)</v>
      </c>
      <c r="D1425" s="89">
        <f>Invoice!H1612</f>
        <v>20500</v>
      </c>
      <c r="E1425" s="81">
        <f t="shared" si="25"/>
        <v>2050000</v>
      </c>
      <c r="F1425" s="81"/>
      <c r="G1425" s="82">
        <f t="shared" si="26"/>
        <v>1846846.8468468466</v>
      </c>
      <c r="H1425" s="83">
        <f t="shared" si="27"/>
        <v>203153.15315315314</v>
      </c>
      <c r="I1425" s="83">
        <f t="shared" si="28"/>
        <v>18468.468468468465</v>
      </c>
      <c r="J1425" s="104">
        <f t="shared" si="29"/>
        <v>2031.5315315315313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256250</v>
      </c>
      <c r="F1426" s="81"/>
      <c r="G1426" s="90">
        <f>E1426/1.11</f>
        <v>230855.85585585583</v>
      </c>
      <c r="H1426" s="91">
        <f>G1426*11%</f>
        <v>25394.144144144142</v>
      </c>
      <c r="I1426" s="91">
        <f>G1426/B1425</f>
        <v>2308.5585585585582</v>
      </c>
      <c r="J1426" s="105">
        <f>H1426/B1425</f>
        <v>253.94144144144141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1793750</v>
      </c>
      <c r="F1427" s="81"/>
      <c r="G1427" s="82">
        <f>G1425-G1426</f>
        <v>1615990.9909909908</v>
      </c>
      <c r="H1427" s="82">
        <f>H1425-H1426</f>
        <v>177759.00900900899</v>
      </c>
      <c r="I1427" s="82">
        <f>I1425-I1426</f>
        <v>16159.909909909908</v>
      </c>
      <c r="J1427" s="106">
        <f>J1425-J1426</f>
        <v>1777.5900900900899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1793749.9999999998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144</v>
      </c>
      <c r="C1431" s="88" t="str">
        <f>Invoice!E1613</f>
        <v>CORRECTION FLUID JOYKO JK-101</v>
      </c>
      <c r="D1431" s="89">
        <f>Invoice!H1613</f>
        <v>36000</v>
      </c>
      <c r="E1431" s="81">
        <f t="shared" si="25"/>
        <v>5184000</v>
      </c>
      <c r="F1431" s="81"/>
      <c r="G1431" s="82">
        <f t="shared" si="26"/>
        <v>4670270.2702702703</v>
      </c>
      <c r="H1431" s="83">
        <f t="shared" si="27"/>
        <v>513729.72972972976</v>
      </c>
      <c r="I1431" s="83">
        <f t="shared" si="28"/>
        <v>32432.432432432433</v>
      </c>
      <c r="J1431" s="104">
        <f t="shared" si="29"/>
        <v>3567.5675675675679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648000</v>
      </c>
      <c r="F1432" s="81"/>
      <c r="G1432" s="90">
        <f>E1432/1.11</f>
        <v>583783.78378378379</v>
      </c>
      <c r="H1432" s="91">
        <f>G1432*11%</f>
        <v>64216.21621621622</v>
      </c>
      <c r="I1432" s="91">
        <f>G1432/B1431</f>
        <v>4054.0540540540542</v>
      </c>
      <c r="J1432" s="105">
        <f>H1432/B1431</f>
        <v>445.94594594594599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4536000</v>
      </c>
      <c r="F1433" s="81"/>
      <c r="G1433" s="82">
        <f>G1431-G1432</f>
        <v>4086486.4864864866</v>
      </c>
      <c r="H1433" s="82">
        <f>H1431-H1432</f>
        <v>449513.51351351355</v>
      </c>
      <c r="I1433" s="82">
        <f>I1431-I1432</f>
        <v>28378.37837837838</v>
      </c>
      <c r="J1433" s="106">
        <f>J1431-J1432</f>
        <v>3121.6216216216221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4536000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72</v>
      </c>
      <c r="C1437" s="88" t="str">
        <f>Invoice!E1614</f>
        <v>CORRECTION FLUID KENKO KE-108</v>
      </c>
      <c r="D1437" s="89">
        <f>Invoice!H1614</f>
        <v>47100</v>
      </c>
      <c r="E1437" s="81">
        <f t="shared" si="25"/>
        <v>3391200</v>
      </c>
      <c r="F1437" s="81"/>
      <c r="G1437" s="82">
        <f t="shared" si="26"/>
        <v>3055135.1351351347</v>
      </c>
      <c r="H1437" s="83">
        <f t="shared" si="27"/>
        <v>336064.86486486479</v>
      </c>
      <c r="I1437" s="83">
        <f t="shared" si="28"/>
        <v>42432.432432432426</v>
      </c>
      <c r="J1437" s="104">
        <f t="shared" si="29"/>
        <v>4667.5675675675666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423900</v>
      </c>
      <c r="F1438" s="81"/>
      <c r="G1438" s="90">
        <f>E1438/1.11</f>
        <v>381891.89189189184</v>
      </c>
      <c r="H1438" s="91">
        <f>G1438*11%</f>
        <v>42008.108108108099</v>
      </c>
      <c r="I1438" s="91">
        <f>G1438/B1437</f>
        <v>5304.0540540540533</v>
      </c>
      <c r="J1438" s="105">
        <f>H1438/B1437</f>
        <v>583.44594594594582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2967300</v>
      </c>
      <c r="F1439" s="81"/>
      <c r="G1439" s="82">
        <f>G1437-G1438</f>
        <v>2673243.2432432426</v>
      </c>
      <c r="H1439" s="82">
        <f>H1437-H1438</f>
        <v>294056.75675675669</v>
      </c>
      <c r="I1439" s="82">
        <f>I1437-I1438</f>
        <v>37128.378378378373</v>
      </c>
      <c r="J1439" s="106">
        <f>J1437-J1438</f>
        <v>4084.1216216216208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2967299.9999999991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72</v>
      </c>
      <c r="C1443" s="88" t="str">
        <f>Invoice!E1615</f>
        <v>CORRECTION FLUID KENKO KE-01</v>
      </c>
      <c r="D1443" s="89">
        <f>Invoice!H1615</f>
        <v>54300</v>
      </c>
      <c r="E1443" s="81">
        <f t="shared" si="25"/>
        <v>3909600</v>
      </c>
      <c r="F1443" s="81"/>
      <c r="G1443" s="82">
        <f t="shared" si="26"/>
        <v>3522162.1621621619</v>
      </c>
      <c r="H1443" s="83">
        <f t="shared" si="27"/>
        <v>387437.83783783781</v>
      </c>
      <c r="I1443" s="83">
        <f t="shared" si="28"/>
        <v>48918.918918918913</v>
      </c>
      <c r="J1443" s="104">
        <f t="shared" si="29"/>
        <v>5381.0810810810808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488700</v>
      </c>
      <c r="F1444" s="81"/>
      <c r="G1444" s="90">
        <f>E1444/1.11</f>
        <v>440270.27027027024</v>
      </c>
      <c r="H1444" s="91">
        <f>G1444*11%</f>
        <v>48429.729729729726</v>
      </c>
      <c r="I1444" s="91">
        <f>G1444/B1443</f>
        <v>6114.8648648648641</v>
      </c>
      <c r="J1444" s="105">
        <f>H1444/B1443</f>
        <v>672.6351351351351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3420900</v>
      </c>
      <c r="F1445" s="81"/>
      <c r="G1445" s="82">
        <f>G1443-G1444</f>
        <v>3081891.8918918916</v>
      </c>
      <c r="H1445" s="82">
        <f>H1443-H1444</f>
        <v>339008.10810810811</v>
      </c>
      <c r="I1445" s="82">
        <f>I1443-I1444</f>
        <v>42804.054054054046</v>
      </c>
      <c r="J1445" s="106">
        <f>J1443-J1444</f>
        <v>4708.4459459459458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3420899.9999999995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43979234.234234229</v>
      </c>
      <c r="H1484" s="111">
        <f>H1481+H1475+H1469+H1463+H1457+H1451+H1445+H1439+H1433+H1427+H1421+H1415+H1409+H1403+H1397+H1391</f>
        <v>4837715.7657657657</v>
      </c>
      <c r="I1484" s="112"/>
      <c r="J1484" s="113">
        <f>H1482+H1476+H1470+H1464+H1458+H1452+H1446+H1440+H1434+H1428+H1422+H1416+H1410+H1404+H1398+H1392</f>
        <v>48816950</v>
      </c>
    </row>
    <row r="1486" spans="1:10" s="80" customFormat="1" ht="12.75" customHeight="1" x14ac:dyDescent="0.25">
      <c r="A1486" s="95" t="s">
        <v>1</v>
      </c>
      <c r="B1486" s="96">
        <f>Invoice!E1712</f>
        <v>23020016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1000</v>
      </c>
      <c r="C1488" s="88" t="str">
        <f>Invoice!E1720</f>
        <v>PAPER TRIGONAL CLIP KENKO NO. 1</v>
      </c>
      <c r="D1488" s="89">
        <f>Invoice!H1720</f>
        <v>1700</v>
      </c>
      <c r="E1488" s="81">
        <f>D1488*B1488</f>
        <v>1700000</v>
      </c>
      <c r="F1488" s="81"/>
      <c r="G1488" s="82">
        <f>E1488/1.11</f>
        <v>1531531.5315315314</v>
      </c>
      <c r="H1488" s="83">
        <f>G1488*11%</f>
        <v>168468.46846846846</v>
      </c>
      <c r="I1488" s="83">
        <f>G1488/B1488</f>
        <v>1531.5315315315313</v>
      </c>
      <c r="J1488" s="104">
        <f>H1488/B1488</f>
        <v>168.46846846846847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229500.00000000003</v>
      </c>
      <c r="F1489" s="81"/>
      <c r="G1489" s="90">
        <f>E1489/1.11</f>
        <v>206756.75675675677</v>
      </c>
      <c r="H1489" s="91">
        <f>G1489*11%</f>
        <v>22743.243243243247</v>
      </c>
      <c r="I1489" s="91">
        <f>G1489/B1488</f>
        <v>206.75675675675677</v>
      </c>
      <c r="J1489" s="105">
        <f>H1489/B1488</f>
        <v>22.743243243243246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1470500</v>
      </c>
      <c r="F1490" s="81"/>
      <c r="G1490" s="82">
        <f>G1488-G1489</f>
        <v>1324774.7747747747</v>
      </c>
      <c r="H1490" s="82">
        <f>H1488-H1489</f>
        <v>145725.22522522521</v>
      </c>
      <c r="I1490" s="82">
        <f>I1488-I1489</f>
        <v>1324.7747747747744</v>
      </c>
      <c r="J1490" s="106">
        <f>J1488-J1489</f>
        <v>145.72522522522522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1470500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1000</v>
      </c>
      <c r="C1494" s="88" t="str">
        <f>Invoice!E1721</f>
        <v>PAPER TRIGONAL CLIP KENKO NO. 3</v>
      </c>
      <c r="D1494" s="89">
        <f>Invoice!H1721</f>
        <v>1600</v>
      </c>
      <c r="E1494" s="81">
        <f t="shared" ref="E1494:E1578" si="30">D1494*B1494</f>
        <v>1600000</v>
      </c>
      <c r="F1494" s="81"/>
      <c r="G1494" s="82">
        <f t="shared" ref="G1494:G1578" si="31">E1494/1.11</f>
        <v>1441441.4414414414</v>
      </c>
      <c r="H1494" s="83">
        <f t="shared" ref="H1494:H1578" si="32">G1494*11%</f>
        <v>158558.55855855855</v>
      </c>
      <c r="I1494" s="83">
        <f t="shared" ref="I1494:I1578" si="33">G1494/B1494</f>
        <v>1441.4414414414414</v>
      </c>
      <c r="J1494" s="104">
        <f t="shared" ref="J1494:J1578" si="34">H1494/B1494</f>
        <v>158.55855855855856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216000</v>
      </c>
      <c r="F1495" s="81"/>
      <c r="G1495" s="90">
        <f>E1495/1.11</f>
        <v>194594.59459459459</v>
      </c>
      <c r="H1495" s="91">
        <f>G1495*11%</f>
        <v>21405.405405405403</v>
      </c>
      <c r="I1495" s="91">
        <f>G1495/B1494</f>
        <v>194.59459459459458</v>
      </c>
      <c r="J1495" s="105">
        <f>H1495/B1494</f>
        <v>21.405405405405403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1384000</v>
      </c>
      <c r="F1496" s="81"/>
      <c r="G1496" s="82">
        <f>G1494-G1495</f>
        <v>1246846.8468468469</v>
      </c>
      <c r="H1496" s="82">
        <f>H1494-H1495</f>
        <v>137153.15315315314</v>
      </c>
      <c r="I1496" s="82">
        <f>I1494-I1495</f>
        <v>1246.8468468468468</v>
      </c>
      <c r="J1496" s="106">
        <f>J1494-J1495</f>
        <v>137.15315315315314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1384000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400</v>
      </c>
      <c r="C1500" s="88" t="str">
        <f>Invoice!E1722</f>
        <v>PAPER JUMBO CLIP KENKO NO. 5</v>
      </c>
      <c r="D1500" s="89">
        <f>Invoice!H1722</f>
        <v>4300</v>
      </c>
      <c r="E1500" s="81">
        <f t="shared" si="30"/>
        <v>1720000</v>
      </c>
      <c r="F1500" s="81"/>
      <c r="G1500" s="82">
        <f t="shared" si="31"/>
        <v>1549549.5495495494</v>
      </c>
      <c r="H1500" s="83">
        <f t="shared" si="32"/>
        <v>170450.45045045044</v>
      </c>
      <c r="I1500" s="83">
        <f t="shared" si="33"/>
        <v>3873.8738738738734</v>
      </c>
      <c r="J1500" s="104">
        <f t="shared" si="34"/>
        <v>426.12612612612611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232200.00000000003</v>
      </c>
      <c r="F1501" s="81"/>
      <c r="G1501" s="90">
        <f>E1501/1.11</f>
        <v>209189.1891891892</v>
      </c>
      <c r="H1501" s="91">
        <f>G1501*11%</f>
        <v>23010.810810810814</v>
      </c>
      <c r="I1501" s="91">
        <f>G1501/B1500</f>
        <v>522.97297297297303</v>
      </c>
      <c r="J1501" s="105">
        <f>H1501/B1500</f>
        <v>57.527027027027032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1487800</v>
      </c>
      <c r="F1502" s="81"/>
      <c r="G1502" s="82">
        <f>G1500-G1501</f>
        <v>1340360.3603603602</v>
      </c>
      <c r="H1502" s="82">
        <f>H1500-H1501</f>
        <v>147439.63963963964</v>
      </c>
      <c r="I1502" s="82">
        <f>I1500-I1501</f>
        <v>3350.9009009009005</v>
      </c>
      <c r="J1502" s="106">
        <f>J1500-J1501</f>
        <v>368.59909909909908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1487800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36</v>
      </c>
      <c r="C1506" s="88" t="str">
        <f>Invoice!E1723</f>
        <v>LEM STICK KENKO 8 GR (KECIL) isi 30 pc</v>
      </c>
      <c r="D1506" s="89">
        <f>Invoice!H1723</f>
        <v>66000</v>
      </c>
      <c r="E1506" s="81">
        <f t="shared" si="30"/>
        <v>2376000</v>
      </c>
      <c r="F1506" s="81"/>
      <c r="G1506" s="82">
        <f t="shared" si="31"/>
        <v>2140540.5405405401</v>
      </c>
      <c r="H1506" s="83">
        <f t="shared" si="32"/>
        <v>235459.45945945941</v>
      </c>
      <c r="I1506" s="83">
        <f t="shared" si="33"/>
        <v>59459.459459459445</v>
      </c>
      <c r="J1506" s="104">
        <f t="shared" si="34"/>
        <v>6540.540540540539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320760</v>
      </c>
      <c r="F1507" s="81"/>
      <c r="G1507" s="90">
        <f>E1507/1.11</f>
        <v>288972.97297297296</v>
      </c>
      <c r="H1507" s="91">
        <f>G1507*11%</f>
        <v>31787.027027027027</v>
      </c>
      <c r="I1507" s="91">
        <f>G1507/B1506</f>
        <v>8027.0270270270266</v>
      </c>
      <c r="J1507" s="105">
        <f>H1507/B1506</f>
        <v>882.97297297297291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2055240</v>
      </c>
      <c r="F1508" s="81"/>
      <c r="G1508" s="82">
        <f>G1506-G1507</f>
        <v>1851567.5675675671</v>
      </c>
      <c r="H1508" s="82">
        <f>H1506-H1507</f>
        <v>203672.43243243237</v>
      </c>
      <c r="I1508" s="82">
        <f>I1506-I1507</f>
        <v>51432.432432432419</v>
      </c>
      <c r="J1508" s="106">
        <f>J1506-J1507</f>
        <v>5657.5675675675666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2055239.9999999995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36</v>
      </c>
      <c r="C1512" s="88" t="str">
        <f>Invoice!E1724</f>
        <v>LEM STICK KENKO 15 GR (TANGGUNG) isi 20 pc</v>
      </c>
      <c r="D1512" s="89">
        <f>Invoice!H1724</f>
        <v>72000</v>
      </c>
      <c r="E1512" s="81">
        <f t="shared" si="30"/>
        <v>2592000</v>
      </c>
      <c r="F1512" s="81"/>
      <c r="G1512" s="82">
        <f t="shared" si="31"/>
        <v>2335135.1351351351</v>
      </c>
      <c r="H1512" s="83">
        <f t="shared" si="32"/>
        <v>256864.86486486488</v>
      </c>
      <c r="I1512" s="83">
        <f t="shared" si="33"/>
        <v>64864.864864864867</v>
      </c>
      <c r="J1512" s="104">
        <f t="shared" si="34"/>
        <v>7135.1351351351359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349920</v>
      </c>
      <c r="F1513" s="81"/>
      <c r="G1513" s="90">
        <f>E1513/1.11</f>
        <v>315243.2432432432</v>
      </c>
      <c r="H1513" s="91">
        <f>G1513*11%</f>
        <v>34676.756756756753</v>
      </c>
      <c r="I1513" s="91">
        <f>G1513/B1512</f>
        <v>8756.7567567567548</v>
      </c>
      <c r="J1513" s="105">
        <f>H1513/B1512</f>
        <v>963.24324324324311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2242080</v>
      </c>
      <c r="F1514" s="81"/>
      <c r="G1514" s="82">
        <f>G1512-G1513</f>
        <v>2019891.8918918921</v>
      </c>
      <c r="H1514" s="82">
        <f>H1512-H1513</f>
        <v>222188.10810810814</v>
      </c>
      <c r="I1514" s="82">
        <f>I1512-I1513</f>
        <v>56108.108108108114</v>
      </c>
      <c r="J1514" s="106">
        <f>J1512-J1513</f>
        <v>6171.8918918918926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2242080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72</v>
      </c>
      <c r="C1518" s="88" t="str">
        <f>Invoice!E1725</f>
        <v>CORRECTION FLUID KENKO KE-301</v>
      </c>
      <c r="D1518" s="89">
        <f>Invoice!H1725</f>
        <v>53400</v>
      </c>
      <c r="E1518" s="81">
        <f t="shared" si="30"/>
        <v>3844800</v>
      </c>
      <c r="F1518" s="81"/>
      <c r="G1518" s="82">
        <f t="shared" si="31"/>
        <v>3463783.7837837837</v>
      </c>
      <c r="H1518" s="83">
        <f t="shared" si="32"/>
        <v>381016.21621621621</v>
      </c>
      <c r="I1518" s="83">
        <f t="shared" si="33"/>
        <v>48108.108108108107</v>
      </c>
      <c r="J1518" s="104">
        <f t="shared" si="34"/>
        <v>5291.8918918918916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519048.00000000006</v>
      </c>
      <c r="F1519" s="81"/>
      <c r="G1519" s="90">
        <f>E1519/1.11</f>
        <v>467610.81081081083</v>
      </c>
      <c r="H1519" s="91">
        <f>G1519*11%</f>
        <v>51437.189189189194</v>
      </c>
      <c r="I1519" s="91">
        <f>G1519/B1518</f>
        <v>6494.594594594595</v>
      </c>
      <c r="J1519" s="105">
        <f>H1519/B1518</f>
        <v>714.40540540540542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3325752</v>
      </c>
      <c r="F1520" s="81"/>
      <c r="G1520" s="82">
        <f>G1518-G1519</f>
        <v>2996172.9729729728</v>
      </c>
      <c r="H1520" s="82">
        <f>H1518-H1519</f>
        <v>329579.02702702704</v>
      </c>
      <c r="I1520" s="82">
        <f>I1518-I1519</f>
        <v>41613.513513513513</v>
      </c>
      <c r="J1520" s="106">
        <f>J1518-J1519</f>
        <v>4577.4864864864867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3325752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72</v>
      </c>
      <c r="C1524" s="88" t="str">
        <f>Invoice!E1726</f>
        <v>CORRECTION FLUID KENKO KE-107M</v>
      </c>
      <c r="D1524" s="89">
        <f>Invoice!H1726</f>
        <v>55800</v>
      </c>
      <c r="E1524" s="81">
        <f t="shared" si="30"/>
        <v>4017600</v>
      </c>
      <c r="F1524" s="81"/>
      <c r="G1524" s="82">
        <f t="shared" si="31"/>
        <v>3619459.4594594589</v>
      </c>
      <c r="H1524" s="83">
        <f t="shared" si="32"/>
        <v>398140.54054054047</v>
      </c>
      <c r="I1524" s="83">
        <f t="shared" si="33"/>
        <v>50270.270270270266</v>
      </c>
      <c r="J1524" s="104">
        <f t="shared" si="34"/>
        <v>5529.7297297297291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542376</v>
      </c>
      <c r="F1525" s="81"/>
      <c r="G1525" s="90">
        <f>E1525/1.11</f>
        <v>488627.02702702698</v>
      </c>
      <c r="H1525" s="91">
        <f>G1525*11%</f>
        <v>53748.972972972966</v>
      </c>
      <c r="I1525" s="91">
        <f>G1525/B1524</f>
        <v>6786.4864864864858</v>
      </c>
      <c r="J1525" s="105">
        <f>H1525/B1524</f>
        <v>746.51351351351343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3475224</v>
      </c>
      <c r="F1526" s="81"/>
      <c r="G1526" s="82">
        <f>G1524-G1525</f>
        <v>3130832.4324324317</v>
      </c>
      <c r="H1526" s="82">
        <f>H1524-H1525</f>
        <v>344391.56756756752</v>
      </c>
      <c r="I1526" s="82">
        <f>I1524-I1525</f>
        <v>43483.78378378378</v>
      </c>
      <c r="J1526" s="106">
        <f>J1524-J1525</f>
        <v>4783.2162162162158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3475223.9999999991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20</v>
      </c>
      <c r="C1530" s="88" t="str">
        <f>Invoice!E1727</f>
        <v>STAPLER KENKO HD-10</v>
      </c>
      <c r="D1530" s="89">
        <f>Invoice!H1727</f>
        <v>93000</v>
      </c>
      <c r="E1530" s="81">
        <f t="shared" si="30"/>
        <v>1860000</v>
      </c>
      <c r="F1530" s="81"/>
      <c r="G1530" s="82">
        <f t="shared" si="31"/>
        <v>1675675.6756756755</v>
      </c>
      <c r="H1530" s="83">
        <f t="shared" si="32"/>
        <v>184324.32432432432</v>
      </c>
      <c r="I1530" s="83">
        <f t="shared" si="33"/>
        <v>83783.783783783772</v>
      </c>
      <c r="J1530" s="104">
        <f t="shared" si="34"/>
        <v>9216.2162162162167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251100.00000000003</v>
      </c>
      <c r="F1531" s="81"/>
      <c r="G1531" s="90">
        <f>E1531/1.11</f>
        <v>226216.21621621621</v>
      </c>
      <c r="H1531" s="91">
        <f>G1531*11%</f>
        <v>24883.783783783783</v>
      </c>
      <c r="I1531" s="91">
        <f>G1531/B1530</f>
        <v>11310.81081081081</v>
      </c>
      <c r="J1531" s="105">
        <f>H1531/B1530</f>
        <v>1244.1891891891892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1608900</v>
      </c>
      <c r="F1532" s="81"/>
      <c r="G1532" s="82">
        <f>G1530-G1531</f>
        <v>1449459.4594594594</v>
      </c>
      <c r="H1532" s="82">
        <f>H1530-H1531</f>
        <v>159440.54054054053</v>
      </c>
      <c r="I1532" s="82">
        <f>I1530-I1531</f>
        <v>72472.972972972959</v>
      </c>
      <c r="J1532" s="106">
        <f>J1530-J1531</f>
        <v>7972.0270270270275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1608900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10</v>
      </c>
      <c r="C1536" s="88" t="str">
        <f>Invoice!E1728</f>
        <v>STAPLER KENKO HD-50</v>
      </c>
      <c r="D1536" s="89">
        <f>Invoice!H1728</f>
        <v>228000</v>
      </c>
      <c r="E1536" s="81">
        <f t="shared" si="30"/>
        <v>2280000</v>
      </c>
      <c r="F1536" s="81"/>
      <c r="G1536" s="82">
        <f t="shared" si="31"/>
        <v>2054054.054054054</v>
      </c>
      <c r="H1536" s="83">
        <f t="shared" si="32"/>
        <v>225945.94594594595</v>
      </c>
      <c r="I1536" s="83">
        <f t="shared" si="33"/>
        <v>205405.40540540538</v>
      </c>
      <c r="J1536" s="104">
        <f t="shared" si="34"/>
        <v>22594.594594594593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307800</v>
      </c>
      <c r="F1537" s="81"/>
      <c r="G1537" s="90">
        <f>E1537/1.11</f>
        <v>277297.29729729728</v>
      </c>
      <c r="H1537" s="91">
        <f>G1537*11%</f>
        <v>30502.7027027027</v>
      </c>
      <c r="I1537" s="91">
        <f>G1537/B1536</f>
        <v>27729.729729729726</v>
      </c>
      <c r="J1537" s="105">
        <f>H1537/B1536</f>
        <v>3050.27027027027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1972200</v>
      </c>
      <c r="F1538" s="81"/>
      <c r="G1538" s="82">
        <f>G1536-G1537</f>
        <v>1776756.7567567567</v>
      </c>
      <c r="H1538" s="82">
        <f>H1536-H1537</f>
        <v>195443.24324324325</v>
      </c>
      <c r="I1538" s="82">
        <f>I1536-I1537</f>
        <v>177675.67567567565</v>
      </c>
      <c r="J1538" s="106">
        <f>J1536-J1537</f>
        <v>19544.324324324323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1972200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17136663.063063063</v>
      </c>
      <c r="H1583" s="111">
        <f>H1490+H1496+H1502+H1508+H1514+H1520+H1526+H1532+H1538+H1544+H1550+H1556+H1562+H1568+H1574+H1580</f>
        <v>1885032.936936937</v>
      </c>
      <c r="I1583" s="112"/>
      <c r="J1583" s="113">
        <f>H1491+H1497+H1503+H1509+H1515+H1521+H1527+H1533+H1539+H1545+H1551+H1557+H1563+H1569+H1575+H1581</f>
        <v>19021696</v>
      </c>
    </row>
    <row r="1585" spans="1:10" s="80" customFormat="1" ht="12.75" customHeight="1" x14ac:dyDescent="0.25">
      <c r="A1585" s="95" t="s">
        <v>1</v>
      </c>
      <c r="B1585" s="96">
        <f>Invoice!E1826</f>
        <v>23020017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20</v>
      </c>
      <c r="C1587" s="88" t="str">
        <f>Invoice!E1834</f>
        <v>CUTTER 18 MM KENKO L-500 (BESAR)</v>
      </c>
      <c r="D1587" s="89">
        <f>Invoice!H1834</f>
        <v>147600</v>
      </c>
      <c r="E1587" s="81">
        <f>D1587*B1587</f>
        <v>2952000</v>
      </c>
      <c r="F1587" s="81"/>
      <c r="G1587" s="82">
        <f>E1587/1.11</f>
        <v>2659459.4594594594</v>
      </c>
      <c r="H1587" s="83">
        <f>G1587*11%</f>
        <v>292540.54054054053</v>
      </c>
      <c r="I1587" s="83">
        <f>G1587/B1587</f>
        <v>132972.97297297296</v>
      </c>
      <c r="J1587" s="104">
        <f>H1587/B1587</f>
        <v>14627.027027027027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413280.00000000006</v>
      </c>
      <c r="F1588" s="81"/>
      <c r="G1588" s="90">
        <f>E1588/1.11</f>
        <v>372324.32432432432</v>
      </c>
      <c r="H1588" s="91">
        <f>G1588*11%</f>
        <v>40955.675675675673</v>
      </c>
      <c r="I1588" s="91">
        <f>G1588/B1587</f>
        <v>18616.216216216217</v>
      </c>
      <c r="J1588" s="105">
        <f>H1588/B1587</f>
        <v>2047.7837837837837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2538720</v>
      </c>
      <c r="F1589" s="81"/>
      <c r="G1589" s="82">
        <f>G1587-G1588</f>
        <v>2287135.1351351351</v>
      </c>
      <c r="H1589" s="82">
        <f>H1587-H1588</f>
        <v>251584.86486486485</v>
      </c>
      <c r="I1589" s="82">
        <f>I1587-I1588</f>
        <v>114356.75675675675</v>
      </c>
      <c r="J1589" s="106">
        <f>J1587-J1588</f>
        <v>12579.243243243243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2538720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0</v>
      </c>
      <c r="C1593" s="88">
        <f>Invoice!E1835</f>
        <v>0</v>
      </c>
      <c r="D1593" s="89">
        <f>Invoice!H1835</f>
        <v>0</v>
      </c>
      <c r="E1593" s="81">
        <f t="shared" ref="E1593:E1677" si="35">D1593*B1593</f>
        <v>0</v>
      </c>
      <c r="F1593" s="81"/>
      <c r="G1593" s="82">
        <f t="shared" ref="G1593:G1677" si="36">E1593/1.11</f>
        <v>0</v>
      </c>
      <c r="H1593" s="83">
        <f t="shared" ref="H1593:H1677" si="37">G1593*11%</f>
        <v>0</v>
      </c>
      <c r="I1593" s="83" t="e">
        <f t="shared" ref="I1593:I1677" si="38">G1593/B1593</f>
        <v>#DIV/0!</v>
      </c>
      <c r="J1593" s="104" t="e">
        <f t="shared" ref="J1593:J1677" si="39">H1593/B1593</f>
        <v>#DIV/0!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0</v>
      </c>
      <c r="F1594" s="81"/>
      <c r="G1594" s="90">
        <f>E1594/1.11</f>
        <v>0</v>
      </c>
      <c r="H1594" s="91">
        <f>G1594*11%</f>
        <v>0</v>
      </c>
      <c r="I1594" s="91" t="e">
        <f>G1594/B1593</f>
        <v>#DIV/0!</v>
      </c>
      <c r="J1594" s="105" t="e">
        <f>H1594/B1593</f>
        <v>#DIV/0!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0</v>
      </c>
      <c r="F1595" s="81"/>
      <c r="G1595" s="82">
        <f>G1593-G1594</f>
        <v>0</v>
      </c>
      <c r="H1595" s="82">
        <f>H1593-H1594</f>
        <v>0</v>
      </c>
      <c r="I1595" s="82" t="e">
        <f>I1593-I1594</f>
        <v>#DIV/0!</v>
      </c>
      <c r="J1595" s="106" t="e">
        <f>J1593-J1594</f>
        <v>#DIV/0!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0</v>
      </c>
      <c r="C1599" s="88">
        <f>Invoice!E1836</f>
        <v>0</v>
      </c>
      <c r="D1599" s="89">
        <f>Invoice!H1836</f>
        <v>0</v>
      </c>
      <c r="E1599" s="81">
        <f t="shared" si="35"/>
        <v>0</v>
      </c>
      <c r="F1599" s="81"/>
      <c r="G1599" s="82">
        <f t="shared" si="36"/>
        <v>0</v>
      </c>
      <c r="H1599" s="83">
        <f t="shared" si="37"/>
        <v>0</v>
      </c>
      <c r="I1599" s="83" t="e">
        <f t="shared" si="38"/>
        <v>#DIV/0!</v>
      </c>
      <c r="J1599" s="104" t="e">
        <f t="shared" si="39"/>
        <v>#DIV/0!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0</v>
      </c>
      <c r="F1600" s="81"/>
      <c r="G1600" s="90">
        <f>E1600/1.11</f>
        <v>0</v>
      </c>
      <c r="H1600" s="91">
        <f>G1600*11%</f>
        <v>0</v>
      </c>
      <c r="I1600" s="91" t="e">
        <f>G1600/B1599</f>
        <v>#DIV/0!</v>
      </c>
      <c r="J1600" s="105" t="e">
        <f>H1600/B1599</f>
        <v>#DIV/0!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0</v>
      </c>
      <c r="F1601" s="81"/>
      <c r="G1601" s="82">
        <f>G1599-G1600</f>
        <v>0</v>
      </c>
      <c r="H1601" s="82">
        <f>H1599-H1600</f>
        <v>0</v>
      </c>
      <c r="I1601" s="82" t="e">
        <f>I1599-I1600</f>
        <v>#DIV/0!</v>
      </c>
      <c r="J1601" s="106" t="e">
        <f>J1599-J1600</f>
        <v>#DIV/0!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0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2287135.1351351351</v>
      </c>
      <c r="H1682" s="111">
        <f>H1589+H1595+H1601+H1607+H1613+H1619+H1625+H1631+H1637+H1643+H1649+H1655+H1661+H1667+H1673+H1679</f>
        <v>251584.86486486485</v>
      </c>
      <c r="I1682" s="112"/>
      <c r="J1682" s="113">
        <f>H1590+H1596+H1602+H1608+H1614+H1620+H1626+H1632+H1638+H1644+H1650+H1656+H1662+H1668+H1674+H1680</f>
        <v>2538720</v>
      </c>
    </row>
    <row r="1684" spans="1:10" s="80" customFormat="1" ht="12.75" customHeight="1" x14ac:dyDescent="0.25">
      <c r="A1684" s="95" t="s">
        <v>1</v>
      </c>
      <c r="B1684" s="96">
        <f>Invoice!E1940</f>
        <v>23020018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432</v>
      </c>
      <c r="C1686" s="88" t="str">
        <f>Invoice!E1948</f>
        <v>GEL PEN KENKO HI-TECH-H 0.28 MM HITAM</v>
      </c>
      <c r="D1686" s="89">
        <f>Invoice!H1948</f>
        <v>39000</v>
      </c>
      <c r="E1686" s="81">
        <f>D1686*B1686</f>
        <v>16848000</v>
      </c>
      <c r="F1686" s="81"/>
      <c r="G1686" s="82">
        <f>E1686/1.11</f>
        <v>15178378.378378376</v>
      </c>
      <c r="H1686" s="83">
        <f>G1686*11%</f>
        <v>1669621.6216216213</v>
      </c>
      <c r="I1686" s="83">
        <f>G1686/B1686</f>
        <v>35135.135135135133</v>
      </c>
      <c r="J1686" s="104">
        <f>H1686/B1686</f>
        <v>3864.8648648648641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2106000</v>
      </c>
      <c r="F1687" s="81"/>
      <c r="G1687" s="90">
        <f>E1687/1.11</f>
        <v>1897297.297297297</v>
      </c>
      <c r="H1687" s="91">
        <f>G1687*11%</f>
        <v>208702.70270270266</v>
      </c>
      <c r="I1687" s="91">
        <f>G1687/B1686</f>
        <v>4391.8918918918916</v>
      </c>
      <c r="J1687" s="105">
        <f>H1687/B1686</f>
        <v>483.10810810810801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14742000</v>
      </c>
      <c r="F1688" s="81"/>
      <c r="G1688" s="82">
        <f>G1686-G1687</f>
        <v>13281081.081081079</v>
      </c>
      <c r="H1688" s="82">
        <f>H1686-H1687</f>
        <v>1460918.9189189186</v>
      </c>
      <c r="I1688" s="82">
        <f>I1686-I1687</f>
        <v>30743.24324324324</v>
      </c>
      <c r="J1688" s="106">
        <f>J1686-J1687</f>
        <v>3381.7567567567562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14741999.999999998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144</v>
      </c>
      <c r="C1692" s="88" t="str">
        <f>Invoice!E1949</f>
        <v>GEL PEN KENKO HI-TECH-H 0.28 MM BIRU</v>
      </c>
      <c r="D1692" s="89">
        <f>Invoice!H1949</f>
        <v>39000</v>
      </c>
      <c r="E1692" s="81">
        <f t="shared" ref="E1692:E1776" si="40">D1692*B1692</f>
        <v>5616000</v>
      </c>
      <c r="F1692" s="81"/>
      <c r="G1692" s="82">
        <f t="shared" ref="G1692:G1776" si="41">E1692/1.11</f>
        <v>5059459.4594594594</v>
      </c>
      <c r="H1692" s="83">
        <f t="shared" ref="H1692:H1776" si="42">G1692*11%</f>
        <v>556540.54054054059</v>
      </c>
      <c r="I1692" s="83">
        <f t="shared" ref="I1692:I1776" si="43">G1692/B1692</f>
        <v>35135.135135135133</v>
      </c>
      <c r="J1692" s="104">
        <f t="shared" ref="J1692:J1776" si="44">H1692/B1692</f>
        <v>3864.864864864865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702000</v>
      </c>
      <c r="F1693" s="81"/>
      <c r="G1693" s="90">
        <f>E1693/1.11</f>
        <v>632432.43243243243</v>
      </c>
      <c r="H1693" s="91">
        <f>G1693*11%</f>
        <v>69567.567567567574</v>
      </c>
      <c r="I1693" s="91">
        <f>G1693/B1692</f>
        <v>4391.8918918918916</v>
      </c>
      <c r="J1693" s="105">
        <f>H1693/B1692</f>
        <v>483.10810810810813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4914000</v>
      </c>
      <c r="F1694" s="81"/>
      <c r="G1694" s="82">
        <f>G1692-G1693</f>
        <v>4427027.0270270268</v>
      </c>
      <c r="H1694" s="82">
        <f>H1692-H1693</f>
        <v>486972.97297297302</v>
      </c>
      <c r="I1694" s="82">
        <f>I1692-I1693</f>
        <v>30743.24324324324</v>
      </c>
      <c r="J1694" s="106">
        <f>J1692-J1693</f>
        <v>3381.7567567567567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4914000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17708108.108108107</v>
      </c>
      <c r="H1781" s="111">
        <f>H1688+H1694+H1700+H1706+H1712+H1718+H1724+H1730+H1736+H1742+H1748+H1754+H1760+H1766+H1772+H1778</f>
        <v>1947891.8918918916</v>
      </c>
      <c r="I1781" s="112"/>
      <c r="J1781" s="113">
        <f>H1689+H1695+H1701+H1707+H1713+H1719+H1725+H1731+H1737+H1743+H1749+H1755+H1761+H1767+H1773+H1779</f>
        <v>19656000</v>
      </c>
    </row>
    <row r="1783" spans="1:10" s="80" customFormat="1" ht="12.75" customHeight="1" x14ac:dyDescent="0.25">
      <c r="A1783" s="95" t="s">
        <v>1</v>
      </c>
      <c r="B1783" s="96">
        <f>Invoice!E2054</f>
        <v>23020019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5</v>
      </c>
      <c r="C1785" s="88" t="str">
        <f>Invoice!E2062</f>
        <v>TAPE DISPENSER POLAR BEAR MN-305 @12pc</v>
      </c>
      <c r="D1785" s="89">
        <f>Invoice!H2062</f>
        <v>100000</v>
      </c>
      <c r="E1785" s="81">
        <f>D1785*B1785</f>
        <v>500000</v>
      </c>
      <c r="F1785" s="81"/>
      <c r="G1785" s="82">
        <f>E1785/1.11</f>
        <v>450450.45045045041</v>
      </c>
      <c r="H1785" s="83">
        <f>G1785*11%</f>
        <v>49549.549549549549</v>
      </c>
      <c r="I1785" s="83">
        <f>G1785/B1785</f>
        <v>90090.090090090089</v>
      </c>
      <c r="J1785" s="104">
        <f>H1785/B1785</f>
        <v>9909.9099099099094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0</v>
      </c>
      <c r="F1786" s="81"/>
      <c r="G1786" s="90">
        <f>E1786/1.11</f>
        <v>0</v>
      </c>
      <c r="H1786" s="91">
        <f>G1786*11%</f>
        <v>0</v>
      </c>
      <c r="I1786" s="91">
        <f>G1786/B1785</f>
        <v>0</v>
      </c>
      <c r="J1786" s="105">
        <f>H1786/B1785</f>
        <v>0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500000</v>
      </c>
      <c r="F1787" s="81"/>
      <c r="G1787" s="82">
        <f>G1785-G1786</f>
        <v>450450.45045045041</v>
      </c>
      <c r="H1787" s="82">
        <f>H1785-H1786</f>
        <v>49549.549549549549</v>
      </c>
      <c r="I1787" s="82">
        <f>I1785-I1786</f>
        <v>90090.090090090089</v>
      </c>
      <c r="J1787" s="106">
        <f>J1785-J1786</f>
        <v>9909.9099099099094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499999.99999999994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450450.45045045041</v>
      </c>
      <c r="H1880" s="111">
        <f>H1787+H1793+H1799+H1805+H1811+H1817+H1823+H1829+H1835+H1841+H1847+H1853+H1859+H1865+H1871+H1877</f>
        <v>49549.549549549549</v>
      </c>
      <c r="I1880" s="112"/>
      <c r="J1880" s="113">
        <f>H1788+H1794+H1800+H1806+H1812+H1818+H1824+H1830+H1836+H1842+H1848+H1854+H1860+H1866+H1872+H1878</f>
        <v>499999.99999999994</v>
      </c>
    </row>
    <row r="1882" spans="1:10" s="80" customFormat="1" ht="12.75" customHeight="1" x14ac:dyDescent="0.25">
      <c r="A1882" s="95" t="s">
        <v>1</v>
      </c>
      <c r="B1882" s="96">
        <f>Invoice!E2168</f>
        <v>23020020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12</v>
      </c>
      <c r="C1884" s="88" t="str">
        <f>Invoice!E2176</f>
        <v>CRAYON / OIL PASTEL KENKO 12W GARDEN</v>
      </c>
      <c r="D1884" s="89">
        <f>Invoice!H2176</f>
        <v>144000</v>
      </c>
      <c r="E1884" s="81">
        <f>D1884*B1884</f>
        <v>1728000</v>
      </c>
      <c r="F1884" s="81"/>
      <c r="G1884" s="82">
        <f>E1884/1.11</f>
        <v>1556756.7567567567</v>
      </c>
      <c r="H1884" s="83">
        <f>G1884*11%</f>
        <v>171243.24324324323</v>
      </c>
      <c r="I1884" s="83">
        <f>G1884/B1884</f>
        <v>129729.72972972972</v>
      </c>
      <c r="J1884" s="104">
        <f>H1884/B1884</f>
        <v>14270.270270270268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224640</v>
      </c>
      <c r="F1885" s="81"/>
      <c r="G1885" s="90">
        <f>E1885/1.11</f>
        <v>202378.37837837837</v>
      </c>
      <c r="H1885" s="91">
        <f>G1885*11%</f>
        <v>22261.62162162162</v>
      </c>
      <c r="I1885" s="91">
        <f>G1885/B1884</f>
        <v>16864.864864864863</v>
      </c>
      <c r="J1885" s="105">
        <f>H1885/B1884</f>
        <v>1855.135135135135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1503360</v>
      </c>
      <c r="F1886" s="81"/>
      <c r="G1886" s="82">
        <f>G1884-G1885</f>
        <v>1354378.3783783782</v>
      </c>
      <c r="H1886" s="82">
        <f>H1884-H1885</f>
        <v>148981.6216216216</v>
      </c>
      <c r="I1886" s="82">
        <f>I1884-I1885</f>
        <v>112864.86486486485</v>
      </c>
      <c r="J1886" s="106">
        <f>J1884-J1885</f>
        <v>12415.135135135133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1503359.9999999998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6</v>
      </c>
      <c r="C1890" s="88" t="str">
        <f>Invoice!E2177</f>
        <v>CRAYON / OIL PASTEL KENKO 18W GARDEN</v>
      </c>
      <c r="D1890" s="89">
        <f>Invoice!H2177</f>
        <v>258000</v>
      </c>
      <c r="E1890" s="81">
        <f t="shared" ref="E1890:E1974" si="50">D1890*B1890</f>
        <v>1548000</v>
      </c>
      <c r="F1890" s="81"/>
      <c r="G1890" s="82">
        <f t="shared" ref="G1890:G1974" si="51">E1890/1.11</f>
        <v>1394594.5945945946</v>
      </c>
      <c r="H1890" s="83">
        <f t="shared" ref="H1890:H1974" si="52">G1890*11%</f>
        <v>153405.40540540541</v>
      </c>
      <c r="I1890" s="83">
        <f t="shared" ref="I1890:I1974" si="53">G1890/B1890</f>
        <v>232432.43243243243</v>
      </c>
      <c r="J1890" s="104">
        <f t="shared" ref="J1890:J1974" si="54">H1890/B1890</f>
        <v>25567.56756756757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201240</v>
      </c>
      <c r="F1891" s="81"/>
      <c r="G1891" s="90">
        <f>E1891/1.11</f>
        <v>181297.29729729728</v>
      </c>
      <c r="H1891" s="91">
        <f>G1891*11%</f>
        <v>19942.7027027027</v>
      </c>
      <c r="I1891" s="91">
        <f>G1891/B1890</f>
        <v>30216.216216216213</v>
      </c>
      <c r="J1891" s="105">
        <f>H1891/B1890</f>
        <v>3323.7837837837833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1346760</v>
      </c>
      <c r="F1892" s="81"/>
      <c r="G1892" s="82">
        <f>G1890-G1891</f>
        <v>1213297.2972972973</v>
      </c>
      <c r="H1892" s="82">
        <f>H1890-H1891</f>
        <v>133462.70270270272</v>
      </c>
      <c r="I1892" s="82">
        <f>I1890-I1891</f>
        <v>202216.21621621621</v>
      </c>
      <c r="J1892" s="106">
        <f>J1890-J1891</f>
        <v>22243.783783783787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1346760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20</v>
      </c>
      <c r="C1896" s="88" t="str">
        <f>Invoice!E2178</f>
        <v>PAPER JUMBO CLIP KENKO NO. 5</v>
      </c>
      <c r="D1896" s="89">
        <f>Invoice!H2178</f>
        <v>43000</v>
      </c>
      <c r="E1896" s="81">
        <f t="shared" si="50"/>
        <v>860000</v>
      </c>
      <c r="F1896" s="81"/>
      <c r="G1896" s="82">
        <f t="shared" si="51"/>
        <v>774774.77477477468</v>
      </c>
      <c r="H1896" s="83">
        <f t="shared" si="52"/>
        <v>85225.225225225222</v>
      </c>
      <c r="I1896" s="83">
        <f t="shared" si="53"/>
        <v>38738.738738738735</v>
      </c>
      <c r="J1896" s="104">
        <f t="shared" si="54"/>
        <v>4261.2612612612611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111800</v>
      </c>
      <c r="F1897" s="81"/>
      <c r="G1897" s="90">
        <f>E1897/1.11</f>
        <v>100720.72072072071</v>
      </c>
      <c r="H1897" s="91">
        <f>G1897*11%</f>
        <v>11079.279279279279</v>
      </c>
      <c r="I1897" s="91">
        <f>G1897/B1896</f>
        <v>5036.0360360360355</v>
      </c>
      <c r="J1897" s="105">
        <f>H1897/B1896</f>
        <v>553.96396396396392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748200</v>
      </c>
      <c r="F1898" s="81"/>
      <c r="G1898" s="82">
        <f>G1896-G1897</f>
        <v>674054.05405405397</v>
      </c>
      <c r="H1898" s="82">
        <f>H1896-H1897</f>
        <v>74145.945945945947</v>
      </c>
      <c r="I1898" s="82">
        <f>I1896-I1897</f>
        <v>33702.7027027027</v>
      </c>
      <c r="J1898" s="106">
        <f>J1896-J1897</f>
        <v>3707.2972972972971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748199.99999999988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0</v>
      </c>
      <c r="C1902" s="88">
        <f>Invoice!E2179</f>
        <v>0</v>
      </c>
      <c r="D1902" s="89">
        <f>Invoice!H2179</f>
        <v>0</v>
      </c>
      <c r="E1902" s="81">
        <f t="shared" si="50"/>
        <v>0</v>
      </c>
      <c r="F1902" s="81"/>
      <c r="G1902" s="82">
        <f t="shared" si="51"/>
        <v>0</v>
      </c>
      <c r="H1902" s="83">
        <f t="shared" si="52"/>
        <v>0</v>
      </c>
      <c r="I1902" s="83" t="e">
        <f t="shared" si="53"/>
        <v>#DIV/0!</v>
      </c>
      <c r="J1902" s="104" t="e">
        <f t="shared" si="54"/>
        <v>#DIV/0!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0</v>
      </c>
      <c r="F1903" s="81"/>
      <c r="G1903" s="90">
        <f>E1903/1.11</f>
        <v>0</v>
      </c>
      <c r="H1903" s="91">
        <f>G1903*11%</f>
        <v>0</v>
      </c>
      <c r="I1903" s="91" t="e">
        <f>G1903/B1902</f>
        <v>#DIV/0!</v>
      </c>
      <c r="J1903" s="105" t="e">
        <f>H1903/B1902</f>
        <v>#DIV/0!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0</v>
      </c>
      <c r="F1904" s="81"/>
      <c r="G1904" s="82">
        <f>G1902-G1903</f>
        <v>0</v>
      </c>
      <c r="H1904" s="82">
        <f>H1902-H1903</f>
        <v>0</v>
      </c>
      <c r="I1904" s="82" t="e">
        <f>I1902-I1903</f>
        <v>#DIV/0!</v>
      </c>
      <c r="J1904" s="106" t="e">
        <f>J1902-J1903</f>
        <v>#DIV/0!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0</v>
      </c>
      <c r="C1908" s="88">
        <f>Invoice!E2180</f>
        <v>0</v>
      </c>
      <c r="D1908" s="89">
        <f>Invoice!H2180</f>
        <v>0</v>
      </c>
      <c r="E1908" s="81">
        <f t="shared" si="50"/>
        <v>0</v>
      </c>
      <c r="F1908" s="81"/>
      <c r="G1908" s="82">
        <f t="shared" si="51"/>
        <v>0</v>
      </c>
      <c r="H1908" s="83">
        <f t="shared" si="52"/>
        <v>0</v>
      </c>
      <c r="I1908" s="83" t="e">
        <f t="shared" si="53"/>
        <v>#DIV/0!</v>
      </c>
      <c r="J1908" s="104" t="e">
        <f t="shared" si="54"/>
        <v>#DIV/0!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0</v>
      </c>
      <c r="F1909" s="81"/>
      <c r="G1909" s="90">
        <f>E1909/1.11</f>
        <v>0</v>
      </c>
      <c r="H1909" s="91">
        <f>G1909*11%</f>
        <v>0</v>
      </c>
      <c r="I1909" s="91" t="e">
        <f>G1909/B1908</f>
        <v>#DIV/0!</v>
      </c>
      <c r="J1909" s="105" t="e">
        <f>H1909/B1908</f>
        <v>#DIV/0!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0</v>
      </c>
      <c r="F1910" s="81"/>
      <c r="G1910" s="82">
        <f>G1908-G1909</f>
        <v>0</v>
      </c>
      <c r="H1910" s="82">
        <f>H1908-H1909</f>
        <v>0</v>
      </c>
      <c r="I1910" s="82" t="e">
        <f>I1908-I1909</f>
        <v>#DIV/0!</v>
      </c>
      <c r="J1910" s="106" t="e">
        <f>J1908-J1909</f>
        <v>#DIV/0!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0</v>
      </c>
      <c r="C1914" s="88">
        <f>Invoice!E2181</f>
        <v>0</v>
      </c>
      <c r="D1914" s="89">
        <f>Invoice!H2181</f>
        <v>0</v>
      </c>
      <c r="E1914" s="81">
        <f t="shared" si="50"/>
        <v>0</v>
      </c>
      <c r="F1914" s="81"/>
      <c r="G1914" s="82">
        <f t="shared" si="51"/>
        <v>0</v>
      </c>
      <c r="H1914" s="83">
        <f t="shared" si="52"/>
        <v>0</v>
      </c>
      <c r="I1914" s="83" t="e">
        <f t="shared" si="53"/>
        <v>#DIV/0!</v>
      </c>
      <c r="J1914" s="104" t="e">
        <f t="shared" si="54"/>
        <v>#DIV/0!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0</v>
      </c>
      <c r="F1915" s="81"/>
      <c r="G1915" s="90">
        <f>E1915/1.11</f>
        <v>0</v>
      </c>
      <c r="H1915" s="91">
        <f>G1915*11%</f>
        <v>0</v>
      </c>
      <c r="I1915" s="91" t="e">
        <f>G1915/B1914</f>
        <v>#DIV/0!</v>
      </c>
      <c r="J1915" s="105" t="e">
        <f>H1915/B1914</f>
        <v>#DIV/0!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0</v>
      </c>
      <c r="F1916" s="81"/>
      <c r="G1916" s="82">
        <f>G1914-G1915</f>
        <v>0</v>
      </c>
      <c r="H1916" s="82">
        <f>H1914-H1915</f>
        <v>0</v>
      </c>
      <c r="I1916" s="82" t="e">
        <f>I1914-I1915</f>
        <v>#DIV/0!</v>
      </c>
      <c r="J1916" s="106" t="e">
        <f>J1914-J1915</f>
        <v>#DIV/0!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0</v>
      </c>
      <c r="C1920" s="88">
        <f>Invoice!E2182</f>
        <v>0</v>
      </c>
      <c r="D1920" s="89">
        <f>Invoice!H2182</f>
        <v>0</v>
      </c>
      <c r="E1920" s="81">
        <f t="shared" si="50"/>
        <v>0</v>
      </c>
      <c r="F1920" s="81"/>
      <c r="G1920" s="82">
        <f t="shared" si="51"/>
        <v>0</v>
      </c>
      <c r="H1920" s="83">
        <f t="shared" si="52"/>
        <v>0</v>
      </c>
      <c r="I1920" s="83" t="e">
        <f t="shared" si="53"/>
        <v>#DIV/0!</v>
      </c>
      <c r="J1920" s="104" t="e">
        <f t="shared" si="54"/>
        <v>#DIV/0!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0</v>
      </c>
      <c r="F1921" s="81"/>
      <c r="G1921" s="90">
        <f>E1921/1.11</f>
        <v>0</v>
      </c>
      <c r="H1921" s="91">
        <f>G1921*11%</f>
        <v>0</v>
      </c>
      <c r="I1921" s="91" t="e">
        <f>G1921/B1920</f>
        <v>#DIV/0!</v>
      </c>
      <c r="J1921" s="105" t="e">
        <f>H1921/B1920</f>
        <v>#DIV/0!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0</v>
      </c>
      <c r="F1922" s="81"/>
      <c r="G1922" s="82">
        <f>G1920-G1921</f>
        <v>0</v>
      </c>
      <c r="H1922" s="82">
        <f>H1920-H1921</f>
        <v>0</v>
      </c>
      <c r="I1922" s="82" t="e">
        <f>I1920-I1921</f>
        <v>#DIV/0!</v>
      </c>
      <c r="J1922" s="106" t="e">
        <f>J1920-J1921</f>
        <v>#DIV/0!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0</v>
      </c>
      <c r="C1926" s="88">
        <f>Invoice!E2183</f>
        <v>0</v>
      </c>
      <c r="D1926" s="89">
        <f>Invoice!H2183</f>
        <v>0</v>
      </c>
      <c r="E1926" s="81">
        <f t="shared" si="50"/>
        <v>0</v>
      </c>
      <c r="F1926" s="81"/>
      <c r="G1926" s="82">
        <f t="shared" si="51"/>
        <v>0</v>
      </c>
      <c r="H1926" s="83">
        <f t="shared" si="52"/>
        <v>0</v>
      </c>
      <c r="I1926" s="83" t="e">
        <f t="shared" si="53"/>
        <v>#DIV/0!</v>
      </c>
      <c r="J1926" s="104" t="e">
        <f t="shared" si="54"/>
        <v>#DIV/0!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0</v>
      </c>
      <c r="F1927" s="81"/>
      <c r="G1927" s="90">
        <f>E1927/1.11</f>
        <v>0</v>
      </c>
      <c r="H1927" s="91">
        <f>G1927*11%</f>
        <v>0</v>
      </c>
      <c r="I1927" s="91" t="e">
        <f>G1927/B1926</f>
        <v>#DIV/0!</v>
      </c>
      <c r="J1927" s="105" t="e">
        <f>H1927/B1926</f>
        <v>#DIV/0!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0</v>
      </c>
      <c r="F1928" s="81"/>
      <c r="G1928" s="82">
        <f>G1926-G1927</f>
        <v>0</v>
      </c>
      <c r="H1928" s="82">
        <f>H1926-H1927</f>
        <v>0</v>
      </c>
      <c r="I1928" s="82" t="e">
        <f>I1926-I1927</f>
        <v>#DIV/0!</v>
      </c>
      <c r="J1928" s="106" t="e">
        <f>J1926-J1927</f>
        <v>#DIV/0!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0</v>
      </c>
      <c r="C1932" s="88">
        <f>Invoice!E2184</f>
        <v>0</v>
      </c>
      <c r="D1932" s="89">
        <f>Invoice!H2184</f>
        <v>0</v>
      </c>
      <c r="E1932" s="81">
        <f t="shared" si="50"/>
        <v>0</v>
      </c>
      <c r="F1932" s="81"/>
      <c r="G1932" s="82">
        <f t="shared" si="51"/>
        <v>0</v>
      </c>
      <c r="H1932" s="83">
        <f t="shared" si="52"/>
        <v>0</v>
      </c>
      <c r="I1932" s="83" t="e">
        <f t="shared" si="53"/>
        <v>#DIV/0!</v>
      </c>
      <c r="J1932" s="104" t="e">
        <f t="shared" si="54"/>
        <v>#DIV/0!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0</v>
      </c>
      <c r="F1933" s="81"/>
      <c r="G1933" s="90">
        <f>E1933/1.11</f>
        <v>0</v>
      </c>
      <c r="H1933" s="91">
        <f>G1933*11%</f>
        <v>0</v>
      </c>
      <c r="I1933" s="91" t="e">
        <f>G1933/B1932</f>
        <v>#DIV/0!</v>
      </c>
      <c r="J1933" s="105" t="e">
        <f>H1933/B1932</f>
        <v>#DIV/0!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0</v>
      </c>
      <c r="F1934" s="81"/>
      <c r="G1934" s="82">
        <f>G1932-G1933</f>
        <v>0</v>
      </c>
      <c r="H1934" s="82">
        <f>H1932-H1933</f>
        <v>0</v>
      </c>
      <c r="I1934" s="82" t="e">
        <f>I1932-I1933</f>
        <v>#DIV/0!</v>
      </c>
      <c r="J1934" s="106" t="e">
        <f>J1932-J1933</f>
        <v>#DIV/0!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3241729.7297297292</v>
      </c>
      <c r="H1979" s="111">
        <f>H1886+H1892+H1898+H1904+H1910+H1916+H1922+H1928+H1934+H1940+H1946+H1952+H1958+H1964+H1970+H1976</f>
        <v>356590.2702702703</v>
      </c>
      <c r="I1979" s="112"/>
      <c r="J1979" s="113">
        <f>H1887+H1893+H1899+H1905+H1911+H1917+H1923+H1929+H1935+H1941+H1947+H1953+H1959+H1965+H1971+H1977</f>
        <v>3598320</v>
      </c>
    </row>
    <row r="1981" spans="1:10" s="80" customFormat="1" ht="12.75" customHeight="1" x14ac:dyDescent="0.25">
      <c r="A1981" s="95" t="s">
        <v>1</v>
      </c>
      <c r="B1981" s="96">
        <f>Invoice!E2282</f>
        <v>23020021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480</v>
      </c>
      <c r="C1983" s="88" t="str">
        <f>Invoice!E2290</f>
        <v>KUAS SET JOYKO BR-1</v>
      </c>
      <c r="D1983" s="89">
        <f>Invoice!H2290</f>
        <v>8800</v>
      </c>
      <c r="E1983" s="81">
        <f>D1983*B1983</f>
        <v>4224000</v>
      </c>
      <c r="F1983" s="81"/>
      <c r="G1983" s="82">
        <f>E1983/1.11</f>
        <v>3805405.405405405</v>
      </c>
      <c r="H1983" s="83">
        <f>G1983*11%</f>
        <v>418594.59459459456</v>
      </c>
      <c r="I1983" s="83">
        <f>G1983/B1983</f>
        <v>7927.9279279279272</v>
      </c>
      <c r="J1983" s="104">
        <f>H1983/B1983</f>
        <v>872.07207207207205</v>
      </c>
    </row>
    <row r="1984" spans="1:10" s="80" customFormat="1" ht="12.75" customHeight="1" x14ac:dyDescent="0.25">
      <c r="A1984" s="102"/>
      <c r="B1984" s="80">
        <f>Invoice!B2291</f>
        <v>72</v>
      </c>
      <c r="C1984" s="88" t="str">
        <f>Invoice!E2291</f>
        <v>CORRECTION FLUID JOYKO CF-S225</v>
      </c>
      <c r="D1984" s="89">
        <f>Invoice!H2291</f>
        <v>34200</v>
      </c>
      <c r="E1984" s="81">
        <f t="shared" ref="E1984:E1998" si="55">D1984*B1984</f>
        <v>2462400</v>
      </c>
      <c r="F1984" s="81"/>
      <c r="G1984" s="82">
        <f t="shared" ref="G1984:G1998" si="56">E1984/1.11</f>
        <v>2218378.3783783782</v>
      </c>
      <c r="H1984" s="83">
        <f t="shared" ref="H1984:H1998" si="57">G1984*11%</f>
        <v>244021.6216216216</v>
      </c>
      <c r="I1984" s="83">
        <f t="shared" ref="I1984:I1998" si="58">G1984/B1984</f>
        <v>30810.81081081081</v>
      </c>
      <c r="J1984" s="104">
        <f t="shared" ref="J1984:J1998" si="59">H1984/B1984</f>
        <v>3389.1891891891887</v>
      </c>
    </row>
    <row r="1985" spans="1:10" s="80" customFormat="1" ht="12.75" customHeight="1" x14ac:dyDescent="0.25">
      <c r="A1985" s="102"/>
      <c r="B1985" s="80">
        <f>Invoice!B2292</f>
        <v>120</v>
      </c>
      <c r="C1985" s="88" t="str">
        <f>Invoice!E2292</f>
        <v>CORRECTION FLUID JOYKO CF-S221</v>
      </c>
      <c r="D1985" s="89">
        <f>Invoice!H2292</f>
        <v>70800</v>
      </c>
      <c r="E1985" s="81">
        <f t="shared" si="55"/>
        <v>8496000</v>
      </c>
      <c r="F1985" s="81"/>
      <c r="G1985" s="82">
        <f t="shared" si="56"/>
        <v>7654054.0540540535</v>
      </c>
      <c r="H1985" s="83">
        <f t="shared" si="57"/>
        <v>841945.94594594592</v>
      </c>
      <c r="I1985" s="83">
        <f t="shared" si="58"/>
        <v>63783.78378378378</v>
      </c>
      <c r="J1985" s="104">
        <f t="shared" si="59"/>
        <v>7016.2162162162158</v>
      </c>
    </row>
    <row r="1986" spans="1:10" s="80" customFormat="1" ht="12.75" customHeight="1" x14ac:dyDescent="0.25">
      <c r="A1986" s="102"/>
      <c r="B1986" s="80">
        <f>Invoice!B2293</f>
        <v>120</v>
      </c>
      <c r="C1986" s="88" t="str">
        <f>Invoice!E2293</f>
        <v>CORRECTION FLUID JOYKO CF-S224</v>
      </c>
      <c r="D1986" s="89">
        <f>Invoice!H2293</f>
        <v>70800</v>
      </c>
      <c r="E1986" s="81">
        <f t="shared" si="55"/>
        <v>8496000</v>
      </c>
      <c r="F1986" s="81"/>
      <c r="G1986" s="82">
        <f t="shared" si="56"/>
        <v>7654054.0540540535</v>
      </c>
      <c r="H1986" s="83">
        <f t="shared" si="57"/>
        <v>841945.94594594592</v>
      </c>
      <c r="I1986" s="83">
        <f t="shared" si="58"/>
        <v>63783.78378378378</v>
      </c>
      <c r="J1986" s="104">
        <f t="shared" si="59"/>
        <v>7016.2162162162158</v>
      </c>
    </row>
    <row r="1987" spans="1:10" s="80" customFormat="1" ht="12.75" customHeight="1" x14ac:dyDescent="0.25">
      <c r="A1987" s="102"/>
      <c r="B1987" s="80">
        <f>Invoice!B2294</f>
        <v>300</v>
      </c>
      <c r="C1987" s="88" t="str">
        <f>Invoice!E2294</f>
        <v>PENSIL JOYKO 2B P-88</v>
      </c>
      <c r="D1987" s="89">
        <f>Invoice!H2294</f>
        <v>104400</v>
      </c>
      <c r="E1987" s="81">
        <f t="shared" si="55"/>
        <v>31320000</v>
      </c>
      <c r="F1987" s="81"/>
      <c r="G1987" s="82">
        <f t="shared" si="56"/>
        <v>28216216.216216214</v>
      </c>
      <c r="H1987" s="83">
        <f t="shared" si="57"/>
        <v>3103783.7837837837</v>
      </c>
      <c r="I1987" s="83">
        <f t="shared" si="58"/>
        <v>94054.054054054053</v>
      </c>
      <c r="J1987" s="104">
        <f t="shared" si="59"/>
        <v>10345.945945945945</v>
      </c>
    </row>
    <row r="1988" spans="1:10" s="80" customFormat="1" ht="12.75" customHeight="1" x14ac:dyDescent="0.25">
      <c r="A1988" s="102"/>
      <c r="B1988" s="80">
        <f>Invoice!B2295</f>
        <v>864</v>
      </c>
      <c r="C1988" s="88" t="str">
        <f>Invoice!E2295</f>
        <v>PENCIL CASE JOYKO PC-0719 FANCY MIX</v>
      </c>
      <c r="D1988" s="89">
        <f>Invoice!H2295</f>
        <v>4800</v>
      </c>
      <c r="E1988" s="81">
        <f t="shared" si="55"/>
        <v>4147200</v>
      </c>
      <c r="F1988" s="81"/>
      <c r="G1988" s="82">
        <f t="shared" si="56"/>
        <v>3736216.2162162159</v>
      </c>
      <c r="H1988" s="83">
        <f t="shared" si="57"/>
        <v>410983.78378378373</v>
      </c>
      <c r="I1988" s="83">
        <f t="shared" si="58"/>
        <v>4324.3243243243242</v>
      </c>
      <c r="J1988" s="104">
        <f t="shared" si="59"/>
        <v>475.67567567567562</v>
      </c>
    </row>
    <row r="1989" spans="1:10" s="80" customFormat="1" ht="12.75" customHeight="1" x14ac:dyDescent="0.25">
      <c r="A1989" s="102"/>
      <c r="B1989" s="80">
        <f>Invoice!B2296</f>
        <v>576</v>
      </c>
      <c r="C1989" s="88" t="str">
        <f>Invoice!E2296</f>
        <v>PENCIL CASE JOYKO PC-0719 PASTEL POLOS MIX</v>
      </c>
      <c r="D1989" s="89">
        <f>Invoice!H2296</f>
        <v>4800</v>
      </c>
      <c r="E1989" s="81">
        <f t="shared" si="55"/>
        <v>2764800</v>
      </c>
      <c r="F1989" s="81"/>
      <c r="G1989" s="82">
        <f t="shared" si="56"/>
        <v>2490810.8108108104</v>
      </c>
      <c r="H1989" s="83">
        <f t="shared" si="57"/>
        <v>273989.18918918917</v>
      </c>
      <c r="I1989" s="83">
        <f t="shared" si="58"/>
        <v>4324.3243243243232</v>
      </c>
      <c r="J1989" s="104">
        <f t="shared" si="59"/>
        <v>475.67567567567562</v>
      </c>
    </row>
    <row r="1990" spans="1:10" s="80" customFormat="1" ht="12.75" customHeight="1" x14ac:dyDescent="0.25">
      <c r="A1990" s="102"/>
      <c r="B1990" s="80">
        <f>Invoice!B2297</f>
        <v>720</v>
      </c>
      <c r="C1990" s="88" t="str">
        <f>Invoice!E2297</f>
        <v>PENSIL WARNA JOYKO CP-100 (12W PANJANG)</v>
      </c>
      <c r="D1990" s="89">
        <f>Invoice!H2297</f>
        <v>9600</v>
      </c>
      <c r="E1990" s="81">
        <f t="shared" si="55"/>
        <v>6912000</v>
      </c>
      <c r="F1990" s="81"/>
      <c r="G1990" s="82">
        <f t="shared" si="56"/>
        <v>6227027.0270270268</v>
      </c>
      <c r="H1990" s="83">
        <f t="shared" si="57"/>
        <v>684972.9729729729</v>
      </c>
      <c r="I1990" s="83">
        <f t="shared" si="58"/>
        <v>8648.6486486486483</v>
      </c>
      <c r="J1990" s="104">
        <f t="shared" si="59"/>
        <v>951.35135135135124</v>
      </c>
    </row>
    <row r="1991" spans="1:10" s="80" customFormat="1" ht="12.75" customHeight="1" x14ac:dyDescent="0.25">
      <c r="A1991" s="102"/>
      <c r="B1991" s="80">
        <f>Invoice!B2298</f>
        <v>576</v>
      </c>
      <c r="C1991" s="88" t="str">
        <f>Invoice!E2298</f>
        <v>PENSIL WARNA JOYKO CP-S12 MINI (PENDEK)</v>
      </c>
      <c r="D1991" s="89">
        <f>Invoice!H2298</f>
        <v>6700</v>
      </c>
      <c r="E1991" s="81">
        <f t="shared" si="55"/>
        <v>3859200</v>
      </c>
      <c r="F1991" s="81"/>
      <c r="G1991" s="82">
        <f t="shared" si="56"/>
        <v>3476756.7567567565</v>
      </c>
      <c r="H1991" s="83">
        <f t="shared" si="57"/>
        <v>382443.2432432432</v>
      </c>
      <c r="I1991" s="83">
        <f t="shared" si="58"/>
        <v>6036.0360360360355</v>
      </c>
      <c r="J1991" s="104">
        <f t="shared" si="59"/>
        <v>663.96396396396392</v>
      </c>
    </row>
    <row r="1992" spans="1:10" s="80" customFormat="1" ht="12.75" customHeight="1" x14ac:dyDescent="0.25">
      <c r="A1992" s="102"/>
      <c r="B1992" s="80">
        <f>Invoice!B2299</f>
        <v>1440</v>
      </c>
      <c r="C1992" s="88" t="str">
        <f>Invoice!E2299</f>
        <v>PENSIL WARNA JOYKO CP-12PB (PANJANG)</v>
      </c>
      <c r="D1992" s="89">
        <f>Invoice!H2299</f>
        <v>10600</v>
      </c>
      <c r="E1992" s="81">
        <f t="shared" si="55"/>
        <v>15264000</v>
      </c>
      <c r="F1992" s="81"/>
      <c r="G1992" s="82">
        <f t="shared" si="56"/>
        <v>13751351.351351351</v>
      </c>
      <c r="H1992" s="83">
        <f t="shared" si="57"/>
        <v>1512648.6486486485</v>
      </c>
      <c r="I1992" s="83">
        <f t="shared" si="58"/>
        <v>9549.5495495495488</v>
      </c>
      <c r="J1992" s="104">
        <f t="shared" si="59"/>
        <v>1050.4504504504503</v>
      </c>
    </row>
    <row r="1993" spans="1:10" s="80" customFormat="1" ht="12.75" customHeight="1" x14ac:dyDescent="0.25">
      <c r="A1993" s="102"/>
      <c r="B1993" s="80">
        <f>Invoice!B2300</f>
        <v>360</v>
      </c>
      <c r="C1993" s="88" t="str">
        <f>Invoice!E2300</f>
        <v>PENSIL WARNA JOYKO CP-24PB (PANJANG)</v>
      </c>
      <c r="D1993" s="89">
        <f>Invoice!H2300</f>
        <v>21200</v>
      </c>
      <c r="E1993" s="81">
        <f t="shared" si="55"/>
        <v>7632000</v>
      </c>
      <c r="F1993" s="81"/>
      <c r="G1993" s="82">
        <f t="shared" si="56"/>
        <v>6875675.6756756753</v>
      </c>
      <c r="H1993" s="83">
        <f t="shared" si="57"/>
        <v>756324.32432432426</v>
      </c>
      <c r="I1993" s="83">
        <f t="shared" si="58"/>
        <v>19099.099099099098</v>
      </c>
      <c r="J1993" s="104">
        <f t="shared" si="59"/>
        <v>2100.9009009009005</v>
      </c>
    </row>
    <row r="1994" spans="1:10" s="80" customFormat="1" ht="12.75" customHeight="1" x14ac:dyDescent="0.25">
      <c r="A1994" s="102"/>
      <c r="B1994" s="80">
        <f>Invoice!B2301</f>
        <v>216</v>
      </c>
      <c r="C1994" s="88" t="str">
        <f>Invoice!E2301</f>
        <v>STAMP PAD JOYKO NO. 0</v>
      </c>
      <c r="D1994" s="89">
        <f>Invoice!H2301</f>
        <v>4900</v>
      </c>
      <c r="E1994" s="81">
        <f t="shared" si="55"/>
        <v>1058400</v>
      </c>
      <c r="F1994" s="81"/>
      <c r="G1994" s="82">
        <f t="shared" si="56"/>
        <v>953513.51351351338</v>
      </c>
      <c r="H1994" s="83">
        <f t="shared" si="57"/>
        <v>104886.48648648646</v>
      </c>
      <c r="I1994" s="83">
        <f t="shared" si="58"/>
        <v>4414.4144144144138</v>
      </c>
      <c r="J1994" s="104">
        <f t="shared" si="59"/>
        <v>485.58558558558548</v>
      </c>
    </row>
    <row r="1995" spans="1:10" s="80" customFormat="1" ht="12.75" customHeight="1" x14ac:dyDescent="0.25">
      <c r="A1995" s="102"/>
      <c r="B1995" s="80">
        <f>Invoice!B2302</f>
        <v>216</v>
      </c>
      <c r="C1995" s="88" t="str">
        <f>Invoice!E2302</f>
        <v>STAMP PAD JOYKO NO. 1</v>
      </c>
      <c r="D1995" s="89">
        <f>Invoice!H2302</f>
        <v>5800</v>
      </c>
      <c r="E1995" s="81">
        <f t="shared" si="55"/>
        <v>1252800</v>
      </c>
      <c r="F1995" s="81"/>
      <c r="G1995" s="82">
        <f t="shared" si="56"/>
        <v>1128648.6486486485</v>
      </c>
      <c r="H1995" s="83">
        <f t="shared" si="57"/>
        <v>124151.35135135133</v>
      </c>
      <c r="I1995" s="83">
        <f t="shared" si="58"/>
        <v>5225.2252252252247</v>
      </c>
      <c r="J1995" s="104">
        <f t="shared" si="59"/>
        <v>574.77477477477464</v>
      </c>
    </row>
    <row r="1996" spans="1:10" s="80" customFormat="1" ht="12.75" customHeight="1" x14ac:dyDescent="0.25">
      <c r="A1996" s="102"/>
      <c r="B1996" s="80">
        <f>Invoice!B2303</f>
        <v>288</v>
      </c>
      <c r="C1996" s="88" t="str">
        <f>Invoice!E2303</f>
        <v>JANGKA (MATH SET) JOYKO MS-402</v>
      </c>
      <c r="D1996" s="89">
        <f>Invoice!H2303</f>
        <v>12000</v>
      </c>
      <c r="E1996" s="81">
        <f t="shared" si="55"/>
        <v>3456000</v>
      </c>
      <c r="F1996" s="81"/>
      <c r="G1996" s="82">
        <f t="shared" si="56"/>
        <v>3113513.5135135134</v>
      </c>
      <c r="H1996" s="83">
        <f t="shared" si="57"/>
        <v>342486.48648648645</v>
      </c>
      <c r="I1996" s="83">
        <f t="shared" si="58"/>
        <v>10810.81081081081</v>
      </c>
      <c r="J1996" s="104">
        <f t="shared" si="59"/>
        <v>1189.1891891891892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>
        <f>G1999/B1983</f>
        <v>0</v>
      </c>
      <c r="J1999" s="105">
        <f>H1999/B1983</f>
        <v>0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4224000</v>
      </c>
      <c r="F2000" s="81"/>
      <c r="G2000" s="82">
        <f>G1983-G1999</f>
        <v>3805405.405405405</v>
      </c>
      <c r="H2000" s="82">
        <f>H1983-H1999</f>
        <v>418594.59459459456</v>
      </c>
      <c r="I2000" s="82">
        <f>I1983-I1999</f>
        <v>7927.9279279279272</v>
      </c>
      <c r="J2000" s="106">
        <f>J1983-J1999</f>
        <v>872.07207207207205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4224000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2023-02-21T05:06:44Z</cp:lastPrinted>
  <dcterms:created xsi:type="dcterms:W3CDTF">2022-01-21T06:52:44Z</dcterms:created>
  <dcterms:modified xsi:type="dcterms:W3CDTF">2023-02-25T08:41:57Z</dcterms:modified>
</cp:coreProperties>
</file>