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 localSheetId="0">Invoice!$G$1</definedName>
    <definedName name="newestIdRow" localSheetId="0">Invoice!$A$1</definedName>
    <definedName name="offset" localSheetId="0">Invoice!$C$1</definedName>
    <definedName name="_xlnm.Print_Area" localSheetId="0">Invoice!$A$3421:$L$3534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16" i="2" l="1"/>
  <c r="H716" i="2"/>
  <c r="G716" i="2"/>
  <c r="K3772" i="1" l="1"/>
  <c r="B2310" i="2" l="1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B2376" i="2"/>
  <c r="C2376" i="2"/>
  <c r="D2376" i="2"/>
  <c r="B2382" i="2"/>
  <c r="C2382" i="2"/>
  <c r="D2382" i="2"/>
  <c r="B2388" i="2"/>
  <c r="C2388" i="2"/>
  <c r="D2388" i="2"/>
  <c r="B2394" i="2"/>
  <c r="C2394" i="2"/>
  <c r="D2394" i="2"/>
  <c r="D2304" i="2"/>
  <c r="C2304" i="2"/>
  <c r="B2304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B2277" i="2"/>
  <c r="C2277" i="2"/>
  <c r="D2277" i="2"/>
  <c r="B2283" i="2"/>
  <c r="C2283" i="2"/>
  <c r="D2283" i="2"/>
  <c r="B2289" i="2"/>
  <c r="C2289" i="2"/>
  <c r="D2289" i="2"/>
  <c r="B2295" i="2"/>
  <c r="C2295" i="2"/>
  <c r="D2295" i="2"/>
  <c r="D2205" i="2"/>
  <c r="C2205" i="2"/>
  <c r="B2205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B2178" i="2"/>
  <c r="C2178" i="2"/>
  <c r="D2178" i="2"/>
  <c r="B2184" i="2"/>
  <c r="C2184" i="2"/>
  <c r="D2184" i="2"/>
  <c r="B2190" i="2"/>
  <c r="C2190" i="2"/>
  <c r="D2190" i="2"/>
  <c r="B2196" i="2"/>
  <c r="C2196" i="2"/>
  <c r="D2196" i="2"/>
  <c r="D2106" i="2"/>
  <c r="C2106" i="2"/>
  <c r="B2106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B2079" i="2"/>
  <c r="C2079" i="2"/>
  <c r="D2079" i="2"/>
  <c r="B2085" i="2"/>
  <c r="C2085" i="2"/>
  <c r="D2085" i="2"/>
  <c r="B2091" i="2"/>
  <c r="C2091" i="2"/>
  <c r="D2091" i="2"/>
  <c r="B2097" i="2"/>
  <c r="C2097" i="2"/>
  <c r="D2097" i="2"/>
  <c r="D2007" i="2"/>
  <c r="C2007" i="2"/>
  <c r="B2007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B1980" i="2"/>
  <c r="C1980" i="2"/>
  <c r="D1980" i="2"/>
  <c r="B1986" i="2"/>
  <c r="C1986" i="2"/>
  <c r="D1986" i="2"/>
  <c r="B1992" i="2"/>
  <c r="C1992" i="2"/>
  <c r="D1992" i="2"/>
  <c r="B1998" i="2"/>
  <c r="C1998" i="2"/>
  <c r="D1998" i="2"/>
  <c r="D1908" i="2"/>
  <c r="C1908" i="2"/>
  <c r="B1908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B1881" i="2"/>
  <c r="C1881" i="2"/>
  <c r="D1881" i="2"/>
  <c r="B1887" i="2"/>
  <c r="C1887" i="2"/>
  <c r="D1887" i="2"/>
  <c r="B1893" i="2"/>
  <c r="C1893" i="2"/>
  <c r="D1893" i="2"/>
  <c r="B1899" i="2"/>
  <c r="C1899" i="2"/>
  <c r="D1899" i="2"/>
  <c r="D1809" i="2"/>
  <c r="C1809" i="2"/>
  <c r="B1809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B1782" i="2"/>
  <c r="C1782" i="2"/>
  <c r="D1782" i="2"/>
  <c r="B1788" i="2"/>
  <c r="C1788" i="2"/>
  <c r="D1788" i="2"/>
  <c r="B1794" i="2"/>
  <c r="C1794" i="2"/>
  <c r="D1794" i="2"/>
  <c r="B1800" i="2"/>
  <c r="C1800" i="2"/>
  <c r="D1800" i="2"/>
  <c r="D1710" i="2"/>
  <c r="C1710" i="2"/>
  <c r="B1710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B1683" i="2"/>
  <c r="C1683" i="2"/>
  <c r="D1683" i="2"/>
  <c r="B1689" i="2"/>
  <c r="C1689" i="2"/>
  <c r="D1689" i="2"/>
  <c r="B1695" i="2"/>
  <c r="C1695" i="2"/>
  <c r="D1695" i="2"/>
  <c r="B1701" i="2"/>
  <c r="C1701" i="2"/>
  <c r="D1701" i="2"/>
  <c r="D1611" i="2"/>
  <c r="C1611" i="2"/>
  <c r="B1611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B1584" i="2"/>
  <c r="C1584" i="2"/>
  <c r="D1584" i="2"/>
  <c r="B1590" i="2"/>
  <c r="C1590" i="2"/>
  <c r="D1590" i="2"/>
  <c r="B1596" i="2"/>
  <c r="C1596" i="2"/>
  <c r="D1596" i="2"/>
  <c r="B1602" i="2"/>
  <c r="C1602" i="2"/>
  <c r="D1602" i="2"/>
  <c r="D1512" i="2"/>
  <c r="C1512" i="2"/>
  <c r="B1512" i="2"/>
  <c r="B1419" i="2" l="1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B1485" i="2"/>
  <c r="C1485" i="2"/>
  <c r="D1485" i="2"/>
  <c r="B1491" i="2"/>
  <c r="C1491" i="2"/>
  <c r="D1491" i="2"/>
  <c r="B1497" i="2"/>
  <c r="C1497" i="2"/>
  <c r="D1497" i="2"/>
  <c r="B1503" i="2"/>
  <c r="C1503" i="2"/>
  <c r="D1503" i="2"/>
  <c r="D1413" i="2"/>
  <c r="C1413" i="2"/>
  <c r="B1413" i="2"/>
  <c r="B1320" i="2" l="1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B1386" i="2"/>
  <c r="C1386" i="2"/>
  <c r="D1386" i="2"/>
  <c r="B1392" i="2"/>
  <c r="C1392" i="2"/>
  <c r="D1392" i="2"/>
  <c r="B1398" i="2"/>
  <c r="C1398" i="2"/>
  <c r="D1398" i="2"/>
  <c r="B1404" i="2"/>
  <c r="C1404" i="2"/>
  <c r="D1404" i="2"/>
  <c r="D1314" i="2"/>
  <c r="C1314" i="2"/>
  <c r="B1314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B1287" i="2"/>
  <c r="C1287" i="2"/>
  <c r="D1287" i="2"/>
  <c r="B1293" i="2"/>
  <c r="C1293" i="2"/>
  <c r="D1293" i="2"/>
  <c r="B1299" i="2"/>
  <c r="C1299" i="2"/>
  <c r="D1299" i="2"/>
  <c r="B1305" i="2"/>
  <c r="C1305" i="2"/>
  <c r="D1305" i="2"/>
  <c r="D1215" i="2"/>
  <c r="C1215" i="2"/>
  <c r="B1215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B1188" i="2"/>
  <c r="C1188" i="2"/>
  <c r="D1188" i="2"/>
  <c r="B1194" i="2"/>
  <c r="C1194" i="2"/>
  <c r="D1194" i="2"/>
  <c r="B1200" i="2"/>
  <c r="C1200" i="2"/>
  <c r="D1200" i="2"/>
  <c r="B1206" i="2"/>
  <c r="C1206" i="2"/>
  <c r="D1206" i="2"/>
  <c r="D1116" i="2"/>
  <c r="C1116" i="2"/>
  <c r="B1116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B1107" i="2"/>
  <c r="C1107" i="2"/>
  <c r="D1107" i="2"/>
  <c r="D1017" i="2"/>
  <c r="C1017" i="2"/>
  <c r="B1017" i="2"/>
  <c r="B924" i="2" l="1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B990" i="2"/>
  <c r="C990" i="2"/>
  <c r="D990" i="2"/>
  <c r="B996" i="2"/>
  <c r="C996" i="2"/>
  <c r="D996" i="2"/>
  <c r="B1002" i="2"/>
  <c r="C1002" i="2"/>
  <c r="D1002" i="2"/>
  <c r="B1008" i="2"/>
  <c r="C1008" i="2"/>
  <c r="D1008" i="2"/>
  <c r="D918" i="2"/>
  <c r="C918" i="2"/>
  <c r="B918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B891" i="2"/>
  <c r="C891" i="2"/>
  <c r="D891" i="2"/>
  <c r="B897" i="2"/>
  <c r="C897" i="2"/>
  <c r="D897" i="2"/>
  <c r="B903" i="2"/>
  <c r="C903" i="2"/>
  <c r="D903" i="2"/>
  <c r="B909" i="2"/>
  <c r="C909" i="2"/>
  <c r="D909" i="2"/>
  <c r="D819" i="2"/>
  <c r="C819" i="2"/>
  <c r="B819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B792" i="2"/>
  <c r="C792" i="2"/>
  <c r="D792" i="2"/>
  <c r="B798" i="2"/>
  <c r="C798" i="2"/>
  <c r="D798" i="2"/>
  <c r="B804" i="2"/>
  <c r="C804" i="2"/>
  <c r="D804" i="2"/>
  <c r="B810" i="2"/>
  <c r="C810" i="2"/>
  <c r="D810" i="2"/>
  <c r="D720" i="2"/>
  <c r="C720" i="2"/>
  <c r="B720" i="2"/>
  <c r="B705" i="2"/>
  <c r="C705" i="2"/>
  <c r="D705" i="2"/>
  <c r="B711" i="2"/>
  <c r="C711" i="2"/>
  <c r="D711" i="2"/>
  <c r="D699" i="2"/>
  <c r="C699" i="2"/>
  <c r="B699" i="2"/>
  <c r="D690" i="2"/>
  <c r="C690" i="2"/>
  <c r="B690" i="2"/>
  <c r="D684" i="2"/>
  <c r="C684" i="2"/>
  <c r="B684" i="2"/>
  <c r="B663" i="2"/>
  <c r="C663" i="2"/>
  <c r="D663" i="2"/>
  <c r="B669" i="2"/>
  <c r="C669" i="2"/>
  <c r="D669" i="2"/>
  <c r="B675" i="2"/>
  <c r="C675" i="2"/>
  <c r="D675" i="2"/>
  <c r="D657" i="2"/>
  <c r="C657" i="2"/>
  <c r="B657" i="2"/>
  <c r="B648" i="2"/>
  <c r="C648" i="2"/>
  <c r="D648" i="2"/>
  <c r="D642" i="2"/>
  <c r="C642" i="2"/>
  <c r="B642" i="2"/>
  <c r="D633" i="2" l="1"/>
  <c r="C633" i="2"/>
  <c r="B633" i="2"/>
  <c r="B618" i="2"/>
  <c r="C618" i="2"/>
  <c r="D618" i="2"/>
  <c r="B624" i="2"/>
  <c r="C624" i="2"/>
  <c r="D624" i="2"/>
  <c r="D612" i="2"/>
  <c r="C612" i="2"/>
  <c r="B612" i="2"/>
  <c r="D603" i="2" l="1"/>
  <c r="C603" i="2"/>
  <c r="B603" i="2"/>
  <c r="B570" i="2" l="1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D564" i="2"/>
  <c r="C564" i="2"/>
  <c r="B564" i="2"/>
  <c r="B477" i="2" l="1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71" i="2"/>
  <c r="C471" i="2"/>
  <c r="B471" i="2"/>
  <c r="D462" i="2"/>
  <c r="C462" i="2"/>
  <c r="B462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D423" i="2"/>
  <c r="C423" i="2"/>
  <c r="B423" i="2"/>
  <c r="D414" i="2" l="1"/>
  <c r="C414" i="2"/>
  <c r="B414" i="2"/>
  <c r="B405" i="2"/>
  <c r="C405" i="2"/>
  <c r="D405" i="2"/>
  <c r="D399" i="2"/>
  <c r="C399" i="2"/>
  <c r="B399" i="2"/>
  <c r="D390" i="2"/>
  <c r="C390" i="2"/>
  <c r="B390" i="2"/>
  <c r="B369" i="2"/>
  <c r="C369" i="2"/>
  <c r="D369" i="2"/>
  <c r="B375" i="2"/>
  <c r="C375" i="2"/>
  <c r="D375" i="2"/>
  <c r="B381" i="2"/>
  <c r="C381" i="2"/>
  <c r="D381" i="2"/>
  <c r="D363" i="2"/>
  <c r="C363" i="2"/>
  <c r="B363" i="2"/>
  <c r="B348" i="2"/>
  <c r="C348" i="2"/>
  <c r="D348" i="2"/>
  <c r="B354" i="2"/>
  <c r="C354" i="2"/>
  <c r="D354" i="2"/>
  <c r="D342" i="2"/>
  <c r="C342" i="2"/>
  <c r="B342" i="2"/>
  <c r="B333" i="2"/>
  <c r="C333" i="2"/>
  <c r="D333" i="2"/>
  <c r="D327" i="2"/>
  <c r="C327" i="2"/>
  <c r="B327" i="2"/>
  <c r="B300" i="2"/>
  <c r="C300" i="2"/>
  <c r="D300" i="2"/>
  <c r="B306" i="2"/>
  <c r="C306" i="2"/>
  <c r="D306" i="2"/>
  <c r="B312" i="2"/>
  <c r="C312" i="2"/>
  <c r="D312" i="2"/>
  <c r="B318" i="2"/>
  <c r="C318" i="2"/>
  <c r="D318" i="2"/>
  <c r="D294" i="2"/>
  <c r="C294" i="2"/>
  <c r="B294" i="2"/>
  <c r="B279" i="2" l="1"/>
  <c r="C279" i="2"/>
  <c r="D279" i="2"/>
  <c r="B285" i="2"/>
  <c r="C285" i="2"/>
  <c r="D285" i="2"/>
  <c r="D273" i="2"/>
  <c r="C273" i="2"/>
  <c r="B273" i="2"/>
  <c r="D264" i="2"/>
  <c r="C264" i="2"/>
  <c r="B264" i="2"/>
  <c r="B237" i="2" l="1"/>
  <c r="C237" i="2"/>
  <c r="D237" i="2"/>
  <c r="B243" i="2"/>
  <c r="C243" i="2"/>
  <c r="D243" i="2"/>
  <c r="B249" i="2"/>
  <c r="C249" i="2"/>
  <c r="D249" i="2"/>
  <c r="B255" i="2"/>
  <c r="C255" i="2"/>
  <c r="D255" i="2"/>
  <c r="D231" i="2"/>
  <c r="C231" i="2"/>
  <c r="B231" i="2"/>
  <c r="B210" i="2" l="1"/>
  <c r="C210" i="2"/>
  <c r="D210" i="2"/>
  <c r="B216" i="2"/>
  <c r="C216" i="2"/>
  <c r="D216" i="2"/>
  <c r="B222" i="2"/>
  <c r="C222" i="2"/>
  <c r="D222" i="2"/>
  <c r="D204" i="2"/>
  <c r="C204" i="2"/>
  <c r="B204" i="2"/>
  <c r="B195" i="2" l="1"/>
  <c r="C195" i="2"/>
  <c r="D195" i="2"/>
  <c r="D189" i="2"/>
  <c r="C189" i="2"/>
  <c r="B189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D144" i="2"/>
  <c r="C144" i="2"/>
  <c r="B144" i="2"/>
  <c r="D135" i="2"/>
  <c r="C135" i="2"/>
  <c r="B135" i="2"/>
  <c r="D126" i="2"/>
  <c r="C126" i="2"/>
  <c r="B126" i="2"/>
  <c r="D117" i="2"/>
  <c r="C117" i="2"/>
  <c r="B117" i="2"/>
  <c r="D108" i="2"/>
  <c r="C108" i="2"/>
  <c r="B108" i="2"/>
  <c r="B93" i="2" l="1"/>
  <c r="C93" i="2"/>
  <c r="D93" i="2"/>
  <c r="B99" i="2"/>
  <c r="C99" i="2"/>
  <c r="D99" i="2"/>
  <c r="D87" i="2"/>
  <c r="C87" i="2"/>
  <c r="B87" i="2"/>
  <c r="D78" i="2" l="1"/>
  <c r="C78" i="2"/>
  <c r="B78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2394" i="2"/>
  <c r="E2395" i="2" s="1"/>
  <c r="E2388" i="2"/>
  <c r="E2389" i="2" s="1"/>
  <c r="E2382" i="2"/>
  <c r="E2383" i="2" s="1"/>
  <c r="E2376" i="2"/>
  <c r="E2377" i="2" s="1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5" i="2"/>
  <c r="E2296" i="2" s="1"/>
  <c r="E2289" i="2"/>
  <c r="E2290" i="2" s="1"/>
  <c r="E2283" i="2"/>
  <c r="E2284" i="2" s="1"/>
  <c r="E2277" i="2"/>
  <c r="E2278" i="2" s="1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196" i="2"/>
  <c r="E2197" i="2" s="1"/>
  <c r="E2190" i="2"/>
  <c r="E2191" i="2" s="1"/>
  <c r="E2184" i="2"/>
  <c r="E2185" i="2" s="1"/>
  <c r="E2178" i="2"/>
  <c r="E2179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097" i="2"/>
  <c r="E2098" i="2" s="1"/>
  <c r="E2091" i="2"/>
  <c r="E2092" i="2" s="1"/>
  <c r="E2085" i="2"/>
  <c r="E2086" i="2" s="1"/>
  <c r="E2079" i="2"/>
  <c r="E2080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1998" i="2"/>
  <c r="E1999" i="2" s="1"/>
  <c r="E1992" i="2"/>
  <c r="E1993" i="2" s="1"/>
  <c r="E1986" i="2"/>
  <c r="E1987" i="2" s="1"/>
  <c r="E1980" i="2"/>
  <c r="E1981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899" i="2"/>
  <c r="E1900" i="2" s="1"/>
  <c r="E1893" i="2"/>
  <c r="E1894" i="2" s="1"/>
  <c r="E1887" i="2"/>
  <c r="E1888" i="2" s="1"/>
  <c r="E1881" i="2"/>
  <c r="E1882" i="2" s="1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00" i="2"/>
  <c r="E1801" i="2" s="1"/>
  <c r="E1794" i="2"/>
  <c r="E1795" i="2" s="1"/>
  <c r="E1788" i="2"/>
  <c r="E1789" i="2" s="1"/>
  <c r="E1782" i="2"/>
  <c r="E1783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01" i="2"/>
  <c r="E1702" i="2" s="1"/>
  <c r="E1695" i="2"/>
  <c r="E1696" i="2" s="1"/>
  <c r="E1689" i="2"/>
  <c r="E1690" i="2" s="1"/>
  <c r="E1683" i="2"/>
  <c r="E1684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2" i="2"/>
  <c r="E1603" i="2" s="1"/>
  <c r="E1596" i="2"/>
  <c r="E1597" i="2" s="1"/>
  <c r="E1590" i="2"/>
  <c r="E1591" i="2" s="1"/>
  <c r="E1584" i="2"/>
  <c r="E1585" i="2" s="1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3" i="2"/>
  <c r="E1504" i="2" s="1"/>
  <c r="E1497" i="2"/>
  <c r="E1498" i="2" s="1"/>
  <c r="E1491" i="2"/>
  <c r="E1492" i="2" s="1"/>
  <c r="E1485" i="2"/>
  <c r="E1486" i="2" s="1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4" i="2"/>
  <c r="E1405" i="2" s="1"/>
  <c r="E1398" i="2"/>
  <c r="E1399" i="2" s="1"/>
  <c r="E1392" i="2"/>
  <c r="E1393" i="2" s="1"/>
  <c r="E1386" i="2"/>
  <c r="E1387" i="2" s="1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5" i="2"/>
  <c r="E1306" i="2" s="1"/>
  <c r="E1299" i="2"/>
  <c r="E1300" i="2" s="1"/>
  <c r="E1293" i="2"/>
  <c r="E1294" i="2" s="1"/>
  <c r="E1287" i="2"/>
  <c r="E1288" i="2" s="1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06" i="2"/>
  <c r="E1207" i="2" s="1"/>
  <c r="E1200" i="2"/>
  <c r="E1201" i="2" s="1"/>
  <c r="E1194" i="2"/>
  <c r="E1195" i="2" s="1"/>
  <c r="E1188" i="2"/>
  <c r="E1189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07" i="2"/>
  <c r="E1108" i="2" s="1"/>
  <c r="E1101" i="2"/>
  <c r="E1102" i="2" s="1"/>
  <c r="E1095" i="2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08" i="2"/>
  <c r="E1009" i="2" s="1"/>
  <c r="E1002" i="2"/>
  <c r="E1003" i="2" s="1"/>
  <c r="E996" i="2"/>
  <c r="E997" i="2" s="1"/>
  <c r="E990" i="2"/>
  <c r="E991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09" i="2"/>
  <c r="E910" i="2" s="1"/>
  <c r="E903" i="2"/>
  <c r="E904" i="2" s="1"/>
  <c r="E897" i="2"/>
  <c r="E898" i="2" s="1"/>
  <c r="E891" i="2"/>
  <c r="E892" i="2" s="1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0" i="2"/>
  <c r="E811" i="2" s="1"/>
  <c r="E804" i="2"/>
  <c r="E805" i="2" s="1"/>
  <c r="E798" i="2"/>
  <c r="E799" i="2" s="1"/>
  <c r="E792" i="2"/>
  <c r="E793" i="2" s="1"/>
  <c r="E786" i="2"/>
  <c r="E787" i="2" s="1"/>
  <c r="E780" i="2"/>
  <c r="E781" i="2" s="1"/>
  <c r="E774" i="2"/>
  <c r="E775" i="2" s="1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11" i="2"/>
  <c r="E712" i="2" s="1"/>
  <c r="E705" i="2"/>
  <c r="E706" i="2" s="1"/>
  <c r="E699" i="2"/>
  <c r="E700" i="2" s="1"/>
  <c r="E690" i="2"/>
  <c r="E691" i="2" s="1"/>
  <c r="E684" i="2"/>
  <c r="E685" i="2" s="1"/>
  <c r="E675" i="2"/>
  <c r="E676" i="2" s="1"/>
  <c r="E669" i="2"/>
  <c r="E670" i="2" s="1"/>
  <c r="E663" i="2"/>
  <c r="E664" i="2" s="1"/>
  <c r="E657" i="2"/>
  <c r="E658" i="2" s="1"/>
  <c r="E648" i="2"/>
  <c r="E649" i="2" s="1"/>
  <c r="E642" i="2"/>
  <c r="E633" i="2"/>
  <c r="E624" i="2"/>
  <c r="E625" i="2" s="1"/>
  <c r="E618" i="2"/>
  <c r="E619" i="2" s="1"/>
  <c r="E612" i="2"/>
  <c r="E603" i="2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62" i="2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4" i="2"/>
  <c r="E415" i="2" s="1"/>
  <c r="E405" i="2"/>
  <c r="E406" i="2" s="1"/>
  <c r="E399" i="2"/>
  <c r="E390" i="2"/>
  <c r="E381" i="2"/>
  <c r="E382" i="2" s="1"/>
  <c r="E375" i="2"/>
  <c r="E376" i="2" s="1"/>
  <c r="E369" i="2"/>
  <c r="E370" i="2" s="1"/>
  <c r="E363" i="2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307" i="2" s="1"/>
  <c r="E300" i="2"/>
  <c r="E301" i="2" s="1"/>
  <c r="E294" i="2"/>
  <c r="E285" i="2"/>
  <c r="E286" i="2" s="1"/>
  <c r="E279" i="2"/>
  <c r="E280" i="2" s="1"/>
  <c r="E273" i="2"/>
  <c r="E264" i="2"/>
  <c r="E255" i="2"/>
  <c r="E256" i="2" s="1"/>
  <c r="E249" i="2"/>
  <c r="E250" i="2" s="1"/>
  <c r="E243" i="2"/>
  <c r="E244" i="2" s="1"/>
  <c r="E237" i="2"/>
  <c r="E238" i="2" s="1"/>
  <c r="E231" i="2"/>
  <c r="E232" i="2" s="1"/>
  <c r="E222" i="2"/>
  <c r="E223" i="2" s="1"/>
  <c r="E216" i="2"/>
  <c r="E217" i="2" s="1"/>
  <c r="E210" i="2"/>
  <c r="E211" i="2" s="1"/>
  <c r="E204" i="2"/>
  <c r="E205" i="2" s="1"/>
  <c r="E195" i="2"/>
  <c r="E196" i="2" s="1"/>
  <c r="E189" i="2"/>
  <c r="E190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51" i="2" s="1"/>
  <c r="E144" i="2"/>
  <c r="E135" i="2"/>
  <c r="E126" i="2"/>
  <c r="E117" i="2"/>
  <c r="E108" i="2"/>
  <c r="E99" i="2"/>
  <c r="E100" i="2" s="1"/>
  <c r="E93" i="2"/>
  <c r="E94" i="2" s="1"/>
  <c r="E87" i="2"/>
  <c r="E78" i="2"/>
  <c r="E79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G2394" i="2" l="1"/>
  <c r="G2395" i="2"/>
  <c r="G2388" i="2"/>
  <c r="H2388" i="2" s="1"/>
  <c r="G2389" i="2"/>
  <c r="G2382" i="2"/>
  <c r="G2383" i="2"/>
  <c r="G2376" i="2"/>
  <c r="I2376" i="2" s="1"/>
  <c r="G2377" i="2"/>
  <c r="G2370" i="2"/>
  <c r="G2371" i="2"/>
  <c r="G2364" i="2"/>
  <c r="H2364" i="2" s="1"/>
  <c r="G2365" i="2"/>
  <c r="G2358" i="2"/>
  <c r="G2359" i="2"/>
  <c r="G2352" i="2"/>
  <c r="I2352" i="2" s="1"/>
  <c r="G2353" i="2"/>
  <c r="G2346" i="2"/>
  <c r="G2347" i="2"/>
  <c r="G2340" i="2"/>
  <c r="H2340" i="2" s="1"/>
  <c r="G2341" i="2"/>
  <c r="G2334" i="2"/>
  <c r="G2335" i="2"/>
  <c r="G2328" i="2"/>
  <c r="I2328" i="2" s="1"/>
  <c r="G2329" i="2"/>
  <c r="G2322" i="2"/>
  <c r="G2323" i="2"/>
  <c r="G2316" i="2"/>
  <c r="I2316" i="2" s="1"/>
  <c r="G2317" i="2"/>
  <c r="G2310" i="2"/>
  <c r="G2311" i="2"/>
  <c r="G2295" i="2"/>
  <c r="I2295" i="2" s="1"/>
  <c r="G2296" i="2"/>
  <c r="G2289" i="2"/>
  <c r="G2290" i="2"/>
  <c r="G2283" i="2"/>
  <c r="I2283" i="2" s="1"/>
  <c r="G2284" i="2"/>
  <c r="G2277" i="2"/>
  <c r="G2278" i="2"/>
  <c r="G2271" i="2"/>
  <c r="I2271" i="2" s="1"/>
  <c r="G2272" i="2"/>
  <c r="G2265" i="2"/>
  <c r="G2266" i="2"/>
  <c r="G2259" i="2"/>
  <c r="I2259" i="2" s="1"/>
  <c r="G2260" i="2"/>
  <c r="G2253" i="2"/>
  <c r="G2254" i="2"/>
  <c r="G2247" i="2"/>
  <c r="I2247" i="2" s="1"/>
  <c r="G2248" i="2"/>
  <c r="G2241" i="2"/>
  <c r="G2242" i="2"/>
  <c r="G2235" i="2"/>
  <c r="H2235" i="2" s="1"/>
  <c r="G2236" i="2"/>
  <c r="G2229" i="2"/>
  <c r="G2230" i="2"/>
  <c r="G2223" i="2"/>
  <c r="I2223" i="2" s="1"/>
  <c r="G2224" i="2"/>
  <c r="G2217" i="2"/>
  <c r="G2218" i="2"/>
  <c r="G2211" i="2"/>
  <c r="I2211" i="2" s="1"/>
  <c r="G2212" i="2"/>
  <c r="G2205" i="2"/>
  <c r="I2205" i="2" s="1"/>
  <c r="E2206" i="2"/>
  <c r="G2206" i="2" s="1"/>
  <c r="G2196" i="2"/>
  <c r="H2196" i="2" s="1"/>
  <c r="G2197" i="2"/>
  <c r="G2190" i="2"/>
  <c r="H2190" i="2" s="1"/>
  <c r="G2191" i="2"/>
  <c r="G2184" i="2"/>
  <c r="H2184" i="2" s="1"/>
  <c r="G2185" i="2"/>
  <c r="G2178" i="2"/>
  <c r="H2178" i="2" s="1"/>
  <c r="G2179" i="2"/>
  <c r="G2172" i="2"/>
  <c r="I2172" i="2" s="1"/>
  <c r="G2173" i="2"/>
  <c r="G2166" i="2"/>
  <c r="I2166" i="2" s="1"/>
  <c r="G2167" i="2"/>
  <c r="G2160" i="2"/>
  <c r="H2160" i="2" s="1"/>
  <c r="G2161" i="2"/>
  <c r="G2154" i="2"/>
  <c r="G2155" i="2"/>
  <c r="G2148" i="2"/>
  <c r="I2148" i="2" s="1"/>
  <c r="G2149" i="2"/>
  <c r="G2142" i="2"/>
  <c r="I2142" i="2" s="1"/>
  <c r="G2143" i="2"/>
  <c r="G2136" i="2"/>
  <c r="I2136" i="2" s="1"/>
  <c r="G2137" i="2"/>
  <c r="G2130" i="2"/>
  <c r="I2130" i="2" s="1"/>
  <c r="G2131" i="2"/>
  <c r="G2124" i="2"/>
  <c r="H2124" i="2" s="1"/>
  <c r="G2125" i="2"/>
  <c r="G2118" i="2"/>
  <c r="I2118" i="2" s="1"/>
  <c r="G2119" i="2"/>
  <c r="G2112" i="2"/>
  <c r="H2112" i="2" s="1"/>
  <c r="G2113" i="2"/>
  <c r="G2106" i="2"/>
  <c r="I2106" i="2" s="1"/>
  <c r="G2097" i="2"/>
  <c r="I2097" i="2" s="1"/>
  <c r="G2098" i="2"/>
  <c r="G2091" i="2"/>
  <c r="H2091" i="2" s="1"/>
  <c r="G2092" i="2"/>
  <c r="G2085" i="2"/>
  <c r="H2085" i="2" s="1"/>
  <c r="G2086" i="2"/>
  <c r="G2079" i="2"/>
  <c r="I2079" i="2" s="1"/>
  <c r="G2080" i="2"/>
  <c r="G2073" i="2"/>
  <c r="I2073" i="2" s="1"/>
  <c r="G2074" i="2"/>
  <c r="G2067" i="2"/>
  <c r="I2067" i="2" s="1"/>
  <c r="G2068" i="2"/>
  <c r="G2061" i="2"/>
  <c r="I2061" i="2" s="1"/>
  <c r="G2062" i="2"/>
  <c r="G2055" i="2"/>
  <c r="I2055" i="2" s="1"/>
  <c r="G2056" i="2"/>
  <c r="G2049" i="2"/>
  <c r="I2049" i="2" s="1"/>
  <c r="G2050" i="2"/>
  <c r="G2043" i="2"/>
  <c r="I2043" i="2" s="1"/>
  <c r="G2044" i="2"/>
  <c r="G2037" i="2"/>
  <c r="H2037" i="2" s="1"/>
  <c r="G2038" i="2"/>
  <c r="G2031" i="2"/>
  <c r="I2031" i="2" s="1"/>
  <c r="G2032" i="2"/>
  <c r="G2025" i="2"/>
  <c r="I2025" i="2" s="1"/>
  <c r="G2026" i="2"/>
  <c r="G2019" i="2"/>
  <c r="H2019" i="2" s="1"/>
  <c r="G2020" i="2"/>
  <c r="G2013" i="2"/>
  <c r="H2013" i="2" s="1"/>
  <c r="G2014" i="2"/>
  <c r="G2007" i="2"/>
  <c r="I2007" i="2" s="1"/>
  <c r="E2008" i="2"/>
  <c r="G2008" i="2" s="1"/>
  <c r="G1998" i="2"/>
  <c r="H1998" i="2" s="1"/>
  <c r="G1999" i="2"/>
  <c r="G1992" i="2"/>
  <c r="I1992" i="2" s="1"/>
  <c r="G1993" i="2"/>
  <c r="G1986" i="2"/>
  <c r="H1986" i="2" s="1"/>
  <c r="G1987" i="2"/>
  <c r="G1980" i="2"/>
  <c r="I1980" i="2" s="1"/>
  <c r="G1981" i="2"/>
  <c r="G1974" i="2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H1908" i="2" s="1"/>
  <c r="J1908" i="2" s="1"/>
  <c r="E1909" i="2"/>
  <c r="G1909" i="2" s="1"/>
  <c r="G1899" i="2"/>
  <c r="I1899" i="2" s="1"/>
  <c r="G1900" i="2"/>
  <c r="G1893" i="2"/>
  <c r="I1893" i="2" s="1"/>
  <c r="E1895" i="2"/>
  <c r="G1894" i="2"/>
  <c r="G1887" i="2"/>
  <c r="I1887" i="2" s="1"/>
  <c r="G1888" i="2"/>
  <c r="G1881" i="2"/>
  <c r="I1881" i="2" s="1"/>
  <c r="G1882" i="2"/>
  <c r="G1875" i="2"/>
  <c r="I1875" i="2" s="1"/>
  <c r="G1876" i="2"/>
  <c r="G1869" i="2"/>
  <c r="H1869" i="2" s="1"/>
  <c r="G1870" i="2"/>
  <c r="G1863" i="2"/>
  <c r="I1863" i="2" s="1"/>
  <c r="G1864" i="2"/>
  <c r="G1857" i="2"/>
  <c r="H1857" i="2" s="1"/>
  <c r="G1858" i="2"/>
  <c r="G1851" i="2"/>
  <c r="I1851" i="2" s="1"/>
  <c r="G1852" i="2"/>
  <c r="G1845" i="2"/>
  <c r="H1845" i="2" s="1"/>
  <c r="G1846" i="2"/>
  <c r="G1839" i="2"/>
  <c r="I1839" i="2" s="1"/>
  <c r="G1840" i="2"/>
  <c r="G1833" i="2"/>
  <c r="H1833" i="2" s="1"/>
  <c r="G1834" i="2"/>
  <c r="G1827" i="2"/>
  <c r="H1827" i="2" s="1"/>
  <c r="G1828" i="2"/>
  <c r="G1821" i="2"/>
  <c r="I1821" i="2" s="1"/>
  <c r="G1822" i="2"/>
  <c r="G1815" i="2"/>
  <c r="I1815" i="2" s="1"/>
  <c r="G1816" i="2"/>
  <c r="E1810" i="2"/>
  <c r="E1811" i="2" s="1"/>
  <c r="G1800" i="2"/>
  <c r="H1800" i="2" s="1"/>
  <c r="G1801" i="2"/>
  <c r="G1794" i="2"/>
  <c r="I1794" i="2" s="1"/>
  <c r="G1795" i="2"/>
  <c r="G1788" i="2"/>
  <c r="H1788" i="2" s="1"/>
  <c r="G1789" i="2"/>
  <c r="G1782" i="2"/>
  <c r="H1782" i="2" s="1"/>
  <c r="G1783" i="2"/>
  <c r="G1776" i="2"/>
  <c r="I1776" i="2" s="1"/>
  <c r="G1777" i="2"/>
  <c r="G1770" i="2"/>
  <c r="H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I1746" i="2" s="1"/>
  <c r="G1747" i="2"/>
  <c r="G1740" i="2"/>
  <c r="I1740" i="2" s="1"/>
  <c r="G1741" i="2"/>
  <c r="G1734" i="2"/>
  <c r="H1734" i="2" s="1"/>
  <c r="G1735" i="2"/>
  <c r="G1728" i="2"/>
  <c r="I1728" i="2" s="1"/>
  <c r="G1729" i="2"/>
  <c r="G1722" i="2"/>
  <c r="I1722" i="2" s="1"/>
  <c r="G1723" i="2"/>
  <c r="G1716" i="2"/>
  <c r="I1716" i="2" s="1"/>
  <c r="G1717" i="2"/>
  <c r="E1711" i="2"/>
  <c r="G1711" i="2" s="1"/>
  <c r="G1701" i="2"/>
  <c r="G1702" i="2"/>
  <c r="G1695" i="2"/>
  <c r="H1695" i="2" s="1"/>
  <c r="G1696" i="2"/>
  <c r="G1689" i="2"/>
  <c r="I1689" i="2" s="1"/>
  <c r="G1690" i="2"/>
  <c r="G1683" i="2"/>
  <c r="H1683" i="2" s="1"/>
  <c r="G1684" i="2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I1653" i="2" s="1"/>
  <c r="G1654" i="2"/>
  <c r="G1647" i="2"/>
  <c r="H1647" i="2" s="1"/>
  <c r="G1648" i="2"/>
  <c r="G1641" i="2"/>
  <c r="I1641" i="2" s="1"/>
  <c r="G1642" i="2"/>
  <c r="G1635" i="2"/>
  <c r="I1635" i="2" s="1"/>
  <c r="G1636" i="2"/>
  <c r="G1629" i="2"/>
  <c r="H1629" i="2" s="1"/>
  <c r="G1630" i="2"/>
  <c r="G1623" i="2"/>
  <c r="I1623" i="2" s="1"/>
  <c r="G1624" i="2"/>
  <c r="G1617" i="2"/>
  <c r="I1617" i="2" s="1"/>
  <c r="G1618" i="2"/>
  <c r="G1602" i="2"/>
  <c r="I1602" i="2" s="1"/>
  <c r="G1603" i="2"/>
  <c r="G1596" i="2"/>
  <c r="H1596" i="2" s="1"/>
  <c r="G1597" i="2"/>
  <c r="G1590" i="2"/>
  <c r="I1590" i="2" s="1"/>
  <c r="G1591" i="2"/>
  <c r="G1584" i="2"/>
  <c r="H1584" i="2" s="1"/>
  <c r="G1585" i="2"/>
  <c r="G1578" i="2"/>
  <c r="I1578" i="2" s="1"/>
  <c r="G1579" i="2"/>
  <c r="G1572" i="2"/>
  <c r="I1572" i="2" s="1"/>
  <c r="G1573" i="2"/>
  <c r="G1566" i="2"/>
  <c r="H1566" i="2" s="1"/>
  <c r="G1567" i="2"/>
  <c r="G1560" i="2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I1536" i="2" s="1"/>
  <c r="G1537" i="2"/>
  <c r="G1530" i="2"/>
  <c r="H1530" i="2" s="1"/>
  <c r="G1531" i="2"/>
  <c r="G1524" i="2"/>
  <c r="I1524" i="2" s="1"/>
  <c r="G1525" i="2"/>
  <c r="G1518" i="2"/>
  <c r="I1518" i="2" s="1"/>
  <c r="G1519" i="2"/>
  <c r="G1503" i="2"/>
  <c r="I1503" i="2" s="1"/>
  <c r="G1504" i="2"/>
  <c r="G1497" i="2"/>
  <c r="H1497" i="2" s="1"/>
  <c r="G1498" i="2"/>
  <c r="G1491" i="2"/>
  <c r="I1491" i="2" s="1"/>
  <c r="G1492" i="2"/>
  <c r="G1485" i="2"/>
  <c r="I1485" i="2" s="1"/>
  <c r="G1486" i="2"/>
  <c r="G1479" i="2"/>
  <c r="I1479" i="2" s="1"/>
  <c r="G1480" i="2"/>
  <c r="G1473" i="2"/>
  <c r="H1473" i="2" s="1"/>
  <c r="G1474" i="2"/>
  <c r="G1467" i="2"/>
  <c r="I1467" i="2" s="1"/>
  <c r="G1468" i="2"/>
  <c r="G1461" i="2"/>
  <c r="I1461" i="2" s="1"/>
  <c r="G1462" i="2"/>
  <c r="G1455" i="2"/>
  <c r="H1455" i="2" s="1"/>
  <c r="G1456" i="2"/>
  <c r="G1449" i="2"/>
  <c r="H1449" i="2" s="1"/>
  <c r="G1450" i="2"/>
  <c r="G1443" i="2"/>
  <c r="I1443" i="2" s="1"/>
  <c r="G1444" i="2"/>
  <c r="G1437" i="2"/>
  <c r="H1437" i="2" s="1"/>
  <c r="G1438" i="2"/>
  <c r="G1431" i="2"/>
  <c r="H1431" i="2" s="1"/>
  <c r="G1432" i="2"/>
  <c r="G1425" i="2"/>
  <c r="H1425" i="2" s="1"/>
  <c r="G1426" i="2"/>
  <c r="G1419" i="2"/>
  <c r="I1419" i="2" s="1"/>
  <c r="G1420" i="2"/>
  <c r="G1404" i="2"/>
  <c r="I1404" i="2" s="1"/>
  <c r="G1405" i="2"/>
  <c r="G1398" i="2"/>
  <c r="I1398" i="2" s="1"/>
  <c r="G1399" i="2"/>
  <c r="G1392" i="2"/>
  <c r="H1392" i="2" s="1"/>
  <c r="G1393" i="2"/>
  <c r="G1386" i="2"/>
  <c r="H1386" i="2" s="1"/>
  <c r="G1387" i="2"/>
  <c r="G1380" i="2"/>
  <c r="I1380" i="2" s="1"/>
  <c r="G1381" i="2"/>
  <c r="G1374" i="2"/>
  <c r="H1374" i="2" s="1"/>
  <c r="G1375" i="2"/>
  <c r="G1368" i="2"/>
  <c r="H1368" i="2" s="1"/>
  <c r="G1369" i="2"/>
  <c r="G1362" i="2"/>
  <c r="I1362" i="2" s="1"/>
  <c r="G1363" i="2"/>
  <c r="G1356" i="2"/>
  <c r="I1356" i="2" s="1"/>
  <c r="G1357" i="2"/>
  <c r="G1350" i="2"/>
  <c r="H1350" i="2" s="1"/>
  <c r="G1351" i="2"/>
  <c r="G1344" i="2"/>
  <c r="H1344" i="2" s="1"/>
  <c r="G1345" i="2"/>
  <c r="G1338" i="2"/>
  <c r="I1338" i="2" s="1"/>
  <c r="G1339" i="2"/>
  <c r="G1332" i="2"/>
  <c r="I1332" i="2" s="1"/>
  <c r="G1333" i="2"/>
  <c r="G1326" i="2"/>
  <c r="I1326" i="2" s="1"/>
  <c r="G1327" i="2"/>
  <c r="G1320" i="2"/>
  <c r="H1320" i="2" s="1"/>
  <c r="G1321" i="2"/>
  <c r="G1305" i="2"/>
  <c r="I1305" i="2" s="1"/>
  <c r="G1306" i="2"/>
  <c r="G1299" i="2"/>
  <c r="I1299" i="2" s="1"/>
  <c r="G1300" i="2"/>
  <c r="G1293" i="2"/>
  <c r="H1293" i="2" s="1"/>
  <c r="G1294" i="2"/>
  <c r="G1287" i="2"/>
  <c r="I1287" i="2" s="1"/>
  <c r="G1288" i="2"/>
  <c r="G1281" i="2"/>
  <c r="I1281" i="2" s="1"/>
  <c r="G1282" i="2"/>
  <c r="G1275" i="2"/>
  <c r="I1275" i="2" s="1"/>
  <c r="G1276" i="2"/>
  <c r="G1269" i="2"/>
  <c r="H1269" i="2" s="1"/>
  <c r="G1270" i="2"/>
  <c r="G1263" i="2"/>
  <c r="I1263" i="2" s="1"/>
  <c r="G1264" i="2"/>
  <c r="G1257" i="2"/>
  <c r="I1257" i="2" s="1"/>
  <c r="G1258" i="2"/>
  <c r="G1251" i="2"/>
  <c r="I1251" i="2" s="1"/>
  <c r="G1252" i="2"/>
  <c r="G1245" i="2"/>
  <c r="H1245" i="2" s="1"/>
  <c r="G1246" i="2"/>
  <c r="G1239" i="2"/>
  <c r="H1239" i="2" s="1"/>
  <c r="G1240" i="2"/>
  <c r="G1233" i="2"/>
  <c r="H1233" i="2" s="1"/>
  <c r="G1234" i="2"/>
  <c r="G1227" i="2"/>
  <c r="I1227" i="2" s="1"/>
  <c r="G1228" i="2"/>
  <c r="G1221" i="2"/>
  <c r="H1221" i="2" s="1"/>
  <c r="G1222" i="2"/>
  <c r="G1215" i="2"/>
  <c r="I1215" i="2" s="1"/>
  <c r="E1216" i="2"/>
  <c r="G1216" i="2" s="1"/>
  <c r="G1206" i="2"/>
  <c r="I1206" i="2" s="1"/>
  <c r="G1207" i="2"/>
  <c r="G1200" i="2"/>
  <c r="H1200" i="2" s="1"/>
  <c r="G1201" i="2"/>
  <c r="G1194" i="2"/>
  <c r="H1194" i="2" s="1"/>
  <c r="G1195" i="2"/>
  <c r="G1188" i="2"/>
  <c r="H1188" i="2" s="1"/>
  <c r="G1189" i="2"/>
  <c r="G1182" i="2"/>
  <c r="I1182" i="2" s="1"/>
  <c r="G1183" i="2"/>
  <c r="G1176" i="2"/>
  <c r="I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H1134" i="2" s="1"/>
  <c r="G1135" i="2"/>
  <c r="G1128" i="2"/>
  <c r="H1128" i="2" s="1"/>
  <c r="G1129" i="2"/>
  <c r="G1122" i="2"/>
  <c r="I1122" i="2" s="1"/>
  <c r="G1123" i="2"/>
  <c r="G1116" i="2"/>
  <c r="I1116" i="2" s="1"/>
  <c r="E1117" i="2"/>
  <c r="G1117" i="2" s="1"/>
  <c r="E1096" i="2"/>
  <c r="G1096" i="2" s="1"/>
  <c r="G1107" i="2"/>
  <c r="I1107" i="2" s="1"/>
  <c r="G1108" i="2"/>
  <c r="G1101" i="2"/>
  <c r="I1101" i="2" s="1"/>
  <c r="G1102" i="2"/>
  <c r="G1095" i="2"/>
  <c r="H1095" i="2" s="1"/>
  <c r="G1089" i="2"/>
  <c r="H1089" i="2" s="1"/>
  <c r="G1090" i="2"/>
  <c r="G1083" i="2"/>
  <c r="I1083" i="2" s="1"/>
  <c r="G1084" i="2"/>
  <c r="G1077" i="2"/>
  <c r="H1077" i="2" s="1"/>
  <c r="G1078" i="2"/>
  <c r="G1071" i="2"/>
  <c r="H1071" i="2" s="1"/>
  <c r="G1072" i="2"/>
  <c r="G1065" i="2"/>
  <c r="I1065" i="2" s="1"/>
  <c r="G1066" i="2"/>
  <c r="G1059" i="2"/>
  <c r="I1059" i="2" s="1"/>
  <c r="G1060" i="2"/>
  <c r="G1053" i="2"/>
  <c r="I1053" i="2" s="1"/>
  <c r="G1054" i="2"/>
  <c r="G1047" i="2"/>
  <c r="H1047" i="2" s="1"/>
  <c r="G1048" i="2"/>
  <c r="G1041" i="2"/>
  <c r="H1041" i="2" s="1"/>
  <c r="G1042" i="2"/>
  <c r="G1035" i="2"/>
  <c r="H1035" i="2" s="1"/>
  <c r="G1036" i="2"/>
  <c r="G1029" i="2"/>
  <c r="I1029" i="2" s="1"/>
  <c r="G1030" i="2"/>
  <c r="G1023" i="2"/>
  <c r="H1023" i="2" s="1"/>
  <c r="G1024" i="2"/>
  <c r="G1017" i="2"/>
  <c r="I1017" i="2" s="1"/>
  <c r="E1018" i="2"/>
  <c r="G1018" i="2" s="1"/>
  <c r="G1008" i="2"/>
  <c r="I1008" i="2" s="1"/>
  <c r="G1009" i="2"/>
  <c r="E1010" i="2"/>
  <c r="G1002" i="2"/>
  <c r="H1002" i="2" s="1"/>
  <c r="G1003" i="2"/>
  <c r="G996" i="2"/>
  <c r="H996" i="2" s="1"/>
  <c r="G997" i="2"/>
  <c r="G990" i="2"/>
  <c r="H990" i="2" s="1"/>
  <c r="G991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H948" i="2" s="1"/>
  <c r="G949" i="2"/>
  <c r="G942" i="2"/>
  <c r="H942" i="2" s="1"/>
  <c r="G943" i="2"/>
  <c r="G936" i="2"/>
  <c r="I936" i="2" s="1"/>
  <c r="G937" i="2"/>
  <c r="G930" i="2"/>
  <c r="I930" i="2" s="1"/>
  <c r="G931" i="2"/>
  <c r="G924" i="2"/>
  <c r="I924" i="2" s="1"/>
  <c r="G925" i="2"/>
  <c r="G918" i="2"/>
  <c r="H918" i="2" s="1"/>
  <c r="J918" i="2" s="1"/>
  <c r="E919" i="2"/>
  <c r="G919" i="2" s="1"/>
  <c r="G910" i="2"/>
  <c r="G904" i="2"/>
  <c r="G898" i="2"/>
  <c r="G892" i="2"/>
  <c r="G886" i="2"/>
  <c r="G880" i="2"/>
  <c r="G874" i="2"/>
  <c r="G868" i="2"/>
  <c r="G862" i="2"/>
  <c r="G856" i="2"/>
  <c r="G850" i="2"/>
  <c r="G844" i="2"/>
  <c r="G838" i="2"/>
  <c r="G832" i="2"/>
  <c r="G826" i="2"/>
  <c r="G909" i="2"/>
  <c r="G903" i="2"/>
  <c r="I903" i="2" s="1"/>
  <c r="G897" i="2"/>
  <c r="G891" i="2"/>
  <c r="G885" i="2"/>
  <c r="G879" i="2"/>
  <c r="G873" i="2"/>
  <c r="G867" i="2"/>
  <c r="G861" i="2"/>
  <c r="G855" i="2"/>
  <c r="G849" i="2"/>
  <c r="G843" i="2"/>
  <c r="G837" i="2"/>
  <c r="G831" i="2"/>
  <c r="I831" i="2" s="1"/>
  <c r="G825" i="2"/>
  <c r="G819" i="2"/>
  <c r="H819" i="2" s="1"/>
  <c r="J819" i="2" s="1"/>
  <c r="G820" i="2"/>
  <c r="G810" i="2"/>
  <c r="H810" i="2" s="1"/>
  <c r="G811" i="2"/>
  <c r="G804" i="2"/>
  <c r="I804" i="2" s="1"/>
  <c r="G805" i="2"/>
  <c r="G798" i="2"/>
  <c r="H798" i="2" s="1"/>
  <c r="G799" i="2"/>
  <c r="G792" i="2"/>
  <c r="I792" i="2" s="1"/>
  <c r="G793" i="2"/>
  <c r="G786" i="2"/>
  <c r="I786" i="2" s="1"/>
  <c r="G787" i="2"/>
  <c r="G780" i="2"/>
  <c r="I780" i="2" s="1"/>
  <c r="G781" i="2"/>
  <c r="G774" i="2"/>
  <c r="I774" i="2" s="1"/>
  <c r="G775" i="2"/>
  <c r="G768" i="2"/>
  <c r="H768" i="2" s="1"/>
  <c r="G769" i="2"/>
  <c r="G762" i="2"/>
  <c r="I762" i="2" s="1"/>
  <c r="G763" i="2"/>
  <c r="G756" i="2"/>
  <c r="I756" i="2" s="1"/>
  <c r="G757" i="2"/>
  <c r="G750" i="2"/>
  <c r="H750" i="2" s="1"/>
  <c r="G751" i="2"/>
  <c r="G744" i="2"/>
  <c r="I744" i="2" s="1"/>
  <c r="G745" i="2"/>
  <c r="G738" i="2"/>
  <c r="I738" i="2" s="1"/>
  <c r="G739" i="2"/>
  <c r="G732" i="2"/>
  <c r="I732" i="2" s="1"/>
  <c r="G733" i="2"/>
  <c r="G726" i="2"/>
  <c r="I726" i="2" s="1"/>
  <c r="G727" i="2"/>
  <c r="G720" i="2"/>
  <c r="H720" i="2" s="1"/>
  <c r="J720" i="2" s="1"/>
  <c r="E721" i="2"/>
  <c r="G721" i="2" s="1"/>
  <c r="G711" i="2"/>
  <c r="I711" i="2" s="1"/>
  <c r="G712" i="2"/>
  <c r="G705" i="2"/>
  <c r="I705" i="2" s="1"/>
  <c r="G706" i="2"/>
  <c r="G691" i="2"/>
  <c r="G690" i="2"/>
  <c r="G675" i="2"/>
  <c r="H675" i="2" s="1"/>
  <c r="G676" i="2"/>
  <c r="G669" i="2"/>
  <c r="I669" i="2" s="1"/>
  <c r="G670" i="2"/>
  <c r="G663" i="2"/>
  <c r="H663" i="2" s="1"/>
  <c r="G664" i="2"/>
  <c r="G649" i="2"/>
  <c r="G648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E613" i="2"/>
  <c r="G613" i="2" s="1"/>
  <c r="G603" i="2"/>
  <c r="I603" i="2" s="1"/>
  <c r="E604" i="2"/>
  <c r="G604" i="2" s="1"/>
  <c r="G594" i="2"/>
  <c r="I594" i="2" s="1"/>
  <c r="G595" i="2"/>
  <c r="G588" i="2"/>
  <c r="I588" i="2" s="1"/>
  <c r="G589" i="2"/>
  <c r="G582" i="2"/>
  <c r="H582" i="2" s="1"/>
  <c r="G583" i="2"/>
  <c r="G576" i="2"/>
  <c r="H576" i="2" s="1"/>
  <c r="G577" i="2"/>
  <c r="G570" i="2"/>
  <c r="H570" i="2" s="1"/>
  <c r="G571" i="2"/>
  <c r="G564" i="2"/>
  <c r="H564" i="2" s="1"/>
  <c r="E565" i="2"/>
  <c r="G565" i="2" s="1"/>
  <c r="G555" i="2"/>
  <c r="I555" i="2" s="1"/>
  <c r="G556" i="2"/>
  <c r="G549" i="2"/>
  <c r="I549" i="2" s="1"/>
  <c r="G550" i="2"/>
  <c r="G543" i="2"/>
  <c r="I543" i="2" s="1"/>
  <c r="G544" i="2"/>
  <c r="G537" i="2"/>
  <c r="H537" i="2" s="1"/>
  <c r="G538" i="2"/>
  <c r="G531" i="2"/>
  <c r="H531" i="2" s="1"/>
  <c r="G532" i="2"/>
  <c r="G525" i="2"/>
  <c r="I525" i="2" s="1"/>
  <c r="G526" i="2"/>
  <c r="G519" i="2"/>
  <c r="I519" i="2" s="1"/>
  <c r="G520" i="2"/>
  <c r="G513" i="2"/>
  <c r="I513" i="2" s="1"/>
  <c r="G514" i="2"/>
  <c r="G507" i="2"/>
  <c r="H507" i="2" s="1"/>
  <c r="G508" i="2"/>
  <c r="G501" i="2"/>
  <c r="H501" i="2" s="1"/>
  <c r="G502" i="2"/>
  <c r="G495" i="2"/>
  <c r="I495" i="2" s="1"/>
  <c r="G496" i="2"/>
  <c r="G489" i="2"/>
  <c r="H489" i="2" s="1"/>
  <c r="G490" i="2"/>
  <c r="G483" i="2"/>
  <c r="I483" i="2" s="1"/>
  <c r="G484" i="2"/>
  <c r="G477" i="2"/>
  <c r="I477" i="2" s="1"/>
  <c r="G478" i="2"/>
  <c r="G471" i="2"/>
  <c r="I471" i="2" s="1"/>
  <c r="E472" i="2"/>
  <c r="E473" i="2" s="1"/>
  <c r="E463" i="2"/>
  <c r="G463" i="2" s="1"/>
  <c r="G453" i="2"/>
  <c r="I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05" i="2"/>
  <c r="I405" i="2" s="1"/>
  <c r="G406" i="2"/>
  <c r="G399" i="2"/>
  <c r="I399" i="2" s="1"/>
  <c r="E400" i="2"/>
  <c r="G400" i="2" s="1"/>
  <c r="G390" i="2"/>
  <c r="H390" i="2" s="1"/>
  <c r="J390" i="2" s="1"/>
  <c r="E391" i="2"/>
  <c r="G391" i="2" s="1"/>
  <c r="G381" i="2"/>
  <c r="I381" i="2" s="1"/>
  <c r="G382" i="2"/>
  <c r="G375" i="2"/>
  <c r="I375" i="2" s="1"/>
  <c r="G376" i="2"/>
  <c r="G369" i="2"/>
  <c r="H369" i="2" s="1"/>
  <c r="G370" i="2"/>
  <c r="G363" i="2"/>
  <c r="I363" i="2" s="1"/>
  <c r="E364" i="2"/>
  <c r="G364" i="2" s="1"/>
  <c r="G354" i="2"/>
  <c r="I354" i="2" s="1"/>
  <c r="G355" i="2"/>
  <c r="G348" i="2"/>
  <c r="I348" i="2" s="1"/>
  <c r="G349" i="2"/>
  <c r="G342" i="2"/>
  <c r="I342" i="2" s="1"/>
  <c r="E343" i="2"/>
  <c r="G343" i="2" s="1"/>
  <c r="G333" i="2"/>
  <c r="H333" i="2" s="1"/>
  <c r="G334" i="2"/>
  <c r="G327" i="2"/>
  <c r="I327" i="2" s="1"/>
  <c r="E328" i="2"/>
  <c r="G328" i="2" s="1"/>
  <c r="G318" i="2"/>
  <c r="I318" i="2" s="1"/>
  <c r="G319" i="2"/>
  <c r="G312" i="2"/>
  <c r="I312" i="2" s="1"/>
  <c r="G313" i="2"/>
  <c r="G306" i="2"/>
  <c r="H306" i="2" s="1"/>
  <c r="G307" i="2"/>
  <c r="G300" i="2"/>
  <c r="I300" i="2" s="1"/>
  <c r="G301" i="2"/>
  <c r="G294" i="2"/>
  <c r="H294" i="2" s="1"/>
  <c r="J294" i="2" s="1"/>
  <c r="E295" i="2"/>
  <c r="G295" i="2" s="1"/>
  <c r="G285" i="2"/>
  <c r="I285" i="2" s="1"/>
  <c r="G286" i="2"/>
  <c r="G279" i="2"/>
  <c r="I279" i="2" s="1"/>
  <c r="G280" i="2"/>
  <c r="E274" i="2"/>
  <c r="G274" i="2" s="1"/>
  <c r="E265" i="2"/>
  <c r="G265" i="2" s="1"/>
  <c r="G255" i="2"/>
  <c r="H255" i="2" s="1"/>
  <c r="G256" i="2"/>
  <c r="G249" i="2"/>
  <c r="I249" i="2" s="1"/>
  <c r="G250" i="2"/>
  <c r="G244" i="2"/>
  <c r="G243" i="2"/>
  <c r="G238" i="2"/>
  <c r="G237" i="2"/>
  <c r="H237" i="2" s="1"/>
  <c r="G222" i="2"/>
  <c r="I222" i="2" s="1"/>
  <c r="G223" i="2"/>
  <c r="G216" i="2"/>
  <c r="H216" i="2" s="1"/>
  <c r="G217" i="2"/>
  <c r="G210" i="2"/>
  <c r="I210" i="2" s="1"/>
  <c r="G211" i="2"/>
  <c r="G195" i="2"/>
  <c r="H195" i="2" s="1"/>
  <c r="G196" i="2"/>
  <c r="G180" i="2"/>
  <c r="I180" i="2" s="1"/>
  <c r="G181" i="2"/>
  <c r="G174" i="2"/>
  <c r="H174" i="2" s="1"/>
  <c r="G175" i="2"/>
  <c r="G168" i="2"/>
  <c r="I168" i="2" s="1"/>
  <c r="G169" i="2"/>
  <c r="G162" i="2"/>
  <c r="H162" i="2" s="1"/>
  <c r="G163" i="2"/>
  <c r="G156" i="2"/>
  <c r="I156" i="2" s="1"/>
  <c r="G157" i="2"/>
  <c r="G150" i="2"/>
  <c r="I150" i="2" s="1"/>
  <c r="G151" i="2"/>
  <c r="G144" i="2"/>
  <c r="I144" i="2" s="1"/>
  <c r="E145" i="2"/>
  <c r="G145" i="2" s="1"/>
  <c r="G135" i="2"/>
  <c r="I135" i="2" s="1"/>
  <c r="E136" i="2"/>
  <c r="G136" i="2" s="1"/>
  <c r="G126" i="2"/>
  <c r="I126" i="2" s="1"/>
  <c r="E127" i="2"/>
  <c r="G127" i="2" s="1"/>
  <c r="E18" i="2"/>
  <c r="E19" i="2" s="1"/>
  <c r="G19" i="2" s="1"/>
  <c r="G117" i="2"/>
  <c r="I117" i="2" s="1"/>
  <c r="E118" i="2"/>
  <c r="G118" i="2" s="1"/>
  <c r="G108" i="2"/>
  <c r="H108" i="2" s="1"/>
  <c r="J108" i="2" s="1"/>
  <c r="E109" i="2"/>
  <c r="G109" i="2" s="1"/>
  <c r="G99" i="2"/>
  <c r="H99" i="2" s="1"/>
  <c r="G100" i="2"/>
  <c r="G93" i="2"/>
  <c r="I93" i="2" s="1"/>
  <c r="G94" i="2"/>
  <c r="G87" i="2"/>
  <c r="I87" i="2" s="1"/>
  <c r="E88" i="2"/>
  <c r="G88" i="2" s="1"/>
  <c r="G69" i="2"/>
  <c r="H69" i="2" s="1"/>
  <c r="G70" i="2"/>
  <c r="G63" i="2"/>
  <c r="I63" i="2" s="1"/>
  <c r="G64" i="2"/>
  <c r="G57" i="2"/>
  <c r="I57" i="2" s="1"/>
  <c r="G58" i="2"/>
  <c r="G51" i="2"/>
  <c r="I51" i="2" s="1"/>
  <c r="G52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64" i="2"/>
  <c r="I264" i="2" s="1"/>
  <c r="E9" i="2"/>
  <c r="E10" i="2" s="1"/>
  <c r="G10" i="2" s="1"/>
  <c r="G1710" i="2"/>
  <c r="I1710" i="2" s="1"/>
  <c r="G1809" i="2"/>
  <c r="I1809" i="2" s="1"/>
  <c r="G273" i="2"/>
  <c r="I273" i="2" s="1"/>
  <c r="H1701" i="2"/>
  <c r="I2253" i="2"/>
  <c r="H2310" i="2"/>
  <c r="H2358" i="2"/>
  <c r="I2334" i="2"/>
  <c r="H2334" i="2"/>
  <c r="H2277" i="2"/>
  <c r="I2277" i="2"/>
  <c r="E80" i="2"/>
  <c r="G78" i="2"/>
  <c r="I78" i="2" s="1"/>
  <c r="G231" i="2"/>
  <c r="I231" i="2" s="1"/>
  <c r="H2154" i="2"/>
  <c r="I2154" i="2"/>
  <c r="I2037" i="2"/>
  <c r="H2229" i="2"/>
  <c r="I2229" i="2"/>
  <c r="H1443" i="2"/>
  <c r="H1899" i="2"/>
  <c r="I2382" i="2"/>
  <c r="H2382" i="2"/>
  <c r="G1612" i="2"/>
  <c r="I1612" i="2" s="1"/>
  <c r="I2013" i="2"/>
  <c r="H2130" i="2"/>
  <c r="I1665" i="2"/>
  <c r="I1560" i="2"/>
  <c r="H1938" i="2"/>
  <c r="I2190" i="2"/>
  <c r="I2370" i="2"/>
  <c r="H2370" i="2"/>
  <c r="I1431" i="2"/>
  <c r="G1414" i="2"/>
  <c r="G1413" i="2"/>
  <c r="H1548" i="2"/>
  <c r="I1788" i="2"/>
  <c r="I1455" i="2"/>
  <c r="H1524" i="2"/>
  <c r="H1689" i="2"/>
  <c r="H1962" i="2"/>
  <c r="G1513" i="2"/>
  <c r="G1512" i="2"/>
  <c r="G1611" i="2"/>
  <c r="H1974" i="2"/>
  <c r="H2073" i="2"/>
  <c r="I2394" i="2"/>
  <c r="H2394" i="2"/>
  <c r="I2217" i="2"/>
  <c r="H2217" i="2"/>
  <c r="I2241" i="2"/>
  <c r="H2241" i="2"/>
  <c r="H2118" i="2"/>
  <c r="H2097" i="2"/>
  <c r="H2142" i="2"/>
  <c r="I2265" i="2"/>
  <c r="H2265" i="2"/>
  <c r="I2346" i="2"/>
  <c r="H2346" i="2"/>
  <c r="I1998" i="2"/>
  <c r="H2166" i="2"/>
  <c r="I2289" i="2"/>
  <c r="H2289" i="2"/>
  <c r="I2322" i="2"/>
  <c r="H2322" i="2"/>
  <c r="G2107" i="2"/>
  <c r="G2305" i="2"/>
  <c r="G2304" i="2"/>
  <c r="H2205" i="2"/>
  <c r="G684" i="2"/>
  <c r="G685" i="2"/>
  <c r="G657" i="2"/>
  <c r="G700" i="2"/>
  <c r="G699" i="2"/>
  <c r="G658" i="2"/>
  <c r="I1293" i="2"/>
  <c r="H1326" i="2"/>
  <c r="I1233" i="2"/>
  <c r="G1315" i="2"/>
  <c r="G1314" i="2"/>
  <c r="G414" i="2"/>
  <c r="G415" i="2"/>
  <c r="G424" i="2"/>
  <c r="G423" i="2"/>
  <c r="G462" i="2"/>
  <c r="G190" i="2"/>
  <c r="G205" i="2"/>
  <c r="G189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2295" i="2" l="1"/>
  <c r="H2172" i="2"/>
  <c r="J2172" i="2" s="1"/>
  <c r="I2235" i="2"/>
  <c r="H2247" i="2"/>
  <c r="J2247" i="2" s="1"/>
  <c r="I2184" i="2"/>
  <c r="I2388" i="2"/>
  <c r="I2196" i="2"/>
  <c r="H2259" i="2"/>
  <c r="J2259" i="2" s="1"/>
  <c r="H2352" i="2"/>
  <c r="J2352" i="2" s="1"/>
  <c r="I2124" i="2"/>
  <c r="H2223" i="2"/>
  <c r="J2223" i="2" s="1"/>
  <c r="H2283" i="2"/>
  <c r="J2283" i="2" s="1"/>
  <c r="H2136" i="2"/>
  <c r="J2136" i="2" s="1"/>
  <c r="H2148" i="2"/>
  <c r="J2148" i="2" s="1"/>
  <c r="H2271" i="2"/>
  <c r="J2271" i="2" s="1"/>
  <c r="H2316" i="2"/>
  <c r="J2316" i="2" s="1"/>
  <c r="H2211" i="2"/>
  <c r="J2211" i="2" s="1"/>
  <c r="I2340" i="2"/>
  <c r="I2364" i="2"/>
  <c r="H1467" i="2"/>
  <c r="J1467" i="2" s="1"/>
  <c r="K2025" i="1"/>
  <c r="K1227" i="1"/>
  <c r="H2376" i="2"/>
  <c r="J2376" i="2" s="1"/>
  <c r="H2328" i="2"/>
  <c r="J2328" i="2" s="1"/>
  <c r="K5636" i="1"/>
  <c r="K5640" i="1"/>
  <c r="K5644" i="1"/>
  <c r="H2395" i="2"/>
  <c r="J2395" i="2" s="1"/>
  <c r="I2395" i="2"/>
  <c r="I2396" i="2" s="1"/>
  <c r="J2394" i="2"/>
  <c r="E2396" i="2"/>
  <c r="E2390" i="2"/>
  <c r="G2396" i="2"/>
  <c r="J2388" i="2"/>
  <c r="I2389" i="2"/>
  <c r="H2389" i="2"/>
  <c r="J2389" i="2" s="1"/>
  <c r="G2390" i="2"/>
  <c r="I2383" i="2"/>
  <c r="I2384" i="2" s="1"/>
  <c r="H2383" i="2"/>
  <c r="J2383" i="2" s="1"/>
  <c r="J2382" i="2"/>
  <c r="E2384" i="2"/>
  <c r="G2384" i="2"/>
  <c r="I2377" i="2"/>
  <c r="I2378" i="2" s="1"/>
  <c r="H2377" i="2"/>
  <c r="J2377" i="2" s="1"/>
  <c r="E2378" i="2"/>
  <c r="G2378" i="2"/>
  <c r="J2370" i="2"/>
  <c r="I2371" i="2"/>
  <c r="I2372" i="2" s="1"/>
  <c r="H2371" i="2"/>
  <c r="J2371" i="2" s="1"/>
  <c r="E2372" i="2"/>
  <c r="G2372" i="2"/>
  <c r="J2364" i="2"/>
  <c r="I2365" i="2"/>
  <c r="H2365" i="2"/>
  <c r="J2365" i="2" s="1"/>
  <c r="E2366" i="2"/>
  <c r="G2366" i="2"/>
  <c r="J2358" i="2"/>
  <c r="I2359" i="2"/>
  <c r="H2359" i="2"/>
  <c r="J2359" i="2" s="1"/>
  <c r="E2360" i="2"/>
  <c r="I2358" i="2"/>
  <c r="G2360" i="2"/>
  <c r="E2354" i="2"/>
  <c r="I2353" i="2"/>
  <c r="I2354" i="2" s="1"/>
  <c r="H2353" i="2"/>
  <c r="J2353" i="2" s="1"/>
  <c r="G2354" i="2"/>
  <c r="I2347" i="2"/>
  <c r="I2348" i="2" s="1"/>
  <c r="H2347" i="2"/>
  <c r="J2347" i="2" s="1"/>
  <c r="J2346" i="2"/>
  <c r="E2348" i="2"/>
  <c r="G2348" i="2"/>
  <c r="J2340" i="2"/>
  <c r="E2342" i="2"/>
  <c r="I2341" i="2"/>
  <c r="H2341" i="2"/>
  <c r="J2341" i="2" s="1"/>
  <c r="G2342" i="2"/>
  <c r="I2335" i="2"/>
  <c r="I2336" i="2" s="1"/>
  <c r="H2335" i="2"/>
  <c r="J2335" i="2" s="1"/>
  <c r="E2336" i="2"/>
  <c r="J2334" i="2"/>
  <c r="G2336" i="2"/>
  <c r="I2329" i="2"/>
  <c r="I2330" i="2" s="1"/>
  <c r="H2329" i="2"/>
  <c r="J2329" i="2" s="1"/>
  <c r="E2330" i="2"/>
  <c r="G2330" i="2"/>
  <c r="J2322" i="2"/>
  <c r="E2324" i="2"/>
  <c r="I2323" i="2"/>
  <c r="I2324" i="2" s="1"/>
  <c r="H2323" i="2"/>
  <c r="J2323" i="2" s="1"/>
  <c r="G2324" i="2"/>
  <c r="I2317" i="2"/>
  <c r="I2318" i="2" s="1"/>
  <c r="H2317" i="2"/>
  <c r="J2317" i="2" s="1"/>
  <c r="E2318" i="2"/>
  <c r="G2318" i="2"/>
  <c r="E2312" i="2"/>
  <c r="J2310" i="2"/>
  <c r="I2311" i="2"/>
  <c r="H2311" i="2"/>
  <c r="J2311" i="2" s="1"/>
  <c r="I2310" i="2"/>
  <c r="G2312" i="2"/>
  <c r="H2025" i="2"/>
  <c r="J2025" i="2" s="1"/>
  <c r="H2061" i="2"/>
  <c r="J2061" i="2" s="1"/>
  <c r="H1914" i="2"/>
  <c r="J1914" i="2" s="1"/>
  <c r="I1764" i="2"/>
  <c r="H2049" i="2"/>
  <c r="J2049" i="2" s="1"/>
  <c r="H1740" i="2"/>
  <c r="J1740" i="2" s="1"/>
  <c r="H1950" i="2"/>
  <c r="J1950" i="2" s="1"/>
  <c r="H1716" i="2"/>
  <c r="J1716" i="2" s="1"/>
  <c r="H2296" i="2"/>
  <c r="J2296" i="2" s="1"/>
  <c r="I2296" i="2"/>
  <c r="I2297" i="2" s="1"/>
  <c r="J2295" i="2"/>
  <c r="E2297" i="2"/>
  <c r="G2297" i="2"/>
  <c r="E2291" i="2"/>
  <c r="J2289" i="2"/>
  <c r="I2290" i="2"/>
  <c r="I2291" i="2" s="1"/>
  <c r="H2290" i="2"/>
  <c r="J2290" i="2" s="1"/>
  <c r="G2291" i="2"/>
  <c r="E2285" i="2"/>
  <c r="I2284" i="2"/>
  <c r="I2285" i="2" s="1"/>
  <c r="H2284" i="2"/>
  <c r="J2284" i="2" s="1"/>
  <c r="G2285" i="2"/>
  <c r="J2277" i="2"/>
  <c r="E2279" i="2"/>
  <c r="I2278" i="2"/>
  <c r="I2279" i="2" s="1"/>
  <c r="H2278" i="2"/>
  <c r="J2278" i="2" s="1"/>
  <c r="G2279" i="2"/>
  <c r="E2273" i="2"/>
  <c r="I2272" i="2"/>
  <c r="I2273" i="2" s="1"/>
  <c r="H2272" i="2"/>
  <c r="J2272" i="2" s="1"/>
  <c r="G2273" i="2"/>
  <c r="J2265" i="2"/>
  <c r="I2266" i="2"/>
  <c r="I2267" i="2" s="1"/>
  <c r="H2266" i="2"/>
  <c r="J2266" i="2" s="1"/>
  <c r="E2267" i="2"/>
  <c r="G2267" i="2"/>
  <c r="E2261" i="2"/>
  <c r="I2260" i="2"/>
  <c r="I2261" i="2" s="1"/>
  <c r="H2260" i="2"/>
  <c r="J2260" i="2" s="1"/>
  <c r="G2261" i="2"/>
  <c r="E2255" i="2"/>
  <c r="I2254" i="2"/>
  <c r="I2255" i="2" s="1"/>
  <c r="H2254" i="2"/>
  <c r="J2254" i="2" s="1"/>
  <c r="H2253" i="2"/>
  <c r="G2255" i="2"/>
  <c r="E2249" i="2"/>
  <c r="I2248" i="2"/>
  <c r="I2249" i="2" s="1"/>
  <c r="H2248" i="2"/>
  <c r="J2248" i="2" s="1"/>
  <c r="G2249" i="2"/>
  <c r="E2243" i="2"/>
  <c r="I2242" i="2"/>
  <c r="I2243" i="2" s="1"/>
  <c r="H2242" i="2"/>
  <c r="J2242" i="2" s="1"/>
  <c r="J2241" i="2"/>
  <c r="G2243" i="2"/>
  <c r="J2235" i="2"/>
  <c r="I2236" i="2"/>
  <c r="H2236" i="2"/>
  <c r="J2236" i="2" s="1"/>
  <c r="E2237" i="2"/>
  <c r="G2237" i="2"/>
  <c r="I2230" i="2"/>
  <c r="I2231" i="2" s="1"/>
  <c r="H2230" i="2"/>
  <c r="J2230" i="2" s="1"/>
  <c r="J2229" i="2"/>
  <c r="E2231" i="2"/>
  <c r="G2231" i="2"/>
  <c r="H2224" i="2"/>
  <c r="J2224" i="2" s="1"/>
  <c r="I2224" i="2"/>
  <c r="I2225" i="2" s="1"/>
  <c r="E2225" i="2"/>
  <c r="G2225" i="2"/>
  <c r="J2217" i="2"/>
  <c r="I2218" i="2"/>
  <c r="I2219" i="2" s="1"/>
  <c r="H2218" i="2"/>
  <c r="J2218" i="2" s="1"/>
  <c r="E2219" i="2"/>
  <c r="G2219" i="2"/>
  <c r="E2213" i="2"/>
  <c r="I2212" i="2"/>
  <c r="I2213" i="2" s="1"/>
  <c r="H2212" i="2"/>
  <c r="J2212" i="2" s="1"/>
  <c r="G2213" i="2"/>
  <c r="H2007" i="2"/>
  <c r="J2007" i="2" s="1"/>
  <c r="E1712" i="2"/>
  <c r="H1980" i="2"/>
  <c r="J1980" i="2" s="1"/>
  <c r="I1908" i="2"/>
  <c r="I2178" i="2"/>
  <c r="H2106" i="2"/>
  <c r="J2106" i="2" s="1"/>
  <c r="H2197" i="2"/>
  <c r="J2197" i="2" s="1"/>
  <c r="I2197" i="2"/>
  <c r="E2198" i="2"/>
  <c r="J2196" i="2"/>
  <c r="G2198" i="2"/>
  <c r="E2192" i="2"/>
  <c r="I2191" i="2"/>
  <c r="I2192" i="2" s="1"/>
  <c r="H2191" i="2"/>
  <c r="J2191" i="2" s="1"/>
  <c r="J2190" i="2"/>
  <c r="G2192" i="2"/>
  <c r="I2185" i="2"/>
  <c r="H2185" i="2"/>
  <c r="J2185" i="2" s="1"/>
  <c r="J2184" i="2"/>
  <c r="E2186" i="2"/>
  <c r="G2186" i="2"/>
  <c r="I2179" i="2"/>
  <c r="H2179" i="2"/>
  <c r="J2179" i="2" s="1"/>
  <c r="E2180" i="2"/>
  <c r="J2178" i="2"/>
  <c r="G2180" i="2"/>
  <c r="E2174" i="2"/>
  <c r="I2173" i="2"/>
  <c r="I2174" i="2" s="1"/>
  <c r="H2173" i="2"/>
  <c r="J2173" i="2" s="1"/>
  <c r="G2174" i="2"/>
  <c r="J2166" i="2"/>
  <c r="H2167" i="2"/>
  <c r="J2167" i="2" s="1"/>
  <c r="I2167" i="2"/>
  <c r="I2168" i="2" s="1"/>
  <c r="E2162" i="2"/>
  <c r="E2168" i="2"/>
  <c r="G2168" i="2"/>
  <c r="J2160" i="2"/>
  <c r="I2161" i="2"/>
  <c r="H2161" i="2"/>
  <c r="J2161" i="2" s="1"/>
  <c r="I2160" i="2"/>
  <c r="G2162" i="2"/>
  <c r="J2154" i="2"/>
  <c r="E2156" i="2"/>
  <c r="I2155" i="2"/>
  <c r="I2156" i="2" s="1"/>
  <c r="H2155" i="2"/>
  <c r="J2155" i="2" s="1"/>
  <c r="G2156" i="2"/>
  <c r="I2149" i="2"/>
  <c r="I2150" i="2" s="1"/>
  <c r="H2149" i="2"/>
  <c r="J2149" i="2" s="1"/>
  <c r="E2150" i="2"/>
  <c r="G2150" i="2"/>
  <c r="J2142" i="2"/>
  <c r="I2143" i="2"/>
  <c r="I2144" i="2" s="1"/>
  <c r="H2143" i="2"/>
  <c r="J2143" i="2" s="1"/>
  <c r="E2144" i="2"/>
  <c r="G2144" i="2"/>
  <c r="E2138" i="2"/>
  <c r="I2137" i="2"/>
  <c r="I2138" i="2" s="1"/>
  <c r="H2137" i="2"/>
  <c r="J2137" i="2" s="1"/>
  <c r="G2138" i="2"/>
  <c r="J2130" i="2"/>
  <c r="E2132" i="2"/>
  <c r="I2131" i="2"/>
  <c r="I2132" i="2" s="1"/>
  <c r="H2131" i="2"/>
  <c r="J2131" i="2" s="1"/>
  <c r="G2132" i="2"/>
  <c r="J2124" i="2"/>
  <c r="I2125" i="2"/>
  <c r="H2125" i="2"/>
  <c r="J2125" i="2" s="1"/>
  <c r="E2126" i="2"/>
  <c r="G2126" i="2"/>
  <c r="J2118" i="2"/>
  <c r="E2120" i="2"/>
  <c r="I2119" i="2"/>
  <c r="I2120" i="2" s="1"/>
  <c r="H2119" i="2"/>
  <c r="J2119" i="2" s="1"/>
  <c r="G2120" i="2"/>
  <c r="J2112" i="2"/>
  <c r="E2114" i="2"/>
  <c r="I2113" i="2"/>
  <c r="H2113" i="2"/>
  <c r="J2113" i="2" s="1"/>
  <c r="I2112" i="2"/>
  <c r="G2114" i="2"/>
  <c r="H2067" i="2"/>
  <c r="J2067" i="2" s="1"/>
  <c r="I2091" i="2"/>
  <c r="H2079" i="2"/>
  <c r="J2079" i="2" s="1"/>
  <c r="H2043" i="2"/>
  <c r="J2043" i="2" s="1"/>
  <c r="I2019" i="2"/>
  <c r="H2098" i="2"/>
  <c r="J2098" i="2" s="1"/>
  <c r="I2098" i="2"/>
  <c r="I2099" i="2" s="1"/>
  <c r="E2099" i="2"/>
  <c r="J2097" i="2"/>
  <c r="G2099" i="2"/>
  <c r="J2091" i="2"/>
  <c r="E2093" i="2"/>
  <c r="I2092" i="2"/>
  <c r="H2092" i="2"/>
  <c r="J2092" i="2" s="1"/>
  <c r="G2093" i="2"/>
  <c r="J2085" i="2"/>
  <c r="I2086" i="2"/>
  <c r="H2086" i="2"/>
  <c r="J2086" i="2" s="1"/>
  <c r="E2087" i="2"/>
  <c r="I2085" i="2"/>
  <c r="G2087" i="2"/>
  <c r="I2080" i="2"/>
  <c r="I2081" i="2" s="1"/>
  <c r="H2080" i="2"/>
  <c r="J2080" i="2" s="1"/>
  <c r="E2063" i="2"/>
  <c r="E2081" i="2"/>
  <c r="G2081" i="2"/>
  <c r="J2073" i="2"/>
  <c r="I2074" i="2"/>
  <c r="I2075" i="2" s="1"/>
  <c r="H2074" i="2"/>
  <c r="J2074" i="2" s="1"/>
  <c r="E2075" i="2"/>
  <c r="G2075" i="2"/>
  <c r="H1257" i="2"/>
  <c r="J1257" i="2" s="1"/>
  <c r="H1206" i="2"/>
  <c r="J1206" i="2" s="1"/>
  <c r="H1281" i="2"/>
  <c r="J1281" i="2" s="1"/>
  <c r="H1503" i="2"/>
  <c r="J1503" i="2" s="1"/>
  <c r="H1617" i="2"/>
  <c r="J1617" i="2" s="1"/>
  <c r="H1641" i="2"/>
  <c r="J1641" i="2" s="1"/>
  <c r="H1479" i="2"/>
  <c r="H1122" i="2"/>
  <c r="J1122" i="2" s="1"/>
  <c r="E2069" i="2"/>
  <c r="H1305" i="2"/>
  <c r="J1305" i="2" s="1"/>
  <c r="I1146" i="2"/>
  <c r="H1572" i="2"/>
  <c r="J1572" i="2" s="1"/>
  <c r="I1584" i="2"/>
  <c r="H1653" i="2"/>
  <c r="J1653" i="2" s="1"/>
  <c r="H1362" i="2"/>
  <c r="I2068" i="2"/>
  <c r="I2069" i="2" s="1"/>
  <c r="H2068" i="2"/>
  <c r="J2068" i="2" s="1"/>
  <c r="I1134" i="2"/>
  <c r="H1881" i="2"/>
  <c r="J1881" i="2" s="1"/>
  <c r="I1596" i="2"/>
  <c r="G1810" i="2"/>
  <c r="H1810" i="2" s="1"/>
  <c r="J1810" i="2" s="1"/>
  <c r="G2069" i="2"/>
  <c r="I2062" i="2"/>
  <c r="I2063" i="2" s="1"/>
  <c r="H2062" i="2"/>
  <c r="J2062" i="2" s="1"/>
  <c r="G2063" i="2"/>
  <c r="G2051" i="2"/>
  <c r="I2056" i="2"/>
  <c r="I2057" i="2" s="1"/>
  <c r="H2056" i="2"/>
  <c r="J2056" i="2" s="1"/>
  <c r="E2057" i="2"/>
  <c r="H2055" i="2"/>
  <c r="G2057" i="2"/>
  <c r="E2051" i="2"/>
  <c r="I2050" i="2"/>
  <c r="I2051" i="2" s="1"/>
  <c r="H2050" i="2"/>
  <c r="J2050" i="2" s="1"/>
  <c r="I2044" i="2"/>
  <c r="I2045" i="2" s="1"/>
  <c r="H2044" i="2"/>
  <c r="J2044" i="2" s="1"/>
  <c r="E2045" i="2"/>
  <c r="G2045" i="2"/>
  <c r="I2038" i="2"/>
  <c r="I2039" i="2" s="1"/>
  <c r="H2038" i="2"/>
  <c r="J2038" i="2" s="1"/>
  <c r="E2039" i="2"/>
  <c r="J2037" i="2"/>
  <c r="G2039" i="2"/>
  <c r="H1920" i="2"/>
  <c r="J1920" i="2" s="1"/>
  <c r="I1932" i="2"/>
  <c r="G2009" i="2"/>
  <c r="H1992" i="2"/>
  <c r="J1992" i="2" s="1"/>
  <c r="H1863" i="2"/>
  <c r="J1863" i="2" s="1"/>
  <c r="E2033" i="2"/>
  <c r="I2032" i="2"/>
  <c r="I2033" i="2" s="1"/>
  <c r="H2032" i="2"/>
  <c r="J2032" i="2" s="1"/>
  <c r="H2031" i="2"/>
  <c r="G2033" i="2"/>
  <c r="I2026" i="2"/>
  <c r="I2027" i="2" s="1"/>
  <c r="H2026" i="2"/>
  <c r="J2026" i="2" s="1"/>
  <c r="I1827" i="2"/>
  <c r="H1590" i="2"/>
  <c r="J1590" i="2" s="1"/>
  <c r="E2027" i="2"/>
  <c r="G2027" i="2"/>
  <c r="I2020" i="2"/>
  <c r="H2020" i="2"/>
  <c r="J2020" i="2" s="1"/>
  <c r="J2019" i="2"/>
  <c r="E2015" i="2"/>
  <c r="E2021" i="2"/>
  <c r="G2021" i="2"/>
  <c r="J2013" i="2"/>
  <c r="I2014" i="2"/>
  <c r="I2015" i="2" s="1"/>
  <c r="H2014" i="2"/>
  <c r="J2014" i="2" s="1"/>
  <c r="G2015" i="2"/>
  <c r="G1910" i="2"/>
  <c r="G1994" i="2"/>
  <c r="J1998" i="2"/>
  <c r="E2000" i="2"/>
  <c r="I1999" i="2"/>
  <c r="I2000" i="2" s="1"/>
  <c r="H1999" i="2"/>
  <c r="J1999" i="2" s="1"/>
  <c r="G2000" i="2"/>
  <c r="E1994" i="2"/>
  <c r="E1988" i="2"/>
  <c r="I1993" i="2"/>
  <c r="I1994" i="2" s="1"/>
  <c r="H1993" i="2"/>
  <c r="J1993" i="2" s="1"/>
  <c r="I1987" i="2"/>
  <c r="H1987" i="2"/>
  <c r="J1987" i="2" s="1"/>
  <c r="J1986" i="2"/>
  <c r="I1986" i="2"/>
  <c r="G1988" i="2"/>
  <c r="I1981" i="2"/>
  <c r="I1982" i="2" s="1"/>
  <c r="H1981" i="2"/>
  <c r="J1981" i="2" s="1"/>
  <c r="E1982" i="2"/>
  <c r="G1982" i="2"/>
  <c r="I1975" i="2"/>
  <c r="H1975" i="2"/>
  <c r="J1975" i="2" s="1"/>
  <c r="E1976" i="2"/>
  <c r="J1974" i="2"/>
  <c r="I1974" i="2"/>
  <c r="I1976" i="2" s="1"/>
  <c r="G1976" i="2"/>
  <c r="G1964" i="2"/>
  <c r="E1970" i="2"/>
  <c r="I1969" i="2"/>
  <c r="I1970" i="2" s="1"/>
  <c r="H1969" i="2"/>
  <c r="J1969" i="2" s="1"/>
  <c r="E1964" i="2"/>
  <c r="H1968" i="2"/>
  <c r="G1970" i="2"/>
  <c r="I1963" i="2"/>
  <c r="I1964" i="2" s="1"/>
  <c r="H1963" i="2"/>
  <c r="J1963" i="2" s="1"/>
  <c r="J1962" i="2"/>
  <c r="G1952" i="2"/>
  <c r="J1956" i="2"/>
  <c r="E1958" i="2"/>
  <c r="I1957" i="2"/>
  <c r="H1957" i="2"/>
  <c r="J1957" i="2" s="1"/>
  <c r="E1952" i="2"/>
  <c r="I1956" i="2"/>
  <c r="G1958" i="2"/>
  <c r="H1951" i="2"/>
  <c r="J1951" i="2" s="1"/>
  <c r="I1951" i="2"/>
  <c r="I1952" i="2" s="1"/>
  <c r="E1946" i="2"/>
  <c r="I1945" i="2"/>
  <c r="I1946" i="2" s="1"/>
  <c r="H1945" i="2"/>
  <c r="J1945" i="2" s="1"/>
  <c r="H1944" i="2"/>
  <c r="G1946" i="2"/>
  <c r="J1938" i="2"/>
  <c r="I1939" i="2"/>
  <c r="I1940" i="2" s="1"/>
  <c r="H1939" i="2"/>
  <c r="J1939" i="2" s="1"/>
  <c r="E1940" i="2"/>
  <c r="G1940" i="2"/>
  <c r="J1932" i="2"/>
  <c r="E1934" i="2"/>
  <c r="I1933" i="2"/>
  <c r="H1933" i="2"/>
  <c r="J1933" i="2" s="1"/>
  <c r="G1934" i="2"/>
  <c r="G1922" i="2"/>
  <c r="E1928" i="2"/>
  <c r="I1927" i="2"/>
  <c r="I1928" i="2" s="1"/>
  <c r="H1927" i="2"/>
  <c r="J1927" i="2" s="1"/>
  <c r="E1922" i="2"/>
  <c r="H1926" i="2"/>
  <c r="G1928" i="2"/>
  <c r="I1921" i="2"/>
  <c r="I1922" i="2" s="1"/>
  <c r="H1921" i="2"/>
  <c r="J1921" i="2" s="1"/>
  <c r="E1916" i="2"/>
  <c r="I1915" i="2"/>
  <c r="I1916" i="2" s="1"/>
  <c r="H1915" i="2"/>
  <c r="J1915" i="2" s="1"/>
  <c r="G1916" i="2"/>
  <c r="H1251" i="2"/>
  <c r="J1251" i="2" s="1"/>
  <c r="H1887" i="2"/>
  <c r="J1887" i="2" s="1"/>
  <c r="I1368" i="2"/>
  <c r="I1188" i="2"/>
  <c r="I1647" i="2"/>
  <c r="I1200" i="2"/>
  <c r="I1530" i="2"/>
  <c r="I1554" i="2"/>
  <c r="H1875" i="2"/>
  <c r="J1875" i="2" s="1"/>
  <c r="H1263" i="2"/>
  <c r="J1263" i="2" s="1"/>
  <c r="I1659" i="2"/>
  <c r="H1815" i="2"/>
  <c r="J1815" i="2" s="1"/>
  <c r="H1839" i="2"/>
  <c r="J1839" i="2" s="1"/>
  <c r="I1449" i="2"/>
  <c r="H1851" i="2"/>
  <c r="J1851" i="2" s="1"/>
  <c r="K5107" i="1"/>
  <c r="K5111" i="1"/>
  <c r="I1869" i="2"/>
  <c r="I1845" i="2"/>
  <c r="K5103" i="1"/>
  <c r="J1899" i="2"/>
  <c r="H1900" i="2"/>
  <c r="J1900" i="2" s="1"/>
  <c r="I1900" i="2"/>
  <c r="I1901" i="2" s="1"/>
  <c r="E1901" i="2"/>
  <c r="G1901" i="2"/>
  <c r="H1894" i="2"/>
  <c r="J1894" i="2" s="1"/>
  <c r="I1894" i="2"/>
  <c r="I1895" i="2" s="1"/>
  <c r="E1889" i="2"/>
  <c r="H1893" i="2"/>
  <c r="G1895" i="2"/>
  <c r="H1888" i="2"/>
  <c r="J1888" i="2" s="1"/>
  <c r="I1888" i="2"/>
  <c r="I1889" i="2" s="1"/>
  <c r="G1889" i="2"/>
  <c r="E1883" i="2"/>
  <c r="I1882" i="2"/>
  <c r="I1883" i="2" s="1"/>
  <c r="H1882" i="2"/>
  <c r="J1882" i="2" s="1"/>
  <c r="G1883" i="2"/>
  <c r="I1876" i="2"/>
  <c r="I1877" i="2" s="1"/>
  <c r="H1876" i="2"/>
  <c r="J1876" i="2" s="1"/>
  <c r="E1877" i="2"/>
  <c r="G1877" i="2"/>
  <c r="J1869" i="2"/>
  <c r="E1871" i="2"/>
  <c r="I1870" i="2"/>
  <c r="H1870" i="2"/>
  <c r="J1870" i="2" s="1"/>
  <c r="G1871" i="2"/>
  <c r="I1864" i="2"/>
  <c r="I1865" i="2" s="1"/>
  <c r="H1864" i="2"/>
  <c r="J1864" i="2" s="1"/>
  <c r="E1865" i="2"/>
  <c r="G1865" i="2"/>
  <c r="E1859" i="2"/>
  <c r="J1857" i="2"/>
  <c r="I1858" i="2"/>
  <c r="H1858" i="2"/>
  <c r="J1858" i="2" s="1"/>
  <c r="I1857" i="2"/>
  <c r="G1859" i="2"/>
  <c r="I1852" i="2"/>
  <c r="I1853" i="2" s="1"/>
  <c r="H1852" i="2"/>
  <c r="J1852" i="2" s="1"/>
  <c r="E1853" i="2"/>
  <c r="G1853" i="2"/>
  <c r="J1845" i="2"/>
  <c r="I1846" i="2"/>
  <c r="H1846" i="2"/>
  <c r="J1846" i="2" s="1"/>
  <c r="E1847" i="2"/>
  <c r="G1847" i="2"/>
  <c r="E1841" i="2"/>
  <c r="I1840" i="2"/>
  <c r="I1841" i="2" s="1"/>
  <c r="H1840" i="2"/>
  <c r="J1840" i="2" s="1"/>
  <c r="G1841" i="2"/>
  <c r="J1833" i="2"/>
  <c r="I1834" i="2"/>
  <c r="H1834" i="2"/>
  <c r="J1834" i="2" s="1"/>
  <c r="E1835" i="2"/>
  <c r="I1833" i="2"/>
  <c r="G1835" i="2"/>
  <c r="J1827" i="2"/>
  <c r="I1828" i="2"/>
  <c r="H1828" i="2"/>
  <c r="J1828" i="2" s="1"/>
  <c r="E1829" i="2"/>
  <c r="G1829" i="2"/>
  <c r="I1822" i="2"/>
  <c r="I1823" i="2" s="1"/>
  <c r="H1822" i="2"/>
  <c r="J1822" i="2" s="1"/>
  <c r="E1823" i="2"/>
  <c r="H1821" i="2"/>
  <c r="G1823" i="2"/>
  <c r="E1817" i="2"/>
  <c r="I1816" i="2"/>
  <c r="I1817" i="2" s="1"/>
  <c r="H1816" i="2"/>
  <c r="J1816" i="2" s="1"/>
  <c r="G1817" i="2"/>
  <c r="H1275" i="2"/>
  <c r="J1275" i="2" s="1"/>
  <c r="I1128" i="2"/>
  <c r="I1077" i="2"/>
  <c r="H1053" i="2"/>
  <c r="J1053" i="2" s="1"/>
  <c r="H1404" i="2"/>
  <c r="J1404" i="2" s="1"/>
  <c r="H1380" i="2"/>
  <c r="J1380" i="2" s="1"/>
  <c r="I1473" i="2"/>
  <c r="H1602" i="2"/>
  <c r="J1602" i="2" s="1"/>
  <c r="I1497" i="2"/>
  <c r="H1578" i="2"/>
  <c r="J1578" i="2" s="1"/>
  <c r="I1566" i="2"/>
  <c r="I1437" i="2"/>
  <c r="H1215" i="2"/>
  <c r="J1215" i="2" s="1"/>
  <c r="H1356" i="2"/>
  <c r="J1356" i="2" s="1"/>
  <c r="H1227" i="2"/>
  <c r="J1227" i="2" s="1"/>
  <c r="I1239" i="2"/>
  <c r="H1299" i="2"/>
  <c r="J1299" i="2" s="1"/>
  <c r="I1320" i="2"/>
  <c r="H1332" i="2"/>
  <c r="J1332" i="2" s="1"/>
  <c r="I1152" i="2"/>
  <c r="I1770" i="2"/>
  <c r="H1801" i="2"/>
  <c r="J1801" i="2" s="1"/>
  <c r="I1801" i="2"/>
  <c r="E1802" i="2"/>
  <c r="J1800" i="2"/>
  <c r="I1800" i="2"/>
  <c r="G1802" i="2"/>
  <c r="E1796" i="2"/>
  <c r="I1795" i="2"/>
  <c r="I1796" i="2" s="1"/>
  <c r="H1795" i="2"/>
  <c r="J1795" i="2" s="1"/>
  <c r="H1794" i="2"/>
  <c r="G1796" i="2"/>
  <c r="J1788" i="2"/>
  <c r="I1789" i="2"/>
  <c r="I1790" i="2" s="1"/>
  <c r="H1789" i="2"/>
  <c r="J1789" i="2" s="1"/>
  <c r="E1790" i="2"/>
  <c r="G1790" i="2"/>
  <c r="I1783" i="2"/>
  <c r="H1783" i="2"/>
  <c r="J1783" i="2" s="1"/>
  <c r="J1782" i="2"/>
  <c r="E1784" i="2"/>
  <c r="I1782" i="2"/>
  <c r="G1784" i="2"/>
  <c r="I1777" i="2"/>
  <c r="I1778" i="2" s="1"/>
  <c r="H1777" i="2"/>
  <c r="J1777" i="2" s="1"/>
  <c r="E1778" i="2"/>
  <c r="H1776" i="2"/>
  <c r="G1778" i="2"/>
  <c r="I1771" i="2"/>
  <c r="H1771" i="2"/>
  <c r="J1771" i="2" s="1"/>
  <c r="E1772" i="2"/>
  <c r="J1770" i="2"/>
  <c r="G1772" i="2"/>
  <c r="E1766" i="2"/>
  <c r="I1765" i="2"/>
  <c r="H1765" i="2"/>
  <c r="J1765" i="2" s="1"/>
  <c r="J1764" i="2"/>
  <c r="G1766" i="2"/>
  <c r="I1759" i="2"/>
  <c r="H1759" i="2"/>
  <c r="J1759" i="2" s="1"/>
  <c r="E1760" i="2"/>
  <c r="J1758" i="2"/>
  <c r="I1758" i="2"/>
  <c r="I1760" i="2" s="1"/>
  <c r="G1760" i="2"/>
  <c r="I1753" i="2"/>
  <c r="I1754" i="2" s="1"/>
  <c r="H1753" i="2"/>
  <c r="J1753" i="2" s="1"/>
  <c r="E1754" i="2"/>
  <c r="H1752" i="2"/>
  <c r="G1754" i="2"/>
  <c r="E1748" i="2"/>
  <c r="H1747" i="2"/>
  <c r="J1747" i="2" s="1"/>
  <c r="I1747" i="2"/>
  <c r="I1748" i="2" s="1"/>
  <c r="H1746" i="2"/>
  <c r="G1748" i="2"/>
  <c r="I1741" i="2"/>
  <c r="I1742" i="2" s="1"/>
  <c r="H1741" i="2"/>
  <c r="J1741" i="2" s="1"/>
  <c r="E1742" i="2"/>
  <c r="G1742" i="2"/>
  <c r="J1734" i="2"/>
  <c r="I1735" i="2"/>
  <c r="H1735" i="2"/>
  <c r="J1735" i="2" s="1"/>
  <c r="E1736" i="2"/>
  <c r="I1734" i="2"/>
  <c r="G1736" i="2"/>
  <c r="E1730" i="2"/>
  <c r="I1729" i="2"/>
  <c r="I1730" i="2" s="1"/>
  <c r="H1729" i="2"/>
  <c r="J1729" i="2" s="1"/>
  <c r="H1728" i="2"/>
  <c r="G1730" i="2"/>
  <c r="E1724" i="2"/>
  <c r="I1723" i="2"/>
  <c r="I1724" i="2" s="1"/>
  <c r="H1723" i="2"/>
  <c r="J1723" i="2" s="1"/>
  <c r="H1722" i="2"/>
  <c r="G1724" i="2"/>
  <c r="H1717" i="2"/>
  <c r="J1717" i="2" s="1"/>
  <c r="I1717" i="2"/>
  <c r="I1718" i="2" s="1"/>
  <c r="E1718" i="2"/>
  <c r="G1718" i="2"/>
  <c r="H1711" i="2"/>
  <c r="J1711" i="2" s="1"/>
  <c r="I1711" i="2"/>
  <c r="I1712" i="2" s="1"/>
  <c r="I996" i="2"/>
  <c r="H831" i="2"/>
  <c r="J831" i="2" s="1"/>
  <c r="K4837" i="1"/>
  <c r="K4841" i="1"/>
  <c r="K4845" i="1"/>
  <c r="K4849" i="1"/>
  <c r="I1695" i="2"/>
  <c r="H1635" i="2"/>
  <c r="J1635" i="2" s="1"/>
  <c r="H1702" i="2"/>
  <c r="J1702" i="2" s="1"/>
  <c r="I1702" i="2"/>
  <c r="J1701" i="2"/>
  <c r="E1703" i="2"/>
  <c r="I1701" i="2"/>
  <c r="G1703" i="2"/>
  <c r="J1695" i="2"/>
  <c r="I1696" i="2"/>
  <c r="H1696" i="2"/>
  <c r="J1696" i="2" s="1"/>
  <c r="E1697" i="2"/>
  <c r="G1697" i="2"/>
  <c r="J1689" i="2"/>
  <c r="E1691" i="2"/>
  <c r="I1690" i="2"/>
  <c r="I1691" i="2" s="1"/>
  <c r="H1690" i="2"/>
  <c r="J1690" i="2" s="1"/>
  <c r="G1691" i="2"/>
  <c r="J1683" i="2"/>
  <c r="E1685" i="2"/>
  <c r="I1684" i="2"/>
  <c r="H1684" i="2"/>
  <c r="J1684" i="2" s="1"/>
  <c r="I1683" i="2"/>
  <c r="G1685" i="2"/>
  <c r="J1677" i="2"/>
  <c r="E1679" i="2"/>
  <c r="I1678" i="2"/>
  <c r="H1678" i="2"/>
  <c r="J1678" i="2" s="1"/>
  <c r="I1677" i="2"/>
  <c r="G1679" i="2"/>
  <c r="E1673" i="2"/>
  <c r="I1672" i="2"/>
  <c r="I1673" i="2" s="1"/>
  <c r="H1672" i="2"/>
  <c r="J1672" i="2" s="1"/>
  <c r="H1671" i="2"/>
  <c r="G1673" i="2"/>
  <c r="J1665" i="2"/>
  <c r="I1666" i="2"/>
  <c r="I1667" i="2" s="1"/>
  <c r="H1666" i="2"/>
  <c r="J1666" i="2" s="1"/>
  <c r="E1667" i="2"/>
  <c r="G1667" i="2"/>
  <c r="J1659" i="2"/>
  <c r="E1661" i="2"/>
  <c r="I1660" i="2"/>
  <c r="H1660" i="2"/>
  <c r="J1660" i="2" s="1"/>
  <c r="G1661" i="2"/>
  <c r="E1643" i="2"/>
  <c r="E1655" i="2"/>
  <c r="I1654" i="2"/>
  <c r="I1655" i="2" s="1"/>
  <c r="H1654" i="2"/>
  <c r="J1654" i="2" s="1"/>
  <c r="G1655" i="2"/>
  <c r="G1643" i="2"/>
  <c r="J1647" i="2"/>
  <c r="I1648" i="2"/>
  <c r="H1648" i="2"/>
  <c r="J1648" i="2" s="1"/>
  <c r="E1649" i="2"/>
  <c r="G1649" i="2"/>
  <c r="I1642" i="2"/>
  <c r="I1643" i="2" s="1"/>
  <c r="H1642" i="2"/>
  <c r="J1642" i="2" s="1"/>
  <c r="I1636" i="2"/>
  <c r="I1637" i="2" s="1"/>
  <c r="H1636" i="2"/>
  <c r="J1636" i="2" s="1"/>
  <c r="E1637" i="2"/>
  <c r="G1637" i="2"/>
  <c r="J1629" i="2"/>
  <c r="I1630" i="2"/>
  <c r="H1630" i="2"/>
  <c r="J1630" i="2" s="1"/>
  <c r="E1631" i="2"/>
  <c r="I1629" i="2"/>
  <c r="G1631" i="2"/>
  <c r="E1625" i="2"/>
  <c r="I1624" i="2"/>
  <c r="I1625" i="2" s="1"/>
  <c r="H1624" i="2"/>
  <c r="J1624" i="2" s="1"/>
  <c r="H1623" i="2"/>
  <c r="G1625" i="2"/>
  <c r="E1619" i="2"/>
  <c r="I1618" i="2"/>
  <c r="I1619" i="2" s="1"/>
  <c r="H1618" i="2"/>
  <c r="J1618" i="2" s="1"/>
  <c r="G1619" i="2"/>
  <c r="J4702" i="1"/>
  <c r="H1603" i="2"/>
  <c r="J1603" i="2" s="1"/>
  <c r="I1603" i="2"/>
  <c r="I1604" i="2" s="1"/>
  <c r="E1604" i="2"/>
  <c r="G1604" i="2"/>
  <c r="I1597" i="2"/>
  <c r="H1597" i="2"/>
  <c r="J1597" i="2" s="1"/>
  <c r="E1598" i="2"/>
  <c r="J1596" i="2"/>
  <c r="G1598" i="2"/>
  <c r="I1591" i="2"/>
  <c r="I1592" i="2" s="1"/>
  <c r="H1591" i="2"/>
  <c r="J1591" i="2" s="1"/>
  <c r="E1592" i="2"/>
  <c r="G1592" i="2"/>
  <c r="J1584" i="2"/>
  <c r="E1586" i="2"/>
  <c r="I1585" i="2"/>
  <c r="H1585" i="2"/>
  <c r="J1585" i="2" s="1"/>
  <c r="G1586" i="2"/>
  <c r="E1580" i="2"/>
  <c r="I1579" i="2"/>
  <c r="I1580" i="2" s="1"/>
  <c r="H1579" i="2"/>
  <c r="J1579" i="2" s="1"/>
  <c r="G1580" i="2"/>
  <c r="E1574" i="2"/>
  <c r="I1573" i="2"/>
  <c r="I1574" i="2" s="1"/>
  <c r="H1573" i="2"/>
  <c r="J1573" i="2" s="1"/>
  <c r="G1574" i="2"/>
  <c r="J1566" i="2"/>
  <c r="I1567" i="2"/>
  <c r="H1567" i="2"/>
  <c r="J1567" i="2" s="1"/>
  <c r="E1568" i="2"/>
  <c r="G1568" i="2"/>
  <c r="I1561" i="2"/>
  <c r="I1562" i="2" s="1"/>
  <c r="H1561" i="2"/>
  <c r="J1561" i="2" s="1"/>
  <c r="E1562" i="2"/>
  <c r="H1560" i="2"/>
  <c r="G1562" i="2"/>
  <c r="I1555" i="2"/>
  <c r="H1555" i="2"/>
  <c r="J1555" i="2" s="1"/>
  <c r="J1554" i="2"/>
  <c r="E1556" i="2"/>
  <c r="G1556" i="2"/>
  <c r="I1549" i="2"/>
  <c r="I1550" i="2" s="1"/>
  <c r="H1549" i="2"/>
  <c r="J1549" i="2" s="1"/>
  <c r="J1548" i="2"/>
  <c r="E1550" i="2"/>
  <c r="G1550" i="2"/>
  <c r="H1543" i="2"/>
  <c r="J1543" i="2" s="1"/>
  <c r="I1543" i="2"/>
  <c r="I1544" i="2" s="1"/>
  <c r="E1544" i="2"/>
  <c r="H1542" i="2"/>
  <c r="G1544" i="2"/>
  <c r="I1537" i="2"/>
  <c r="I1538" i="2" s="1"/>
  <c r="H1537" i="2"/>
  <c r="J1537" i="2" s="1"/>
  <c r="E1538" i="2"/>
  <c r="H1536" i="2"/>
  <c r="G1538" i="2"/>
  <c r="I1531" i="2"/>
  <c r="H1531" i="2"/>
  <c r="J1531" i="2" s="1"/>
  <c r="J1530" i="2"/>
  <c r="E1532" i="2"/>
  <c r="G1532" i="2"/>
  <c r="I1525" i="2"/>
  <c r="I1526" i="2" s="1"/>
  <c r="H1525" i="2"/>
  <c r="J1525" i="2" s="1"/>
  <c r="J1524" i="2"/>
  <c r="E1526" i="2"/>
  <c r="G1526" i="2"/>
  <c r="I1519" i="2"/>
  <c r="I1520" i="2" s="1"/>
  <c r="H1519" i="2"/>
  <c r="J1519" i="2" s="1"/>
  <c r="E1520" i="2"/>
  <c r="H1518" i="2"/>
  <c r="G1520" i="2"/>
  <c r="I1002" i="2"/>
  <c r="K4608" i="1"/>
  <c r="K4609" i="1"/>
  <c r="K4610" i="1"/>
  <c r="K4611" i="1"/>
  <c r="K4612" i="1"/>
  <c r="K4613" i="1"/>
  <c r="K4614" i="1"/>
  <c r="K4615" i="1"/>
  <c r="K4616" i="1"/>
  <c r="K4617" i="1"/>
  <c r="H1504" i="2"/>
  <c r="J1504" i="2" s="1"/>
  <c r="I1504" i="2"/>
  <c r="I1505" i="2" s="1"/>
  <c r="E1505" i="2"/>
  <c r="G1505" i="2"/>
  <c r="J1497" i="2"/>
  <c r="I1498" i="2"/>
  <c r="H1498" i="2"/>
  <c r="J1498" i="2" s="1"/>
  <c r="E1499" i="2"/>
  <c r="G1499" i="2"/>
  <c r="I1492" i="2"/>
  <c r="I1493" i="2" s="1"/>
  <c r="H1492" i="2"/>
  <c r="J1492" i="2" s="1"/>
  <c r="E1493" i="2"/>
  <c r="H1491" i="2"/>
  <c r="G1493" i="2"/>
  <c r="I1486" i="2"/>
  <c r="I1487" i="2" s="1"/>
  <c r="H1486" i="2"/>
  <c r="J1486" i="2" s="1"/>
  <c r="E1487" i="2"/>
  <c r="H1485" i="2"/>
  <c r="G1487" i="2"/>
  <c r="E1481" i="2"/>
  <c r="J1479" i="2"/>
  <c r="I1480" i="2"/>
  <c r="I1481" i="2" s="1"/>
  <c r="H1480" i="2"/>
  <c r="J1480" i="2" s="1"/>
  <c r="G1481" i="2"/>
  <c r="G1469" i="2"/>
  <c r="J1473" i="2"/>
  <c r="E1475" i="2"/>
  <c r="I1474" i="2"/>
  <c r="H1474" i="2"/>
  <c r="J1474" i="2" s="1"/>
  <c r="G1475" i="2"/>
  <c r="I1468" i="2"/>
  <c r="I1469" i="2" s="1"/>
  <c r="H1468" i="2"/>
  <c r="J1468" i="2" s="1"/>
  <c r="E1469" i="2"/>
  <c r="E1463" i="2"/>
  <c r="I1462" i="2"/>
  <c r="I1463" i="2" s="1"/>
  <c r="H1462" i="2"/>
  <c r="J1462" i="2" s="1"/>
  <c r="H1461" i="2"/>
  <c r="G1463" i="2"/>
  <c r="I1456" i="2"/>
  <c r="I1457" i="2" s="1"/>
  <c r="H1456" i="2"/>
  <c r="J1456" i="2" s="1"/>
  <c r="J1455" i="2"/>
  <c r="E1457" i="2"/>
  <c r="G1457" i="2"/>
  <c r="J1449" i="2"/>
  <c r="I1450" i="2"/>
  <c r="H1450" i="2"/>
  <c r="J1450" i="2" s="1"/>
  <c r="E1451" i="2"/>
  <c r="G1451" i="2"/>
  <c r="I1444" i="2"/>
  <c r="I1445" i="2" s="1"/>
  <c r="H1444" i="2"/>
  <c r="J1444" i="2" s="1"/>
  <c r="J1443" i="2"/>
  <c r="E1445" i="2"/>
  <c r="G1445" i="2"/>
  <c r="J1437" i="2"/>
  <c r="E1439" i="2"/>
  <c r="I1438" i="2"/>
  <c r="H1438" i="2"/>
  <c r="J1438" i="2" s="1"/>
  <c r="G1439" i="2"/>
  <c r="J1431" i="2"/>
  <c r="I1432" i="2"/>
  <c r="I1433" i="2" s="1"/>
  <c r="H1432" i="2"/>
  <c r="J1432" i="2" s="1"/>
  <c r="E1433" i="2"/>
  <c r="G1433" i="2"/>
  <c r="J1425" i="2"/>
  <c r="I1426" i="2"/>
  <c r="H1426" i="2"/>
  <c r="J1426" i="2" s="1"/>
  <c r="E1427" i="2"/>
  <c r="I1425" i="2"/>
  <c r="G1427" i="2"/>
  <c r="E1421" i="2"/>
  <c r="I1420" i="2"/>
  <c r="I1421" i="2" s="1"/>
  <c r="H1420" i="2"/>
  <c r="J1420" i="2" s="1"/>
  <c r="H1419" i="2"/>
  <c r="G1421" i="2"/>
  <c r="I1350" i="2"/>
  <c r="K4496" i="1"/>
  <c r="K4500" i="1"/>
  <c r="K4504" i="1"/>
  <c r="K4508" i="1"/>
  <c r="H1398" i="2"/>
  <c r="J1398" i="2" s="1"/>
  <c r="I137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1405" i="2"/>
  <c r="I1406" i="2" s="1"/>
  <c r="H1405" i="2"/>
  <c r="J1405" i="2" s="1"/>
  <c r="E1406" i="2"/>
  <c r="G1406" i="2"/>
  <c r="E1400" i="2"/>
  <c r="I1399" i="2"/>
  <c r="I1400" i="2" s="1"/>
  <c r="H1399" i="2"/>
  <c r="J1399" i="2" s="1"/>
  <c r="G1400" i="2"/>
  <c r="H1393" i="2"/>
  <c r="J1393" i="2" s="1"/>
  <c r="I1393" i="2"/>
  <c r="E1394" i="2"/>
  <c r="J1392" i="2"/>
  <c r="I1392" i="2"/>
  <c r="G1394" i="2"/>
  <c r="I1387" i="2"/>
  <c r="H1387" i="2"/>
  <c r="J1387" i="2" s="1"/>
  <c r="J1386" i="2"/>
  <c r="E1388" i="2"/>
  <c r="I1386" i="2"/>
  <c r="G1388" i="2"/>
  <c r="I1381" i="2"/>
  <c r="I1382" i="2" s="1"/>
  <c r="H1381" i="2"/>
  <c r="J1381" i="2" s="1"/>
  <c r="E1382" i="2"/>
  <c r="G1382" i="2"/>
  <c r="I1375" i="2"/>
  <c r="H1375" i="2"/>
  <c r="J1375" i="2" s="1"/>
  <c r="J1374" i="2"/>
  <c r="E1376" i="2"/>
  <c r="G1376" i="2"/>
  <c r="J1368" i="2"/>
  <c r="G1364" i="2"/>
  <c r="E1370" i="2"/>
  <c r="I1369" i="2"/>
  <c r="H1369" i="2"/>
  <c r="J1369" i="2" s="1"/>
  <c r="G1370" i="2"/>
  <c r="E1364" i="2"/>
  <c r="J1362" i="2"/>
  <c r="I1363" i="2"/>
  <c r="I1364" i="2" s="1"/>
  <c r="H1363" i="2"/>
  <c r="J1363" i="2" s="1"/>
  <c r="I1357" i="2"/>
  <c r="I1358" i="2" s="1"/>
  <c r="H1357" i="2"/>
  <c r="J1357" i="2" s="1"/>
  <c r="E1358" i="2"/>
  <c r="G1358" i="2"/>
  <c r="J1350" i="2"/>
  <c r="E1352" i="2"/>
  <c r="I1351" i="2"/>
  <c r="H1351" i="2"/>
  <c r="J1351" i="2" s="1"/>
  <c r="G1352" i="2"/>
  <c r="J1344" i="2"/>
  <c r="E1346" i="2"/>
  <c r="I1345" i="2"/>
  <c r="H1345" i="2"/>
  <c r="J1345" i="2" s="1"/>
  <c r="I1344" i="2"/>
  <c r="G1346" i="2"/>
  <c r="I1339" i="2"/>
  <c r="I1340" i="2" s="1"/>
  <c r="H1339" i="2"/>
  <c r="J1339" i="2" s="1"/>
  <c r="E1340" i="2"/>
  <c r="H1338" i="2"/>
  <c r="G1340" i="2"/>
  <c r="I1333" i="2"/>
  <c r="I1334" i="2" s="1"/>
  <c r="H1333" i="2"/>
  <c r="J1333" i="2" s="1"/>
  <c r="E1334" i="2"/>
  <c r="G1334" i="2"/>
  <c r="E1328" i="2"/>
  <c r="J1326" i="2"/>
  <c r="I1327" i="2"/>
  <c r="I1328" i="2" s="1"/>
  <c r="H1327" i="2"/>
  <c r="J1327" i="2" s="1"/>
  <c r="G1328" i="2"/>
  <c r="E1322" i="2"/>
  <c r="I1321" i="2"/>
  <c r="H1321" i="2"/>
  <c r="J1321" i="2" s="1"/>
  <c r="J1320" i="2"/>
  <c r="G1322" i="2"/>
  <c r="K4432" i="1"/>
  <c r="K4394" i="1"/>
  <c r="G1301" i="2"/>
  <c r="H1306" i="2"/>
  <c r="J1306" i="2" s="1"/>
  <c r="I1306" i="2"/>
  <c r="I1307" i="2" s="1"/>
  <c r="E1307" i="2"/>
  <c r="G1307" i="2"/>
  <c r="E1301" i="2"/>
  <c r="I1300" i="2"/>
  <c r="I1301" i="2" s="1"/>
  <c r="H1300" i="2"/>
  <c r="J1300" i="2" s="1"/>
  <c r="E1295" i="2"/>
  <c r="J1293" i="2"/>
  <c r="I1294" i="2"/>
  <c r="I1295" i="2" s="1"/>
  <c r="H1294" i="2"/>
  <c r="J1294" i="2" s="1"/>
  <c r="G1295" i="2"/>
  <c r="E1289" i="2"/>
  <c r="H1288" i="2"/>
  <c r="J1288" i="2" s="1"/>
  <c r="I1288" i="2"/>
  <c r="I1289" i="2" s="1"/>
  <c r="H1287" i="2"/>
  <c r="G1289" i="2"/>
  <c r="E1283" i="2"/>
  <c r="I1282" i="2"/>
  <c r="I1283" i="2" s="1"/>
  <c r="H1282" i="2"/>
  <c r="J1282" i="2" s="1"/>
  <c r="G1283" i="2"/>
  <c r="E1277" i="2"/>
  <c r="I1276" i="2"/>
  <c r="I1277" i="2" s="1"/>
  <c r="H1276" i="2"/>
  <c r="J1276" i="2" s="1"/>
  <c r="G1277" i="2"/>
  <c r="J1269" i="2"/>
  <c r="I1270" i="2"/>
  <c r="H1270" i="2"/>
  <c r="J1270" i="2" s="1"/>
  <c r="E1271" i="2"/>
  <c r="I1269" i="2"/>
  <c r="G1271" i="2"/>
  <c r="E1265" i="2"/>
  <c r="I1264" i="2"/>
  <c r="I1265" i="2" s="1"/>
  <c r="H1264" i="2"/>
  <c r="J1264" i="2" s="1"/>
  <c r="G1265" i="2"/>
  <c r="I1258" i="2"/>
  <c r="I1259" i="2" s="1"/>
  <c r="H1258" i="2"/>
  <c r="J1258" i="2" s="1"/>
  <c r="E1259" i="2"/>
  <c r="G1259" i="2"/>
  <c r="I1252" i="2"/>
  <c r="I1253" i="2" s="1"/>
  <c r="H1252" i="2"/>
  <c r="J1252" i="2" s="1"/>
  <c r="E1253" i="2"/>
  <c r="G1253" i="2"/>
  <c r="E1247" i="2"/>
  <c r="J1245" i="2"/>
  <c r="I1246" i="2"/>
  <c r="H1246" i="2"/>
  <c r="J1246" i="2" s="1"/>
  <c r="I1245" i="2"/>
  <c r="G1247" i="2"/>
  <c r="I1240" i="2"/>
  <c r="H1240" i="2"/>
  <c r="J1240" i="2" s="1"/>
  <c r="E1241" i="2"/>
  <c r="J1239" i="2"/>
  <c r="G1241" i="2"/>
  <c r="J1233" i="2"/>
  <c r="E1235" i="2"/>
  <c r="I1234" i="2"/>
  <c r="I1235" i="2" s="1"/>
  <c r="H1234" i="2"/>
  <c r="J1234" i="2" s="1"/>
  <c r="G1235" i="2"/>
  <c r="I1228" i="2"/>
  <c r="I1229" i="2" s="1"/>
  <c r="H1228" i="2"/>
  <c r="J1228" i="2" s="1"/>
  <c r="E1229" i="2"/>
  <c r="G1229" i="2"/>
  <c r="I1222" i="2"/>
  <c r="H1222" i="2"/>
  <c r="J1222" i="2" s="1"/>
  <c r="E1223" i="2"/>
  <c r="J1221" i="2"/>
  <c r="I1221" i="2"/>
  <c r="G1223" i="2"/>
  <c r="H972" i="2"/>
  <c r="J972" i="2" s="1"/>
  <c r="H1116" i="2"/>
  <c r="J1116" i="2" s="1"/>
  <c r="G1118" i="2"/>
  <c r="H1164" i="2"/>
  <c r="J1164" i="2" s="1"/>
  <c r="H1176" i="2"/>
  <c r="J1176" i="2" s="1"/>
  <c r="H1207" i="2"/>
  <c r="J1207" i="2" s="1"/>
  <c r="I1207" i="2"/>
  <c r="I1208" i="2" s="1"/>
  <c r="E1208" i="2"/>
  <c r="G1208" i="2"/>
  <c r="J1200" i="2"/>
  <c r="I1201" i="2"/>
  <c r="H1201" i="2"/>
  <c r="J1201" i="2" s="1"/>
  <c r="G1190" i="2"/>
  <c r="E1202" i="2"/>
  <c r="G1202" i="2"/>
  <c r="E1196" i="2"/>
  <c r="J1194" i="2"/>
  <c r="I1195" i="2"/>
  <c r="H1195" i="2"/>
  <c r="J1195" i="2" s="1"/>
  <c r="I1194" i="2"/>
  <c r="G1196" i="2"/>
  <c r="H1158" i="2"/>
  <c r="J1158" i="2" s="1"/>
  <c r="H1170" i="2"/>
  <c r="J1170" i="2" s="1"/>
  <c r="E1190" i="2"/>
  <c r="H1182" i="2"/>
  <c r="J1182" i="2" s="1"/>
  <c r="I1023" i="2"/>
  <c r="I1189" i="2"/>
  <c r="H1189" i="2"/>
  <c r="J1189" i="2" s="1"/>
  <c r="J1188" i="2"/>
  <c r="E1184" i="2"/>
  <c r="I1183" i="2"/>
  <c r="I1184" i="2" s="1"/>
  <c r="H1183" i="2"/>
  <c r="J1183" i="2" s="1"/>
  <c r="G1184" i="2"/>
  <c r="I1035" i="2"/>
  <c r="I1177" i="2"/>
  <c r="I1178" i="2" s="1"/>
  <c r="H1177" i="2"/>
  <c r="J1177" i="2" s="1"/>
  <c r="E1178" i="2"/>
  <c r="G1178" i="2"/>
  <c r="G1166" i="2"/>
  <c r="E1160" i="2"/>
  <c r="E1172" i="2"/>
  <c r="I1171" i="2"/>
  <c r="I1172" i="2" s="1"/>
  <c r="H1171" i="2"/>
  <c r="J1171" i="2" s="1"/>
  <c r="G1172" i="2"/>
  <c r="I1165" i="2"/>
  <c r="I1166" i="2" s="1"/>
  <c r="H1165" i="2"/>
  <c r="J1165" i="2" s="1"/>
  <c r="E1166" i="2"/>
  <c r="I1159" i="2"/>
  <c r="I1160" i="2" s="1"/>
  <c r="H1159" i="2"/>
  <c r="J1159" i="2" s="1"/>
  <c r="G1160" i="2"/>
  <c r="E1154" i="2"/>
  <c r="J1152" i="2"/>
  <c r="I1153" i="2"/>
  <c r="H1153" i="2"/>
  <c r="J1153" i="2" s="1"/>
  <c r="G1154" i="2"/>
  <c r="E1148" i="2"/>
  <c r="J1146" i="2"/>
  <c r="I1147" i="2"/>
  <c r="H1147" i="2"/>
  <c r="J1147" i="2" s="1"/>
  <c r="G1148" i="2"/>
  <c r="E1142" i="2"/>
  <c r="I1141" i="2"/>
  <c r="I1142" i="2" s="1"/>
  <c r="H1141" i="2"/>
  <c r="J1141" i="2" s="1"/>
  <c r="H1140" i="2"/>
  <c r="G1142" i="2"/>
  <c r="J1134" i="2"/>
  <c r="I1135" i="2"/>
  <c r="H1135" i="2"/>
  <c r="J1135" i="2" s="1"/>
  <c r="E1136" i="2"/>
  <c r="G1136" i="2"/>
  <c r="E1130" i="2"/>
  <c r="I1129" i="2"/>
  <c r="H1129" i="2"/>
  <c r="J1129" i="2" s="1"/>
  <c r="J1128" i="2"/>
  <c r="G1130" i="2"/>
  <c r="E1124" i="2"/>
  <c r="I1123" i="2"/>
  <c r="I1124" i="2" s="1"/>
  <c r="H1123" i="2"/>
  <c r="J1123" i="2" s="1"/>
  <c r="G1124" i="2"/>
  <c r="H1083" i="2"/>
  <c r="J1083" i="2" s="1"/>
  <c r="H1107" i="2"/>
  <c r="J1107" i="2" s="1"/>
  <c r="H1059" i="2"/>
  <c r="J1059" i="2" s="1"/>
  <c r="H1008" i="2"/>
  <c r="J1008" i="2" s="1"/>
  <c r="G1019" i="2"/>
  <c r="I1041" i="2"/>
  <c r="H1101" i="2"/>
  <c r="J1101" i="2" s="1"/>
  <c r="H1029" i="2"/>
  <c r="I1089" i="2"/>
  <c r="H1017" i="2"/>
  <c r="J1017" i="2" s="1"/>
  <c r="H1108" i="2"/>
  <c r="J1108" i="2" s="1"/>
  <c r="I1108" i="2"/>
  <c r="I1109" i="2" s="1"/>
  <c r="E1109" i="2"/>
  <c r="G1109" i="2"/>
  <c r="I1102" i="2"/>
  <c r="I1103" i="2" s="1"/>
  <c r="H1102" i="2"/>
  <c r="J1102" i="2" s="1"/>
  <c r="E1103" i="2"/>
  <c r="G1103" i="2"/>
  <c r="E1097" i="2"/>
  <c r="J1095" i="2"/>
  <c r="I1096" i="2"/>
  <c r="H1096" i="2"/>
  <c r="J1096" i="2" s="1"/>
  <c r="I1095" i="2"/>
  <c r="G1097" i="2"/>
  <c r="J1089" i="2"/>
  <c r="E1091" i="2"/>
  <c r="I1090" i="2"/>
  <c r="H1090" i="2"/>
  <c r="J1090" i="2" s="1"/>
  <c r="G1091" i="2"/>
  <c r="I1084" i="2"/>
  <c r="I1085" i="2" s="1"/>
  <c r="H1084" i="2"/>
  <c r="J1084" i="2" s="1"/>
  <c r="E1085" i="2"/>
  <c r="G1085" i="2"/>
  <c r="J1077" i="2"/>
  <c r="E1079" i="2"/>
  <c r="I1078" i="2"/>
  <c r="H1078" i="2"/>
  <c r="J1078" i="2" s="1"/>
  <c r="G1079" i="2"/>
  <c r="J1071" i="2"/>
  <c r="I1072" i="2"/>
  <c r="H1072" i="2"/>
  <c r="J1072" i="2" s="1"/>
  <c r="E1073" i="2"/>
  <c r="I1071" i="2"/>
  <c r="G1073" i="2"/>
  <c r="I1066" i="2"/>
  <c r="I1067" i="2" s="1"/>
  <c r="H1066" i="2"/>
  <c r="J1066" i="2" s="1"/>
  <c r="E1067" i="2"/>
  <c r="H1065" i="2"/>
  <c r="G1067" i="2"/>
  <c r="I1060" i="2"/>
  <c r="I1061" i="2" s="1"/>
  <c r="H1060" i="2"/>
  <c r="J1060" i="2" s="1"/>
  <c r="E1061" i="2"/>
  <c r="G1061" i="2"/>
  <c r="I1054" i="2"/>
  <c r="I1055" i="2" s="1"/>
  <c r="H1054" i="2"/>
  <c r="J1054" i="2" s="1"/>
  <c r="E1055" i="2"/>
  <c r="G1055" i="2"/>
  <c r="J1047" i="2"/>
  <c r="I1048" i="2"/>
  <c r="H1048" i="2"/>
  <c r="J1048" i="2" s="1"/>
  <c r="E1049" i="2"/>
  <c r="I1047" i="2"/>
  <c r="G1049" i="2"/>
  <c r="I1042" i="2"/>
  <c r="H1042" i="2"/>
  <c r="J1042" i="2" s="1"/>
  <c r="J1041" i="2"/>
  <c r="E1043" i="2"/>
  <c r="G1043" i="2"/>
  <c r="J1035" i="2"/>
  <c r="I1036" i="2"/>
  <c r="H1036" i="2"/>
  <c r="J1036" i="2" s="1"/>
  <c r="E1037" i="2"/>
  <c r="G1037" i="2"/>
  <c r="H1030" i="2"/>
  <c r="J1030" i="2" s="1"/>
  <c r="I1030" i="2"/>
  <c r="I1031" i="2" s="1"/>
  <c r="E1031" i="2"/>
  <c r="G1031" i="2"/>
  <c r="J1023" i="2"/>
  <c r="I1024" i="2"/>
  <c r="H1024" i="2"/>
  <c r="J1024" i="2" s="1"/>
  <c r="E1025" i="2"/>
  <c r="G1025" i="2"/>
  <c r="H924" i="2"/>
  <c r="J924" i="2" s="1"/>
  <c r="H930" i="2"/>
  <c r="J930" i="2" s="1"/>
  <c r="I978" i="2"/>
  <c r="H954" i="2"/>
  <c r="J954" i="2" s="1"/>
  <c r="I990" i="2"/>
  <c r="I918" i="2"/>
  <c r="I1009" i="2"/>
  <c r="I1010" i="2" s="1"/>
  <c r="H1009" i="2"/>
  <c r="J1009" i="2" s="1"/>
  <c r="G1010" i="2"/>
  <c r="J1002" i="2"/>
  <c r="I1003" i="2"/>
  <c r="H1003" i="2"/>
  <c r="J1003" i="2" s="1"/>
  <c r="E1004" i="2"/>
  <c r="G1004" i="2"/>
  <c r="G992" i="2"/>
  <c r="I997" i="2"/>
  <c r="H997" i="2"/>
  <c r="J997" i="2" s="1"/>
  <c r="J996" i="2"/>
  <c r="E998" i="2"/>
  <c r="E992" i="2"/>
  <c r="G998" i="2"/>
  <c r="J990" i="2"/>
  <c r="H991" i="2"/>
  <c r="J991" i="2" s="1"/>
  <c r="I991" i="2"/>
  <c r="E986" i="2"/>
  <c r="J984" i="2"/>
  <c r="I985" i="2"/>
  <c r="H985" i="2"/>
  <c r="J985" i="2" s="1"/>
  <c r="I984" i="2"/>
  <c r="G986" i="2"/>
  <c r="I979" i="2"/>
  <c r="H979" i="2"/>
  <c r="J979" i="2" s="1"/>
  <c r="E980" i="2"/>
  <c r="J978" i="2"/>
  <c r="E974" i="2"/>
  <c r="G980" i="2"/>
  <c r="I973" i="2"/>
  <c r="I974" i="2" s="1"/>
  <c r="H973" i="2"/>
  <c r="J973" i="2" s="1"/>
  <c r="G974" i="2"/>
  <c r="I967" i="2"/>
  <c r="I968" i="2" s="1"/>
  <c r="H967" i="2"/>
  <c r="J967" i="2" s="1"/>
  <c r="E968" i="2"/>
  <c r="H966" i="2"/>
  <c r="G968" i="2"/>
  <c r="H961" i="2"/>
  <c r="J961" i="2" s="1"/>
  <c r="I961" i="2"/>
  <c r="I962" i="2" s="1"/>
  <c r="E962" i="2"/>
  <c r="H960" i="2"/>
  <c r="G962" i="2"/>
  <c r="I955" i="2"/>
  <c r="I956" i="2" s="1"/>
  <c r="H955" i="2"/>
  <c r="J955" i="2" s="1"/>
  <c r="E956" i="2"/>
  <c r="G956" i="2"/>
  <c r="I949" i="2"/>
  <c r="H949" i="2"/>
  <c r="J949" i="2" s="1"/>
  <c r="E950" i="2"/>
  <c r="J948" i="2"/>
  <c r="I948" i="2"/>
  <c r="G950" i="2"/>
  <c r="J942" i="2"/>
  <c r="H943" i="2"/>
  <c r="J943" i="2" s="1"/>
  <c r="I943" i="2"/>
  <c r="E944" i="2"/>
  <c r="I942" i="2"/>
  <c r="G944" i="2"/>
  <c r="I937" i="2"/>
  <c r="I938" i="2" s="1"/>
  <c r="H937" i="2"/>
  <c r="J937" i="2" s="1"/>
  <c r="E938" i="2"/>
  <c r="H936" i="2"/>
  <c r="G938" i="2"/>
  <c r="H931" i="2"/>
  <c r="J931" i="2" s="1"/>
  <c r="I931" i="2"/>
  <c r="I932" i="2" s="1"/>
  <c r="E932" i="2"/>
  <c r="G932" i="2"/>
  <c r="I925" i="2"/>
  <c r="I926" i="2" s="1"/>
  <c r="H925" i="2"/>
  <c r="J925" i="2" s="1"/>
  <c r="E926" i="2"/>
  <c r="G926" i="2"/>
  <c r="G905" i="2"/>
  <c r="G899" i="2"/>
  <c r="G893" i="2"/>
  <c r="G875" i="2"/>
  <c r="H910" i="2"/>
  <c r="J910" i="2" s="1"/>
  <c r="I910" i="2"/>
  <c r="I909" i="2"/>
  <c r="G911" i="2"/>
  <c r="E911" i="2"/>
  <c r="I904" i="2"/>
  <c r="I905" i="2" s="1"/>
  <c r="H904" i="2"/>
  <c r="J904" i="2" s="1"/>
  <c r="E905" i="2"/>
  <c r="G863" i="2"/>
  <c r="G887" i="2"/>
  <c r="E899" i="2"/>
  <c r="I898" i="2"/>
  <c r="H898" i="2"/>
  <c r="J898" i="2" s="1"/>
  <c r="G881" i="2"/>
  <c r="E893" i="2"/>
  <c r="I892" i="2"/>
  <c r="H892" i="2"/>
  <c r="J892" i="2" s="1"/>
  <c r="I886" i="2"/>
  <c r="H886" i="2"/>
  <c r="J886" i="2" s="1"/>
  <c r="E887" i="2"/>
  <c r="G869" i="2"/>
  <c r="E881" i="2"/>
  <c r="I880" i="2"/>
  <c r="H880" i="2"/>
  <c r="J880" i="2" s="1"/>
  <c r="E875" i="2"/>
  <c r="I874" i="2"/>
  <c r="H874" i="2"/>
  <c r="J874" i="2" s="1"/>
  <c r="E869" i="2"/>
  <c r="I868" i="2"/>
  <c r="H868" i="2"/>
  <c r="J868" i="2" s="1"/>
  <c r="G833" i="2"/>
  <c r="G857" i="2"/>
  <c r="I862" i="2"/>
  <c r="H862" i="2"/>
  <c r="J862" i="2" s="1"/>
  <c r="E863" i="2"/>
  <c r="G851" i="2"/>
  <c r="E857" i="2"/>
  <c r="I856" i="2"/>
  <c r="H856" i="2"/>
  <c r="J856" i="2" s="1"/>
  <c r="E851" i="2"/>
  <c r="I850" i="2"/>
  <c r="H850" i="2"/>
  <c r="J850" i="2" s="1"/>
  <c r="I844" i="2"/>
  <c r="H844" i="2"/>
  <c r="J844" i="2" s="1"/>
  <c r="G845" i="2"/>
  <c r="E845" i="2"/>
  <c r="I838" i="2"/>
  <c r="H838" i="2"/>
  <c r="J838" i="2" s="1"/>
  <c r="G839" i="2"/>
  <c r="E839" i="2"/>
  <c r="E833" i="2"/>
  <c r="I832" i="2"/>
  <c r="I833" i="2" s="1"/>
  <c r="H832" i="2"/>
  <c r="J832" i="2" s="1"/>
  <c r="I826" i="2"/>
  <c r="H826" i="2"/>
  <c r="J826" i="2" s="1"/>
  <c r="I825" i="2"/>
  <c r="G827" i="2"/>
  <c r="E827" i="2"/>
  <c r="H732" i="2"/>
  <c r="J732" i="2" s="1"/>
  <c r="H792" i="2"/>
  <c r="J792" i="2" s="1"/>
  <c r="H756" i="2"/>
  <c r="J756" i="2" s="1"/>
  <c r="I768" i="2"/>
  <c r="I720" i="2"/>
  <c r="H711" i="2"/>
  <c r="J711" i="2" s="1"/>
  <c r="H903" i="2"/>
  <c r="H897" i="2"/>
  <c r="I891" i="2"/>
  <c r="I885" i="2"/>
  <c r="I879" i="2"/>
  <c r="I881" i="2" s="1"/>
  <c r="I873" i="2"/>
  <c r="I867" i="2"/>
  <c r="I869" i="2" s="1"/>
  <c r="H861" i="2"/>
  <c r="I855" i="2"/>
  <c r="I849" i="2"/>
  <c r="H843" i="2"/>
  <c r="J843" i="2" s="1"/>
  <c r="H837" i="2"/>
  <c r="I861" i="2"/>
  <c r="H891" i="2"/>
  <c r="H786" i="2"/>
  <c r="J786" i="2" s="1"/>
  <c r="I798" i="2"/>
  <c r="H873" i="2"/>
  <c r="H774" i="2"/>
  <c r="J774" i="2" s="1"/>
  <c r="H705" i="2"/>
  <c r="J705" i="2" s="1"/>
  <c r="H879" i="2"/>
  <c r="H804" i="2"/>
  <c r="J804" i="2" s="1"/>
  <c r="H855" i="2"/>
  <c r="H744" i="2"/>
  <c r="J744" i="2" s="1"/>
  <c r="H780" i="2"/>
  <c r="J780" i="2" s="1"/>
  <c r="I843" i="2"/>
  <c r="H909" i="2"/>
  <c r="I897" i="2"/>
  <c r="I899" i="2" s="1"/>
  <c r="H885" i="2"/>
  <c r="H867" i="2"/>
  <c r="I819" i="2"/>
  <c r="I810" i="2"/>
  <c r="H825" i="2"/>
  <c r="H726" i="2"/>
  <c r="J726" i="2" s="1"/>
  <c r="I837" i="2"/>
  <c r="I839" i="2" s="1"/>
  <c r="H849" i="2"/>
  <c r="J810" i="2"/>
  <c r="H811" i="2"/>
  <c r="J811" i="2" s="1"/>
  <c r="I811" i="2"/>
  <c r="E812" i="2"/>
  <c r="G812" i="2"/>
  <c r="E806" i="2"/>
  <c r="I805" i="2"/>
  <c r="I806" i="2" s="1"/>
  <c r="H805" i="2"/>
  <c r="J805" i="2" s="1"/>
  <c r="G806" i="2"/>
  <c r="J798" i="2"/>
  <c r="E800" i="2"/>
  <c r="I799" i="2"/>
  <c r="H799" i="2"/>
  <c r="J799" i="2" s="1"/>
  <c r="G800" i="2"/>
  <c r="I793" i="2"/>
  <c r="I794" i="2" s="1"/>
  <c r="H793" i="2"/>
  <c r="J793" i="2" s="1"/>
  <c r="E794" i="2"/>
  <c r="G794" i="2"/>
  <c r="E788" i="2"/>
  <c r="I787" i="2"/>
  <c r="I788" i="2" s="1"/>
  <c r="H787" i="2"/>
  <c r="J787" i="2" s="1"/>
  <c r="G788" i="2"/>
  <c r="E782" i="2"/>
  <c r="I781" i="2"/>
  <c r="I782" i="2" s="1"/>
  <c r="H781" i="2"/>
  <c r="J781" i="2" s="1"/>
  <c r="G782" i="2"/>
  <c r="E776" i="2"/>
  <c r="I775" i="2"/>
  <c r="I776" i="2" s="1"/>
  <c r="H775" i="2"/>
  <c r="J775" i="2" s="1"/>
  <c r="G776" i="2"/>
  <c r="E770" i="2"/>
  <c r="I769" i="2"/>
  <c r="H769" i="2"/>
  <c r="J769" i="2" s="1"/>
  <c r="J768" i="2"/>
  <c r="G770" i="2"/>
  <c r="E764" i="2"/>
  <c r="I763" i="2"/>
  <c r="I764" i="2" s="1"/>
  <c r="H763" i="2"/>
  <c r="J763" i="2" s="1"/>
  <c r="H762" i="2"/>
  <c r="G764" i="2"/>
  <c r="I757" i="2"/>
  <c r="I758" i="2" s="1"/>
  <c r="H757" i="2"/>
  <c r="J757" i="2" s="1"/>
  <c r="E758" i="2"/>
  <c r="G758" i="2"/>
  <c r="J750" i="2"/>
  <c r="I751" i="2"/>
  <c r="H751" i="2"/>
  <c r="J751" i="2" s="1"/>
  <c r="E752" i="2"/>
  <c r="I750" i="2"/>
  <c r="G752" i="2"/>
  <c r="E746" i="2"/>
  <c r="I745" i="2"/>
  <c r="I746" i="2" s="1"/>
  <c r="H745" i="2"/>
  <c r="J745" i="2" s="1"/>
  <c r="G746" i="2"/>
  <c r="E740" i="2"/>
  <c r="I739" i="2"/>
  <c r="I740" i="2" s="1"/>
  <c r="H739" i="2"/>
  <c r="J739" i="2" s="1"/>
  <c r="H738" i="2"/>
  <c r="G740" i="2"/>
  <c r="E734" i="2"/>
  <c r="I733" i="2"/>
  <c r="I734" i="2" s="1"/>
  <c r="H733" i="2"/>
  <c r="J733" i="2" s="1"/>
  <c r="E728" i="2"/>
  <c r="G734" i="2"/>
  <c r="I727" i="2"/>
  <c r="I728" i="2" s="1"/>
  <c r="H727" i="2"/>
  <c r="J727" i="2" s="1"/>
  <c r="G728" i="2"/>
  <c r="K3697" i="1"/>
  <c r="K3736" i="1"/>
  <c r="H712" i="2"/>
  <c r="J712" i="2" s="1"/>
  <c r="I712" i="2"/>
  <c r="I713" i="2" s="1"/>
  <c r="E713" i="2"/>
  <c r="G713" i="2"/>
  <c r="E707" i="2"/>
  <c r="I706" i="2"/>
  <c r="I707" i="2" s="1"/>
  <c r="H706" i="2"/>
  <c r="J706" i="2" s="1"/>
  <c r="G707" i="2"/>
  <c r="E692" i="2"/>
  <c r="I690" i="2"/>
  <c r="G692" i="2"/>
  <c r="I691" i="2"/>
  <c r="H691" i="2"/>
  <c r="J691" i="2" s="1"/>
  <c r="H669" i="2"/>
  <c r="J669" i="2" s="1"/>
  <c r="H690" i="2"/>
  <c r="K3506" i="1"/>
  <c r="K3510" i="1"/>
  <c r="K3518" i="1"/>
  <c r="H624" i="2"/>
  <c r="J624" i="2" s="1"/>
  <c r="I663" i="2"/>
  <c r="J675" i="2"/>
  <c r="H676" i="2"/>
  <c r="J676" i="2" s="1"/>
  <c r="I676" i="2"/>
  <c r="E677" i="2"/>
  <c r="I675" i="2"/>
  <c r="G677" i="2"/>
  <c r="H670" i="2"/>
  <c r="J670" i="2" s="1"/>
  <c r="I670" i="2"/>
  <c r="I671" i="2" s="1"/>
  <c r="E671" i="2"/>
  <c r="G671" i="2"/>
  <c r="J663" i="2"/>
  <c r="H664" i="2"/>
  <c r="J664" i="2" s="1"/>
  <c r="I664" i="2"/>
  <c r="E665" i="2"/>
  <c r="G66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K3354" i="1"/>
  <c r="K3358" i="1"/>
  <c r="K3362" i="1"/>
  <c r="K3366" i="1"/>
  <c r="I648" i="2"/>
  <c r="G650" i="2"/>
  <c r="H649" i="2"/>
  <c r="J649" i="2" s="1"/>
  <c r="I649" i="2"/>
  <c r="E650" i="2"/>
  <c r="H642" i="2"/>
  <c r="J642" i="2" s="1"/>
  <c r="H648" i="2"/>
  <c r="H633" i="2"/>
  <c r="J633" i="2" s="1"/>
  <c r="K3240" i="1"/>
  <c r="I618" i="2"/>
  <c r="H612" i="2"/>
  <c r="J612" i="2" s="1"/>
  <c r="E626" i="2"/>
  <c r="I625" i="2"/>
  <c r="I626" i="2" s="1"/>
  <c r="H625" i="2"/>
  <c r="J625" i="2" s="1"/>
  <c r="G626" i="2"/>
  <c r="H619" i="2"/>
  <c r="J619" i="2" s="1"/>
  <c r="I619" i="2"/>
  <c r="J618" i="2"/>
  <c r="E620" i="2"/>
  <c r="G620" i="2"/>
  <c r="I570" i="2"/>
  <c r="H513" i="2"/>
  <c r="J513" i="2" s="1"/>
  <c r="I501" i="2"/>
  <c r="H603" i="2"/>
  <c r="J603" i="2" s="1"/>
  <c r="G605" i="2"/>
  <c r="G608" i="2" s="1"/>
  <c r="J2878" i="1"/>
  <c r="K2880" i="1" s="1"/>
  <c r="I564" i="2"/>
  <c r="H595" i="2"/>
  <c r="J595" i="2" s="1"/>
  <c r="I595" i="2"/>
  <c r="I596" i="2" s="1"/>
  <c r="H588" i="2"/>
  <c r="J588" i="2" s="1"/>
  <c r="E596" i="2"/>
  <c r="H543" i="2"/>
  <c r="J543" i="2" s="1"/>
  <c r="H594" i="2"/>
  <c r="G596" i="2"/>
  <c r="E590" i="2"/>
  <c r="I589" i="2"/>
  <c r="I590" i="2" s="1"/>
  <c r="H589" i="2"/>
  <c r="J589" i="2" s="1"/>
  <c r="G590" i="2"/>
  <c r="H583" i="2"/>
  <c r="J583" i="2" s="1"/>
  <c r="I583" i="2"/>
  <c r="J582" i="2"/>
  <c r="E584" i="2"/>
  <c r="I582" i="2"/>
  <c r="G584" i="2"/>
  <c r="J576" i="2"/>
  <c r="H577" i="2"/>
  <c r="J577" i="2" s="1"/>
  <c r="I577" i="2"/>
  <c r="E572" i="2"/>
  <c r="E578" i="2"/>
  <c r="I576" i="2"/>
  <c r="G578" i="2"/>
  <c r="J570" i="2"/>
  <c r="I571" i="2"/>
  <c r="H571" i="2"/>
  <c r="J571" i="2" s="1"/>
  <c r="G572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56" i="2"/>
  <c r="J556" i="2" s="1"/>
  <c r="I556" i="2"/>
  <c r="I557" i="2" s="1"/>
  <c r="E557" i="2"/>
  <c r="H555" i="2"/>
  <c r="G557" i="2"/>
  <c r="H550" i="2"/>
  <c r="J550" i="2" s="1"/>
  <c r="I550" i="2"/>
  <c r="I551" i="2" s="1"/>
  <c r="E551" i="2"/>
  <c r="H549" i="2"/>
  <c r="G551" i="2"/>
  <c r="H544" i="2"/>
  <c r="J544" i="2" s="1"/>
  <c r="I544" i="2"/>
  <c r="I545" i="2" s="1"/>
  <c r="E527" i="2"/>
  <c r="E545" i="2"/>
  <c r="G545" i="2"/>
  <c r="I538" i="2"/>
  <c r="H538" i="2"/>
  <c r="J538" i="2" s="1"/>
  <c r="E539" i="2"/>
  <c r="J537" i="2"/>
  <c r="I537" i="2"/>
  <c r="G539" i="2"/>
  <c r="E533" i="2"/>
  <c r="J531" i="2"/>
  <c r="I532" i="2"/>
  <c r="H532" i="2"/>
  <c r="J532" i="2" s="1"/>
  <c r="I531" i="2"/>
  <c r="G533" i="2"/>
  <c r="H519" i="2"/>
  <c r="J519" i="2" s="1"/>
  <c r="I507" i="2"/>
  <c r="H526" i="2"/>
  <c r="J526" i="2" s="1"/>
  <c r="I526" i="2"/>
  <c r="I527" i="2" s="1"/>
  <c r="H495" i="2"/>
  <c r="J495" i="2" s="1"/>
  <c r="H525" i="2"/>
  <c r="G527" i="2"/>
  <c r="H520" i="2"/>
  <c r="J520" i="2" s="1"/>
  <c r="I520" i="2"/>
  <c r="I521" i="2" s="1"/>
  <c r="E521" i="2"/>
  <c r="G521" i="2"/>
  <c r="H514" i="2"/>
  <c r="J514" i="2" s="1"/>
  <c r="I514" i="2"/>
  <c r="I515" i="2" s="1"/>
  <c r="H471" i="2"/>
  <c r="J471" i="2" s="1"/>
  <c r="E515" i="2"/>
  <c r="G515" i="2"/>
  <c r="J507" i="2"/>
  <c r="H508" i="2"/>
  <c r="J508" i="2" s="1"/>
  <c r="I508" i="2"/>
  <c r="E509" i="2"/>
  <c r="G509" i="2"/>
  <c r="J501" i="2"/>
  <c r="H502" i="2"/>
  <c r="J502" i="2" s="1"/>
  <c r="I502" i="2"/>
  <c r="E503" i="2"/>
  <c r="G503" i="2"/>
  <c r="H496" i="2"/>
  <c r="J496" i="2" s="1"/>
  <c r="I496" i="2"/>
  <c r="I497" i="2" s="1"/>
  <c r="E497" i="2"/>
  <c r="G497" i="2"/>
  <c r="J489" i="2"/>
  <c r="E491" i="2"/>
  <c r="I490" i="2"/>
  <c r="H490" i="2"/>
  <c r="J490" i="2" s="1"/>
  <c r="I489" i="2"/>
  <c r="G491" i="2"/>
  <c r="E485" i="2"/>
  <c r="I484" i="2"/>
  <c r="I485" i="2" s="1"/>
  <c r="H484" i="2"/>
  <c r="J484" i="2" s="1"/>
  <c r="H483" i="2"/>
  <c r="G485" i="2"/>
  <c r="H478" i="2"/>
  <c r="J478" i="2" s="1"/>
  <c r="I478" i="2"/>
  <c r="I479" i="2" s="1"/>
  <c r="E479" i="2"/>
  <c r="H477" i="2"/>
  <c r="G479" i="2"/>
  <c r="K2711" i="1"/>
  <c r="K2677" i="1"/>
  <c r="K2681" i="1"/>
  <c r="E464" i="2"/>
  <c r="H463" i="2"/>
  <c r="J463" i="2" s="1"/>
  <c r="I463" i="2"/>
  <c r="H429" i="2"/>
  <c r="J429" i="2" s="1"/>
  <c r="H441" i="2"/>
  <c r="J441" i="2" s="1"/>
  <c r="H454" i="2"/>
  <c r="J454" i="2" s="1"/>
  <c r="I454" i="2"/>
  <c r="I455" i="2" s="1"/>
  <c r="H447" i="2"/>
  <c r="J447" i="2" s="1"/>
  <c r="E455" i="2"/>
  <c r="H453" i="2"/>
  <c r="G455" i="2"/>
  <c r="H448" i="2"/>
  <c r="J448" i="2" s="1"/>
  <c r="I448" i="2"/>
  <c r="I449" i="2" s="1"/>
  <c r="E449" i="2"/>
  <c r="G449" i="2"/>
  <c r="H442" i="2"/>
  <c r="J442" i="2" s="1"/>
  <c r="I442" i="2"/>
  <c r="I443" i="2" s="1"/>
  <c r="E443" i="2"/>
  <c r="G443" i="2"/>
  <c r="H436" i="2"/>
  <c r="J436" i="2" s="1"/>
  <c r="I436" i="2"/>
  <c r="I437" i="2" s="1"/>
  <c r="E437" i="2"/>
  <c r="H435" i="2"/>
  <c r="G437" i="2"/>
  <c r="H430" i="2"/>
  <c r="J430" i="2" s="1"/>
  <c r="I430" i="2"/>
  <c r="I431" i="2" s="1"/>
  <c r="E431" i="2"/>
  <c r="G431" i="2"/>
  <c r="H399" i="2"/>
  <c r="J399" i="2" s="1"/>
  <c r="G401" i="2"/>
  <c r="H406" i="2"/>
  <c r="J406" i="2" s="1"/>
  <c r="I406" i="2"/>
  <c r="I407" i="2" s="1"/>
  <c r="E407" i="2"/>
  <c r="H405" i="2"/>
  <c r="G40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I390" i="2"/>
  <c r="K2104" i="1"/>
  <c r="K2108" i="1"/>
  <c r="K2112" i="1"/>
  <c r="H375" i="2"/>
  <c r="J375" i="2" s="1"/>
  <c r="H381" i="2"/>
  <c r="J381" i="2" s="1"/>
  <c r="H382" i="2"/>
  <c r="J382" i="2" s="1"/>
  <c r="I382" i="2"/>
  <c r="I383" i="2" s="1"/>
  <c r="E383" i="2"/>
  <c r="E377" i="2"/>
  <c r="G383" i="2"/>
  <c r="H376" i="2"/>
  <c r="J376" i="2" s="1"/>
  <c r="I376" i="2"/>
  <c r="I377" i="2" s="1"/>
  <c r="E371" i="2"/>
  <c r="G377" i="2"/>
  <c r="G365" i="2"/>
  <c r="H370" i="2"/>
  <c r="J370" i="2" s="1"/>
  <c r="I370" i="2"/>
  <c r="H363" i="2"/>
  <c r="J363" i="2" s="1"/>
  <c r="H354" i="2"/>
  <c r="J354" i="2" s="1"/>
  <c r="J369" i="2"/>
  <c r="I369" i="2"/>
  <c r="G371" i="2"/>
  <c r="K2026" i="1"/>
  <c r="K2034" i="1"/>
  <c r="G350" i="2"/>
  <c r="H355" i="2"/>
  <c r="J355" i="2" s="1"/>
  <c r="I355" i="2"/>
  <c r="I356" i="2" s="1"/>
  <c r="E356" i="2"/>
  <c r="H348" i="2"/>
  <c r="J348" i="2" s="1"/>
  <c r="G356" i="2"/>
  <c r="H349" i="2"/>
  <c r="J349" i="2" s="1"/>
  <c r="I349" i="2"/>
  <c r="I350" i="2" s="1"/>
  <c r="E350" i="2"/>
  <c r="H342" i="2"/>
  <c r="J342" i="2" s="1"/>
  <c r="H327" i="2"/>
  <c r="J327" i="2" s="1"/>
  <c r="J333" i="2"/>
  <c r="H334" i="2"/>
  <c r="J334" i="2" s="1"/>
  <c r="I334" i="2"/>
  <c r="E335" i="2"/>
  <c r="I333" i="2"/>
  <c r="G335" i="2"/>
  <c r="J1738" i="1"/>
  <c r="K1740" i="1" s="1"/>
  <c r="I306" i="2"/>
  <c r="H318" i="2"/>
  <c r="J318" i="2" s="1"/>
  <c r="H300" i="2"/>
  <c r="J300" i="2" s="1"/>
  <c r="H319" i="2"/>
  <c r="J319" i="2" s="1"/>
  <c r="I319" i="2"/>
  <c r="I320" i="2" s="1"/>
  <c r="E320" i="2"/>
  <c r="G320" i="2"/>
  <c r="H313" i="2"/>
  <c r="J313" i="2" s="1"/>
  <c r="I313" i="2"/>
  <c r="I314" i="2" s="1"/>
  <c r="E314" i="2"/>
  <c r="G296" i="2"/>
  <c r="I294" i="2"/>
  <c r="H312" i="2"/>
  <c r="G314" i="2"/>
  <c r="H307" i="2"/>
  <c r="J307" i="2" s="1"/>
  <c r="I307" i="2"/>
  <c r="E308" i="2"/>
  <c r="J306" i="2"/>
  <c r="G308" i="2"/>
  <c r="E302" i="2"/>
  <c r="H301" i="2"/>
  <c r="J301" i="2" s="1"/>
  <c r="I301" i="2"/>
  <c r="I302" i="2" s="1"/>
  <c r="G302" i="2"/>
  <c r="J1624" i="1"/>
  <c r="H279" i="2"/>
  <c r="J279" i="2" s="1"/>
  <c r="E266" i="2"/>
  <c r="H286" i="2"/>
  <c r="J286" i="2" s="1"/>
  <c r="I286" i="2"/>
  <c r="I287" i="2" s="1"/>
  <c r="E287" i="2"/>
  <c r="H285" i="2"/>
  <c r="G287" i="2"/>
  <c r="E275" i="2"/>
  <c r="H280" i="2"/>
  <c r="J280" i="2" s="1"/>
  <c r="I280" i="2"/>
  <c r="I281" i="2" s="1"/>
  <c r="E281" i="2"/>
  <c r="G281" i="2"/>
  <c r="H274" i="2"/>
  <c r="J274" i="2" s="1"/>
  <c r="I274" i="2"/>
  <c r="I275" i="2" s="1"/>
  <c r="H265" i="2"/>
  <c r="J265" i="2" s="1"/>
  <c r="I265" i="2"/>
  <c r="I266" i="2" s="1"/>
  <c r="K1417" i="1"/>
  <c r="K1421" i="1"/>
  <c r="K1458" i="1"/>
  <c r="E257" i="2"/>
  <c r="I237" i="2"/>
  <c r="J255" i="2"/>
  <c r="H256" i="2"/>
  <c r="J256" i="2" s="1"/>
  <c r="I256" i="2"/>
  <c r="I255" i="2"/>
  <c r="G257" i="2"/>
  <c r="H250" i="2"/>
  <c r="J250" i="2" s="1"/>
  <c r="I250" i="2"/>
  <c r="I251" i="2" s="1"/>
  <c r="E251" i="2"/>
  <c r="G245" i="2"/>
  <c r="H249" i="2"/>
  <c r="G251" i="2"/>
  <c r="H244" i="2"/>
  <c r="J244" i="2" s="1"/>
  <c r="I244" i="2"/>
  <c r="I243" i="2"/>
  <c r="E245" i="2"/>
  <c r="G239" i="2"/>
  <c r="H243" i="2"/>
  <c r="H238" i="2"/>
  <c r="J238" i="2" s="1"/>
  <c r="I238" i="2"/>
  <c r="E239" i="2"/>
  <c r="J237" i="2"/>
  <c r="J1282" i="1"/>
  <c r="I216" i="2"/>
  <c r="H222" i="2"/>
  <c r="J222" i="2" s="1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H196" i="2"/>
  <c r="J196" i="2" s="1"/>
  <c r="I196" i="2"/>
  <c r="J195" i="2"/>
  <c r="E197" i="2"/>
  <c r="I195" i="2"/>
  <c r="G197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74" i="2"/>
  <c r="I162" i="2"/>
  <c r="H180" i="2"/>
  <c r="J180" i="2" s="1"/>
  <c r="H181" i="2"/>
  <c r="J181" i="2" s="1"/>
  <c r="I181" i="2"/>
  <c r="I182" i="2" s="1"/>
  <c r="E182" i="2"/>
  <c r="H144" i="2"/>
  <c r="J144" i="2" s="1"/>
  <c r="G182" i="2"/>
  <c r="H175" i="2"/>
  <c r="J175" i="2" s="1"/>
  <c r="I175" i="2"/>
  <c r="H156" i="2"/>
  <c r="J156" i="2" s="1"/>
  <c r="J174" i="2"/>
  <c r="E176" i="2"/>
  <c r="G176" i="2"/>
  <c r="H150" i="2"/>
  <c r="J150" i="2" s="1"/>
  <c r="H169" i="2"/>
  <c r="J169" i="2" s="1"/>
  <c r="I169" i="2"/>
  <c r="I170" i="2" s="1"/>
  <c r="E170" i="2"/>
  <c r="H168" i="2"/>
  <c r="G170" i="2"/>
  <c r="H163" i="2"/>
  <c r="J163" i="2" s="1"/>
  <c r="I163" i="2"/>
  <c r="E164" i="2"/>
  <c r="J162" i="2"/>
  <c r="G164" i="2"/>
  <c r="E158" i="2"/>
  <c r="H157" i="2"/>
  <c r="J157" i="2" s="1"/>
  <c r="I157" i="2"/>
  <c r="I158" i="2" s="1"/>
  <c r="G158" i="2"/>
  <c r="H151" i="2"/>
  <c r="J151" i="2" s="1"/>
  <c r="I151" i="2"/>
  <c r="I152" i="2" s="1"/>
  <c r="E152" i="2"/>
  <c r="G152" i="2"/>
  <c r="H135" i="2"/>
  <c r="J135" i="2" s="1"/>
  <c r="G128" i="2"/>
  <c r="G131" i="2" s="1"/>
  <c r="H126" i="2"/>
  <c r="J126" i="2" s="1"/>
  <c r="G18" i="2"/>
  <c r="I18" i="2" s="1"/>
  <c r="H117" i="2"/>
  <c r="J117" i="2" s="1"/>
  <c r="H264" i="2"/>
  <c r="G266" i="2"/>
  <c r="G269" i="2" s="1"/>
  <c r="G110" i="2"/>
  <c r="G113" i="2" s="1"/>
  <c r="I108" i="2"/>
  <c r="H93" i="2"/>
  <c r="J93" i="2" s="1"/>
  <c r="E101" i="2"/>
  <c r="J99" i="2"/>
  <c r="H100" i="2"/>
  <c r="J100" i="2" s="1"/>
  <c r="I100" i="2"/>
  <c r="I99" i="2"/>
  <c r="G101" i="2"/>
  <c r="H87" i="2"/>
  <c r="J87" i="2" s="1"/>
  <c r="H94" i="2"/>
  <c r="J94" i="2" s="1"/>
  <c r="I94" i="2"/>
  <c r="I95" i="2" s="1"/>
  <c r="E95" i="2"/>
  <c r="G95" i="2"/>
  <c r="G472" i="2"/>
  <c r="G473" i="2" s="1"/>
  <c r="H57" i="2"/>
  <c r="J57" i="2" s="1"/>
  <c r="J69" i="2"/>
  <c r="H63" i="2"/>
  <c r="J63" i="2" s="1"/>
  <c r="E71" i="2"/>
  <c r="H70" i="2"/>
  <c r="J70" i="2" s="1"/>
  <c r="I70" i="2"/>
  <c r="I69" i="2"/>
  <c r="G71" i="2"/>
  <c r="H64" i="2"/>
  <c r="J64" i="2" s="1"/>
  <c r="I64" i="2"/>
  <c r="I65" i="2" s="1"/>
  <c r="E65" i="2"/>
  <c r="G65" i="2"/>
  <c r="H39" i="2"/>
  <c r="J39" i="2" s="1"/>
  <c r="H33" i="2"/>
  <c r="J33" i="2" s="1"/>
  <c r="H51" i="2"/>
  <c r="J51" i="2" s="1"/>
  <c r="E59" i="2"/>
  <c r="H58" i="2"/>
  <c r="J58" i="2" s="1"/>
  <c r="I58" i="2"/>
  <c r="I59" i="2" s="1"/>
  <c r="G59" i="2"/>
  <c r="H52" i="2"/>
  <c r="J52" i="2" s="1"/>
  <c r="I52" i="2"/>
  <c r="I53" i="2" s="1"/>
  <c r="G35" i="2"/>
  <c r="E53" i="2"/>
  <c r="G53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1712" i="2"/>
  <c r="H1710" i="2"/>
  <c r="E110" i="2"/>
  <c r="E392" i="2"/>
  <c r="H231" i="2"/>
  <c r="J231" i="2" s="1"/>
  <c r="H1809" i="2"/>
  <c r="H78" i="2"/>
  <c r="J78" i="2" s="1"/>
  <c r="H273" i="2"/>
  <c r="E722" i="2"/>
  <c r="G275" i="2"/>
  <c r="E701" i="2"/>
  <c r="H10" i="2"/>
  <c r="J10" i="2" s="1"/>
  <c r="I10" i="2"/>
  <c r="E11" i="2"/>
  <c r="E644" i="2"/>
  <c r="E233" i="2"/>
  <c r="G232" i="2"/>
  <c r="E137" i="2"/>
  <c r="E1316" i="2"/>
  <c r="E659" i="2"/>
  <c r="G79" i="2"/>
  <c r="G80" i="2" s="1"/>
  <c r="G83" i="2" s="1"/>
  <c r="E128" i="2"/>
  <c r="E2108" i="2"/>
  <c r="E1910" i="2"/>
  <c r="H1612" i="2"/>
  <c r="J1612" i="2" s="1"/>
  <c r="E296" i="2"/>
  <c r="E401" i="2"/>
  <c r="E416" i="2"/>
  <c r="E1118" i="2"/>
  <c r="E1613" i="2"/>
  <c r="H2206" i="2"/>
  <c r="J2206" i="2" s="1"/>
  <c r="I2206" i="2"/>
  <c r="I2207" i="2" s="1"/>
  <c r="H1414" i="2"/>
  <c r="J1414" i="2" s="1"/>
  <c r="I1414" i="2"/>
  <c r="H2107" i="2"/>
  <c r="J2107" i="2" s="1"/>
  <c r="I2107" i="2"/>
  <c r="I2108" i="2" s="1"/>
  <c r="E2207" i="2"/>
  <c r="G2306" i="2"/>
  <c r="H2304" i="2"/>
  <c r="I2304" i="2"/>
  <c r="H2008" i="2"/>
  <c r="J2008" i="2" s="1"/>
  <c r="I2008" i="2"/>
  <c r="I2009" i="2" s="1"/>
  <c r="G2108" i="2"/>
  <c r="I1611" i="2"/>
  <c r="I1613" i="2" s="1"/>
  <c r="H1611" i="2"/>
  <c r="G1613" i="2"/>
  <c r="H1513" i="2"/>
  <c r="J1513" i="2" s="1"/>
  <c r="I1513" i="2"/>
  <c r="G1415" i="2"/>
  <c r="H1413" i="2"/>
  <c r="I1413" i="2"/>
  <c r="J2205" i="2"/>
  <c r="H2305" i="2"/>
  <c r="J2305" i="2" s="1"/>
  <c r="I2305" i="2"/>
  <c r="G2207" i="2"/>
  <c r="H1909" i="2"/>
  <c r="I1909" i="2"/>
  <c r="E2306" i="2"/>
  <c r="E2009" i="2"/>
  <c r="G1514" i="2"/>
  <c r="H1512" i="2"/>
  <c r="I1512" i="2"/>
  <c r="E1415" i="2"/>
  <c r="E1514" i="2"/>
  <c r="H1216" i="2"/>
  <c r="J1216" i="2" s="1"/>
  <c r="I1216" i="2"/>
  <c r="I1217" i="2" s="1"/>
  <c r="H919" i="2"/>
  <c r="I919" i="2"/>
  <c r="G1217" i="2"/>
  <c r="G701" i="2"/>
  <c r="I699" i="2"/>
  <c r="H699" i="2"/>
  <c r="I685" i="2"/>
  <c r="H685" i="2"/>
  <c r="J685" i="2" s="1"/>
  <c r="E686" i="2"/>
  <c r="H1117" i="2"/>
  <c r="J1117" i="2" s="1"/>
  <c r="I1117" i="2"/>
  <c r="I1118" i="2" s="1"/>
  <c r="G920" i="2"/>
  <c r="E920" i="2"/>
  <c r="H700" i="2"/>
  <c r="J700" i="2" s="1"/>
  <c r="I700" i="2"/>
  <c r="I657" i="2"/>
  <c r="G659" i="2"/>
  <c r="H657" i="2"/>
  <c r="G1316" i="2"/>
  <c r="H1314" i="2"/>
  <c r="I1314" i="2"/>
  <c r="H1018" i="2"/>
  <c r="J1018" i="2" s="1"/>
  <c r="I1018" i="2"/>
  <c r="I1019" i="2" s="1"/>
  <c r="G821" i="2"/>
  <c r="I820" i="2"/>
  <c r="H820" i="2"/>
  <c r="H1315" i="2"/>
  <c r="J1315" i="2" s="1"/>
  <c r="I1315" i="2"/>
  <c r="E1019" i="2"/>
  <c r="H721" i="2"/>
  <c r="G722" i="2"/>
  <c r="I721" i="2"/>
  <c r="E1217" i="2"/>
  <c r="E821" i="2"/>
  <c r="I658" i="2"/>
  <c r="H658" i="2"/>
  <c r="J658" i="2" s="1"/>
  <c r="I684" i="2"/>
  <c r="G686" i="2"/>
  <c r="G695" i="2" s="1"/>
  <c r="H684" i="2"/>
  <c r="H613" i="2"/>
  <c r="J613" i="2" s="1"/>
  <c r="I613" i="2"/>
  <c r="I614" i="2" s="1"/>
  <c r="G614" i="2"/>
  <c r="I462" i="2"/>
  <c r="G464" i="2"/>
  <c r="G467" i="2" s="1"/>
  <c r="H462" i="2"/>
  <c r="J564" i="2"/>
  <c r="H643" i="2"/>
  <c r="J643" i="2" s="1"/>
  <c r="I643" i="2"/>
  <c r="I644" i="2" s="1"/>
  <c r="E605" i="2"/>
  <c r="H565" i="2"/>
  <c r="J565" i="2" s="1"/>
  <c r="I565" i="2"/>
  <c r="G425" i="2"/>
  <c r="H423" i="2"/>
  <c r="I423" i="2"/>
  <c r="I415" i="2"/>
  <c r="H415" i="2"/>
  <c r="J415" i="2" s="1"/>
  <c r="I414" i="2"/>
  <c r="G416" i="2"/>
  <c r="G419" i="2" s="1"/>
  <c r="H414" i="2"/>
  <c r="G566" i="2"/>
  <c r="E614" i="2"/>
  <c r="I424" i="2"/>
  <c r="H424" i="2"/>
  <c r="J424" i="2" s="1"/>
  <c r="H604" i="2"/>
  <c r="J604" i="2" s="1"/>
  <c r="I604" i="2"/>
  <c r="I605" i="2" s="1"/>
  <c r="H634" i="2"/>
  <c r="J634" i="2" s="1"/>
  <c r="I634" i="2"/>
  <c r="I635" i="2" s="1"/>
  <c r="G635" i="2"/>
  <c r="G638" i="2" s="1"/>
  <c r="E635" i="2"/>
  <c r="E566" i="2"/>
  <c r="G644" i="2"/>
  <c r="I400" i="2"/>
  <c r="I401" i="2" s="1"/>
  <c r="H400" i="2"/>
  <c r="J400" i="2" s="1"/>
  <c r="E425" i="2"/>
  <c r="H328" i="2"/>
  <c r="J328" i="2" s="1"/>
  <c r="I328" i="2"/>
  <c r="I329" i="2" s="1"/>
  <c r="H205" i="2"/>
  <c r="J205" i="2" s="1"/>
  <c r="I205" i="2"/>
  <c r="H391" i="2"/>
  <c r="I391" i="2"/>
  <c r="G392" i="2"/>
  <c r="G395" i="2" s="1"/>
  <c r="H295" i="2"/>
  <c r="I295" i="2"/>
  <c r="G329" i="2"/>
  <c r="E344" i="2"/>
  <c r="G191" i="2"/>
  <c r="G200" i="2" s="1"/>
  <c r="H189" i="2"/>
  <c r="I189" i="2"/>
  <c r="H190" i="2"/>
  <c r="J190" i="2" s="1"/>
  <c r="I190" i="2"/>
  <c r="E191" i="2"/>
  <c r="H343" i="2"/>
  <c r="J343" i="2" s="1"/>
  <c r="I343" i="2"/>
  <c r="I344" i="2" s="1"/>
  <c r="G206" i="2"/>
  <c r="H204" i="2"/>
  <c r="I204" i="2"/>
  <c r="E206" i="2"/>
  <c r="H364" i="2"/>
  <c r="J364" i="2" s="1"/>
  <c r="I364" i="2"/>
  <c r="I365" i="2" s="1"/>
  <c r="E365" i="2"/>
  <c r="E329" i="2"/>
  <c r="G344" i="2"/>
  <c r="H118" i="2"/>
  <c r="J118" i="2" s="1"/>
  <c r="I118" i="2"/>
  <c r="I119" i="2" s="1"/>
  <c r="G119" i="2"/>
  <c r="G122" i="2" s="1"/>
  <c r="H136" i="2"/>
  <c r="J136" i="2" s="1"/>
  <c r="I136" i="2"/>
  <c r="I137" i="2" s="1"/>
  <c r="E119" i="2"/>
  <c r="H109" i="2"/>
  <c r="I109" i="2"/>
  <c r="G137" i="2"/>
  <c r="G140" i="2" s="1"/>
  <c r="H145" i="2"/>
  <c r="J145" i="2" s="1"/>
  <c r="I145" i="2"/>
  <c r="I146" i="2" s="1"/>
  <c r="E146" i="2"/>
  <c r="G146" i="2"/>
  <c r="H127" i="2"/>
  <c r="J127" i="2" s="1"/>
  <c r="I127" i="2"/>
  <c r="I128" i="2" s="1"/>
  <c r="H88" i="2"/>
  <c r="J88" i="2" s="1"/>
  <c r="I88" i="2"/>
  <c r="I89" i="2" s="1"/>
  <c r="G89" i="2"/>
  <c r="E89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H869" i="2" l="1"/>
  <c r="I887" i="2"/>
  <c r="G653" i="2"/>
  <c r="G680" i="2"/>
  <c r="G629" i="2"/>
  <c r="G599" i="2"/>
  <c r="I2237" i="2"/>
  <c r="G560" i="2"/>
  <c r="I2126" i="2"/>
  <c r="I2390" i="2"/>
  <c r="I2186" i="2"/>
  <c r="G410" i="2"/>
  <c r="G338" i="2"/>
  <c r="G458" i="2"/>
  <c r="G359" i="2"/>
  <c r="G386" i="2"/>
  <c r="H371" i="2"/>
  <c r="I1784" i="2"/>
  <c r="I371" i="2"/>
  <c r="I2198" i="2"/>
  <c r="G323" i="2"/>
  <c r="I1148" i="2"/>
  <c r="G290" i="2"/>
  <c r="I1586" i="2"/>
  <c r="I2366" i="2"/>
  <c r="G227" i="2"/>
  <c r="G185" i="2"/>
  <c r="I2093" i="2"/>
  <c r="I2021" i="2"/>
  <c r="I1802" i="2"/>
  <c r="I2342" i="2"/>
  <c r="G104" i="2"/>
  <c r="H1811" i="2"/>
  <c r="H2099" i="2"/>
  <c r="H2100" i="2" s="1"/>
  <c r="I1810" i="2"/>
  <c r="I1811" i="2" s="1"/>
  <c r="I1598" i="2"/>
  <c r="I1532" i="2"/>
  <c r="G74" i="2"/>
  <c r="H2198" i="2"/>
  <c r="H2199" i="2" s="1"/>
  <c r="H1802" i="2"/>
  <c r="H1803" i="2" s="1"/>
  <c r="G2399" i="2"/>
  <c r="H1712" i="2"/>
  <c r="H1713" i="2" s="1"/>
  <c r="H2384" i="2"/>
  <c r="H2385" i="2" s="1"/>
  <c r="K2884" i="1"/>
  <c r="J2882" i="1"/>
  <c r="J2540" i="1"/>
  <c r="J2426" i="1"/>
  <c r="K2428" i="1"/>
  <c r="K1744" i="1"/>
  <c r="J1742" i="1"/>
  <c r="J2384" i="2"/>
  <c r="H2396" i="2"/>
  <c r="H2397" i="2" s="1"/>
  <c r="J2396" i="2"/>
  <c r="H2390" i="2"/>
  <c r="H2391" i="2" s="1"/>
  <c r="J2390" i="2"/>
  <c r="H2378" i="2"/>
  <c r="H2379" i="2" s="1"/>
  <c r="H2372" i="2"/>
  <c r="H2373" i="2" s="1"/>
  <c r="J2378" i="2"/>
  <c r="H2330" i="2"/>
  <c r="H2331" i="2" s="1"/>
  <c r="J2372" i="2"/>
  <c r="H2366" i="2"/>
  <c r="H2367" i="2" s="1"/>
  <c r="J2366" i="2"/>
  <c r="I2360" i="2"/>
  <c r="H2360" i="2"/>
  <c r="H2361" i="2" s="1"/>
  <c r="J2360" i="2"/>
  <c r="H2354" i="2"/>
  <c r="H2355" i="2" s="1"/>
  <c r="J2354" i="2"/>
  <c r="I2312" i="2"/>
  <c r="H2348" i="2"/>
  <c r="H2349" i="2" s="1"/>
  <c r="J2348" i="2"/>
  <c r="H2297" i="2"/>
  <c r="H2298" i="2" s="1"/>
  <c r="H2342" i="2"/>
  <c r="H2343" i="2" s="1"/>
  <c r="J2342" i="2"/>
  <c r="H2336" i="2"/>
  <c r="H2337" i="2" s="1"/>
  <c r="J2336" i="2"/>
  <c r="J2330" i="2"/>
  <c r="H2312" i="2"/>
  <c r="H2313" i="2" s="1"/>
  <c r="J2312" i="2"/>
  <c r="H2324" i="2"/>
  <c r="H2325" i="2" s="1"/>
  <c r="J2324" i="2"/>
  <c r="H2318" i="2"/>
  <c r="H2319" i="2" s="1"/>
  <c r="J2318" i="2"/>
  <c r="I1766" i="2"/>
  <c r="G2300" i="2"/>
  <c r="J2285" i="2"/>
  <c r="H2285" i="2"/>
  <c r="H2286" i="2" s="1"/>
  <c r="J2297" i="2"/>
  <c r="J2291" i="2"/>
  <c r="H2279" i="2"/>
  <c r="H2280" i="2" s="1"/>
  <c r="H2291" i="2"/>
  <c r="H2292" i="2" s="1"/>
  <c r="I2180" i="2"/>
  <c r="J2273" i="2"/>
  <c r="H2273" i="2"/>
  <c r="H2274" i="2" s="1"/>
  <c r="J2279" i="2"/>
  <c r="H2267" i="2"/>
  <c r="H2268" i="2" s="1"/>
  <c r="J2267" i="2"/>
  <c r="H2261" i="2"/>
  <c r="H2262" i="2" s="1"/>
  <c r="J2261" i="2"/>
  <c r="J2253" i="2"/>
  <c r="J2255" i="2" s="1"/>
  <c r="H2255" i="2"/>
  <c r="H2256" i="2" s="1"/>
  <c r="H2243" i="2"/>
  <c r="H2244" i="2" s="1"/>
  <c r="H2249" i="2"/>
  <c r="H2250" i="2" s="1"/>
  <c r="J2249" i="2"/>
  <c r="H2237" i="2"/>
  <c r="H2238" i="2" s="1"/>
  <c r="J2243" i="2"/>
  <c r="J2237" i="2"/>
  <c r="J2231" i="2"/>
  <c r="H2231" i="2"/>
  <c r="H2232" i="2" s="1"/>
  <c r="H2225" i="2"/>
  <c r="H2226" i="2" s="1"/>
  <c r="J2225" i="2"/>
  <c r="H2219" i="2"/>
  <c r="H2220" i="2" s="1"/>
  <c r="J2219" i="2"/>
  <c r="H2213" i="2"/>
  <c r="H2214" i="2" s="1"/>
  <c r="J2213" i="2"/>
  <c r="I1136" i="2"/>
  <c r="H2180" i="2"/>
  <c r="H2181" i="2" s="1"/>
  <c r="G1811" i="2"/>
  <c r="H1812" i="2" s="1"/>
  <c r="I1910" i="2"/>
  <c r="G2201" i="2"/>
  <c r="I1154" i="2"/>
  <c r="J2198" i="2"/>
  <c r="H2192" i="2"/>
  <c r="H2193" i="2" s="1"/>
  <c r="J2192" i="2"/>
  <c r="H2186" i="2"/>
  <c r="H2187" i="2" s="1"/>
  <c r="J2186" i="2"/>
  <c r="J2180" i="2"/>
  <c r="H2174" i="2"/>
  <c r="H2175" i="2" s="1"/>
  <c r="H2150" i="2"/>
  <c r="H2151" i="2" s="1"/>
  <c r="I2162" i="2"/>
  <c r="J2174" i="2"/>
  <c r="H2168" i="2"/>
  <c r="H2169" i="2" s="1"/>
  <c r="J2168" i="2"/>
  <c r="H2162" i="2"/>
  <c r="H2163" i="2" s="1"/>
  <c r="J2162" i="2"/>
  <c r="H2156" i="2"/>
  <c r="H2157" i="2" s="1"/>
  <c r="J2156" i="2"/>
  <c r="J2144" i="2"/>
  <c r="H2144" i="2"/>
  <c r="H2145" i="2" s="1"/>
  <c r="J2150" i="2"/>
  <c r="H2126" i="2"/>
  <c r="H2127" i="2" s="1"/>
  <c r="H2138" i="2"/>
  <c r="H2139" i="2" s="1"/>
  <c r="J2138" i="2"/>
  <c r="J2126" i="2"/>
  <c r="H2132" i="2"/>
  <c r="H2133" i="2" s="1"/>
  <c r="J2132" i="2"/>
  <c r="H2120" i="2"/>
  <c r="H2121" i="2" s="1"/>
  <c r="J2120" i="2"/>
  <c r="I1202" i="2"/>
  <c r="I1934" i="2"/>
  <c r="I2114" i="2"/>
  <c r="H2114" i="2"/>
  <c r="H2115" i="2" s="1"/>
  <c r="J2114" i="2"/>
  <c r="G2102" i="2"/>
  <c r="J2099" i="2"/>
  <c r="J2093" i="2"/>
  <c r="I2087" i="2"/>
  <c r="H2075" i="2"/>
  <c r="H2076" i="2" s="1"/>
  <c r="H2081" i="2"/>
  <c r="H2082" i="2" s="1"/>
  <c r="H2093" i="2"/>
  <c r="H2094" i="2" s="1"/>
  <c r="H2087" i="2"/>
  <c r="H2088" i="2" s="1"/>
  <c r="J2087" i="2"/>
  <c r="J2069" i="2"/>
  <c r="J2081" i="2"/>
  <c r="J2075" i="2"/>
  <c r="H2063" i="2"/>
  <c r="H2064" i="2" s="1"/>
  <c r="H2069" i="2"/>
  <c r="H2070" i="2" s="1"/>
  <c r="J2063" i="2"/>
  <c r="J2055" i="2"/>
  <c r="J2057" i="2" s="1"/>
  <c r="H2057" i="2"/>
  <c r="H2058" i="2" s="1"/>
  <c r="J2039" i="2"/>
  <c r="H2051" i="2"/>
  <c r="H2052" i="2" s="1"/>
  <c r="J2051" i="2"/>
  <c r="H2045" i="2"/>
  <c r="H2046" i="2" s="1"/>
  <c r="J2045" i="2"/>
  <c r="H2039" i="2"/>
  <c r="H2040" i="2" s="1"/>
  <c r="J2027" i="2"/>
  <c r="J2031" i="2"/>
  <c r="J2033" i="2" s="1"/>
  <c r="H2033" i="2"/>
  <c r="H2034" i="2" s="1"/>
  <c r="H2027" i="2"/>
  <c r="H2028" i="2" s="1"/>
  <c r="I1829" i="2"/>
  <c r="G2003" i="2"/>
  <c r="H2021" i="2"/>
  <c r="H2022" i="2" s="1"/>
  <c r="J2021" i="2"/>
  <c r="H2015" i="2"/>
  <c r="H2016" i="2" s="1"/>
  <c r="J2015" i="2"/>
  <c r="J1940" i="2"/>
  <c r="H2000" i="2"/>
  <c r="H2001" i="2" s="1"/>
  <c r="J2000" i="2"/>
  <c r="I1988" i="2"/>
  <c r="H1994" i="2"/>
  <c r="H1995" i="2" s="1"/>
  <c r="J1994" i="2"/>
  <c r="H1988" i="2"/>
  <c r="H1989" i="2" s="1"/>
  <c r="H1982" i="2"/>
  <c r="H1983" i="2" s="1"/>
  <c r="J1988" i="2"/>
  <c r="J1982" i="2"/>
  <c r="J1976" i="2"/>
  <c r="H1976" i="2"/>
  <c r="H1977" i="2" s="1"/>
  <c r="J1968" i="2"/>
  <c r="J1970" i="2" s="1"/>
  <c r="H1970" i="2"/>
  <c r="H1971" i="2" s="1"/>
  <c r="H1964" i="2"/>
  <c r="H1965" i="2" s="1"/>
  <c r="J1964" i="2"/>
  <c r="I1958" i="2"/>
  <c r="H1958" i="2"/>
  <c r="H1959" i="2" s="1"/>
  <c r="J1958" i="2"/>
  <c r="J1952" i="2"/>
  <c r="H1952" i="2"/>
  <c r="H1953" i="2" s="1"/>
  <c r="H1940" i="2"/>
  <c r="H1941" i="2" s="1"/>
  <c r="J1944" i="2"/>
  <c r="J1946" i="2" s="1"/>
  <c r="H1946" i="2"/>
  <c r="H1947" i="2" s="1"/>
  <c r="J1934" i="2"/>
  <c r="I1847" i="2"/>
  <c r="H1934" i="2"/>
  <c r="H1935" i="2" s="1"/>
  <c r="I1370" i="2"/>
  <c r="I1661" i="2"/>
  <c r="H1922" i="2"/>
  <c r="H1923" i="2" s="1"/>
  <c r="I1130" i="2"/>
  <c r="J1926" i="2"/>
  <c r="J1928" i="2" s="1"/>
  <c r="H1928" i="2"/>
  <c r="H1929" i="2" s="1"/>
  <c r="J1922" i="2"/>
  <c r="I1322" i="2"/>
  <c r="I1451" i="2"/>
  <c r="I1649" i="2"/>
  <c r="I1871" i="2"/>
  <c r="I1556" i="2"/>
  <c r="H1916" i="2"/>
  <c r="H1917" i="2" s="1"/>
  <c r="J1916" i="2"/>
  <c r="I1079" i="2"/>
  <c r="I1190" i="2"/>
  <c r="H1901" i="2"/>
  <c r="H1902" i="2" s="1"/>
  <c r="J1901" i="2"/>
  <c r="H1889" i="2"/>
  <c r="H1890" i="2" s="1"/>
  <c r="J1889" i="2"/>
  <c r="J1893" i="2"/>
  <c r="J1895" i="2" s="1"/>
  <c r="H1895" i="2"/>
  <c r="H1896" i="2" s="1"/>
  <c r="H1871" i="2"/>
  <c r="H1872" i="2" s="1"/>
  <c r="H1883" i="2"/>
  <c r="H1884" i="2" s="1"/>
  <c r="J1883" i="2"/>
  <c r="H1877" i="2"/>
  <c r="H1878" i="2" s="1"/>
  <c r="J1877" i="2"/>
  <c r="J1871" i="2"/>
  <c r="I1859" i="2"/>
  <c r="H1865" i="2"/>
  <c r="H1866" i="2" s="1"/>
  <c r="J1865" i="2"/>
  <c r="H1859" i="2"/>
  <c r="H1860" i="2" s="1"/>
  <c r="J1859" i="2"/>
  <c r="H1853" i="2"/>
  <c r="H1854" i="2" s="1"/>
  <c r="J1853" i="2"/>
  <c r="H1847" i="2"/>
  <c r="H1848" i="2" s="1"/>
  <c r="J1847" i="2"/>
  <c r="H1841" i="2"/>
  <c r="H1842" i="2" s="1"/>
  <c r="J1841" i="2"/>
  <c r="J1829" i="2"/>
  <c r="I1835" i="2"/>
  <c r="H1835" i="2"/>
  <c r="H1836" i="2" s="1"/>
  <c r="H1829" i="2"/>
  <c r="H1830" i="2" s="1"/>
  <c r="J1835" i="2"/>
  <c r="I1439" i="2"/>
  <c r="I1499" i="2"/>
  <c r="J1821" i="2"/>
  <c r="J1823" i="2" s="1"/>
  <c r="H1823" i="2"/>
  <c r="H1824" i="2" s="1"/>
  <c r="I998" i="2"/>
  <c r="H1817" i="2"/>
  <c r="H1818" i="2" s="1"/>
  <c r="J1817" i="2"/>
  <c r="I1241" i="2"/>
  <c r="I1475" i="2"/>
  <c r="I1568" i="2"/>
  <c r="G1805" i="2"/>
  <c r="K4936" i="1"/>
  <c r="H1772" i="2"/>
  <c r="H1773" i="2" s="1"/>
  <c r="I1772" i="2"/>
  <c r="J1802" i="2"/>
  <c r="H1790" i="2"/>
  <c r="H1791" i="2" s="1"/>
  <c r="J1790" i="2"/>
  <c r="J1794" i="2"/>
  <c r="J1796" i="2" s="1"/>
  <c r="H1796" i="2"/>
  <c r="H1797" i="2" s="1"/>
  <c r="H1784" i="2"/>
  <c r="H1785" i="2" s="1"/>
  <c r="J1784" i="2"/>
  <c r="H1760" i="2"/>
  <c r="H1761" i="2" s="1"/>
  <c r="J1776" i="2"/>
  <c r="J1778" i="2" s="1"/>
  <c r="H1778" i="2"/>
  <c r="H1779" i="2" s="1"/>
  <c r="H1766" i="2"/>
  <c r="H1767" i="2" s="1"/>
  <c r="J1772" i="2"/>
  <c r="J1766" i="2"/>
  <c r="J1760" i="2"/>
  <c r="J1752" i="2"/>
  <c r="J1754" i="2" s="1"/>
  <c r="H1754" i="2"/>
  <c r="H1755" i="2" s="1"/>
  <c r="H1742" i="2"/>
  <c r="H1743" i="2" s="1"/>
  <c r="J1746" i="2"/>
  <c r="J1748" i="2" s="1"/>
  <c r="H1748" i="2"/>
  <c r="H1749" i="2" s="1"/>
  <c r="J1736" i="2"/>
  <c r="J1742" i="2"/>
  <c r="I1736" i="2"/>
  <c r="H1736" i="2"/>
  <c r="H1737" i="2" s="1"/>
  <c r="J1728" i="2"/>
  <c r="J1730" i="2" s="1"/>
  <c r="H1730" i="2"/>
  <c r="H1731" i="2" s="1"/>
  <c r="I1697" i="2"/>
  <c r="J1722" i="2"/>
  <c r="J1724" i="2" s="1"/>
  <c r="H1724" i="2"/>
  <c r="H1725" i="2" s="1"/>
  <c r="H1718" i="2"/>
  <c r="H1719" i="2" s="1"/>
  <c r="J1718" i="2"/>
  <c r="G1706" i="2"/>
  <c r="I1703" i="2"/>
  <c r="H1697" i="2"/>
  <c r="H1698" i="2" s="1"/>
  <c r="K4822" i="1"/>
  <c r="J1697" i="2"/>
  <c r="H1703" i="2"/>
  <c r="H1704" i="2" s="1"/>
  <c r="J1703" i="2"/>
  <c r="I1685" i="2"/>
  <c r="H1691" i="2"/>
  <c r="H1692" i="2" s="1"/>
  <c r="J1691" i="2"/>
  <c r="I1679" i="2"/>
  <c r="H1685" i="2"/>
  <c r="H1686" i="2" s="1"/>
  <c r="J1685" i="2"/>
  <c r="H1679" i="2"/>
  <c r="H1680" i="2" s="1"/>
  <c r="J1679" i="2"/>
  <c r="J1671" i="2"/>
  <c r="J1673" i="2" s="1"/>
  <c r="H1673" i="2"/>
  <c r="H1674" i="2" s="1"/>
  <c r="J1661" i="2"/>
  <c r="H1655" i="2"/>
  <c r="H1656" i="2" s="1"/>
  <c r="H1667" i="2"/>
  <c r="H1668" i="2" s="1"/>
  <c r="J1667" i="2"/>
  <c r="J1655" i="2"/>
  <c r="H1661" i="2"/>
  <c r="H1662" i="2" s="1"/>
  <c r="H1649" i="2"/>
  <c r="H1650" i="2" s="1"/>
  <c r="J1649" i="2"/>
  <c r="H1637" i="2"/>
  <c r="H1638" i="2" s="1"/>
  <c r="J1637" i="2"/>
  <c r="H1643" i="2"/>
  <c r="H1644" i="2" s="1"/>
  <c r="J1643" i="2"/>
  <c r="H1619" i="2"/>
  <c r="H1620" i="2" s="1"/>
  <c r="J1619" i="2"/>
  <c r="I1631" i="2"/>
  <c r="H1631" i="2"/>
  <c r="H1632" i="2" s="1"/>
  <c r="J1631" i="2"/>
  <c r="J1623" i="2"/>
  <c r="J1625" i="2" s="1"/>
  <c r="H1625" i="2"/>
  <c r="H1626" i="2" s="1"/>
  <c r="G1607" i="2"/>
  <c r="H1604" i="2"/>
  <c r="H1605" i="2" s="1"/>
  <c r="J1604" i="2"/>
  <c r="J1598" i="2"/>
  <c r="H1598" i="2"/>
  <c r="H1599" i="2" s="1"/>
  <c r="I1004" i="2"/>
  <c r="H1592" i="2"/>
  <c r="H1593" i="2" s="1"/>
  <c r="J1592" i="2"/>
  <c r="H1586" i="2"/>
  <c r="H1587" i="2" s="1"/>
  <c r="H1574" i="2"/>
  <c r="H1575" i="2" s="1"/>
  <c r="J1586" i="2"/>
  <c r="I1043" i="2"/>
  <c r="H1580" i="2"/>
  <c r="H1581" i="2" s="1"/>
  <c r="J1580" i="2"/>
  <c r="J1574" i="2"/>
  <c r="H1568" i="2"/>
  <c r="H1569" i="2" s="1"/>
  <c r="J1568" i="2"/>
  <c r="J1560" i="2"/>
  <c r="J1562" i="2" s="1"/>
  <c r="H1562" i="2"/>
  <c r="H1563" i="2" s="1"/>
  <c r="H1556" i="2"/>
  <c r="H1557" i="2" s="1"/>
  <c r="J1556" i="2"/>
  <c r="H1550" i="2"/>
  <c r="H1551" i="2" s="1"/>
  <c r="J1550" i="2"/>
  <c r="J1526" i="2"/>
  <c r="J1542" i="2"/>
  <c r="J1544" i="2" s="1"/>
  <c r="H1544" i="2"/>
  <c r="H1545" i="2" s="1"/>
  <c r="J1536" i="2"/>
  <c r="J1538" i="2" s="1"/>
  <c r="H1538" i="2"/>
  <c r="H1539" i="2" s="1"/>
  <c r="H1532" i="2"/>
  <c r="H1533" i="2" s="1"/>
  <c r="J1532" i="2"/>
  <c r="H1526" i="2"/>
  <c r="H1527" i="2" s="1"/>
  <c r="J1518" i="2"/>
  <c r="J1520" i="2" s="1"/>
  <c r="H1520" i="2"/>
  <c r="H1521" i="2" s="1"/>
  <c r="G1508" i="2"/>
  <c r="I1352" i="2"/>
  <c r="J4626" i="1"/>
  <c r="H1505" i="2"/>
  <c r="H1506" i="2" s="1"/>
  <c r="J1505" i="2"/>
  <c r="J1499" i="2"/>
  <c r="H1499" i="2"/>
  <c r="H1500" i="2" s="1"/>
  <c r="J1491" i="2"/>
  <c r="J1493" i="2" s="1"/>
  <c r="H1493" i="2"/>
  <c r="H1494" i="2" s="1"/>
  <c r="J1485" i="2"/>
  <c r="J1487" i="2" s="1"/>
  <c r="H1487" i="2"/>
  <c r="H1488" i="2" s="1"/>
  <c r="J1469" i="2"/>
  <c r="H1481" i="2"/>
  <c r="H1482" i="2" s="1"/>
  <c r="J1481" i="2"/>
  <c r="H1475" i="2"/>
  <c r="H1476" i="2" s="1"/>
  <c r="J1475" i="2"/>
  <c r="I1376" i="2"/>
  <c r="H1469" i="2"/>
  <c r="H1470" i="2" s="1"/>
  <c r="I1427" i="2"/>
  <c r="J1461" i="2"/>
  <c r="J1463" i="2" s="1"/>
  <c r="H1463" i="2"/>
  <c r="H1464" i="2" s="1"/>
  <c r="H1457" i="2"/>
  <c r="H1458" i="2" s="1"/>
  <c r="J1457" i="2"/>
  <c r="H1451" i="2"/>
  <c r="H1452" i="2" s="1"/>
  <c r="J1451" i="2"/>
  <c r="H1445" i="2"/>
  <c r="H1446" i="2" s="1"/>
  <c r="J1445" i="2"/>
  <c r="H1439" i="2"/>
  <c r="H1440" i="2" s="1"/>
  <c r="J1439" i="2"/>
  <c r="H1433" i="2"/>
  <c r="H1434" i="2" s="1"/>
  <c r="I1394" i="2"/>
  <c r="J1433" i="2"/>
  <c r="H1427" i="2"/>
  <c r="H1428" i="2" s="1"/>
  <c r="J1427" i="2"/>
  <c r="J1419" i="2"/>
  <c r="J1421" i="2" s="1"/>
  <c r="H1421" i="2"/>
  <c r="H1422" i="2" s="1"/>
  <c r="G1409" i="2"/>
  <c r="G1310" i="2"/>
  <c r="K4480" i="1"/>
  <c r="K4628" i="1"/>
  <c r="J4630" i="1" s="1"/>
  <c r="J5234" i="1"/>
  <c r="K5160" i="1"/>
  <c r="J5162" i="1" s="1"/>
  <c r="K4594" i="1"/>
  <c r="J5120" i="1"/>
  <c r="J4664" i="1"/>
  <c r="H1400" i="2"/>
  <c r="H1401" i="2" s="1"/>
  <c r="H1394" i="2"/>
  <c r="H1395" i="2" s="1"/>
  <c r="J1394" i="2"/>
  <c r="I1388" i="2"/>
  <c r="J1400" i="2"/>
  <c r="H1406" i="2"/>
  <c r="H1407" i="2" s="1"/>
  <c r="J1406" i="2"/>
  <c r="J1388" i="2"/>
  <c r="H1388" i="2"/>
  <c r="H1389" i="2" s="1"/>
  <c r="H1382" i="2"/>
  <c r="H1383" i="2" s="1"/>
  <c r="J1382" i="2"/>
  <c r="H1376" i="2"/>
  <c r="H1377" i="2" s="1"/>
  <c r="J1376" i="2"/>
  <c r="H1370" i="2"/>
  <c r="H1371" i="2" s="1"/>
  <c r="J1370" i="2"/>
  <c r="H1364" i="2"/>
  <c r="H1365" i="2" s="1"/>
  <c r="J1364" i="2"/>
  <c r="H1358" i="2"/>
  <c r="H1359" i="2" s="1"/>
  <c r="J1358" i="2"/>
  <c r="I1346" i="2"/>
  <c r="H1352" i="2"/>
  <c r="H1353" i="2" s="1"/>
  <c r="J1352" i="2"/>
  <c r="J1301" i="2"/>
  <c r="H1346" i="2"/>
  <c r="H1347" i="2" s="1"/>
  <c r="J1346" i="2"/>
  <c r="J1338" i="2"/>
  <c r="J1340" i="2" s="1"/>
  <c r="H1340" i="2"/>
  <c r="H1341" i="2" s="1"/>
  <c r="H1334" i="2"/>
  <c r="H1335" i="2" s="1"/>
  <c r="J1334" i="2"/>
  <c r="J1322" i="2"/>
  <c r="H1322" i="2"/>
  <c r="H1323" i="2" s="1"/>
  <c r="H1328" i="2"/>
  <c r="H1329" i="2" s="1"/>
  <c r="J1328" i="2"/>
  <c r="I1025" i="2"/>
  <c r="I1037" i="2"/>
  <c r="K4404" i="1"/>
  <c r="H1307" i="2"/>
  <c r="H1308" i="2" s="1"/>
  <c r="J1307" i="2"/>
  <c r="H1301" i="2"/>
  <c r="H1302" i="2" s="1"/>
  <c r="J1295" i="2"/>
  <c r="H1295" i="2"/>
  <c r="H1296" i="2" s="1"/>
  <c r="H1277" i="2"/>
  <c r="H1278" i="2" s="1"/>
  <c r="J1283" i="2"/>
  <c r="J1287" i="2"/>
  <c r="J1289" i="2" s="1"/>
  <c r="H1289" i="2"/>
  <c r="H1290" i="2" s="1"/>
  <c r="H1241" i="2"/>
  <c r="H1242" i="2" s="1"/>
  <c r="H1283" i="2"/>
  <c r="H1284" i="2" s="1"/>
  <c r="J1271" i="2"/>
  <c r="I1271" i="2"/>
  <c r="H1271" i="2"/>
  <c r="H1272" i="2" s="1"/>
  <c r="J1277" i="2"/>
  <c r="H1259" i="2"/>
  <c r="H1260" i="2" s="1"/>
  <c r="H1265" i="2"/>
  <c r="H1266" i="2" s="1"/>
  <c r="J1265" i="2"/>
  <c r="J1259" i="2"/>
  <c r="I1247" i="2"/>
  <c r="H1253" i="2"/>
  <c r="H1254" i="2" s="1"/>
  <c r="J1253" i="2"/>
  <c r="H1247" i="2"/>
  <c r="H1248" i="2" s="1"/>
  <c r="J1247" i="2"/>
  <c r="J1241" i="2"/>
  <c r="H1235" i="2"/>
  <c r="H1236" i="2" s="1"/>
  <c r="H1223" i="2"/>
  <c r="H1224" i="2" s="1"/>
  <c r="J1235" i="2"/>
  <c r="H1229" i="2"/>
  <c r="H1230" i="2" s="1"/>
  <c r="J1229" i="2"/>
  <c r="J1223" i="2"/>
  <c r="I1223" i="2"/>
  <c r="I722" i="2"/>
  <c r="I920" i="2"/>
  <c r="G1211" i="2"/>
  <c r="H1208" i="2"/>
  <c r="H1209" i="2" s="1"/>
  <c r="H1202" i="2"/>
  <c r="H1203" i="2" s="1"/>
  <c r="J1208" i="2"/>
  <c r="I1196" i="2"/>
  <c r="J1202" i="2"/>
  <c r="H1190" i="2"/>
  <c r="H1191" i="2" s="1"/>
  <c r="H1196" i="2"/>
  <c r="H1197" i="2" s="1"/>
  <c r="J1196" i="2"/>
  <c r="J1190" i="2"/>
  <c r="J1178" i="2"/>
  <c r="H1184" i="2"/>
  <c r="H1185" i="2" s="1"/>
  <c r="J1184" i="2"/>
  <c r="J1172" i="2"/>
  <c r="H1178" i="2"/>
  <c r="H1179" i="2" s="1"/>
  <c r="H1166" i="2"/>
  <c r="H1167" i="2" s="1"/>
  <c r="H1172" i="2"/>
  <c r="H1173" i="2" s="1"/>
  <c r="J1166" i="2"/>
  <c r="H1154" i="2"/>
  <c r="H1155" i="2" s="1"/>
  <c r="H1148" i="2"/>
  <c r="H1149" i="2" s="1"/>
  <c r="J1154" i="2"/>
  <c r="H1160" i="2"/>
  <c r="H1161" i="2" s="1"/>
  <c r="J1160" i="2"/>
  <c r="J1148" i="2"/>
  <c r="J1130" i="2"/>
  <c r="J1140" i="2"/>
  <c r="J1142" i="2" s="1"/>
  <c r="H1142" i="2"/>
  <c r="H1143" i="2" s="1"/>
  <c r="H1136" i="2"/>
  <c r="H1137" i="2" s="1"/>
  <c r="J1136" i="2"/>
  <c r="J1124" i="2"/>
  <c r="I1091" i="2"/>
  <c r="H1130" i="2"/>
  <c r="H1131" i="2" s="1"/>
  <c r="H1124" i="2"/>
  <c r="H1125" i="2" s="1"/>
  <c r="H1031" i="2"/>
  <c r="H1032" i="2" s="1"/>
  <c r="I851" i="2"/>
  <c r="J1029" i="2"/>
  <c r="J1031" i="2" s="1"/>
  <c r="I863" i="2"/>
  <c r="J833" i="2"/>
  <c r="H870" i="2"/>
  <c r="G1112" i="2"/>
  <c r="I821" i="2"/>
  <c r="J4136" i="1"/>
  <c r="H1109" i="2"/>
  <c r="H1110" i="2" s="1"/>
  <c r="K4176" i="1"/>
  <c r="J1097" i="2"/>
  <c r="J1109" i="2"/>
  <c r="H1097" i="2"/>
  <c r="H1098" i="2" s="1"/>
  <c r="H1103" i="2"/>
  <c r="H1104" i="2" s="1"/>
  <c r="J1103" i="2"/>
  <c r="I1097" i="2"/>
  <c r="H1085" i="2"/>
  <c r="H1086" i="2" s="1"/>
  <c r="J1085" i="2"/>
  <c r="H1091" i="2"/>
  <c r="H1092" i="2" s="1"/>
  <c r="J1091" i="2"/>
  <c r="J1073" i="2"/>
  <c r="H1079" i="2"/>
  <c r="H1080" i="2" s="1"/>
  <c r="I1073" i="2"/>
  <c r="H1073" i="2"/>
  <c r="H1074" i="2" s="1"/>
  <c r="J1079" i="2"/>
  <c r="H1061" i="2"/>
  <c r="H1062" i="2" s="1"/>
  <c r="J1065" i="2"/>
  <c r="J1067" i="2" s="1"/>
  <c r="H1067" i="2"/>
  <c r="H1068" i="2" s="1"/>
  <c r="I980" i="2"/>
  <c r="I1049" i="2"/>
  <c r="J1061" i="2"/>
  <c r="H1043" i="2"/>
  <c r="H1044" i="2" s="1"/>
  <c r="H1055" i="2"/>
  <c r="H1056" i="2" s="1"/>
  <c r="J1055" i="2"/>
  <c r="J1043" i="2"/>
  <c r="H1049" i="2"/>
  <c r="H1050" i="2" s="1"/>
  <c r="J1049" i="2"/>
  <c r="H1037" i="2"/>
  <c r="H1038" i="2" s="1"/>
  <c r="J1037" i="2"/>
  <c r="H1025" i="2"/>
  <c r="H1026" i="2" s="1"/>
  <c r="J1025" i="2"/>
  <c r="I770" i="2"/>
  <c r="I992" i="2"/>
  <c r="G914" i="2"/>
  <c r="G1013" i="2"/>
  <c r="H881" i="2"/>
  <c r="H882" i="2" s="1"/>
  <c r="I893" i="2"/>
  <c r="H980" i="2"/>
  <c r="H981" i="2" s="1"/>
  <c r="J1010" i="2"/>
  <c r="H950" i="2"/>
  <c r="H951" i="2" s="1"/>
  <c r="H992" i="2"/>
  <c r="H993" i="2" s="1"/>
  <c r="H1010" i="2"/>
  <c r="H1011" i="2" s="1"/>
  <c r="H1004" i="2"/>
  <c r="H1005" i="2" s="1"/>
  <c r="J1004" i="2"/>
  <c r="J998" i="2"/>
  <c r="H998" i="2"/>
  <c r="H999" i="2" s="1"/>
  <c r="J992" i="2"/>
  <c r="J980" i="2"/>
  <c r="H986" i="2"/>
  <c r="H987" i="2" s="1"/>
  <c r="I986" i="2"/>
  <c r="J986" i="2"/>
  <c r="H974" i="2"/>
  <c r="H975" i="2" s="1"/>
  <c r="J974" i="2"/>
  <c r="J966" i="2"/>
  <c r="J968" i="2" s="1"/>
  <c r="H968" i="2"/>
  <c r="H969" i="2" s="1"/>
  <c r="H956" i="2"/>
  <c r="H957" i="2" s="1"/>
  <c r="J960" i="2"/>
  <c r="J962" i="2" s="1"/>
  <c r="H962" i="2"/>
  <c r="H963" i="2" s="1"/>
  <c r="I950" i="2"/>
  <c r="J956" i="2"/>
  <c r="J950" i="2"/>
  <c r="I944" i="2"/>
  <c r="H944" i="2"/>
  <c r="H945" i="2" s="1"/>
  <c r="H926" i="2"/>
  <c r="H927" i="2" s="1"/>
  <c r="J944" i="2"/>
  <c r="J936" i="2"/>
  <c r="J938" i="2" s="1"/>
  <c r="H938" i="2"/>
  <c r="H939" i="2" s="1"/>
  <c r="J926" i="2"/>
  <c r="H932" i="2"/>
  <c r="H933" i="2" s="1"/>
  <c r="J932" i="2"/>
  <c r="I857" i="2"/>
  <c r="J3908" i="1"/>
  <c r="H911" i="2"/>
  <c r="H912" i="2" s="1"/>
  <c r="H893" i="2"/>
  <c r="H894" i="2" s="1"/>
  <c r="H887" i="2"/>
  <c r="H888" i="2" s="1"/>
  <c r="H875" i="2"/>
  <c r="H876" i="2" s="1"/>
  <c r="I875" i="2"/>
  <c r="H857" i="2"/>
  <c r="H858" i="2" s="1"/>
  <c r="I845" i="2"/>
  <c r="J845" i="2"/>
  <c r="H845" i="2"/>
  <c r="H846" i="2" s="1"/>
  <c r="I911" i="2"/>
  <c r="J903" i="2"/>
  <c r="J905" i="2" s="1"/>
  <c r="H905" i="2"/>
  <c r="H906" i="2" s="1"/>
  <c r="J897" i="2"/>
  <c r="J899" i="2" s="1"/>
  <c r="H899" i="2"/>
  <c r="H900" i="2" s="1"/>
  <c r="J861" i="2"/>
  <c r="J863" i="2" s="1"/>
  <c r="H863" i="2"/>
  <c r="H864" i="2" s="1"/>
  <c r="H851" i="2"/>
  <c r="H852" i="2" s="1"/>
  <c r="I464" i="2"/>
  <c r="J837" i="2"/>
  <c r="J839" i="2" s="1"/>
  <c r="H839" i="2"/>
  <c r="H840" i="2" s="1"/>
  <c r="I827" i="2"/>
  <c r="H833" i="2"/>
  <c r="H834" i="2" s="1"/>
  <c r="J825" i="2"/>
  <c r="J827" i="2" s="1"/>
  <c r="H827" i="2"/>
  <c r="H828" i="2" s="1"/>
  <c r="G815" i="2"/>
  <c r="I800" i="2"/>
  <c r="J891" i="2"/>
  <c r="J893" i="2" s="1"/>
  <c r="J879" i="2"/>
  <c r="J881" i="2" s="1"/>
  <c r="J873" i="2"/>
  <c r="J875" i="2" s="1"/>
  <c r="J855" i="2"/>
  <c r="J857" i="2" s="1"/>
  <c r="J849" i="2"/>
  <c r="J851" i="2" s="1"/>
  <c r="J909" i="2"/>
  <c r="J911" i="2" s="1"/>
  <c r="J885" i="2"/>
  <c r="J887" i="2" s="1"/>
  <c r="J867" i="2"/>
  <c r="J869" i="2" s="1"/>
  <c r="I812" i="2"/>
  <c r="H812" i="2"/>
  <c r="H813" i="2" s="1"/>
  <c r="J812" i="2"/>
  <c r="H806" i="2"/>
  <c r="H807" i="2" s="1"/>
  <c r="J806" i="2"/>
  <c r="H800" i="2"/>
  <c r="H801" i="2" s="1"/>
  <c r="J800" i="2"/>
  <c r="H794" i="2"/>
  <c r="H795" i="2" s="1"/>
  <c r="J794" i="2"/>
  <c r="H788" i="2"/>
  <c r="H789" i="2" s="1"/>
  <c r="H776" i="2"/>
  <c r="H777" i="2" s="1"/>
  <c r="J788" i="2"/>
  <c r="J776" i="2"/>
  <c r="H782" i="2"/>
  <c r="H783" i="2" s="1"/>
  <c r="J782" i="2"/>
  <c r="J770" i="2"/>
  <c r="H770" i="2"/>
  <c r="H771" i="2" s="1"/>
  <c r="J762" i="2"/>
  <c r="J764" i="2" s="1"/>
  <c r="H764" i="2"/>
  <c r="H765" i="2" s="1"/>
  <c r="J752" i="2"/>
  <c r="H758" i="2"/>
  <c r="H759" i="2" s="1"/>
  <c r="I752" i="2"/>
  <c r="H752" i="2"/>
  <c r="H753" i="2" s="1"/>
  <c r="J758" i="2"/>
  <c r="J746" i="2"/>
  <c r="H746" i="2"/>
  <c r="H747" i="2" s="1"/>
  <c r="J738" i="2"/>
  <c r="J740" i="2" s="1"/>
  <c r="H740" i="2"/>
  <c r="H741" i="2" s="1"/>
  <c r="H734" i="2"/>
  <c r="H735" i="2" s="1"/>
  <c r="J734" i="2"/>
  <c r="H728" i="2"/>
  <c r="H729" i="2" s="1"/>
  <c r="J728" i="2"/>
  <c r="H713" i="2"/>
  <c r="H714" i="2" s="1"/>
  <c r="J713" i="2"/>
  <c r="H707" i="2"/>
  <c r="H708" i="2" s="1"/>
  <c r="J707" i="2"/>
  <c r="H692" i="2"/>
  <c r="H693" i="2" s="1"/>
  <c r="I692" i="2"/>
  <c r="I620" i="2"/>
  <c r="I665" i="2"/>
  <c r="J690" i="2"/>
  <c r="J692" i="2" s="1"/>
  <c r="H176" i="2"/>
  <c r="H177" i="2" s="1"/>
  <c r="J3524" i="1"/>
  <c r="K3526" i="1" s="1"/>
  <c r="K3530" i="1" s="1"/>
  <c r="H671" i="2"/>
  <c r="H672" i="2" s="1"/>
  <c r="I677" i="2"/>
  <c r="J671" i="2"/>
  <c r="J665" i="2"/>
  <c r="H677" i="2"/>
  <c r="H678" i="2" s="1"/>
  <c r="J677" i="2"/>
  <c r="H665" i="2"/>
  <c r="H666" i="2" s="1"/>
  <c r="J4436" i="1"/>
  <c r="J4512" i="1"/>
  <c r="K4252" i="1"/>
  <c r="J3452" i="1"/>
  <c r="J3752" i="1"/>
  <c r="J3600" i="1"/>
  <c r="K3796" i="1"/>
  <c r="I650" i="2"/>
  <c r="J648" i="2"/>
  <c r="J650" i="2" s="1"/>
  <c r="H650" i="2"/>
  <c r="H651" i="2" s="1"/>
  <c r="I539" i="2"/>
  <c r="J3258" i="1"/>
  <c r="K3260" i="1" s="1"/>
  <c r="J3262" i="1" s="1"/>
  <c r="I572" i="2"/>
  <c r="J620" i="2"/>
  <c r="H626" i="2"/>
  <c r="H627" i="2" s="1"/>
  <c r="J626" i="2"/>
  <c r="H620" i="2"/>
  <c r="H621" i="2" s="1"/>
  <c r="I503" i="2"/>
  <c r="I509" i="2"/>
  <c r="I566" i="2"/>
  <c r="I584" i="2"/>
  <c r="J594" i="2"/>
  <c r="J596" i="2" s="1"/>
  <c r="H596" i="2"/>
  <c r="H597" i="2" s="1"/>
  <c r="J578" i="2"/>
  <c r="H584" i="2"/>
  <c r="H585" i="2" s="1"/>
  <c r="J584" i="2"/>
  <c r="H590" i="2"/>
  <c r="H591" i="2" s="1"/>
  <c r="J590" i="2"/>
  <c r="I578" i="2"/>
  <c r="H578" i="2"/>
  <c r="H579" i="2" s="1"/>
  <c r="H572" i="2"/>
  <c r="J572" i="2"/>
  <c r="J2840" i="1"/>
  <c r="J515" i="2"/>
  <c r="H539" i="2"/>
  <c r="H540" i="2" s="1"/>
  <c r="J555" i="2"/>
  <c r="J557" i="2" s="1"/>
  <c r="H557" i="2"/>
  <c r="H558" i="2" s="1"/>
  <c r="J545" i="2"/>
  <c r="J549" i="2"/>
  <c r="J551" i="2" s="1"/>
  <c r="H551" i="2"/>
  <c r="H552" i="2" s="1"/>
  <c r="H545" i="2"/>
  <c r="H546" i="2" s="1"/>
  <c r="I533" i="2"/>
  <c r="J539" i="2"/>
  <c r="H521" i="2"/>
  <c r="H522" i="2" s="1"/>
  <c r="J533" i="2"/>
  <c r="H533" i="2"/>
  <c r="H534" i="2" s="1"/>
  <c r="J525" i="2"/>
  <c r="J527" i="2" s="1"/>
  <c r="H527" i="2"/>
  <c r="H528" i="2" s="1"/>
  <c r="H515" i="2"/>
  <c r="H516" i="2" s="1"/>
  <c r="J521" i="2"/>
  <c r="H509" i="2"/>
  <c r="H510" i="2" s="1"/>
  <c r="J509" i="2"/>
  <c r="H503" i="2"/>
  <c r="H504" i="2" s="1"/>
  <c r="J503" i="2"/>
  <c r="H497" i="2"/>
  <c r="H498" i="2" s="1"/>
  <c r="J497" i="2"/>
  <c r="I491" i="2"/>
  <c r="H491" i="2"/>
  <c r="H492" i="2" s="1"/>
  <c r="J491" i="2"/>
  <c r="J483" i="2"/>
  <c r="J485" i="2" s="1"/>
  <c r="H485" i="2"/>
  <c r="H486" i="2" s="1"/>
  <c r="J477" i="2"/>
  <c r="J479" i="2" s="1"/>
  <c r="H479" i="2"/>
  <c r="H431" i="2"/>
  <c r="H432" i="2" s="1"/>
  <c r="J453" i="2"/>
  <c r="J455" i="2" s="1"/>
  <c r="H455" i="2"/>
  <c r="H456" i="2" s="1"/>
  <c r="H449" i="2"/>
  <c r="H450" i="2" s="1"/>
  <c r="J431" i="2"/>
  <c r="J449" i="2"/>
  <c r="H443" i="2"/>
  <c r="H444" i="2" s="1"/>
  <c r="J443" i="2"/>
  <c r="J435" i="2"/>
  <c r="J437" i="2" s="1"/>
  <c r="H437" i="2"/>
  <c r="H438" i="2" s="1"/>
  <c r="H164" i="2"/>
  <c r="H165" i="2" s="1"/>
  <c r="J405" i="2"/>
  <c r="J407" i="2" s="1"/>
  <c r="H407" i="2"/>
  <c r="I392" i="2"/>
  <c r="I296" i="2"/>
  <c r="K2842" i="1"/>
  <c r="J2844" i="1" s="1"/>
  <c r="J2954" i="1"/>
  <c r="K3340" i="1"/>
  <c r="J3182" i="1"/>
  <c r="K3184" i="1" s="1"/>
  <c r="K3188" i="1" s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56" i="2"/>
  <c r="H357" i="2" s="1"/>
  <c r="H383" i="2"/>
  <c r="H384" i="2" s="1"/>
  <c r="J383" i="2"/>
  <c r="H372" i="2"/>
  <c r="J377" i="2"/>
  <c r="J371" i="2"/>
  <c r="H377" i="2"/>
  <c r="H378" i="2" s="1"/>
  <c r="J350" i="2"/>
  <c r="J356" i="2"/>
  <c r="H350" i="2"/>
  <c r="H351" i="2" s="1"/>
  <c r="H266" i="2"/>
  <c r="H275" i="2"/>
  <c r="I308" i="2"/>
  <c r="I335" i="2"/>
  <c r="H335" i="2"/>
  <c r="J335" i="2"/>
  <c r="J320" i="2"/>
  <c r="J308" i="2"/>
  <c r="H320" i="2"/>
  <c r="H321" i="2" s="1"/>
  <c r="J302" i="2"/>
  <c r="J312" i="2"/>
  <c r="J314" i="2" s="1"/>
  <c r="H314" i="2"/>
  <c r="H315" i="2" s="1"/>
  <c r="H308" i="2"/>
  <c r="H309" i="2" s="1"/>
  <c r="H302" i="2"/>
  <c r="J1628" i="1"/>
  <c r="J285" i="2"/>
  <c r="J287" i="2" s="1"/>
  <c r="H287" i="2"/>
  <c r="H288" i="2" s="1"/>
  <c r="H281" i="2"/>
  <c r="J281" i="2"/>
  <c r="J273" i="2"/>
  <c r="J275" i="2" s="1"/>
  <c r="I239" i="2"/>
  <c r="I245" i="2"/>
  <c r="H245" i="2"/>
  <c r="H246" i="2" s="1"/>
  <c r="H257" i="2"/>
  <c r="H258" i="2" s="1"/>
  <c r="I257" i="2"/>
  <c r="J257" i="2"/>
  <c r="J249" i="2"/>
  <c r="J251" i="2" s="1"/>
  <c r="H251" i="2"/>
  <c r="H252" i="2" s="1"/>
  <c r="J243" i="2"/>
  <c r="J245" i="2" s="1"/>
  <c r="J239" i="2"/>
  <c r="H239" i="2"/>
  <c r="J264" i="2"/>
  <c r="J266" i="2" s="1"/>
  <c r="I218" i="2"/>
  <c r="J218" i="2"/>
  <c r="H224" i="2"/>
  <c r="H225" i="2" s="1"/>
  <c r="J224" i="2"/>
  <c r="H218" i="2"/>
  <c r="H219" i="2" s="1"/>
  <c r="J210" i="2"/>
  <c r="J212" i="2" s="1"/>
  <c r="H212" i="2"/>
  <c r="I197" i="2"/>
  <c r="H197" i="2"/>
  <c r="H18" i="2"/>
  <c r="J18" i="2" s="1"/>
  <c r="J20" i="2" s="1"/>
  <c r="J197" i="2"/>
  <c r="I16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182" i="2"/>
  <c r="I176" i="2"/>
  <c r="J176" i="2"/>
  <c r="H182" i="2"/>
  <c r="H183" i="2" s="1"/>
  <c r="H158" i="2"/>
  <c r="H159" i="2" s="1"/>
  <c r="J168" i="2"/>
  <c r="J170" i="2" s="1"/>
  <c r="H170" i="2"/>
  <c r="H171" i="2" s="1"/>
  <c r="J158" i="2"/>
  <c r="J164" i="2"/>
  <c r="H152" i="2"/>
  <c r="J152" i="2"/>
  <c r="J1710" i="2"/>
  <c r="J1712" i="2" s="1"/>
  <c r="G20" i="2"/>
  <c r="J1809" i="2"/>
  <c r="J1811" i="2" s="1"/>
  <c r="I79" i="2"/>
  <c r="I80" i="2" s="1"/>
  <c r="I110" i="2"/>
  <c r="I1415" i="2"/>
  <c r="H472" i="2"/>
  <c r="J472" i="2" s="1"/>
  <c r="J473" i="2" s="1"/>
  <c r="I472" i="2"/>
  <c r="I473" i="2" s="1"/>
  <c r="J95" i="2"/>
  <c r="H101" i="2"/>
  <c r="H102" i="2" s="1"/>
  <c r="H95" i="2"/>
  <c r="H96" i="2" s="1"/>
  <c r="I101" i="2"/>
  <c r="J101" i="2"/>
  <c r="I26" i="2"/>
  <c r="G26" i="2"/>
  <c r="H24" i="2"/>
  <c r="J24" i="2" s="1"/>
  <c r="J26" i="2" s="1"/>
  <c r="J65" i="2"/>
  <c r="H59" i="2"/>
  <c r="H60" i="2" s="1"/>
  <c r="I71" i="2"/>
  <c r="H71" i="2"/>
  <c r="H72" i="2" s="1"/>
  <c r="J71" i="2"/>
  <c r="H65" i="2"/>
  <c r="H66" i="2" s="1"/>
  <c r="H53" i="2"/>
  <c r="H54" i="2" s="1"/>
  <c r="J59" i="2"/>
  <c r="I47" i="2"/>
  <c r="J53" i="2"/>
  <c r="H47" i="2"/>
  <c r="H48" i="2" s="1"/>
  <c r="J47" i="2"/>
  <c r="H41" i="2"/>
  <c r="J41" i="2"/>
  <c r="H79" i="2"/>
  <c r="J79" i="2" s="1"/>
  <c r="J80" i="2" s="1"/>
  <c r="H9" i="2"/>
  <c r="H11" i="2" s="1"/>
  <c r="G11" i="2"/>
  <c r="I11" i="2"/>
  <c r="I1514" i="2"/>
  <c r="H128" i="2"/>
  <c r="H2207" i="2"/>
  <c r="H329" i="2"/>
  <c r="I191" i="2"/>
  <c r="J2207" i="2"/>
  <c r="J329" i="2"/>
  <c r="J128" i="2"/>
  <c r="H614" i="2"/>
  <c r="J1118" i="2"/>
  <c r="J614" i="2"/>
  <c r="H1217" i="2"/>
  <c r="I701" i="2"/>
  <c r="I686" i="2"/>
  <c r="J1217" i="2"/>
  <c r="I232" i="2"/>
  <c r="I233" i="2" s="1"/>
  <c r="G233" i="2"/>
  <c r="G260" i="2" s="1"/>
  <c r="H232" i="2"/>
  <c r="H146" i="2"/>
  <c r="I20" i="2"/>
  <c r="J365" i="2"/>
  <c r="H635" i="2"/>
  <c r="H638" i="2" s="1"/>
  <c r="I425" i="2"/>
  <c r="H644" i="2"/>
  <c r="H365" i="2"/>
  <c r="J635" i="2"/>
  <c r="I416" i="2"/>
  <c r="J644" i="2"/>
  <c r="J1909" i="2"/>
  <c r="J1910" i="2" s="1"/>
  <c r="H1910" i="2"/>
  <c r="J1413" i="2"/>
  <c r="J1415" i="2" s="1"/>
  <c r="H1415" i="2"/>
  <c r="J2304" i="2"/>
  <c r="J2306" i="2" s="1"/>
  <c r="H2306" i="2"/>
  <c r="H2009" i="2"/>
  <c r="J1611" i="2"/>
  <c r="J1613" i="2" s="1"/>
  <c r="H1613" i="2"/>
  <c r="J2009" i="2"/>
  <c r="J1512" i="2"/>
  <c r="J1514" i="2" s="1"/>
  <c r="H1514" i="2"/>
  <c r="H2108" i="2"/>
  <c r="I2306" i="2"/>
  <c r="J2108" i="2"/>
  <c r="J919" i="2"/>
  <c r="J920" i="2" s="1"/>
  <c r="H920" i="2"/>
  <c r="J721" i="2"/>
  <c r="J722" i="2" s="1"/>
  <c r="H722" i="2"/>
  <c r="I1316" i="2"/>
  <c r="H1019" i="2"/>
  <c r="J1314" i="2"/>
  <c r="J1316" i="2" s="1"/>
  <c r="H1316" i="2"/>
  <c r="I659" i="2"/>
  <c r="J1019" i="2"/>
  <c r="H701" i="2"/>
  <c r="J699" i="2"/>
  <c r="J701" i="2" s="1"/>
  <c r="H1118" i="2"/>
  <c r="J820" i="2"/>
  <c r="J821" i="2" s="1"/>
  <c r="H821" i="2"/>
  <c r="H686" i="2"/>
  <c r="J684" i="2"/>
  <c r="J686" i="2" s="1"/>
  <c r="H659" i="2"/>
  <c r="H680" i="2" s="1"/>
  <c r="J657" i="2"/>
  <c r="J659" i="2" s="1"/>
  <c r="H416" i="2"/>
  <c r="J414" i="2"/>
  <c r="J416" i="2" s="1"/>
  <c r="H401" i="2"/>
  <c r="J566" i="2"/>
  <c r="H566" i="2"/>
  <c r="H425" i="2"/>
  <c r="J423" i="2"/>
  <c r="J425" i="2" s="1"/>
  <c r="H605" i="2"/>
  <c r="H608" i="2" s="1"/>
  <c r="H464" i="2"/>
  <c r="J462" i="2"/>
  <c r="J464" i="2" s="1"/>
  <c r="J401" i="2"/>
  <c r="J605" i="2"/>
  <c r="J295" i="2"/>
  <c r="J296" i="2" s="1"/>
  <c r="H296" i="2"/>
  <c r="J189" i="2"/>
  <c r="J191" i="2" s="1"/>
  <c r="H191" i="2"/>
  <c r="J204" i="2"/>
  <c r="J206" i="2" s="1"/>
  <c r="H206" i="2"/>
  <c r="H344" i="2"/>
  <c r="I206" i="2"/>
  <c r="J391" i="2"/>
  <c r="J392" i="2" s="1"/>
  <c r="H392" i="2"/>
  <c r="J344" i="2"/>
  <c r="J146" i="2"/>
  <c r="J109" i="2"/>
  <c r="J110" i="2" s="1"/>
  <c r="H110" i="2"/>
  <c r="H137" i="2"/>
  <c r="H119" i="2"/>
  <c r="J137" i="2"/>
  <c r="J119" i="2"/>
  <c r="H89" i="2"/>
  <c r="J89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4550" i="1"/>
  <c r="J3980" i="1"/>
  <c r="K4362" i="1"/>
  <c r="J4364" i="1" s="1"/>
  <c r="J4284" i="1"/>
  <c r="K2728" i="1"/>
  <c r="K2732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695" i="2" l="1"/>
  <c r="H629" i="2"/>
  <c r="H653" i="2"/>
  <c r="H599" i="2"/>
  <c r="H636" i="2"/>
  <c r="J638" i="2" s="1"/>
  <c r="H567" i="2"/>
  <c r="H465" i="2"/>
  <c r="J467" i="2" s="1"/>
  <c r="H467" i="2"/>
  <c r="H426" i="2"/>
  <c r="J458" i="2" s="1"/>
  <c r="H458" i="2"/>
  <c r="H417" i="2"/>
  <c r="J419" i="2" s="1"/>
  <c r="H419" i="2"/>
  <c r="H402" i="2"/>
  <c r="H410" i="2"/>
  <c r="H393" i="2"/>
  <c r="J395" i="2" s="1"/>
  <c r="H395" i="2"/>
  <c r="H359" i="2"/>
  <c r="H366" i="2"/>
  <c r="J386" i="2" s="1"/>
  <c r="H386" i="2"/>
  <c r="H330" i="2"/>
  <c r="H338" i="2"/>
  <c r="H297" i="2"/>
  <c r="H323" i="2"/>
  <c r="H276" i="2"/>
  <c r="H290" i="2"/>
  <c r="H267" i="2"/>
  <c r="J269" i="2" s="1"/>
  <c r="H269" i="2"/>
  <c r="H207" i="2"/>
  <c r="H227" i="2"/>
  <c r="H192" i="2"/>
  <c r="H200" i="2"/>
  <c r="H147" i="2"/>
  <c r="H185" i="2"/>
  <c r="H138" i="2"/>
  <c r="J140" i="2" s="1"/>
  <c r="H140" i="2"/>
  <c r="H129" i="2"/>
  <c r="J131" i="2" s="1"/>
  <c r="H131" i="2"/>
  <c r="G1904" i="2"/>
  <c r="H120" i="2"/>
  <c r="J122" i="2" s="1"/>
  <c r="H122" i="2"/>
  <c r="H111" i="2"/>
  <c r="J113" i="2" s="1"/>
  <c r="H113" i="2"/>
  <c r="H90" i="2"/>
  <c r="J104" i="2" s="1"/>
  <c r="H104" i="2"/>
  <c r="H36" i="2"/>
  <c r="H74" i="2"/>
  <c r="G29" i="2"/>
  <c r="H2307" i="2"/>
  <c r="J2399" i="2" s="1"/>
  <c r="H2399" i="2"/>
  <c r="H2208" i="2"/>
  <c r="J2300" i="2" s="1"/>
  <c r="H2300" i="2"/>
  <c r="H2109" i="2"/>
  <c r="J2201" i="2" s="1"/>
  <c r="H2201" i="2"/>
  <c r="H2010" i="2"/>
  <c r="J2102" i="2" s="1"/>
  <c r="H2102" i="2"/>
  <c r="K5278" i="1"/>
  <c r="H1911" i="2"/>
  <c r="J2003" i="2" s="1"/>
  <c r="H2003" i="2"/>
  <c r="J1904" i="2"/>
  <c r="H1904" i="2"/>
  <c r="J1805" i="2"/>
  <c r="H1805" i="2"/>
  <c r="H1614" i="2"/>
  <c r="J1706" i="2" s="1"/>
  <c r="H1706" i="2"/>
  <c r="H1515" i="2"/>
  <c r="J1607" i="2" s="1"/>
  <c r="H1607" i="2"/>
  <c r="H1416" i="2"/>
  <c r="J1508" i="2" s="1"/>
  <c r="H1508" i="2"/>
  <c r="K4632" i="1"/>
  <c r="H1317" i="2"/>
  <c r="J1409" i="2" s="1"/>
  <c r="H1409" i="2"/>
  <c r="K5126" i="1"/>
  <c r="K4666" i="1"/>
  <c r="J4668" i="1" s="1"/>
  <c r="K4784" i="1"/>
  <c r="K5164" i="1"/>
  <c r="H1218" i="2"/>
  <c r="J1310" i="2" s="1"/>
  <c r="H1310" i="2"/>
  <c r="H1119" i="2"/>
  <c r="J1211" i="2" s="1"/>
  <c r="H1211" i="2"/>
  <c r="H1020" i="2"/>
  <c r="J1112" i="2" s="1"/>
  <c r="H1112" i="2"/>
  <c r="H921" i="2"/>
  <c r="J1013" i="2" s="1"/>
  <c r="H1013" i="2"/>
  <c r="H822" i="2"/>
  <c r="J914" i="2" s="1"/>
  <c r="H914" i="2"/>
  <c r="H815" i="2"/>
  <c r="H723" i="2"/>
  <c r="J815" i="2" s="1"/>
  <c r="H702" i="2"/>
  <c r="H687" i="2"/>
  <c r="J695" i="2" s="1"/>
  <c r="J3528" i="1"/>
  <c r="H660" i="2"/>
  <c r="J680" i="2" s="1"/>
  <c r="K4366" i="1"/>
  <c r="K4518" i="1"/>
  <c r="K3602" i="1"/>
  <c r="K3606" i="1" s="1"/>
  <c r="K3754" i="1"/>
  <c r="K3758" i="1" s="1"/>
  <c r="H645" i="2"/>
  <c r="J653" i="2" s="1"/>
  <c r="J3110" i="1"/>
  <c r="H615" i="2"/>
  <c r="J629" i="2" s="1"/>
  <c r="H606" i="2"/>
  <c r="J608" i="2" s="1"/>
  <c r="H573" i="2"/>
  <c r="H480" i="2"/>
  <c r="H408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45" i="2"/>
  <c r="J359" i="2" s="1"/>
  <c r="H336" i="2"/>
  <c r="H303" i="2"/>
  <c r="H282" i="2"/>
  <c r="H240" i="2"/>
  <c r="H213" i="2"/>
  <c r="H198" i="2"/>
  <c r="H20" i="2"/>
  <c r="K1326" i="1"/>
  <c r="J1590" i="1"/>
  <c r="K1858" i="1"/>
  <c r="J1476" i="1"/>
  <c r="K2044" i="1"/>
  <c r="J2046" i="1" s="1"/>
  <c r="K2048" i="1"/>
  <c r="K1250" i="1"/>
  <c r="H153" i="2"/>
  <c r="J9" i="2"/>
  <c r="J11" i="2" s="1"/>
  <c r="H473" i="2"/>
  <c r="H560" i="2" s="1"/>
  <c r="H80" i="2"/>
  <c r="H26" i="2"/>
  <c r="H27" i="2" s="1"/>
  <c r="H42" i="2"/>
  <c r="H12" i="2"/>
  <c r="J232" i="2"/>
  <c r="J233" i="2" s="1"/>
  <c r="H233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599" i="2" l="1"/>
  <c r="H474" i="2"/>
  <c r="J560" i="2" s="1"/>
  <c r="J410" i="2"/>
  <c r="J338" i="2"/>
  <c r="J323" i="2"/>
  <c r="J290" i="2"/>
  <c r="H234" i="2"/>
  <c r="J260" i="2" s="1"/>
  <c r="H260" i="2"/>
  <c r="J227" i="2"/>
  <c r="J200" i="2"/>
  <c r="J185" i="2"/>
  <c r="H81" i="2"/>
  <c r="J83" i="2" s="1"/>
  <c r="H83" i="2"/>
  <c r="J74" i="2"/>
  <c r="H21" i="2"/>
  <c r="J29" i="2" s="1"/>
  <c r="H29" i="2"/>
  <c r="K3150" i="1"/>
  <c r="K2960" i="1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7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85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1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24" i="2" s="1"/>
  <c r="E724" i="1"/>
  <c r="E762" i="1" s="1"/>
  <c r="J108" i="1"/>
  <c r="E914" i="1" l="1"/>
  <c r="B133" i="2" s="1"/>
  <c r="E838" i="1"/>
  <c r="E876" i="1" s="1"/>
  <c r="E952" i="1" l="1"/>
  <c r="E990" i="1" s="1"/>
  <c r="E1028" i="1"/>
  <c r="B142" i="2" l="1"/>
  <c r="E1142" i="1"/>
  <c r="E1066" i="1"/>
  <c r="E1104" i="1" s="1"/>
  <c r="B187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29" i="2" l="1"/>
  <c r="E1484" i="1"/>
  <c r="E1408" i="1"/>
  <c r="E1446" i="1" s="1"/>
  <c r="I5" i="2"/>
  <c r="J28" i="1"/>
  <c r="K30" i="1" s="1"/>
  <c r="J5" i="2"/>
  <c r="H5" i="2"/>
  <c r="H14" i="2" s="1"/>
  <c r="B262" i="2" l="1"/>
  <c r="E1522" i="1"/>
  <c r="E1560" i="1" s="1"/>
  <c r="E1598" i="1"/>
  <c r="H6" i="2"/>
  <c r="J14" i="2" s="1"/>
  <c r="J32" i="1"/>
  <c r="K34" i="1"/>
  <c r="B271" i="2" l="1"/>
  <c r="E1712" i="1"/>
  <c r="E1636" i="1"/>
  <c r="E1674" i="1" s="1"/>
  <c r="B292" i="2" l="1"/>
  <c r="E1826" i="1"/>
  <c r="E1750" i="1"/>
  <c r="E1788" i="1" s="1"/>
  <c r="B325" i="2" l="1"/>
  <c r="E1864" i="1"/>
  <c r="E1902" i="1" s="1"/>
  <c r="E1940" i="1"/>
  <c r="B340" i="2" l="1"/>
  <c r="E1978" i="1"/>
  <c r="E2016" i="1" s="1"/>
  <c r="E2054" i="1"/>
  <c r="B361" i="2" l="1"/>
  <c r="E2168" i="1"/>
  <c r="E2092" i="1"/>
  <c r="E2130" i="1" s="1"/>
  <c r="E2206" i="1" l="1"/>
  <c r="E2244" i="1" s="1"/>
  <c r="B388" i="2"/>
  <c r="E2282" i="1"/>
  <c r="B397" i="2" l="1"/>
  <c r="E2396" i="1"/>
  <c r="E2320" i="1"/>
  <c r="E2358" i="1" s="1"/>
  <c r="E2434" i="1" l="1"/>
  <c r="E2472" i="1" s="1"/>
  <c r="B412" i="2"/>
  <c r="E2510" i="1"/>
  <c r="B421" i="2" l="1"/>
  <c r="E2548" i="1"/>
  <c r="E2586" i="1" s="1"/>
  <c r="E2624" i="1"/>
  <c r="B460" i="2" l="1"/>
  <c r="E2738" i="1"/>
  <c r="E2662" i="1"/>
  <c r="E2700" i="1" s="1"/>
  <c r="B469" i="2" l="1"/>
  <c r="E2776" i="1"/>
  <c r="E2814" i="1" s="1"/>
  <c r="E2852" i="1"/>
  <c r="B562" i="2" l="1"/>
  <c r="E2966" i="1"/>
  <c r="E2890" i="1"/>
  <c r="E2928" i="1" s="1"/>
  <c r="B601" i="2" l="1"/>
  <c r="E3080" i="1"/>
  <c r="E3004" i="1"/>
  <c r="E3042" i="1" s="1"/>
  <c r="B610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55" i="2"/>
  <c r="E3460" i="1"/>
  <c r="E3498" i="1" s="1"/>
  <c r="E3650" i="1" l="1"/>
  <c r="B682" i="2"/>
  <c r="E3574" i="1"/>
  <c r="E3612" i="1" s="1"/>
  <c r="B697" i="2" l="1"/>
  <c r="E3764" i="1"/>
  <c r="E3688" i="1"/>
  <c r="E3726" i="1" s="1"/>
  <c r="E3802" i="1" l="1"/>
  <c r="E3840" i="1" s="1"/>
  <c r="B718" i="2"/>
  <c r="E3878" i="1"/>
  <c r="B817" i="2" l="1"/>
  <c r="E3916" i="1"/>
  <c r="E3954" i="1" s="1"/>
  <c r="E3992" i="1"/>
  <c r="B916" i="2" l="1"/>
  <c r="E4030" i="1"/>
  <c r="E4068" i="1" s="1"/>
  <c r="E4106" i="1"/>
  <c r="B1015" i="2" l="1"/>
  <c r="E4144" i="1"/>
  <c r="E4182" i="1" s="1"/>
  <c r="E4220" i="1"/>
  <c r="B1114" i="2" l="1"/>
  <c r="E4334" i="1"/>
  <c r="E4258" i="1"/>
  <c r="E4296" i="1" s="1"/>
  <c r="B1213" i="2" l="1"/>
  <c r="E4448" i="1"/>
  <c r="E4372" i="1"/>
  <c r="E4410" i="1" s="1"/>
  <c r="E4486" i="1" l="1"/>
  <c r="E4524" i="1" s="1"/>
  <c r="B1312" i="2"/>
  <c r="E4562" i="1"/>
  <c r="E4600" i="1" l="1"/>
  <c r="E4638" i="1" s="1"/>
  <c r="B1411" i="2"/>
  <c r="E4676" i="1"/>
  <c r="B1510" i="2" l="1"/>
  <c r="E4790" i="1"/>
  <c r="E4714" i="1"/>
  <c r="E4752" i="1" s="1"/>
  <c r="B1609" i="2" l="1"/>
  <c r="E4828" i="1"/>
  <c r="E4866" i="1" s="1"/>
  <c r="E4904" i="1"/>
  <c r="B1708" i="2" l="1"/>
  <c r="E5018" i="1"/>
  <c r="E4942" i="1"/>
  <c r="E4980" i="1" s="1"/>
  <c r="B1807" i="2" l="1"/>
  <c r="E5132" i="1"/>
  <c r="E5056" i="1"/>
  <c r="E5094" i="1" s="1"/>
  <c r="B1906" i="2" l="1"/>
  <c r="E5246" i="1"/>
  <c r="E5170" i="1"/>
  <c r="E5208" i="1" s="1"/>
  <c r="B2005" i="2" l="1"/>
  <c r="E5360" i="1"/>
  <c r="E5284" i="1"/>
  <c r="E5322" i="1" s="1"/>
  <c r="B2104" i="2" l="1"/>
  <c r="E5398" i="1"/>
  <c r="E5436" i="1" s="1"/>
  <c r="E5474" i="1"/>
  <c r="B2203" i="2" l="1"/>
  <c r="E5588" i="1"/>
  <c r="E5512" i="1"/>
  <c r="E5550" i="1" s="1"/>
  <c r="E5626" i="1" l="1"/>
  <c r="E5664" i="1" s="1"/>
  <c r="B2302" i="2"/>
</calcChain>
</file>

<file path=xl/sharedStrings.xml><?xml version="1.0" encoding="utf-8"?>
<sst xmlns="http://schemas.openxmlformats.org/spreadsheetml/2006/main" count="6826" uniqueCount="185">
  <si>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</si>
  <si>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</si>
  <si>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</si>
  <si>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</si>
  <si>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</si>
  <si>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</si>
  <si>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</si>
  <si>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</si>
  <si>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</si>
  <si>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</si>
  <si>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</si>
  <si>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</si>
  <si>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</si>
  <si>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</si>
  <si>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</si>
  <si>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</si>
  <si>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</si>
  <si>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</si>
  <si>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</si>
  <si>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</si>
  <si>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</si>
  <si>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</si>
  <si>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</si>
  <si>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</si>
  <si>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</si>
  <si>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</si>
  <si>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</si>
  <si>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</si>
  <si>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</si>
  <si>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</si>
  <si>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</si>
  <si>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</si>
  <si>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</si>
  <si>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0536</t>
  </si>
  <si>
    <t>LSN</t>
  </si>
  <si>
    <t>CUTTER 18 MM KENKO L-500 (BESAR)</t>
  </si>
  <si>
    <t>NOVI / CONDRO</t>
  </si>
  <si>
    <t>CUTTER 9 MM KENKO A-300 (KECIL)</t>
  </si>
  <si>
    <t>CV FM 90</t>
  </si>
  <si>
    <t/>
  </si>
  <si>
    <t>KEBUMEN</t>
  </si>
  <si>
    <t>A 0539</t>
  </si>
  <si>
    <t>GEL PEN TRIFELLO HI-TECH TF-1191 WARNA</t>
  </si>
  <si>
    <t>GEL PEN TRIFELLO HI-TECH TF-1190 HITAM</t>
  </si>
  <si>
    <t>CV PELITA JAYA</t>
  </si>
  <si>
    <t>(ANUGERAH SEJAHTERA)</t>
  </si>
  <si>
    <t>PURWOKERTO</t>
  </si>
  <si>
    <t>PCS</t>
  </si>
  <si>
    <t>PENSIL WARNA JOYKO CP-12PB (PANJANG)</t>
  </si>
  <si>
    <t>STAPLER KENKO HD-50</t>
  </si>
  <si>
    <t>GRS</t>
  </si>
  <si>
    <t>PENSIL KENKO 2B-6191 HIJAU CAP HITAM</t>
  </si>
  <si>
    <t>PUNCH KENKO NO. 30XL</t>
  </si>
  <si>
    <t>BOX</t>
  </si>
  <si>
    <t>STIP / PENGHAPUS JOYKO 526-B40BL HITAM</t>
  </si>
  <si>
    <t>STIP / PENGHAPUS JOYKO 526-B40P PUTIH</t>
  </si>
  <si>
    <t>STIP / PENGHAPUS KENKO ERB-40SQ HITAM</t>
  </si>
  <si>
    <t>KO 0551</t>
  </si>
  <si>
    <t>CV TIARA</t>
  </si>
  <si>
    <t>SOLO</t>
  </si>
  <si>
    <t>A 0553</t>
  </si>
  <si>
    <t>GEL PEN TRIFELLO HI-TECH TF-1191 HITAM</t>
  </si>
  <si>
    <t>CV GANESHA</t>
  </si>
  <si>
    <t>WONOSOBO</t>
  </si>
  <si>
    <t>KO 0554</t>
  </si>
  <si>
    <t>BINDER CLIP KENKO NO. 200</t>
  </si>
  <si>
    <t>LEM STICK KENKO 15 GR (TANGGUNG) isi 20 pc</t>
  </si>
  <si>
    <t>CV LANCAR JAYA SENTOSA</t>
  </si>
  <si>
    <t>MALANG</t>
  </si>
  <si>
    <t>KO 4960</t>
  </si>
  <si>
    <t>TAPE DISPENSER KENKO TD-323 (1" &amp; 3" CORE)</t>
  </si>
  <si>
    <t>KO 0570</t>
  </si>
  <si>
    <t>CORRECTION FLUID KENKO KE-01</t>
  </si>
  <si>
    <t>G 0568</t>
  </si>
  <si>
    <t>PENSIL JOYKO 2B P-88</t>
  </si>
  <si>
    <t>KO 3287</t>
  </si>
  <si>
    <t>CRAYON / OIL PASTEL JOYKO OP-12S PP CASE SEA WORLD</t>
  </si>
  <si>
    <t>PT.Hasta Kencana Sakti</t>
  </si>
  <si>
    <t>( Trio Plaza )</t>
  </si>
  <si>
    <t>(Magelang)</t>
  </si>
  <si>
    <t>G 0604</t>
  </si>
  <si>
    <t>GEL PEN KENKO KE-303 T-GEL TRIANGULAR</t>
  </si>
  <si>
    <t>CUTTER 9 MM KENKO K-200 (KECIL)</t>
  </si>
  <si>
    <t>BINDER CLIP KENKO NO. 111</t>
  </si>
  <si>
    <t>BINDER CLIP KENKO NO. 155</t>
  </si>
  <si>
    <t>BUKU KAS KWARTO</t>
  </si>
  <si>
    <t>RISMA / CONDRO</t>
  </si>
  <si>
    <t>KO 4778</t>
  </si>
  <si>
    <t>LEM STICK KENKO 8 GR (KECIL) isi 30 pc</t>
  </si>
  <si>
    <t>G 4780</t>
  </si>
  <si>
    <t>CRAYON / OIL PASTEL JOYKO OP-18S PP CASE SEA WORLD</t>
  </si>
  <si>
    <t>CRAYON / OIL PASTEL JOYKO OP-24S PP CASE SEA WORLD</t>
  </si>
  <si>
    <t>CRAYON / OIL PASTEL JOYKO OP-48S PP CASE SEA WORLD</t>
  </si>
  <si>
    <t>CRAYON / OIL PASTEL JOYKO OP-55S PP CASE SEA WORLD</t>
  </si>
  <si>
    <t>GUNAWAN HARTONO KUSUMA</t>
  </si>
  <si>
    <t>( NIKI SAE )</t>
  </si>
  <si>
    <t>TULUNG AGUNG</t>
  </si>
  <si>
    <t>G 4783</t>
  </si>
  <si>
    <t>CRAYON / OIL PASTEL PUTAR JOYKO TWCR-12S (PANJANG)</t>
  </si>
  <si>
    <t>CRAYON / OIL PASTEL PUTAR JOYKO TWCR-12MINI (PENDEK)</t>
  </si>
  <si>
    <t>G 0584</t>
  </si>
  <si>
    <t>ISI CUTTER 18 MM KENKO L-150 (BESAR)</t>
  </si>
  <si>
    <t>G 4789</t>
  </si>
  <si>
    <t>SET</t>
  </si>
  <si>
    <t>CRAYON / OIL PASTEL JOYKO OP-36S PP CASE SEA WORLD</t>
  </si>
  <si>
    <t>NOVI / YO</t>
  </si>
  <si>
    <t>KO 4788</t>
  </si>
  <si>
    <t>SETIAWAN BUDIONO</t>
  </si>
  <si>
    <t>( PRIMA )</t>
  </si>
  <si>
    <t>PEKALONGAN</t>
  </si>
  <si>
    <t>PC</t>
  </si>
  <si>
    <t>HIGHLIGHTER / STABILLO JOYKO HL-1/2/3/4/5 (Kn/Hj/Br/Pink/Or)</t>
  </si>
  <si>
    <t>NOTEBOOK JOYKO A6 NB-665</t>
  </si>
  <si>
    <t>LS</t>
  </si>
  <si>
    <t>BALLPEN JOYKO BP-338 VOCUS</t>
  </si>
  <si>
    <t>G 4791</t>
  </si>
  <si>
    <t>KO 3296</t>
  </si>
  <si>
    <t>STAPLER JOYKO HD-10CL</t>
  </si>
  <si>
    <t>ISI CUTTER 18 MM JOYKO L-150 AM (BESAR)</t>
  </si>
  <si>
    <t>CUTTER 18 MM JOYKO L-500 + ISI (BESAR)</t>
  </si>
  <si>
    <t>TAPE CUTTER JOYKO TD-102</t>
  </si>
  <si>
    <t>G 4792</t>
  </si>
  <si>
    <t>GUNTING JOYKO SC-828</t>
  </si>
  <si>
    <t>GUNTING JOYKO SC-838</t>
  </si>
  <si>
    <t>KO 0654</t>
  </si>
  <si>
    <t>RAK SUSUN BESI 5 SUSUN</t>
  </si>
  <si>
    <t>G 0705</t>
  </si>
  <si>
    <t>CORRECTION TAPE JOYKO CT-522</t>
  </si>
  <si>
    <t>KO 0707</t>
  </si>
  <si>
    <t>PAK</t>
  </si>
  <si>
    <t>ISI STAPLER (STAPLES) KENKO 1210 PREMIUM (23/10)</t>
  </si>
  <si>
    <t>G 0660</t>
  </si>
  <si>
    <t>GEL PEN JOYKO GP-266 ITECH HITAM</t>
  </si>
  <si>
    <t>A 0665</t>
  </si>
  <si>
    <t>CV SINAR CAHAYA NIRMALA</t>
  </si>
  <si>
    <t>BREBES</t>
  </si>
  <si>
    <t>KO 0666</t>
  </si>
  <si>
    <t>TAS KARUNG V (35 X 40)</t>
  </si>
  <si>
    <t>GEL PEN KENKO FUN GEL</t>
  </si>
  <si>
    <t>SPIDOL PERMANEN KENKO PM-100 HITAM</t>
  </si>
  <si>
    <t>GEL PEN AODEMI MASTONA 010</t>
  </si>
  <si>
    <t>KERTAS KARBON DOUBLE BIRU</t>
  </si>
  <si>
    <t>BUKU KAS (FOLIO)</t>
  </si>
  <si>
    <t>PUSH PIN JOYKO PP-30</t>
  </si>
  <si>
    <t>STIP / PENGHAPUS JOYKO ER-B20BL HITAM</t>
  </si>
  <si>
    <t>PENCIL CASE 22 x 7.5 MAGNET AC-1762</t>
  </si>
  <si>
    <t>CORRECTION FLUID KENKO KE-826M</t>
  </si>
  <si>
    <t>KO 0667</t>
  </si>
  <si>
    <t>CORRECTION TAPE KENKO CT-809 (8M x 5MM)</t>
  </si>
  <si>
    <t>STAPLER SDI 1104</t>
  </si>
  <si>
    <t>GUNTING KENKO SC-838N</t>
  </si>
  <si>
    <t>GUNTING KENKO SC-848N</t>
  </si>
  <si>
    <t>MAP DATA A4 1935</t>
  </si>
  <si>
    <t>MAP A5 F 8517</t>
  </si>
  <si>
    <t>KO 0670</t>
  </si>
  <si>
    <t>STAPLER KENKO HD-10</t>
  </si>
  <si>
    <t>HARNOYO</t>
  </si>
  <si>
    <t>(BENDAN)</t>
  </si>
  <si>
    <t>KO 0671</t>
  </si>
  <si>
    <t>PAPER TRIGONAL CLIP KENKO NO. 1</t>
  </si>
  <si>
    <t>KO 0682</t>
  </si>
  <si>
    <t>GEL PEN KENKO HI-TECH-H 0.28 MM HITAM</t>
  </si>
  <si>
    <t>G 0661</t>
  </si>
  <si>
    <t>CORRECTION FLUID JOYKO CF-S209</t>
  </si>
  <si>
    <t>CORRECTION FLUID JOYKO CF-S209A</t>
  </si>
  <si>
    <t>G 0631</t>
  </si>
  <si>
    <t>MUHAMMAD AGUS MUNADI</t>
  </si>
  <si>
    <t>( SINAR BHAKTI )</t>
  </si>
  <si>
    <t>YOGYAKARTA</t>
  </si>
  <si>
    <t>NOTEBOOK KANCING SZB-32K-1008-23</t>
  </si>
  <si>
    <t>NOTEBOOK KANCING SZB-32K-1008-22</t>
  </si>
  <si>
    <t>TAS KARUNG WIN/LS 35x40 CM</t>
  </si>
  <si>
    <t>TAS KARUNG WIN/LS 45x50 CM</t>
  </si>
  <si>
    <t>RISMA / YO</t>
  </si>
  <si>
    <t>CV UTAMA PUTRA</t>
  </si>
  <si>
    <t>G 0639</t>
  </si>
  <si>
    <t>GEL PEN TRIFELLO HI-TECH TF-1190 BIRU</t>
  </si>
  <si>
    <t>KO 0759</t>
  </si>
  <si>
    <t>PAPER JUMBO CLIP KENKO NO. 5</t>
  </si>
  <si>
    <t>SANTOSO BUDIONO</t>
  </si>
  <si>
    <t>(  ARMADA  )</t>
  </si>
  <si>
    <t>KO 0764</t>
  </si>
  <si>
    <t>KO 0641</t>
  </si>
  <si>
    <t>CORRECTION TAPE KENKO CT-902 (12M x 5MM)</t>
  </si>
  <si>
    <t>MESIN LABEL HARGA KENKO MX-5500 (8 DIGITS, 1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</si>
</sst>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23" fillId="3" borderId="5" xfId="0" applyNumberFormat="1" applyFont="1" applyFill="1" applyBorder="1" applyAlignment="1">
      <alignment horizontal="center" vertical="center"/>
    </xf>
    <xf numFmtId="167" fontId="23" fillId="3" borderId="6" xfId="0" applyNumberFormat="1" applyFont="1" applyFill="1" applyBorder="1" applyAlignment="1">
      <alignment horizontal="center" vertical="center"/>
    </xf>
    <xf numFmtId="167" fontId="23" fillId="3" borderId="0" xfId="0" applyNumberFormat="1" applyFont="1" applyFill="1" applyBorder="1" applyAlignment="1">
      <alignment horizontal="center" vertical="center"/>
    </xf>
    <xf numFmtId="167" fontId="23" fillId="3" borderId="8" xfId="0" applyNumberFormat="1" applyFont="1" applyFill="1" applyBorder="1" applyAlignment="1">
      <alignment horizontal="center" vertical="center"/>
    </xf>
    <xf numFmtId="167" fontId="23" fillId="2" borderId="5" xfId="0" applyNumberFormat="1" applyFont="1" applyFill="1" applyBorder="1" applyAlignment="1">
      <alignment horizontal="center" vertical="center"/>
    </xf>
    <xf numFmtId="167" fontId="23" fillId="2" borderId="6" xfId="0" applyNumberFormat="1" applyFont="1" applyFill="1" applyBorder="1" applyAlignment="1">
      <alignment horizontal="center" vertical="center"/>
    </xf>
    <xf numFmtId="167" fontId="23" fillId="2" borderId="0" xfId="0" applyNumberFormat="1" applyFont="1" applyFill="1" applyBorder="1" applyAlignment="1">
      <alignment horizontal="center" vertical="center"/>
    </xf>
    <xf numFmtId="167" fontId="23" fillId="2" borderId="8" xfId="0" applyNumberFormat="1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880" zoomScaleNormal="100" workbookViewId="0">
      <selection activeCell="J3912" sqref="J3912:K391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23120001</v>
      </c>
      <c r="G2" s="11" t="s">
        <v>2</v>
      </c>
      <c r="H2" s="354" t="s">
        <v>30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45264</v>
      </c>
      <c r="E4" s="360"/>
      <c r="F4" s="358"/>
      <c r="G4" s="18"/>
      <c r="H4" s="361" t="s">
        <v>31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32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0" t="s">
        <v>35</v>
      </c>
      <c r="F10" s="48"/>
      <c r="G10" s="49"/>
      <c r="H10" s="50">
        <v>147600</v>
      </c>
      <c r="I10" s="51">
        <v>0.125</v>
      </c>
      <c r="J10" s="51"/>
      <c r="K10" s="52">
        <f t="shared" ref="K10:K25" si="0">(B10*H10-((B10*H10)*I10))-((B10*H10-((B10*H10)*I10))*J10)</f>
        <v>12915000</v>
      </c>
      <c r="L10" s="36"/>
    </row>
    <row r="11" spans="1:12" s="10" customFormat="1" ht="14.1" customHeight="1" x14ac:dyDescent="0.25">
      <c r="A11" s="45">
        <v>2</v>
      </c>
      <c r="B11" s="46">
        <v>60</v>
      </c>
      <c r="C11" s="46" t="s">
        <v>34</v>
      </c>
      <c r="D11" s="93">
        <v>2</v>
      </c>
      <c r="E11" s="110" t="s">
        <v>37</v>
      </c>
      <c r="F11" s="48"/>
      <c r="G11" s="49"/>
      <c r="H11" s="50">
        <v>57000</v>
      </c>
      <c r="I11" s="51">
        <v>0.125</v>
      </c>
      <c r="J11" s="51"/>
      <c r="K11" s="52">
        <f t="shared" si="0"/>
        <v>2992500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15907500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1576418.9189189188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15907500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8" t="s">
        <v>36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23120001</v>
      </c>
      <c r="F40" s="123"/>
      <c r="G40" s="124" t="s">
        <v>2</v>
      </c>
      <c r="H40" s="350" t="str">
        <f>H2</f>
        <v>LILY JULIAWATI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45264</v>
      </c>
      <c r="E42" s="328"/>
      <c r="F42" s="326"/>
      <c r="G42" s="131"/>
      <c r="H42" s="329" t="str">
        <f>H4</f>
        <v>(REJO AGUNG)</v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JOMBANG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0536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100</v>
      </c>
      <c r="C48" s="287" t="str">
        <f t="shared" si="1"/>
        <v>LSN</v>
      </c>
      <c r="D48" s="288">
        <f t="shared" si="1"/>
        <v>5</v>
      </c>
      <c r="E48" s="289" t="str">
        <f t="shared" si="1"/>
        <v>CUTTER 18 MM KENKO L-500 (BESAR)</v>
      </c>
      <c r="F48" s="158"/>
      <c r="G48" s="159"/>
      <c r="H48" s="160">
        <f t="shared" ref="H48:J63" si="2">H10</f>
        <v>147600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12915000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60</v>
      </c>
      <c r="C49" s="287" t="str">
        <f t="shared" si="1"/>
        <v>LSN</v>
      </c>
      <c r="D49" s="288">
        <f t="shared" si="1"/>
        <v>2</v>
      </c>
      <c r="E49" s="289" t="str">
        <f t="shared" si="1"/>
        <v>CUTTER 9 MM KENKO A-300 (KECIL)</v>
      </c>
      <c r="F49" s="158"/>
      <c r="G49" s="159"/>
      <c r="H49" s="160">
        <f t="shared" si="2"/>
        <v>57000</v>
      </c>
      <c r="I49" s="161">
        <f t="shared" si="2"/>
        <v>0.125</v>
      </c>
      <c r="J49" s="161">
        <f t="shared" si="2"/>
        <v>0</v>
      </c>
      <c r="K49" s="162">
        <f t="shared" si="3"/>
        <v>2992500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15907500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1576418.9189189188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15907500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0" t="str">
        <f>J36</f>
        <v>NOVI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23120001</v>
      </c>
      <c r="F78" s="200"/>
      <c r="G78" s="201" t="s">
        <v>2</v>
      </c>
      <c r="H78" s="312" t="str">
        <f>H40</f>
        <v>LILY JULIAWATI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45264</v>
      </c>
      <c r="E80" s="318"/>
      <c r="F80" s="316"/>
      <c r="G80" s="208"/>
      <c r="H80" s="319" t="str">
        <f>H42</f>
        <v>(REJO AGUNG)</v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JOMBANG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0536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100</v>
      </c>
      <c r="C86" s="292" t="str">
        <f t="shared" si="4"/>
        <v>LSN</v>
      </c>
      <c r="D86" s="293">
        <f t="shared" si="4"/>
        <v>5</v>
      </c>
      <c r="E86" s="294" t="str">
        <f t="shared" si="4"/>
        <v>CUTTER 18 MM KENKO L-500 (BESAR)</v>
      </c>
      <c r="F86" s="235"/>
      <c r="G86" s="236"/>
      <c r="H86" s="237">
        <f t="shared" ref="H86:J101" si="5">H48</f>
        <v>147600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12915000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60</v>
      </c>
      <c r="C87" s="292" t="str">
        <f t="shared" si="4"/>
        <v>LSN</v>
      </c>
      <c r="D87" s="293">
        <f t="shared" si="4"/>
        <v>2</v>
      </c>
      <c r="E87" s="294" t="str">
        <f t="shared" si="4"/>
        <v>CUTTER 9 MM KENKO A-300 (KECIL)</v>
      </c>
      <c r="F87" s="235"/>
      <c r="G87" s="236"/>
      <c r="H87" s="237">
        <f t="shared" si="5"/>
        <v>57000</v>
      </c>
      <c r="I87" s="238">
        <f t="shared" si="5"/>
        <v>0.125</v>
      </c>
      <c r="J87" s="238">
        <f t="shared" si="5"/>
        <v>0</v>
      </c>
      <c r="K87" s="239">
        <f t="shared" si="6"/>
        <v>2992500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15907500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1576418.9189189188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15907500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7" t="str">
        <f>J74</f>
        <v>NOVI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23120002</v>
      </c>
      <c r="G116" s="11" t="s">
        <v>2</v>
      </c>
      <c r="H116" s="354" t="s">
        <v>38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45265</v>
      </c>
      <c r="E118" s="360"/>
      <c r="F118" s="358"/>
      <c r="G118" s="18"/>
      <c r="H118" s="361" t="s">
        <v>39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40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41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42</v>
      </c>
      <c r="F124" s="48"/>
      <c r="G124" s="49"/>
      <c r="H124" s="50">
        <v>28500</v>
      </c>
      <c r="I124" s="51"/>
      <c r="J124" s="51"/>
      <c r="K124" s="52">
        <f t="shared" ref="K124:K139" si="7">(B124*H124-((B124*H124)*I124))-((B124*H124-((B124*H124)*I124))*J124)</f>
        <v>4104000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43</v>
      </c>
      <c r="F125" s="48"/>
      <c r="G125" s="49"/>
      <c r="H125" s="50">
        <v>28500</v>
      </c>
      <c r="I125" s="51"/>
      <c r="J125" s="51"/>
      <c r="K125" s="52">
        <f t="shared" si="7"/>
        <v>8208000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12312000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1220108.1081081079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12312000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8" t="s">
        <v>36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23120002</v>
      </c>
      <c r="F154" s="123"/>
      <c r="G154" s="124" t="s">
        <v>2</v>
      </c>
      <c r="H154" s="350" t="str">
        <f>H116</f>
        <v>CV FM 90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45265</v>
      </c>
      <c r="E156" s="328"/>
      <c r="F156" s="326"/>
      <c r="G156" s="131"/>
      <c r="H156" s="329" t="str">
        <f>H118</f>
        <v/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KEBUMEN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A 0539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TRIFELLO HI-TECH TF-1191 WARNA</v>
      </c>
      <c r="F162" s="158"/>
      <c r="G162" s="159"/>
      <c r="H162" s="160">
        <f t="shared" ref="H162:J162" si="9">H124</f>
        <v>28500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4104000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TRIFELLO HI-TECH TF-1190 HITAM</v>
      </c>
      <c r="F163" s="158"/>
      <c r="G163" s="159"/>
      <c r="H163" s="160">
        <f t="shared" ref="H163:J163" si="12">H125</f>
        <v>28500</v>
      </c>
      <c r="I163" s="161">
        <f t="shared" si="12"/>
        <v>0</v>
      </c>
      <c r="J163" s="161">
        <f t="shared" si="12"/>
        <v>0</v>
      </c>
      <c r="K163" s="162">
        <f t="shared" si="10"/>
        <v>8208000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12312000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1220108.1081081079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12312000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23120002</v>
      </c>
      <c r="F192" s="200"/>
      <c r="G192" s="201" t="s">
        <v>2</v>
      </c>
      <c r="H192" s="312" t="str">
        <f>H154</f>
        <v>CV FM 90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45265</v>
      </c>
      <c r="E194" s="318"/>
      <c r="F194" s="316"/>
      <c r="G194" s="208"/>
      <c r="H194" s="319" t="str">
        <f>H156</f>
        <v/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KEBUMEN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A 0539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TRIFELLO HI-TECH TF-1191 WARNA</v>
      </c>
      <c r="F200" s="235"/>
      <c r="G200" s="236"/>
      <c r="H200" s="237">
        <f t="shared" ref="H200:J200" si="42">H162</f>
        <v>28500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4104000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TRIFELLO HI-TECH TF-1190 HITAM</v>
      </c>
      <c r="F201" s="235"/>
      <c r="G201" s="236"/>
      <c r="H201" s="237">
        <f t="shared" ref="H201:J201" si="45">H163</f>
        <v>28500</v>
      </c>
      <c r="I201" s="238">
        <f t="shared" si="45"/>
        <v>0</v>
      </c>
      <c r="J201" s="238">
        <f t="shared" si="45"/>
        <v>0</v>
      </c>
      <c r="K201" s="239">
        <f t="shared" si="43"/>
        <v>8208000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12312000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1220108.1081081079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12312000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23120003</v>
      </c>
      <c r="G230" s="11" t="s">
        <v>2</v>
      </c>
      <c r="H230" s="354" t="s">
        <v>44</v>
      </c>
      <c r="I230" s="354"/>
      <c r="J230" s="354"/>
      <c r="K230" s="3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56"/>
      <c r="I231" s="356"/>
      <c r="J231" s="356"/>
      <c r="K231" s="3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>
        <v>45266</v>
      </c>
      <c r="E232" s="360"/>
      <c r="F232" s="358"/>
      <c r="G232" s="18"/>
      <c r="H232" s="361" t="s">
        <v>45</v>
      </c>
      <c r="I232" s="361"/>
      <c r="J232" s="361"/>
      <c r="K232" s="36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3" t="s">
        <v>46</v>
      </c>
      <c r="I233" s="363"/>
      <c r="J233" s="363"/>
      <c r="K233" s="36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65"/>
      <c r="I234" s="365"/>
      <c r="J234" s="365"/>
      <c r="K234" s="36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288</v>
      </c>
      <c r="C238" s="46" t="s">
        <v>47</v>
      </c>
      <c r="D238" s="93">
        <v>2</v>
      </c>
      <c r="E238" s="110" t="s">
        <v>48</v>
      </c>
      <c r="F238" s="48"/>
      <c r="G238" s="49"/>
      <c r="H238" s="50">
        <v>10600</v>
      </c>
      <c r="I238" s="51">
        <v>0.13500000000000001</v>
      </c>
      <c r="J238" s="51"/>
      <c r="K238" s="52">
        <f t="shared" ref="K238:K253" si="74">(B238*H238-((B238*H238)*I238))-((B238*H238-((B238*H238)*I238))*J238)</f>
        <v>2640672</v>
      </c>
      <c r="L238" s="36"/>
    </row>
    <row r="239" spans="1:12" s="10" customFormat="1" ht="14.1" customHeight="1" x14ac:dyDescent="0.25">
      <c r="A239" s="45">
        <v>2</v>
      </c>
      <c r="B239" s="46">
        <v>30</v>
      </c>
      <c r="C239" s="46" t="s">
        <v>34</v>
      </c>
      <c r="D239" s="93">
        <v>3</v>
      </c>
      <c r="E239" s="110" t="s">
        <v>49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5916600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50</v>
      </c>
      <c r="D240" s="93">
        <v>1</v>
      </c>
      <c r="E240" s="110" t="s">
        <v>51</v>
      </c>
      <c r="F240" s="48"/>
      <c r="G240" s="49"/>
      <c r="H240" s="50">
        <v>110400</v>
      </c>
      <c r="I240" s="51">
        <v>0.13500000000000001</v>
      </c>
      <c r="J240" s="51"/>
      <c r="K240" s="52">
        <f t="shared" si="74"/>
        <v>1909920</v>
      </c>
      <c r="L240" s="36"/>
    </row>
    <row r="241" spans="1:12" s="10" customFormat="1" ht="14.1" customHeight="1" x14ac:dyDescent="0.25">
      <c r="A241" s="45">
        <v>4</v>
      </c>
      <c r="B241" s="46">
        <v>96</v>
      </c>
      <c r="C241" s="46" t="s">
        <v>47</v>
      </c>
      <c r="D241" s="93">
        <v>1</v>
      </c>
      <c r="E241" s="110" t="s">
        <v>52</v>
      </c>
      <c r="F241" s="48"/>
      <c r="G241" s="49"/>
      <c r="H241" s="50">
        <v>15000</v>
      </c>
      <c r="I241" s="51">
        <v>0.13500000000000001</v>
      </c>
      <c r="J241" s="51"/>
      <c r="K241" s="52">
        <f t="shared" si="74"/>
        <v>1245600</v>
      </c>
      <c r="L241" s="36"/>
    </row>
    <row r="242" spans="1:12" s="10" customFormat="1" ht="14.1" customHeight="1" x14ac:dyDescent="0.25">
      <c r="A242" s="45">
        <v>5</v>
      </c>
      <c r="B242" s="46">
        <v>100</v>
      </c>
      <c r="C242" s="46" t="s">
        <v>53</v>
      </c>
      <c r="D242" s="93">
        <v>2</v>
      </c>
      <c r="E242" s="110" t="s">
        <v>54</v>
      </c>
      <c r="F242" s="48"/>
      <c r="G242" s="49"/>
      <c r="H242" s="50">
        <v>28300</v>
      </c>
      <c r="I242" s="51">
        <v>0.13500000000000001</v>
      </c>
      <c r="J242" s="51"/>
      <c r="K242" s="52">
        <f t="shared" si="74"/>
        <v>2447950</v>
      </c>
      <c r="L242" s="36"/>
    </row>
    <row r="243" spans="1:12" s="10" customFormat="1" ht="14.1" customHeight="1" x14ac:dyDescent="0.25">
      <c r="A243" s="45">
        <v>6</v>
      </c>
      <c r="B243" s="46">
        <v>100</v>
      </c>
      <c r="C243" s="46" t="s">
        <v>53</v>
      </c>
      <c r="D243" s="93">
        <v>2</v>
      </c>
      <c r="E243" s="110" t="s">
        <v>55</v>
      </c>
      <c r="F243" s="48"/>
      <c r="G243" s="49"/>
      <c r="H243" s="50">
        <v>28300</v>
      </c>
      <c r="I243" s="51">
        <v>0.13500000000000001</v>
      </c>
      <c r="J243" s="51"/>
      <c r="K243" s="52">
        <f t="shared" si="74"/>
        <v>2447950</v>
      </c>
      <c r="L243" s="36"/>
    </row>
    <row r="244" spans="1:12" s="10" customFormat="1" ht="14.1" customHeight="1" x14ac:dyDescent="0.25">
      <c r="A244" s="45">
        <v>7</v>
      </c>
      <c r="B244" s="46">
        <v>50</v>
      </c>
      <c r="C244" s="46" t="s">
        <v>53</v>
      </c>
      <c r="D244" s="93">
        <v>1</v>
      </c>
      <c r="E244" s="110" t="s">
        <v>56</v>
      </c>
      <c r="F244" s="48"/>
      <c r="G244" s="49"/>
      <c r="H244" s="50">
        <v>27500</v>
      </c>
      <c r="I244" s="51">
        <v>0.13500000000000001</v>
      </c>
      <c r="J244" s="51"/>
      <c r="K244" s="52">
        <f t="shared" si="74"/>
        <v>1189375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17798067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1763772.4054054054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17798067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8" t="s">
        <v>36</v>
      </c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23120003</v>
      </c>
      <c r="F268" s="123"/>
      <c r="G268" s="124" t="s">
        <v>2</v>
      </c>
      <c r="H268" s="350" t="str">
        <f>H230</f>
        <v>CV PELITA JAYA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45266</v>
      </c>
      <c r="E270" s="328"/>
      <c r="F270" s="326"/>
      <c r="G270" s="131"/>
      <c r="H270" s="329" t="str">
        <f>H232</f>
        <v>(ANUGERAH SEJAHTERA)</v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 t="str">
        <f>H233</f>
        <v>PURWOKERTO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0551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288</v>
      </c>
      <c r="C276" s="287" t="str">
        <f t="shared" si="75"/>
        <v>PCS</v>
      </c>
      <c r="D276" s="288">
        <f t="shared" si="75"/>
        <v>2</v>
      </c>
      <c r="E276" s="289" t="str">
        <f t="shared" si="75"/>
        <v>PENSIL WARNA JOYKO CP-12PB (PANJANG)</v>
      </c>
      <c r="F276" s="158"/>
      <c r="G276" s="159"/>
      <c r="H276" s="160">
        <f t="shared" ref="H276:J276" si="76">H238</f>
        <v>10600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2640672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30</v>
      </c>
      <c r="C277" s="287" t="str">
        <f t="shared" si="78"/>
        <v>LSN</v>
      </c>
      <c r="D277" s="288">
        <f t="shared" si="78"/>
        <v>3</v>
      </c>
      <c r="E277" s="289" t="str">
        <f t="shared" si="78"/>
        <v>STAPLER KENKO HD-50</v>
      </c>
      <c r="F277" s="158"/>
      <c r="G277" s="159"/>
      <c r="H277" s="160">
        <f t="shared" ref="H277:J277" si="79">H239</f>
        <v>228000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5916600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PENSIL KENKO 2B-6191 HIJAU CAP HITAM</v>
      </c>
      <c r="F278" s="158"/>
      <c r="G278" s="159"/>
      <c r="H278" s="160">
        <f t="shared" ref="H278:J278" si="81">H240</f>
        <v>110400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1909920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96</v>
      </c>
      <c r="C279" s="287" t="str">
        <f t="shared" si="82"/>
        <v>PCS</v>
      </c>
      <c r="D279" s="288">
        <f t="shared" si="82"/>
        <v>1</v>
      </c>
      <c r="E279" s="289" t="str">
        <f t="shared" si="82"/>
        <v>PUNCH KENKO NO. 30XL</v>
      </c>
      <c r="F279" s="158"/>
      <c r="G279" s="159"/>
      <c r="H279" s="160">
        <f t="shared" ref="H279:J279" si="83">H241</f>
        <v>15000</v>
      </c>
      <c r="I279" s="161">
        <f t="shared" si="83"/>
        <v>0.13500000000000001</v>
      </c>
      <c r="J279" s="161">
        <f t="shared" si="83"/>
        <v>0</v>
      </c>
      <c r="K279" s="162">
        <f t="shared" si="77"/>
        <v>1245600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100</v>
      </c>
      <c r="C280" s="287" t="str">
        <f t="shared" si="84"/>
        <v>BOX</v>
      </c>
      <c r="D280" s="288">
        <f t="shared" si="84"/>
        <v>2</v>
      </c>
      <c r="E280" s="289" t="str">
        <f t="shared" si="84"/>
        <v>STIP / PENGHAPUS JOYKO 526-B40BL HITAM</v>
      </c>
      <c r="F280" s="158"/>
      <c r="G280" s="159"/>
      <c r="H280" s="160">
        <f t="shared" ref="H280:J280" si="85">H242</f>
        <v>28300</v>
      </c>
      <c r="I280" s="161">
        <f t="shared" si="85"/>
        <v>0.13500000000000001</v>
      </c>
      <c r="J280" s="161">
        <f t="shared" si="85"/>
        <v>0</v>
      </c>
      <c r="K280" s="162">
        <f t="shared" si="77"/>
        <v>2447950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100</v>
      </c>
      <c r="C281" s="287" t="str">
        <f t="shared" si="86"/>
        <v>BOX</v>
      </c>
      <c r="D281" s="288">
        <f t="shared" si="86"/>
        <v>2</v>
      </c>
      <c r="E281" s="289" t="str">
        <f t="shared" si="86"/>
        <v>STIP / PENGHAPUS JOYKO 526-B40P PUTIH</v>
      </c>
      <c r="F281" s="158"/>
      <c r="G281" s="159"/>
      <c r="H281" s="160">
        <f t="shared" ref="H281:J281" si="87">H243</f>
        <v>28300</v>
      </c>
      <c r="I281" s="161">
        <f t="shared" si="87"/>
        <v>0.13500000000000001</v>
      </c>
      <c r="J281" s="161">
        <f t="shared" si="87"/>
        <v>0</v>
      </c>
      <c r="K281" s="162">
        <f t="shared" si="77"/>
        <v>2447950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50</v>
      </c>
      <c r="C282" s="287" t="str">
        <f t="shared" si="88"/>
        <v>BOX</v>
      </c>
      <c r="D282" s="288">
        <f t="shared" si="88"/>
        <v>1</v>
      </c>
      <c r="E282" s="289" t="str">
        <f t="shared" si="88"/>
        <v>STIP / PENGHAPUS KENKO ERB-40SQ HITAM</v>
      </c>
      <c r="F282" s="158"/>
      <c r="G282" s="159"/>
      <c r="H282" s="160">
        <f t="shared" ref="H282:J282" si="89">H244</f>
        <v>27500</v>
      </c>
      <c r="I282" s="161">
        <f t="shared" si="89"/>
        <v>0.13500000000000001</v>
      </c>
      <c r="J282" s="161">
        <f t="shared" si="89"/>
        <v>0</v>
      </c>
      <c r="K282" s="162">
        <f t="shared" si="77"/>
        <v>1189375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17798067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1763772.4054054054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17798067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0" t="str">
        <f>J264</f>
        <v>NOVI / CONDRO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23120003</v>
      </c>
      <c r="F306" s="200"/>
      <c r="G306" s="201" t="s">
        <v>2</v>
      </c>
      <c r="H306" s="312" t="str">
        <f>H268</f>
        <v>CV PELITA JAYA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45266</v>
      </c>
      <c r="E308" s="318"/>
      <c r="F308" s="316"/>
      <c r="G308" s="208"/>
      <c r="H308" s="319" t="str">
        <f>H270</f>
        <v>(ANUGERAH SEJAHTERA)</v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 t="str">
        <f>H271</f>
        <v>PURWOKERTO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0551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288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PENSIL WARNA JOYKO CP-12PB (PANJANG)</v>
      </c>
      <c r="F314" s="235"/>
      <c r="G314" s="236"/>
      <c r="H314" s="237">
        <f t="shared" ref="H314:J314" si="109">H276</f>
        <v>10600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2640672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30</v>
      </c>
      <c r="C315" s="292" t="str">
        <f t="shared" si="111"/>
        <v>LSN</v>
      </c>
      <c r="D315" s="293">
        <f t="shared" si="111"/>
        <v>3</v>
      </c>
      <c r="E315" s="294" t="str">
        <f t="shared" si="111"/>
        <v>STAPLER KENKO HD-50</v>
      </c>
      <c r="F315" s="235"/>
      <c r="G315" s="236"/>
      <c r="H315" s="237">
        <f t="shared" ref="H315:J315" si="112">H277</f>
        <v>228000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5916600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PENSIL KENKO 2B-6191 HIJAU CAP HITAM</v>
      </c>
      <c r="F316" s="235"/>
      <c r="G316" s="236"/>
      <c r="H316" s="237">
        <f t="shared" ref="H316:J316" si="114">H278</f>
        <v>110400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1909920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96</v>
      </c>
      <c r="C317" s="292" t="str">
        <f t="shared" si="115"/>
        <v>PCS</v>
      </c>
      <c r="D317" s="293">
        <f t="shared" si="115"/>
        <v>1</v>
      </c>
      <c r="E317" s="294" t="str">
        <f t="shared" si="115"/>
        <v>PUNCH KENKO NO. 30XL</v>
      </c>
      <c r="F317" s="235"/>
      <c r="G317" s="236"/>
      <c r="H317" s="237">
        <f t="shared" ref="H317:J317" si="116">H279</f>
        <v>15000</v>
      </c>
      <c r="I317" s="238">
        <f t="shared" si="116"/>
        <v>0.13500000000000001</v>
      </c>
      <c r="J317" s="238">
        <f t="shared" si="116"/>
        <v>0</v>
      </c>
      <c r="K317" s="239">
        <f t="shared" si="110"/>
        <v>1245600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100</v>
      </c>
      <c r="C318" s="292" t="str">
        <f t="shared" si="117"/>
        <v>BOX</v>
      </c>
      <c r="D318" s="293">
        <f t="shared" si="117"/>
        <v>2</v>
      </c>
      <c r="E318" s="294" t="str">
        <f t="shared" si="117"/>
        <v>STIP / PENGHAPUS JOYKO 526-B40BL HITAM</v>
      </c>
      <c r="F318" s="235"/>
      <c r="G318" s="236"/>
      <c r="H318" s="237">
        <f t="shared" ref="H318:J318" si="118">H280</f>
        <v>28300</v>
      </c>
      <c r="I318" s="238">
        <f t="shared" si="118"/>
        <v>0.13500000000000001</v>
      </c>
      <c r="J318" s="238">
        <f t="shared" si="118"/>
        <v>0</v>
      </c>
      <c r="K318" s="239">
        <f t="shared" si="110"/>
        <v>2447950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100</v>
      </c>
      <c r="C319" s="292" t="str">
        <f t="shared" si="119"/>
        <v>BOX</v>
      </c>
      <c r="D319" s="293">
        <f t="shared" si="119"/>
        <v>2</v>
      </c>
      <c r="E319" s="294" t="str">
        <f t="shared" si="119"/>
        <v>STIP / PENGHAPUS JOYKO 526-B40P PUTIH</v>
      </c>
      <c r="F319" s="235"/>
      <c r="G319" s="236"/>
      <c r="H319" s="237">
        <f t="shared" ref="H319:J319" si="120">H281</f>
        <v>28300</v>
      </c>
      <c r="I319" s="238">
        <f t="shared" si="120"/>
        <v>0.13500000000000001</v>
      </c>
      <c r="J319" s="238">
        <f t="shared" si="120"/>
        <v>0</v>
      </c>
      <c r="K319" s="239">
        <f t="shared" si="110"/>
        <v>2447950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50</v>
      </c>
      <c r="C320" s="292" t="str">
        <f t="shared" si="121"/>
        <v>BOX</v>
      </c>
      <c r="D320" s="293">
        <f t="shared" si="121"/>
        <v>1</v>
      </c>
      <c r="E320" s="294" t="str">
        <f t="shared" si="121"/>
        <v>STIP / PENGHAPUS KENKO ERB-40SQ HITAM</v>
      </c>
      <c r="F320" s="235"/>
      <c r="G320" s="236"/>
      <c r="H320" s="237">
        <f t="shared" ref="H320:J320" si="122">H282</f>
        <v>27500</v>
      </c>
      <c r="I320" s="238">
        <f t="shared" si="122"/>
        <v>0.13500000000000001</v>
      </c>
      <c r="J320" s="238">
        <f t="shared" si="122"/>
        <v>0</v>
      </c>
      <c r="K320" s="239">
        <f t="shared" si="110"/>
        <v>1189375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17798067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1763772.4054054054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17798067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7" t="str">
        <f>J302</f>
        <v>NOVI / CONDRO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23120004</v>
      </c>
      <c r="G344" s="11" t="s">
        <v>2</v>
      </c>
      <c r="H344" s="354" t="s">
        <v>58</v>
      </c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>
        <v>45266</v>
      </c>
      <c r="E346" s="360"/>
      <c r="F346" s="358"/>
      <c r="G346" s="18"/>
      <c r="H346" s="361" t="s">
        <v>39</v>
      </c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 t="s">
        <v>59</v>
      </c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60</v>
      </c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144</v>
      </c>
      <c r="C352" s="46" t="s">
        <v>34</v>
      </c>
      <c r="D352" s="93">
        <v>1</v>
      </c>
      <c r="E352" s="110" t="s">
        <v>61</v>
      </c>
      <c r="F352" s="48"/>
      <c r="G352" s="49"/>
      <c r="H352" s="50">
        <v>28000</v>
      </c>
      <c r="I352" s="51"/>
      <c r="J352" s="51"/>
      <c r="K352" s="52">
        <f t="shared" ref="K352:K367" si="141">(B352*H352-((B352*H352)*I352))-((B352*H352-((B352*H352)*I352))*J352)</f>
        <v>4032000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4032000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399567.56756756752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4032000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8" t="s">
        <v>36</v>
      </c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23120004</v>
      </c>
      <c r="F382" s="123"/>
      <c r="G382" s="124" t="s">
        <v>2</v>
      </c>
      <c r="H382" s="350" t="str">
        <f>H344</f>
        <v>CV TIARA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45266</v>
      </c>
      <c r="E384" s="328"/>
      <c r="F384" s="326"/>
      <c r="G384" s="131"/>
      <c r="H384" s="329" t="str">
        <f>H346</f>
        <v/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 t="str">
        <f>H347</f>
        <v>SOLO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A 0553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144</v>
      </c>
      <c r="C390" s="287" t="str">
        <f t="shared" si="142"/>
        <v>LSN</v>
      </c>
      <c r="D390" s="288">
        <f t="shared" si="142"/>
        <v>1</v>
      </c>
      <c r="E390" s="289" t="str">
        <f t="shared" si="142"/>
        <v>GEL PEN TRIFELLO HI-TECH TF-1191 HITAM</v>
      </c>
      <c r="F390" s="158"/>
      <c r="G390" s="159"/>
      <c r="H390" s="160">
        <f t="shared" ref="H390:J390" si="143">H352</f>
        <v>28000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4032000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4032000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399567.56756756752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4032000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0" t="str">
        <f>J378</f>
        <v>NOVI / CONDRO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23120004</v>
      </c>
      <c r="F420" s="200"/>
      <c r="G420" s="201" t="s">
        <v>2</v>
      </c>
      <c r="H420" s="312" t="str">
        <f>H382</f>
        <v>CV TIARA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45266</v>
      </c>
      <c r="E422" s="318"/>
      <c r="F422" s="316"/>
      <c r="G422" s="208"/>
      <c r="H422" s="319" t="str">
        <f>H384</f>
        <v/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 t="str">
        <f>H385</f>
        <v>SOLO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A 0553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144</v>
      </c>
      <c r="C428" s="292" t="str">
        <f t="shared" si="175"/>
        <v>LSN</v>
      </c>
      <c r="D428" s="293">
        <f t="shared" si="175"/>
        <v>1</v>
      </c>
      <c r="E428" s="294" t="str">
        <f t="shared" si="175"/>
        <v>GEL PEN TRIFELLO HI-TECH TF-1191 HITAM</v>
      </c>
      <c r="F428" s="235"/>
      <c r="G428" s="236"/>
      <c r="H428" s="237">
        <f t="shared" ref="H428:J428" si="176">H390</f>
        <v>28000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4032000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4032000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399567.56756756752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4032000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7" t="str">
        <f>J416</f>
        <v>NOVI / CONDRO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23120005</v>
      </c>
      <c r="G458" s="11" t="s">
        <v>2</v>
      </c>
      <c r="H458" s="354" t="s">
        <v>62</v>
      </c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>
        <v>45266</v>
      </c>
      <c r="E460" s="360"/>
      <c r="F460" s="358"/>
      <c r="G460" s="18"/>
      <c r="H460" s="361" t="s">
        <v>39</v>
      </c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 t="s">
        <v>63</v>
      </c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</v>
      </c>
      <c r="C466" s="46" t="s">
        <v>50</v>
      </c>
      <c r="D466" s="93" t="s">
        <v>39</v>
      </c>
      <c r="E466" s="110" t="s">
        <v>65</v>
      </c>
      <c r="F466" s="48"/>
      <c r="G466" s="49"/>
      <c r="H466" s="50">
        <v>120000</v>
      </c>
      <c r="I466" s="51">
        <v>0.1</v>
      </c>
      <c r="J466" s="51"/>
      <c r="K466" s="52">
        <f t="shared" ref="K466:K481" si="208">(B466*H466-((B466*H466)*I466))-((B466*H466-((B466*H466)*I466))*J466)</f>
        <v>324000</v>
      </c>
      <c r="L466" s="36"/>
    </row>
    <row r="467" spans="1:12" s="10" customFormat="1" ht="14.1" customHeight="1" x14ac:dyDescent="0.25">
      <c r="A467" s="45">
        <v>2</v>
      </c>
      <c r="B467" s="46">
        <v>5</v>
      </c>
      <c r="C467" s="46" t="s">
        <v>53</v>
      </c>
      <c r="D467" s="93" t="s">
        <v>39</v>
      </c>
      <c r="E467" s="110" t="s">
        <v>66</v>
      </c>
      <c r="F467" s="48"/>
      <c r="G467" s="49"/>
      <c r="H467" s="50">
        <v>72000</v>
      </c>
      <c r="I467" s="51">
        <v>0.1</v>
      </c>
      <c r="J467" s="51"/>
      <c r="K467" s="52">
        <f t="shared" si="208"/>
        <v>324000</v>
      </c>
      <c r="L467" s="36"/>
    </row>
    <row r="468" spans="1:12" s="10" customFormat="1" ht="14.1" customHeight="1" x14ac:dyDescent="0.25">
      <c r="A468" s="45">
        <v>3</v>
      </c>
      <c r="B468" s="46">
        <v>4</v>
      </c>
      <c r="C468" s="46" t="s">
        <v>34</v>
      </c>
      <c r="D468" s="93" t="s">
        <v>39</v>
      </c>
      <c r="E468" s="110" t="s">
        <v>37</v>
      </c>
      <c r="F468" s="48"/>
      <c r="G468" s="49"/>
      <c r="H468" s="50">
        <v>57000</v>
      </c>
      <c r="I468" s="51">
        <v>0.1</v>
      </c>
      <c r="J468" s="51"/>
      <c r="K468" s="52">
        <f t="shared" si="208"/>
        <v>205200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853200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84551.351351351332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853200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8" t="s">
        <v>36</v>
      </c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23120005</v>
      </c>
      <c r="F496" s="123"/>
      <c r="G496" s="124" t="s">
        <v>2</v>
      </c>
      <c r="H496" s="350" t="str">
        <f>H458</f>
        <v>CV GANESHA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45266</v>
      </c>
      <c r="E498" s="328"/>
      <c r="F498" s="326"/>
      <c r="G498" s="131"/>
      <c r="H498" s="329" t="str">
        <f>H460</f>
        <v/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 t="str">
        <f>H461</f>
        <v>WONOSOBO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0554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200</v>
      </c>
      <c r="F504" s="158"/>
      <c r="G504" s="159"/>
      <c r="H504" s="160">
        <f t="shared" ref="H504:J504" si="210">H466</f>
        <v>120000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324000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5</v>
      </c>
      <c r="C505" s="287" t="str">
        <f t="shared" si="212"/>
        <v>BOX</v>
      </c>
      <c r="D505" s="288" t="str">
        <f t="shared" si="212"/>
        <v/>
      </c>
      <c r="E505" s="289" t="str">
        <f t="shared" si="212"/>
        <v>LEM STICK KENKO 15 GR (TANGGUNG) isi 20 pc</v>
      </c>
      <c r="F505" s="158"/>
      <c r="G505" s="159"/>
      <c r="H505" s="160">
        <f t="shared" ref="H505:J505" si="213">H467</f>
        <v>72000</v>
      </c>
      <c r="I505" s="161">
        <f t="shared" si="213"/>
        <v>0.1</v>
      </c>
      <c r="J505" s="161">
        <f t="shared" si="213"/>
        <v>0</v>
      </c>
      <c r="K505" s="162">
        <f t="shared" si="211"/>
        <v>324000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CUTTER 9 MM KENKO A-300 (KECIL)</v>
      </c>
      <c r="F506" s="158"/>
      <c r="G506" s="159"/>
      <c r="H506" s="160">
        <f t="shared" ref="H506:J506" si="215">H468</f>
        <v>57000</v>
      </c>
      <c r="I506" s="161">
        <f t="shared" si="215"/>
        <v>0.1</v>
      </c>
      <c r="J506" s="161">
        <f t="shared" si="215"/>
        <v>0</v>
      </c>
      <c r="K506" s="162">
        <f t="shared" si="211"/>
        <v>205200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853200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84551.351351351332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853200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0" t="str">
        <f>J492</f>
        <v>NOVI / CONDRO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23120005</v>
      </c>
      <c r="F534" s="200"/>
      <c r="G534" s="201" t="s">
        <v>2</v>
      </c>
      <c r="H534" s="312" t="str">
        <f>H496</f>
        <v>CV GANESHA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45266</v>
      </c>
      <c r="E536" s="318"/>
      <c r="F536" s="316"/>
      <c r="G536" s="208"/>
      <c r="H536" s="319" t="str">
        <f>H498</f>
        <v/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 t="str">
        <f>H499</f>
        <v>WONOSOBO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0554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200</v>
      </c>
      <c r="F542" s="235"/>
      <c r="G542" s="236"/>
      <c r="H542" s="237">
        <f t="shared" ref="H542:J542" si="243">H504</f>
        <v>120000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324000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5</v>
      </c>
      <c r="C543" s="292" t="str">
        <f t="shared" si="245"/>
        <v>BOX</v>
      </c>
      <c r="D543" s="293" t="str">
        <f t="shared" si="245"/>
        <v/>
      </c>
      <c r="E543" s="294" t="str">
        <f t="shared" si="245"/>
        <v>LEM STICK KENKO 15 GR (TANGGUNG) isi 20 pc</v>
      </c>
      <c r="F543" s="235"/>
      <c r="G543" s="236"/>
      <c r="H543" s="237">
        <f t="shared" ref="H543:J543" si="246">H505</f>
        <v>72000</v>
      </c>
      <c r="I543" s="238">
        <f t="shared" si="246"/>
        <v>0.1</v>
      </c>
      <c r="J543" s="238">
        <f t="shared" si="246"/>
        <v>0</v>
      </c>
      <c r="K543" s="239">
        <f t="shared" si="244"/>
        <v>324000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CUTTER 9 MM KENKO A-300 (KECIL)</v>
      </c>
      <c r="F544" s="235"/>
      <c r="G544" s="236"/>
      <c r="H544" s="237">
        <f t="shared" ref="H544:J544" si="248">H506</f>
        <v>57000</v>
      </c>
      <c r="I544" s="238">
        <f t="shared" si="248"/>
        <v>0.1</v>
      </c>
      <c r="J544" s="238">
        <f t="shared" si="248"/>
        <v>0</v>
      </c>
      <c r="K544" s="239">
        <f t="shared" si="244"/>
        <v>205200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853200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84551.351351351332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853200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7" t="str">
        <f>J530</f>
        <v>NOVI / CONDRO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23120006</v>
      </c>
      <c r="G572" s="11" t="s">
        <v>2</v>
      </c>
      <c r="H572" s="354" t="s">
        <v>67</v>
      </c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>
        <v>45267</v>
      </c>
      <c r="E574" s="360"/>
      <c r="F574" s="358"/>
      <c r="G574" s="18"/>
      <c r="H574" s="361" t="s">
        <v>39</v>
      </c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 t="s">
        <v>68</v>
      </c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47</v>
      </c>
      <c r="D580" s="93">
        <v>1</v>
      </c>
      <c r="E580" s="110" t="s">
        <v>70</v>
      </c>
      <c r="F580" s="48"/>
      <c r="G580" s="49"/>
      <c r="H580" s="50">
        <v>19250</v>
      </c>
      <c r="I580" s="51">
        <v>0.125</v>
      </c>
      <c r="J580" s="51"/>
      <c r="K580" s="52">
        <f t="shared" ref="K580:K595" si="275">(B580*H580-((B580*H580)*I580))-((B580*H580-((B580*H580)*I580))*J580)</f>
        <v>808500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808500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80121.621621621613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808500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8" t="s">
        <v>36</v>
      </c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23120006</v>
      </c>
      <c r="F610" s="123"/>
      <c r="G610" s="124" t="s">
        <v>2</v>
      </c>
      <c r="H610" s="350" t="str">
        <f>H572</f>
        <v>CV LANCAR JAYA SENTOSA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45267</v>
      </c>
      <c r="E612" s="328"/>
      <c r="F612" s="326"/>
      <c r="G612" s="131"/>
      <c r="H612" s="329" t="str">
        <f>H574</f>
        <v/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 t="str">
        <f>H575</f>
        <v>MALANG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4960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PCS</v>
      </c>
      <c r="D618" s="288">
        <f t="shared" si="276"/>
        <v>1</v>
      </c>
      <c r="E618" s="289" t="str">
        <f t="shared" si="276"/>
        <v>TAPE DISPENSER KENKO TD-323 (1" &amp; 3" CORE)</v>
      </c>
      <c r="F618" s="158"/>
      <c r="G618" s="159"/>
      <c r="H618" s="160">
        <f t="shared" ref="H618:J618" si="277">H580</f>
        <v>19250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808500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808500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80121.621621621613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808500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0" t="str">
        <f>J606</f>
        <v>NOVI / CONDRO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23120006</v>
      </c>
      <c r="F648" s="200"/>
      <c r="G648" s="201" t="s">
        <v>2</v>
      </c>
      <c r="H648" s="312" t="str">
        <f>H610</f>
        <v>CV LANCAR JAYA SENTOSA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45267</v>
      </c>
      <c r="E650" s="318"/>
      <c r="F650" s="316"/>
      <c r="G650" s="208"/>
      <c r="H650" s="319" t="str">
        <f>H612</f>
        <v/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 t="str">
        <f>H613</f>
        <v>MALANG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4960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PCS</v>
      </c>
      <c r="D656" s="293">
        <f t="shared" si="309"/>
        <v>1</v>
      </c>
      <c r="E656" s="294" t="str">
        <f t="shared" si="309"/>
        <v>TAPE DISPENSER KENKO TD-323 (1" &amp; 3" CORE)</v>
      </c>
      <c r="F656" s="235"/>
      <c r="G656" s="236"/>
      <c r="H656" s="237">
        <f t="shared" ref="H656:J656" si="310">H618</f>
        <v>19250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808500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808500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80121.621621621613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808500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7" t="str">
        <f>J644</f>
        <v>NOVI / CONDRO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23120007</v>
      </c>
      <c r="G686" s="11" t="s">
        <v>2</v>
      </c>
      <c r="H686" s="354" t="s">
        <v>44</v>
      </c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>
        <v>45269</v>
      </c>
      <c r="E688" s="360"/>
      <c r="F688" s="358"/>
      <c r="G688" s="18"/>
      <c r="H688" s="361" t="s">
        <v>45</v>
      </c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 t="s">
        <v>46</v>
      </c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34</v>
      </c>
      <c r="D694" s="93">
        <v>1</v>
      </c>
      <c r="E694" s="110" t="s">
        <v>72</v>
      </c>
      <c r="F694" s="48"/>
      <c r="G694" s="49"/>
      <c r="H694" s="50">
        <v>54300</v>
      </c>
      <c r="I694" s="51">
        <v>0.13500000000000001</v>
      </c>
      <c r="J694" s="51"/>
      <c r="K694" s="52">
        <f t="shared" ref="K694:K709" si="342">(B694*H694-((B694*H694)*I694))-((B694*H694-((B694*H694)*I694))*J694)</f>
        <v>3381804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3381804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335133.7297297297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3381804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8" t="s">
        <v>36</v>
      </c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23120007</v>
      </c>
      <c r="F724" s="123"/>
      <c r="G724" s="124" t="s">
        <v>2</v>
      </c>
      <c r="H724" s="350" t="str">
        <f>H686</f>
        <v>CV PELITA JAYA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45269</v>
      </c>
      <c r="E726" s="328"/>
      <c r="F726" s="326"/>
      <c r="G726" s="131"/>
      <c r="H726" s="329" t="str">
        <f>H688</f>
        <v>(ANUGERAH SEJAHTERA)</v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 t="str">
        <f>H689</f>
        <v>PURWOKERTO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0570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3381804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3381804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335133.7297297297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3381804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0" t="str">
        <f>J720</f>
        <v>NOVI / CONDRO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23120007</v>
      </c>
      <c r="F762" s="200"/>
      <c r="G762" s="201" t="s">
        <v>2</v>
      </c>
      <c r="H762" s="312" t="str">
        <f>H724</f>
        <v>CV PELITA JAYA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45269</v>
      </c>
      <c r="E764" s="318"/>
      <c r="F764" s="316"/>
      <c r="G764" s="208"/>
      <c r="H764" s="319" t="str">
        <f>H726</f>
        <v>(ANUGERAH SEJAHTERA)</v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 t="str">
        <f>H727</f>
        <v>PURWOKERTO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0570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3381804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3381804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335133.7297297297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3381804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7" t="str">
        <f>J758</f>
        <v>NOVI / CONDRO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23120008</v>
      </c>
      <c r="G800" s="11" t="s">
        <v>2</v>
      </c>
      <c r="H800" s="354" t="s">
        <v>30</v>
      </c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>
        <v>45269</v>
      </c>
      <c r="E802" s="360"/>
      <c r="F802" s="358"/>
      <c r="G802" s="18"/>
      <c r="H802" s="361" t="s">
        <v>31</v>
      </c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 t="s">
        <v>32</v>
      </c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73</v>
      </c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50</v>
      </c>
      <c r="D808" s="93">
        <v>2</v>
      </c>
      <c r="E808" s="110" t="s">
        <v>74</v>
      </c>
      <c r="F808" s="48"/>
      <c r="G808" s="49"/>
      <c r="H808" s="50">
        <v>104400</v>
      </c>
      <c r="I808" s="51">
        <v>0.125</v>
      </c>
      <c r="J808" s="51"/>
      <c r="K808" s="52">
        <f t="shared" ref="K808:K823" si="409">(B808*H808-((B808*H808)*I808))-((B808*H808-((B808*H808)*I808))*J808)</f>
        <v>5481000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5481000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543162.16216216213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5481000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8" t="s">
        <v>36</v>
      </c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23120008</v>
      </c>
      <c r="F838" s="123"/>
      <c r="G838" s="124" t="s">
        <v>2</v>
      </c>
      <c r="H838" s="350" t="str">
        <f>H800</f>
        <v>LILY JULIAWATI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45269</v>
      </c>
      <c r="E840" s="328"/>
      <c r="F840" s="326"/>
      <c r="G840" s="131"/>
      <c r="H840" s="329" t="str">
        <f>H802</f>
        <v>(REJO AGUNG)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 t="str">
        <f>H803</f>
        <v>JOMBANG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0568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GRS</v>
      </c>
      <c r="D846" s="288">
        <f t="shared" si="410"/>
        <v>2</v>
      </c>
      <c r="E846" s="289" t="str">
        <f t="shared" si="410"/>
        <v>PENSIL JOYKO 2B P-88</v>
      </c>
      <c r="F846" s="158"/>
      <c r="G846" s="159"/>
      <c r="H846" s="160">
        <f t="shared" ref="H846:J846" si="411">H808</f>
        <v>104400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5481000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5481000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543162.16216216213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5481000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0" t="str">
        <f>J834</f>
        <v>NOVI / CONDRO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23120008</v>
      </c>
      <c r="F876" s="200"/>
      <c r="G876" s="201" t="s">
        <v>2</v>
      </c>
      <c r="H876" s="312" t="str">
        <f>H838</f>
        <v>LILY JULIAWATI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45269</v>
      </c>
      <c r="E878" s="318"/>
      <c r="F878" s="316"/>
      <c r="G878" s="208"/>
      <c r="H878" s="319" t="str">
        <f>H840</f>
        <v>(REJO AGUNG)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 t="str">
        <f>H841</f>
        <v>JOMBANG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0568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GRS</v>
      </c>
      <c r="D884" s="293">
        <f t="shared" si="443"/>
        <v>2</v>
      </c>
      <c r="E884" s="294" t="str">
        <f t="shared" si="443"/>
        <v>PENSIL JOYKO 2B P-88</v>
      </c>
      <c r="F884" s="235"/>
      <c r="G884" s="236"/>
      <c r="H884" s="237">
        <f t="shared" ref="H884:J884" si="444">H846</f>
        <v>104400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5481000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5481000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543162.16216216213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5481000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7" t="str">
        <f>J872</f>
        <v>NOVI / CONDRO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23120009</v>
      </c>
      <c r="G914" s="11" t="s">
        <v>2</v>
      </c>
      <c r="H914" s="354" t="s">
        <v>67</v>
      </c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>
        <v>45271</v>
      </c>
      <c r="E916" s="360"/>
      <c r="F916" s="358"/>
      <c r="G916" s="18"/>
      <c r="H916" s="361" t="s">
        <v>39</v>
      </c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 t="s">
        <v>68</v>
      </c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75</v>
      </c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720</v>
      </c>
      <c r="C922" s="46" t="s">
        <v>47</v>
      </c>
      <c r="D922" s="93">
        <v>5</v>
      </c>
      <c r="E922" s="110" t="s">
        <v>76</v>
      </c>
      <c r="F922" s="48"/>
      <c r="G922" s="49"/>
      <c r="H922" s="50">
        <v>11900</v>
      </c>
      <c r="I922" s="51">
        <v>0.125</v>
      </c>
      <c r="J922" s="51">
        <v>0.05</v>
      </c>
      <c r="K922" s="52">
        <f t="shared" ref="K922:K937" si="476">(B922*H922-((B922*H922)*I922))-((B922*H922-((B922*H922)*I922))*J922)</f>
        <v>7122150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7122150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705798.64864864852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7122150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8" t="s">
        <v>36</v>
      </c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23120009</v>
      </c>
      <c r="F952" s="123"/>
      <c r="G952" s="124" t="s">
        <v>2</v>
      </c>
      <c r="H952" s="350" t="str">
        <f>H914</f>
        <v>CV LANCAR JAYA SENTOSA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45271</v>
      </c>
      <c r="E954" s="328"/>
      <c r="F954" s="326"/>
      <c r="G954" s="131"/>
      <c r="H954" s="329" t="str">
        <f>H916</f>
        <v/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 t="str">
        <f>H917</f>
        <v>MALANG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3287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720</v>
      </c>
      <c r="C960" s="287" t="str">
        <f t="shared" si="477"/>
        <v>PCS</v>
      </c>
      <c r="D960" s="288">
        <f t="shared" si="477"/>
        <v>5</v>
      </c>
      <c r="E960" s="289" t="str">
        <f t="shared" si="477"/>
        <v>CRAYON / OIL PASTEL JOYKO OP-12S PP CASE SEA WORLD</v>
      </c>
      <c r="F960" s="158"/>
      <c r="G960" s="159"/>
      <c r="H960" s="160">
        <f t="shared" ref="H960:J960" si="478">H922</f>
        <v>11900</v>
      </c>
      <c r="I960" s="161">
        <f t="shared" si="478"/>
        <v>0.125</v>
      </c>
      <c r="J960" s="161">
        <f t="shared" si="478"/>
        <v>0.05</v>
      </c>
      <c r="K960" s="162">
        <f t="shared" ref="K960:K975" si="479">(B960*H960-((B960*H960)*I960))-((B960*H960-((B960*H960)*I960))*J960)</f>
        <v>7122150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7122150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705798.64864864852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7122150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0" t="str">
        <f>J948</f>
        <v>NOVI / CONDRO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23120009</v>
      </c>
      <c r="F990" s="200"/>
      <c r="G990" s="201" t="s">
        <v>2</v>
      </c>
      <c r="H990" s="312" t="str">
        <f>H952</f>
        <v>CV LANCAR JAYA SENTOSA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45271</v>
      </c>
      <c r="E992" s="318"/>
      <c r="F992" s="316"/>
      <c r="G992" s="208"/>
      <c r="H992" s="319" t="str">
        <f>H954</f>
        <v/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 t="str">
        <f>H955</f>
        <v>MALANG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3287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720</v>
      </c>
      <c r="C998" s="292" t="str">
        <f t="shared" si="510"/>
        <v>PCS</v>
      </c>
      <c r="D998" s="293">
        <f t="shared" si="510"/>
        <v>5</v>
      </c>
      <c r="E998" s="294" t="str">
        <f t="shared" si="510"/>
        <v>CRAYON / OIL PASTEL JOYKO OP-12S PP CASE SEA WORLD</v>
      </c>
      <c r="F998" s="235"/>
      <c r="G998" s="236"/>
      <c r="H998" s="237">
        <f t="shared" ref="H998:J998" si="511">H960</f>
        <v>11900</v>
      </c>
      <c r="I998" s="238">
        <f t="shared" si="511"/>
        <v>0.125</v>
      </c>
      <c r="J998" s="238">
        <f t="shared" si="511"/>
        <v>0.05</v>
      </c>
      <c r="K998" s="239">
        <f t="shared" ref="K998:K1013" si="512">(B998*H998-((B998*H998)*I998))-((B998*H998-((B998*H998)*I998))*J998)</f>
        <v>7122150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7122150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705798.64864864852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7122150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7" t="str">
        <f>J986</f>
        <v>NOVI / CONDRO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23120010</v>
      </c>
      <c r="G1028" s="11" t="s">
        <v>2</v>
      </c>
      <c r="H1028" s="354" t="s">
        <v>77</v>
      </c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>
        <v>45271</v>
      </c>
      <c r="E1030" s="360"/>
      <c r="F1030" s="358"/>
      <c r="G1030" s="18"/>
      <c r="H1030" s="361" t="s">
        <v>78</v>
      </c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 t="s">
        <v>79</v>
      </c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80</v>
      </c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72</v>
      </c>
      <c r="C1036" s="46" t="s">
        <v>47</v>
      </c>
      <c r="D1036" s="93" t="s">
        <v>39</v>
      </c>
      <c r="E1036" s="110" t="s">
        <v>81</v>
      </c>
      <c r="F1036" s="48"/>
      <c r="G1036" s="49"/>
      <c r="H1036" s="50">
        <v>1800</v>
      </c>
      <c r="I1036" s="51"/>
      <c r="J1036" s="51"/>
      <c r="K1036" s="52">
        <f t="shared" ref="K1036:K1051" si="543">(B1036*H1036-((B1036*H1036)*I1036))-((B1036*H1036-((B1036*H1036)*I1036))*J1036)</f>
        <v>129600</v>
      </c>
      <c r="L1036" s="36"/>
    </row>
    <row r="1037" spans="1:12" s="10" customFormat="1" ht="14.1" customHeight="1" x14ac:dyDescent="0.25">
      <c r="A1037" s="45">
        <v>2</v>
      </c>
      <c r="B1037" s="46">
        <v>12</v>
      </c>
      <c r="C1037" s="46" t="s">
        <v>47</v>
      </c>
      <c r="D1037" s="93" t="s">
        <v>39</v>
      </c>
      <c r="E1037" s="110" t="s">
        <v>82</v>
      </c>
      <c r="F1037" s="48"/>
      <c r="G1037" s="49"/>
      <c r="H1037" s="50">
        <v>4375</v>
      </c>
      <c r="I1037" s="51"/>
      <c r="J1037" s="51"/>
      <c r="K1037" s="52">
        <f t="shared" si="543"/>
        <v>52500</v>
      </c>
      <c r="L1037" s="36"/>
    </row>
    <row r="1038" spans="1:12" s="10" customFormat="1" ht="14.1" customHeight="1" x14ac:dyDescent="0.25">
      <c r="A1038" s="45">
        <v>3</v>
      </c>
      <c r="B1038" s="46">
        <v>12</v>
      </c>
      <c r="C1038" s="46" t="s">
        <v>47</v>
      </c>
      <c r="D1038" s="93" t="s">
        <v>39</v>
      </c>
      <c r="E1038" s="110" t="s">
        <v>37</v>
      </c>
      <c r="F1038" s="48"/>
      <c r="G1038" s="49"/>
      <c r="H1038" s="50">
        <v>4750</v>
      </c>
      <c r="I1038" s="51"/>
      <c r="J1038" s="51"/>
      <c r="K1038" s="52">
        <f t="shared" si="543"/>
        <v>57000</v>
      </c>
      <c r="L1038" s="36"/>
    </row>
    <row r="1039" spans="1:12" s="10" customFormat="1" ht="14.1" customHeight="1" x14ac:dyDescent="0.25">
      <c r="A1039" s="45">
        <v>4</v>
      </c>
      <c r="B1039" s="46">
        <v>24</v>
      </c>
      <c r="C1039" s="46" t="s">
        <v>47</v>
      </c>
      <c r="D1039" s="93" t="s">
        <v>39</v>
      </c>
      <c r="E1039" s="110" t="s">
        <v>83</v>
      </c>
      <c r="F1039" s="48"/>
      <c r="G1039" s="49"/>
      <c r="H1039" s="50">
        <v>341.7</v>
      </c>
      <c r="I1039" s="51"/>
      <c r="J1039" s="51"/>
      <c r="K1039" s="52">
        <f t="shared" si="543"/>
        <v>8200.7999999999993</v>
      </c>
      <c r="L1039" s="36"/>
    </row>
    <row r="1040" spans="1:12" s="10" customFormat="1" ht="14.1" customHeight="1" x14ac:dyDescent="0.25">
      <c r="A1040" s="45">
        <v>5</v>
      </c>
      <c r="B1040" s="46">
        <v>24</v>
      </c>
      <c r="C1040" s="46" t="s">
        <v>47</v>
      </c>
      <c r="D1040" s="93" t="s">
        <v>39</v>
      </c>
      <c r="E1040" s="110" t="s">
        <v>84</v>
      </c>
      <c r="F1040" s="48"/>
      <c r="G1040" s="49"/>
      <c r="H1040" s="50">
        <v>541.66999999999996</v>
      </c>
      <c r="I1040" s="51"/>
      <c r="J1040" s="51"/>
      <c r="K1040" s="52">
        <f t="shared" si="543"/>
        <v>13000.079999999998</v>
      </c>
      <c r="L1040" s="36"/>
    </row>
    <row r="1041" spans="1:12" s="10" customFormat="1" ht="14.1" customHeight="1" x14ac:dyDescent="0.25">
      <c r="A1041" s="45">
        <v>6</v>
      </c>
      <c r="B1041" s="46">
        <v>24</v>
      </c>
      <c r="C1041" s="46" t="s">
        <v>47</v>
      </c>
      <c r="D1041" s="93" t="s">
        <v>39</v>
      </c>
      <c r="E1041" s="110" t="s">
        <v>65</v>
      </c>
      <c r="F1041" s="48"/>
      <c r="G1041" s="49"/>
      <c r="H1041" s="50">
        <v>916.67</v>
      </c>
      <c r="I1041" s="51"/>
      <c r="J1041" s="51"/>
      <c r="K1041" s="52">
        <f t="shared" si="543"/>
        <v>22000.079999999998</v>
      </c>
      <c r="L1041" s="36"/>
    </row>
    <row r="1042" spans="1:12" s="10" customFormat="1" ht="14.1" customHeight="1" x14ac:dyDescent="0.25">
      <c r="A1042" s="45">
        <v>7</v>
      </c>
      <c r="B1042" s="46">
        <v>5</v>
      </c>
      <c r="C1042" s="46" t="s">
        <v>47</v>
      </c>
      <c r="D1042" s="93" t="s">
        <v>39</v>
      </c>
      <c r="E1042" s="110" t="s">
        <v>85</v>
      </c>
      <c r="F1042" s="48"/>
      <c r="G1042" s="49"/>
      <c r="H1042" s="50">
        <v>9400</v>
      </c>
      <c r="I1042" s="51"/>
      <c r="J1042" s="51"/>
      <c r="K1042" s="52">
        <f t="shared" si="543"/>
        <v>47000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329300.95999999996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32633.428468468464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329300.95999999996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8" t="s">
        <v>86</v>
      </c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23120010</v>
      </c>
      <c r="F1066" s="123"/>
      <c r="G1066" s="124" t="s">
        <v>2</v>
      </c>
      <c r="H1066" s="350" t="str">
        <f>H1028</f>
        <v>PT.Hasta Kencana Sakti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45271</v>
      </c>
      <c r="E1068" s="328"/>
      <c r="F1068" s="326"/>
      <c r="G1068" s="131"/>
      <c r="H1068" s="329" t="str">
        <f>H1030</f>
        <v>( Trio Plaza )</v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 t="str">
        <f>H1031</f>
        <v>(Magelang)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0604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72</v>
      </c>
      <c r="C1074" s="287" t="str">
        <f t="shared" si="544"/>
        <v>PCS</v>
      </c>
      <c r="D1074" s="288" t="str">
        <f t="shared" si="544"/>
        <v/>
      </c>
      <c r="E1074" s="289" t="str">
        <f t="shared" si="544"/>
        <v>GEL PEN KENKO KE-303 T-GEL TRIANGULAR</v>
      </c>
      <c r="F1074" s="158"/>
      <c r="G1074" s="159"/>
      <c r="H1074" s="160">
        <f t="shared" ref="H1074:J1074" si="545">H1036</f>
        <v>1800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12</v>
      </c>
      <c r="C1075" s="287" t="str">
        <f t="shared" si="547"/>
        <v>PCS</v>
      </c>
      <c r="D1075" s="288" t="str">
        <f t="shared" si="547"/>
        <v/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4375</v>
      </c>
      <c r="I1075" s="161">
        <f t="shared" si="548"/>
        <v>0</v>
      </c>
      <c r="J1075" s="161">
        <f t="shared" si="548"/>
        <v>0</v>
      </c>
      <c r="K1075" s="162">
        <f t="shared" si="546"/>
        <v>52500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12</v>
      </c>
      <c r="C1076" s="287" t="str">
        <f t="shared" si="549"/>
        <v>PCS</v>
      </c>
      <c r="D1076" s="288" t="str">
        <f t="shared" si="549"/>
        <v/>
      </c>
      <c r="E1076" s="289" t="str">
        <f t="shared" si="549"/>
        <v>CUTTER 9 MM KENKO A-300 (KECIL)</v>
      </c>
      <c r="F1076" s="158"/>
      <c r="G1076" s="159"/>
      <c r="H1076" s="160">
        <f t="shared" ref="H1076:J1076" si="550">H1038</f>
        <v>4750</v>
      </c>
      <c r="I1076" s="161">
        <f t="shared" si="550"/>
        <v>0</v>
      </c>
      <c r="J1076" s="161">
        <f t="shared" si="550"/>
        <v>0</v>
      </c>
      <c r="K1076" s="162">
        <f t="shared" si="546"/>
        <v>57000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24</v>
      </c>
      <c r="C1077" s="287" t="str">
        <f t="shared" si="551"/>
        <v>PCS</v>
      </c>
      <c r="D1077" s="288" t="str">
        <f t="shared" si="551"/>
        <v/>
      </c>
      <c r="E1077" s="289" t="str">
        <f t="shared" si="551"/>
        <v>BINDER CLIP KENKO NO. 111</v>
      </c>
      <c r="F1077" s="158"/>
      <c r="G1077" s="159"/>
      <c r="H1077" s="160">
        <f t="shared" ref="H1077:J1077" si="552">H1039</f>
        <v>341.7</v>
      </c>
      <c r="I1077" s="161">
        <f t="shared" si="552"/>
        <v>0</v>
      </c>
      <c r="J1077" s="161">
        <f t="shared" si="552"/>
        <v>0</v>
      </c>
      <c r="K1077" s="162">
        <f t="shared" si="546"/>
        <v>8200.7999999999993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24</v>
      </c>
      <c r="C1078" s="287" t="str">
        <f t="shared" si="553"/>
        <v>PCS</v>
      </c>
      <c r="D1078" s="288" t="str">
        <f t="shared" si="553"/>
        <v/>
      </c>
      <c r="E1078" s="289" t="str">
        <f t="shared" si="553"/>
        <v>BINDER CLIP KENKO NO. 155</v>
      </c>
      <c r="F1078" s="158"/>
      <c r="G1078" s="159"/>
      <c r="H1078" s="160">
        <f t="shared" ref="H1078:J1078" si="554">H1040</f>
        <v>541.66999999999996</v>
      </c>
      <c r="I1078" s="161">
        <f t="shared" si="554"/>
        <v>0</v>
      </c>
      <c r="J1078" s="161">
        <f t="shared" si="554"/>
        <v>0</v>
      </c>
      <c r="K1078" s="162">
        <f t="shared" si="546"/>
        <v>13000.079999999998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24</v>
      </c>
      <c r="C1079" s="287" t="str">
        <f t="shared" si="555"/>
        <v>PCS</v>
      </c>
      <c r="D1079" s="288" t="str">
        <f t="shared" si="555"/>
        <v/>
      </c>
      <c r="E1079" s="289" t="str">
        <f t="shared" si="555"/>
        <v>BINDER CLIP KENKO NO. 200</v>
      </c>
      <c r="F1079" s="158"/>
      <c r="G1079" s="159"/>
      <c r="H1079" s="160">
        <f t="shared" ref="H1079:J1079" si="556">H1041</f>
        <v>916.67</v>
      </c>
      <c r="I1079" s="161">
        <f t="shared" si="556"/>
        <v>0</v>
      </c>
      <c r="J1079" s="161">
        <f t="shared" si="556"/>
        <v>0</v>
      </c>
      <c r="K1079" s="162">
        <f t="shared" si="546"/>
        <v>22000.079999999998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5</v>
      </c>
      <c r="C1080" s="287" t="str">
        <f t="shared" si="557"/>
        <v>PCS</v>
      </c>
      <c r="D1080" s="288" t="str">
        <f t="shared" si="557"/>
        <v/>
      </c>
      <c r="E1080" s="289" t="str">
        <f t="shared" si="557"/>
        <v>BUKU KAS KWARTO</v>
      </c>
      <c r="F1080" s="158"/>
      <c r="G1080" s="159"/>
      <c r="H1080" s="160">
        <f t="shared" ref="H1080:J1080" si="558">H1042</f>
        <v>9400</v>
      </c>
      <c r="I1080" s="161">
        <f t="shared" si="558"/>
        <v>0</v>
      </c>
      <c r="J1080" s="161">
        <f t="shared" si="558"/>
        <v>0</v>
      </c>
      <c r="K1080" s="162">
        <f t="shared" si="546"/>
        <v>47000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329300.95999999996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32633.428468468464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329300.95999999996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0" t="str">
        <f>J1062</f>
        <v>RISMA / CONDRO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23120010</v>
      </c>
      <c r="F1104" s="200"/>
      <c r="G1104" s="201" t="s">
        <v>2</v>
      </c>
      <c r="H1104" s="312" t="str">
        <f>H1066</f>
        <v>PT.Hasta Kencana Sakti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45271</v>
      </c>
      <c r="E1106" s="318"/>
      <c r="F1106" s="316"/>
      <c r="G1106" s="208"/>
      <c r="H1106" s="319" t="str">
        <f>H1068</f>
        <v>( Trio Plaza )</v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 t="str">
        <f>H1069</f>
        <v>(Magelang)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0604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72</v>
      </c>
      <c r="C1112" s="292" t="str">
        <f t="shared" si="577"/>
        <v>PCS</v>
      </c>
      <c r="D1112" s="293" t="str">
        <f t="shared" si="577"/>
        <v/>
      </c>
      <c r="E1112" s="294" t="str">
        <f t="shared" si="577"/>
        <v>GEL PEN KENKO KE-303 T-GEL TRIANGULAR</v>
      </c>
      <c r="F1112" s="235"/>
      <c r="G1112" s="236"/>
      <c r="H1112" s="237">
        <f t="shared" ref="H1112:J1112" si="578">H1074</f>
        <v>1800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12</v>
      </c>
      <c r="C1113" s="292" t="str">
        <f t="shared" si="580"/>
        <v>PCS</v>
      </c>
      <c r="D1113" s="293" t="str">
        <f t="shared" si="580"/>
        <v/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4375</v>
      </c>
      <c r="I1113" s="238">
        <f t="shared" si="581"/>
        <v>0</v>
      </c>
      <c r="J1113" s="238">
        <f t="shared" si="581"/>
        <v>0</v>
      </c>
      <c r="K1113" s="239">
        <f t="shared" si="579"/>
        <v>52500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12</v>
      </c>
      <c r="C1114" s="292" t="str">
        <f t="shared" si="582"/>
        <v>PCS</v>
      </c>
      <c r="D1114" s="293" t="str">
        <f t="shared" si="582"/>
        <v/>
      </c>
      <c r="E1114" s="294" t="str">
        <f t="shared" si="582"/>
        <v>CUTTER 9 MM KENKO A-300 (KECIL)</v>
      </c>
      <c r="F1114" s="235"/>
      <c r="G1114" s="236"/>
      <c r="H1114" s="237">
        <f t="shared" ref="H1114:J1114" si="583">H1076</f>
        <v>4750</v>
      </c>
      <c r="I1114" s="238">
        <f t="shared" si="583"/>
        <v>0</v>
      </c>
      <c r="J1114" s="238">
        <f t="shared" si="583"/>
        <v>0</v>
      </c>
      <c r="K1114" s="239">
        <f t="shared" si="579"/>
        <v>57000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24</v>
      </c>
      <c r="C1115" s="292" t="str">
        <f t="shared" si="584"/>
        <v>PCS</v>
      </c>
      <c r="D1115" s="293" t="str">
        <f t="shared" si="584"/>
        <v/>
      </c>
      <c r="E1115" s="294" t="str">
        <f t="shared" si="584"/>
        <v>BINDER CLIP KENKO NO. 111</v>
      </c>
      <c r="F1115" s="235"/>
      <c r="G1115" s="236"/>
      <c r="H1115" s="237">
        <f t="shared" ref="H1115:J1115" si="585">H1077</f>
        <v>341.7</v>
      </c>
      <c r="I1115" s="238">
        <f t="shared" si="585"/>
        <v>0</v>
      </c>
      <c r="J1115" s="238">
        <f t="shared" si="585"/>
        <v>0</v>
      </c>
      <c r="K1115" s="239">
        <f t="shared" si="579"/>
        <v>8200.7999999999993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24</v>
      </c>
      <c r="C1116" s="292" t="str">
        <f t="shared" si="586"/>
        <v>PCS</v>
      </c>
      <c r="D1116" s="293" t="str">
        <f t="shared" si="586"/>
        <v/>
      </c>
      <c r="E1116" s="294" t="str">
        <f t="shared" si="586"/>
        <v>BINDER CLIP KENKO NO. 155</v>
      </c>
      <c r="F1116" s="235"/>
      <c r="G1116" s="236"/>
      <c r="H1116" s="237">
        <f t="shared" ref="H1116:J1116" si="587">H1078</f>
        <v>541.66999999999996</v>
      </c>
      <c r="I1116" s="238">
        <f t="shared" si="587"/>
        <v>0</v>
      </c>
      <c r="J1116" s="238">
        <f t="shared" si="587"/>
        <v>0</v>
      </c>
      <c r="K1116" s="239">
        <f t="shared" si="579"/>
        <v>13000.079999999998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24</v>
      </c>
      <c r="C1117" s="292" t="str">
        <f t="shared" si="588"/>
        <v>PCS</v>
      </c>
      <c r="D1117" s="293" t="str">
        <f t="shared" si="588"/>
        <v/>
      </c>
      <c r="E1117" s="294" t="str">
        <f t="shared" si="588"/>
        <v>BINDER CLIP KENKO NO. 200</v>
      </c>
      <c r="F1117" s="235"/>
      <c r="G1117" s="236"/>
      <c r="H1117" s="237">
        <f t="shared" ref="H1117:J1117" si="589">H1079</f>
        <v>916.67</v>
      </c>
      <c r="I1117" s="238">
        <f t="shared" si="589"/>
        <v>0</v>
      </c>
      <c r="J1117" s="238">
        <f t="shared" si="589"/>
        <v>0</v>
      </c>
      <c r="K1117" s="239">
        <f t="shared" si="579"/>
        <v>22000.079999999998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5</v>
      </c>
      <c r="C1118" s="292" t="str">
        <f t="shared" si="590"/>
        <v>PCS</v>
      </c>
      <c r="D1118" s="293" t="str">
        <f t="shared" si="590"/>
        <v/>
      </c>
      <c r="E1118" s="294" t="str">
        <f t="shared" si="590"/>
        <v>BUKU KAS KWARTO</v>
      </c>
      <c r="F1118" s="235"/>
      <c r="G1118" s="236"/>
      <c r="H1118" s="237">
        <f t="shared" ref="H1118:J1118" si="591">H1080</f>
        <v>9400</v>
      </c>
      <c r="I1118" s="238">
        <f t="shared" si="591"/>
        <v>0</v>
      </c>
      <c r="J1118" s="238">
        <f t="shared" si="591"/>
        <v>0</v>
      </c>
      <c r="K1118" s="239">
        <f t="shared" si="579"/>
        <v>47000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329300.95999999996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32633.428468468464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329300.95999999996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7" t="str">
        <f>J1100</f>
        <v>RISMA / CONDRO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23120011</v>
      </c>
      <c r="G1142" s="11" t="s">
        <v>2</v>
      </c>
      <c r="H1142" s="354" t="s">
        <v>44</v>
      </c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>
        <v>45271</v>
      </c>
      <c r="E1144" s="360"/>
      <c r="F1144" s="358"/>
      <c r="G1144" s="18"/>
      <c r="H1144" s="361" t="s">
        <v>45</v>
      </c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 t="s">
        <v>46</v>
      </c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87</v>
      </c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50</v>
      </c>
      <c r="C1150" s="46" t="s">
        <v>53</v>
      </c>
      <c r="D1150" s="93">
        <v>1</v>
      </c>
      <c r="E1150" s="110" t="s">
        <v>56</v>
      </c>
      <c r="F1150" s="48"/>
      <c r="G1150" s="49"/>
      <c r="H1150" s="50">
        <v>27500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1189375</v>
      </c>
      <c r="L1150" s="36"/>
    </row>
    <row r="1151" spans="1:12" s="10" customFormat="1" ht="14.1" customHeight="1" x14ac:dyDescent="0.25">
      <c r="A1151" s="45">
        <v>2</v>
      </c>
      <c r="B1151" s="46">
        <v>72</v>
      </c>
      <c r="C1151" s="46" t="s">
        <v>53</v>
      </c>
      <c r="D1151" s="93">
        <v>2</v>
      </c>
      <c r="E1151" s="110" t="s">
        <v>88</v>
      </c>
      <c r="F1151" s="48"/>
      <c r="G1151" s="49"/>
      <c r="H1151" s="50">
        <v>66000</v>
      </c>
      <c r="I1151" s="51">
        <v>0.13500000000000001</v>
      </c>
      <c r="J1151" s="51"/>
      <c r="K1151" s="52">
        <f t="shared" si="610"/>
        <v>4110480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5299855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525210.85585585586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5299855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8" t="s">
        <v>36</v>
      </c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23120011</v>
      </c>
      <c r="F1180" s="123"/>
      <c r="G1180" s="124" t="s">
        <v>2</v>
      </c>
      <c r="H1180" s="350" t="str">
        <f>H1142</f>
        <v>CV PELITA JAYA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45271</v>
      </c>
      <c r="E1182" s="328"/>
      <c r="F1182" s="326"/>
      <c r="G1182" s="131"/>
      <c r="H1182" s="329" t="str">
        <f>H1144</f>
        <v>(ANUGERAH SEJAHTERA)</v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 t="str">
        <f>H1145</f>
        <v>PURWOKERTO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4778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50</v>
      </c>
      <c r="C1188" s="287" t="str">
        <f t="shared" si="611"/>
        <v>BOX</v>
      </c>
      <c r="D1188" s="288">
        <f t="shared" si="611"/>
        <v>1</v>
      </c>
      <c r="E1188" s="289" t="str">
        <f t="shared" si="611"/>
        <v>STIP / PENGHAPUS KENKO ERB-40SQ HITAM</v>
      </c>
      <c r="F1188" s="158"/>
      <c r="G1188" s="159"/>
      <c r="H1188" s="160">
        <f t="shared" ref="H1188:J1188" si="612">H1150</f>
        <v>27500</v>
      </c>
      <c r="I1188" s="161">
        <f t="shared" si="612"/>
        <v>0.13500000000000001</v>
      </c>
      <c r="J1188" s="161">
        <f t="shared" si="612"/>
        <v>0</v>
      </c>
      <c r="K1188" s="162">
        <f t="shared" ref="K1188:K1203" si="613">(B1188*H1188-((B1188*H1188)*I1188))-((B1188*H1188-((B1188*H1188)*I1188))*J1188)</f>
        <v>1189375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72</v>
      </c>
      <c r="C1189" s="287" t="str">
        <f t="shared" si="614"/>
        <v>BOX</v>
      </c>
      <c r="D1189" s="288">
        <f t="shared" si="614"/>
        <v>2</v>
      </c>
      <c r="E1189" s="289" t="str">
        <f t="shared" si="614"/>
        <v>LEM STICK KENKO 8 GR (KECIL) isi 30 pc</v>
      </c>
      <c r="F1189" s="158"/>
      <c r="G1189" s="159"/>
      <c r="H1189" s="160">
        <f t="shared" ref="H1189:J1189" si="615">H1151</f>
        <v>66000</v>
      </c>
      <c r="I1189" s="161">
        <f t="shared" si="615"/>
        <v>0.13500000000000001</v>
      </c>
      <c r="J1189" s="161">
        <f t="shared" si="615"/>
        <v>0</v>
      </c>
      <c r="K1189" s="162">
        <f t="shared" si="613"/>
        <v>4110480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5299855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525210.85585585586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5299855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0" t="str">
        <f>J1176</f>
        <v>NOVI / CONDRO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23120011</v>
      </c>
      <c r="F1218" s="200"/>
      <c r="G1218" s="201" t="s">
        <v>2</v>
      </c>
      <c r="H1218" s="312" t="str">
        <f>H1180</f>
        <v>CV PELITA JAYA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45271</v>
      </c>
      <c r="E1220" s="318"/>
      <c r="F1220" s="316"/>
      <c r="G1220" s="208"/>
      <c r="H1220" s="319" t="str">
        <f>H1182</f>
        <v>(ANUGERAH SEJAHTERA)</v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 t="str">
        <f>H1183</f>
        <v>PURWOKERTO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4778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50</v>
      </c>
      <c r="C1226" s="292" t="str">
        <f t="shared" si="644"/>
        <v>BOX</v>
      </c>
      <c r="D1226" s="293">
        <f t="shared" si="644"/>
        <v>1</v>
      </c>
      <c r="E1226" s="294" t="str">
        <f t="shared" si="644"/>
        <v>STIP / PENGHAPUS KENKO ERB-40SQ HITAM</v>
      </c>
      <c r="F1226" s="235"/>
      <c r="G1226" s="236"/>
      <c r="H1226" s="237">
        <f t="shared" ref="H1226:J1226" si="645">H1188</f>
        <v>27500</v>
      </c>
      <c r="I1226" s="238">
        <f t="shared" si="645"/>
        <v>0.13500000000000001</v>
      </c>
      <c r="J1226" s="238">
        <f t="shared" si="645"/>
        <v>0</v>
      </c>
      <c r="K1226" s="239">
        <f t="shared" ref="K1226:K1241" si="646">(B1226*H1226-((B1226*H1226)*I1226))-((B1226*H1226-((B1226*H1226)*I1226))*J1226)</f>
        <v>1189375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72</v>
      </c>
      <c r="C1227" s="292" t="str">
        <f t="shared" si="647"/>
        <v>BOX</v>
      </c>
      <c r="D1227" s="293">
        <f t="shared" si="647"/>
        <v>2</v>
      </c>
      <c r="E1227" s="294" t="str">
        <f t="shared" si="647"/>
        <v>LEM STICK KENKO 8 GR (KECIL) isi 30 pc</v>
      </c>
      <c r="F1227" s="235"/>
      <c r="G1227" s="236"/>
      <c r="H1227" s="237">
        <f t="shared" ref="H1227:J1227" si="648">H1189</f>
        <v>66000</v>
      </c>
      <c r="I1227" s="238">
        <f t="shared" si="648"/>
        <v>0.13500000000000001</v>
      </c>
      <c r="J1227" s="238">
        <f t="shared" si="648"/>
        <v>0</v>
      </c>
      <c r="K1227" s="239">
        <f t="shared" si="646"/>
        <v>4110480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5299855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525210.85585585586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5299855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7" t="str">
        <f>J1214</f>
        <v>NOVI / CONDRO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23120012</v>
      </c>
      <c r="G1256" s="11" t="s">
        <v>2</v>
      </c>
      <c r="H1256" s="354" t="s">
        <v>30</v>
      </c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>
        <v>45271</v>
      </c>
      <c r="E1258" s="360"/>
      <c r="F1258" s="358"/>
      <c r="G1258" s="18"/>
      <c r="H1258" s="361" t="s">
        <v>31</v>
      </c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 t="s">
        <v>32</v>
      </c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89</v>
      </c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360</v>
      </c>
      <c r="C1264" s="46" t="s">
        <v>47</v>
      </c>
      <c r="D1264" s="93">
        <v>5</v>
      </c>
      <c r="E1264" s="110" t="s">
        <v>90</v>
      </c>
      <c r="F1264" s="48"/>
      <c r="G1264" s="49"/>
      <c r="H1264" s="50">
        <v>23000</v>
      </c>
      <c r="I1264" s="51">
        <v>0.125</v>
      </c>
      <c r="J1264" s="51">
        <v>0.05</v>
      </c>
      <c r="K1264" s="52">
        <f t="shared" ref="K1264:K1279" si="677">(B1264*H1264-((B1264*H1264)*I1264))-((B1264*H1264-((B1264*H1264)*I1264))*J1264)</f>
        <v>6882750</v>
      </c>
      <c r="L1264" s="36"/>
    </row>
    <row r="1265" spans="1:12" s="10" customFormat="1" ht="14.1" customHeight="1" x14ac:dyDescent="0.25">
      <c r="A1265" s="45">
        <v>2</v>
      </c>
      <c r="B1265" s="46">
        <v>240</v>
      </c>
      <c r="C1265" s="46" t="s">
        <v>47</v>
      </c>
      <c r="D1265" s="93">
        <v>5</v>
      </c>
      <c r="E1265" s="110" t="s">
        <v>91</v>
      </c>
      <c r="F1265" s="48"/>
      <c r="G1265" s="49"/>
      <c r="H1265" s="50">
        <v>29600</v>
      </c>
      <c r="I1265" s="51">
        <v>0.125</v>
      </c>
      <c r="J1265" s="51">
        <v>0.05</v>
      </c>
      <c r="K1265" s="52">
        <f t="shared" si="677"/>
        <v>5905200</v>
      </c>
      <c r="L1265" s="36"/>
    </row>
    <row r="1266" spans="1:12" s="10" customFormat="1" ht="14.1" customHeight="1" x14ac:dyDescent="0.25">
      <c r="A1266" s="45">
        <v>3</v>
      </c>
      <c r="B1266" s="46">
        <v>48</v>
      </c>
      <c r="C1266" s="46" t="s">
        <v>47</v>
      </c>
      <c r="D1266" s="93">
        <v>2</v>
      </c>
      <c r="E1266" s="110" t="s">
        <v>92</v>
      </c>
      <c r="F1266" s="48"/>
      <c r="G1266" s="49"/>
      <c r="H1266" s="50">
        <v>58900</v>
      </c>
      <c r="I1266" s="51">
        <v>0.125</v>
      </c>
      <c r="J1266" s="51">
        <v>0.05</v>
      </c>
      <c r="K1266" s="52">
        <f t="shared" si="677"/>
        <v>2350110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47</v>
      </c>
      <c r="D1267" s="93">
        <v>2</v>
      </c>
      <c r="E1267" s="110" t="s">
        <v>93</v>
      </c>
      <c r="F1267" s="48"/>
      <c r="G1267" s="49"/>
      <c r="H1267" s="50">
        <v>66900</v>
      </c>
      <c r="I1267" s="51">
        <v>0.125</v>
      </c>
      <c r="J1267" s="51">
        <v>0.05</v>
      </c>
      <c r="K1267" s="52">
        <f t="shared" si="677"/>
        <v>2669310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17807370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1764694.324324324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17807370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8" t="s">
        <v>36</v>
      </c>
      <c r="K1290" s="349" t="s">
        <v>36</v>
      </c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23120012</v>
      </c>
      <c r="F1294" s="123"/>
      <c r="G1294" s="124" t="s">
        <v>2</v>
      </c>
      <c r="H1294" s="350" t="str">
        <f>H1256</f>
        <v>LILY JULIAWATI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45271</v>
      </c>
      <c r="E1296" s="328"/>
      <c r="F1296" s="326"/>
      <c r="G1296" s="131"/>
      <c r="H1296" s="329" t="str">
        <f>H1258</f>
        <v>(REJO AGUNG)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 t="str">
        <f>H1259</f>
        <v>JOMBANG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4780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360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OP-18S PP CASE SEA WORLD</v>
      </c>
      <c r="F1302" s="158"/>
      <c r="G1302" s="159"/>
      <c r="H1302" s="160">
        <f t="shared" ref="H1302:J1302" si="679">H1264</f>
        <v>23000</v>
      </c>
      <c r="I1302" s="161">
        <f t="shared" si="679"/>
        <v>0.125</v>
      </c>
      <c r="J1302" s="161">
        <f t="shared" si="679"/>
        <v>0.05</v>
      </c>
      <c r="K1302" s="162">
        <f t="shared" ref="K1302:K1317" si="680">(B1302*H1302-((B1302*H1302)*I1302))-((B1302*H1302-((B1302*H1302)*I1302))*J1302)</f>
        <v>6882750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240</v>
      </c>
      <c r="C1303" s="287" t="str">
        <f t="shared" si="681"/>
        <v>PCS</v>
      </c>
      <c r="D1303" s="288">
        <f t="shared" si="681"/>
        <v>5</v>
      </c>
      <c r="E1303" s="289" t="str">
        <f t="shared" si="681"/>
        <v>CRAYON / OIL PASTEL JOYKO OP-24S PP CASE SEA WORLD</v>
      </c>
      <c r="F1303" s="158"/>
      <c r="G1303" s="159"/>
      <c r="H1303" s="160">
        <f t="shared" ref="H1303:J1303" si="682">H1265</f>
        <v>29600</v>
      </c>
      <c r="I1303" s="161">
        <f t="shared" si="682"/>
        <v>0.125</v>
      </c>
      <c r="J1303" s="161">
        <f t="shared" si="682"/>
        <v>0.05</v>
      </c>
      <c r="K1303" s="162">
        <f t="shared" si="680"/>
        <v>5905200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48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OP-48S PP CASE SEA WORLD</v>
      </c>
      <c r="F1304" s="158"/>
      <c r="G1304" s="159"/>
      <c r="H1304" s="160">
        <f t="shared" ref="H1304:J1304" si="684">H1266</f>
        <v>58900</v>
      </c>
      <c r="I1304" s="161">
        <f t="shared" si="684"/>
        <v>0.125</v>
      </c>
      <c r="J1304" s="161">
        <f t="shared" si="684"/>
        <v>0.05</v>
      </c>
      <c r="K1304" s="162">
        <f t="shared" si="680"/>
        <v>2350110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48</v>
      </c>
      <c r="C1305" s="287" t="str">
        <f t="shared" si="685"/>
        <v>PCS</v>
      </c>
      <c r="D1305" s="288">
        <f t="shared" si="685"/>
        <v>2</v>
      </c>
      <c r="E1305" s="289" t="str">
        <f t="shared" si="685"/>
        <v>CRAYON / OIL PASTEL JOYKO OP-55S PP CASE SEA WORLD</v>
      </c>
      <c r="F1305" s="158"/>
      <c r="G1305" s="159"/>
      <c r="H1305" s="160">
        <f t="shared" ref="H1305:J1305" si="686">H1267</f>
        <v>66900</v>
      </c>
      <c r="I1305" s="161">
        <f t="shared" si="686"/>
        <v>0.125</v>
      </c>
      <c r="J1305" s="161">
        <f t="shared" si="686"/>
        <v>0.05</v>
      </c>
      <c r="K1305" s="162">
        <f t="shared" si="680"/>
        <v>2669310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17807370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1764694.324324324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17807370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0" t="str">
        <f>J1290</f>
        <v>NOVI / CONDRO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23120012</v>
      </c>
      <c r="F1332" s="200"/>
      <c r="G1332" s="201" t="s">
        <v>2</v>
      </c>
      <c r="H1332" s="312" t="str">
        <f>H1294</f>
        <v>LILY JULIAWATI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45271</v>
      </c>
      <c r="E1334" s="318"/>
      <c r="F1334" s="316"/>
      <c r="G1334" s="208"/>
      <c r="H1334" s="319" t="str">
        <f>H1296</f>
        <v>(REJO AGUNG)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 t="str">
        <f>H1297</f>
        <v>JOMBANG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4780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360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OP-18S PP CASE SEA WORLD</v>
      </c>
      <c r="F1340" s="235"/>
      <c r="G1340" s="236"/>
      <c r="H1340" s="237">
        <f t="shared" ref="H1340:J1340" si="712">H1302</f>
        <v>23000</v>
      </c>
      <c r="I1340" s="238">
        <f t="shared" si="712"/>
        <v>0.125</v>
      </c>
      <c r="J1340" s="238">
        <f t="shared" si="712"/>
        <v>0.05</v>
      </c>
      <c r="K1340" s="239">
        <f t="shared" ref="K1340:K1355" si="713">(B1340*H1340-((B1340*H1340)*I1340))-((B1340*H1340-((B1340*H1340)*I1340))*J1340)</f>
        <v>6882750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240</v>
      </c>
      <c r="C1341" s="292" t="str">
        <f t="shared" si="714"/>
        <v>PCS</v>
      </c>
      <c r="D1341" s="293">
        <f t="shared" si="714"/>
        <v>5</v>
      </c>
      <c r="E1341" s="294" t="str">
        <f t="shared" si="714"/>
        <v>CRAYON / OIL PASTEL JOYKO OP-24S PP CASE SEA WORLD</v>
      </c>
      <c r="F1341" s="235"/>
      <c r="G1341" s="236"/>
      <c r="H1341" s="237">
        <f t="shared" ref="H1341:J1341" si="715">H1303</f>
        <v>29600</v>
      </c>
      <c r="I1341" s="238">
        <f t="shared" si="715"/>
        <v>0.125</v>
      </c>
      <c r="J1341" s="238">
        <f t="shared" si="715"/>
        <v>0.05</v>
      </c>
      <c r="K1341" s="239">
        <f t="shared" si="713"/>
        <v>5905200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48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OP-48S PP CASE SEA WORLD</v>
      </c>
      <c r="F1342" s="235"/>
      <c r="G1342" s="236"/>
      <c r="H1342" s="237">
        <f t="shared" ref="H1342:J1342" si="717">H1304</f>
        <v>58900</v>
      </c>
      <c r="I1342" s="238">
        <f t="shared" si="717"/>
        <v>0.125</v>
      </c>
      <c r="J1342" s="238">
        <f t="shared" si="717"/>
        <v>0.05</v>
      </c>
      <c r="K1342" s="239">
        <f t="shared" si="713"/>
        <v>2350110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48</v>
      </c>
      <c r="C1343" s="292" t="str">
        <f t="shared" si="718"/>
        <v>PCS</v>
      </c>
      <c r="D1343" s="293">
        <f t="shared" si="718"/>
        <v>2</v>
      </c>
      <c r="E1343" s="294" t="str">
        <f t="shared" si="718"/>
        <v>CRAYON / OIL PASTEL JOYKO OP-55S PP CASE SEA WORLD</v>
      </c>
      <c r="F1343" s="235"/>
      <c r="G1343" s="236"/>
      <c r="H1343" s="237">
        <f t="shared" ref="H1343:J1343" si="719">H1305</f>
        <v>66900</v>
      </c>
      <c r="I1343" s="238">
        <f t="shared" si="719"/>
        <v>0.125</v>
      </c>
      <c r="J1343" s="238">
        <f t="shared" si="719"/>
        <v>0.05</v>
      </c>
      <c r="K1343" s="239">
        <f t="shared" si="713"/>
        <v>2669310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17807370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1764694.324324324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17807370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7" t="str">
        <f>J1328</f>
        <v>NOVI / CONDRO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23120013</v>
      </c>
      <c r="G1370" s="11" t="s">
        <v>2</v>
      </c>
      <c r="H1370" s="354" t="s">
        <v>94</v>
      </c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>
        <v>45271</v>
      </c>
      <c r="E1372" s="360"/>
      <c r="F1372" s="358"/>
      <c r="G1372" s="18"/>
      <c r="H1372" s="361" t="s">
        <v>95</v>
      </c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 t="s">
        <v>96</v>
      </c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97</v>
      </c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</v>
      </c>
      <c r="C1378" s="46" t="s">
        <v>47</v>
      </c>
      <c r="D1378" s="93">
        <v>3</v>
      </c>
      <c r="E1378" s="110" t="s">
        <v>90</v>
      </c>
      <c r="F1378" s="48"/>
      <c r="G1378" s="49"/>
      <c r="H1378" s="50">
        <v>23000</v>
      </c>
      <c r="I1378" s="51">
        <v>0.125</v>
      </c>
      <c r="J1378" s="51">
        <v>0.05</v>
      </c>
      <c r="K1378" s="52">
        <f t="shared" ref="K1378:K1393" si="744">(B1378*H1378-((B1378*H1378)*I1378))-((B1378*H1378-((B1378*H1378)*I1378))*J1378)</f>
        <v>4129650</v>
      </c>
      <c r="L1378" s="36"/>
    </row>
    <row r="1379" spans="1:12" s="10" customFormat="1" ht="14.1" customHeight="1" x14ac:dyDescent="0.25">
      <c r="A1379" s="45">
        <v>2</v>
      </c>
      <c r="B1379" s="46">
        <v>48</v>
      </c>
      <c r="C1379" s="46" t="s">
        <v>47</v>
      </c>
      <c r="D1379" s="93">
        <v>1</v>
      </c>
      <c r="E1379" s="110" t="s">
        <v>91</v>
      </c>
      <c r="F1379" s="48"/>
      <c r="G1379" s="49"/>
      <c r="H1379" s="50">
        <v>29600</v>
      </c>
      <c r="I1379" s="51">
        <v>0.125</v>
      </c>
      <c r="J1379" s="51">
        <v>0.05</v>
      </c>
      <c r="K1379" s="52">
        <f t="shared" si="744"/>
        <v>1181040</v>
      </c>
      <c r="L1379" s="36"/>
    </row>
    <row r="1380" spans="1:12" s="10" customFormat="1" ht="14.1" customHeight="1" x14ac:dyDescent="0.25">
      <c r="A1380" s="45">
        <v>3</v>
      </c>
      <c r="B1380" s="46">
        <v>24</v>
      </c>
      <c r="C1380" s="46" t="s">
        <v>47</v>
      </c>
      <c r="D1380" s="93">
        <v>1</v>
      </c>
      <c r="E1380" s="110" t="s">
        <v>93</v>
      </c>
      <c r="F1380" s="48"/>
      <c r="G1380" s="49"/>
      <c r="H1380" s="50">
        <v>66900</v>
      </c>
      <c r="I1380" s="51">
        <v>0.125</v>
      </c>
      <c r="J1380" s="51">
        <v>0.05</v>
      </c>
      <c r="K1380" s="52">
        <f t="shared" si="744"/>
        <v>1334655</v>
      </c>
      <c r="L1380" s="36"/>
    </row>
    <row r="1381" spans="1:12" s="10" customFormat="1" ht="14.1" customHeight="1" x14ac:dyDescent="0.25">
      <c r="A1381" s="45">
        <v>4</v>
      </c>
      <c r="B1381" s="46">
        <v>432</v>
      </c>
      <c r="C1381" s="46" t="s">
        <v>47</v>
      </c>
      <c r="D1381" s="93">
        <v>3</v>
      </c>
      <c r="E1381" s="110" t="s">
        <v>98</v>
      </c>
      <c r="F1381" s="48"/>
      <c r="G1381" s="49"/>
      <c r="H1381" s="50">
        <v>23900</v>
      </c>
      <c r="I1381" s="51">
        <v>0.125</v>
      </c>
      <c r="J1381" s="51">
        <v>0.05</v>
      </c>
      <c r="K1381" s="52">
        <f t="shared" si="744"/>
        <v>8582490</v>
      </c>
      <c r="L1381" s="36"/>
    </row>
    <row r="1382" spans="1:12" s="10" customFormat="1" ht="14.1" customHeight="1" x14ac:dyDescent="0.25">
      <c r="A1382" s="45">
        <v>5</v>
      </c>
      <c r="B1382" s="46">
        <v>144</v>
      </c>
      <c r="C1382" s="46" t="s">
        <v>47</v>
      </c>
      <c r="D1382" s="93">
        <v>1</v>
      </c>
      <c r="E1382" s="110" t="s">
        <v>99</v>
      </c>
      <c r="F1382" s="48"/>
      <c r="G1382" s="49"/>
      <c r="H1382" s="50">
        <v>18600</v>
      </c>
      <c r="I1382" s="51">
        <v>0.125</v>
      </c>
      <c r="J1382" s="51">
        <v>0.05</v>
      </c>
      <c r="K1382" s="52">
        <f t="shared" si="744"/>
        <v>2226420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17454255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1729700.9459459458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17454255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8" t="s">
        <v>36</v>
      </c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23120013</v>
      </c>
      <c r="F1408" s="123"/>
      <c r="G1408" s="124" t="s">
        <v>2</v>
      </c>
      <c r="H1408" s="350" t="str">
        <f>H1370</f>
        <v>GUNAWAN HARTONO KUSUMA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45271</v>
      </c>
      <c r="E1410" s="328"/>
      <c r="F1410" s="326"/>
      <c r="G1410" s="131"/>
      <c r="H1410" s="329" t="str">
        <f>H1372</f>
        <v>( NIKI SAE )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 t="str">
        <f>H1373</f>
        <v>TULUNG AGUNG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4783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216</v>
      </c>
      <c r="C1416" s="287" t="str">
        <f t="shared" si="745"/>
        <v>PCS</v>
      </c>
      <c r="D1416" s="288">
        <f t="shared" si="745"/>
        <v>3</v>
      </c>
      <c r="E1416" s="289" t="str">
        <f t="shared" si="745"/>
        <v>CRAYON / OIL PASTEL JOYKO OP-18S PP CASE SEA WORLD</v>
      </c>
      <c r="F1416" s="158"/>
      <c r="G1416" s="159"/>
      <c r="H1416" s="160">
        <f t="shared" ref="H1416:J1416" si="746">H1378</f>
        <v>23000</v>
      </c>
      <c r="I1416" s="161">
        <f t="shared" si="746"/>
        <v>0.125</v>
      </c>
      <c r="J1416" s="161">
        <f t="shared" si="746"/>
        <v>0.05</v>
      </c>
      <c r="K1416" s="162">
        <f t="shared" ref="K1416:K1431" si="747">(B1416*H1416-((B1416*H1416)*I1416))-((B1416*H1416-((B1416*H1416)*I1416))*J1416)</f>
        <v>4129650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48</v>
      </c>
      <c r="C1417" s="287" t="str">
        <f t="shared" si="748"/>
        <v>PCS</v>
      </c>
      <c r="D1417" s="288">
        <f t="shared" si="748"/>
        <v>1</v>
      </c>
      <c r="E1417" s="289" t="str">
        <f t="shared" si="748"/>
        <v>CRAYON / OIL PASTEL JOYKO OP-24S PP CASE SEA WORLD</v>
      </c>
      <c r="F1417" s="158"/>
      <c r="G1417" s="159"/>
      <c r="H1417" s="160">
        <f t="shared" ref="H1417:J1417" si="749">H1379</f>
        <v>29600</v>
      </c>
      <c r="I1417" s="161">
        <f t="shared" si="749"/>
        <v>0.125</v>
      </c>
      <c r="J1417" s="161">
        <f t="shared" si="749"/>
        <v>0.05</v>
      </c>
      <c r="K1417" s="162">
        <f t="shared" si="747"/>
        <v>1181040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24</v>
      </c>
      <c r="C1418" s="287" t="str">
        <f t="shared" si="750"/>
        <v>PCS</v>
      </c>
      <c r="D1418" s="288">
        <f t="shared" si="750"/>
        <v>1</v>
      </c>
      <c r="E1418" s="289" t="str">
        <f t="shared" si="750"/>
        <v>CRAYON / OIL PASTEL JOYKO OP-55S PP CASE SEA WORLD</v>
      </c>
      <c r="F1418" s="158"/>
      <c r="G1418" s="159"/>
      <c r="H1418" s="160">
        <f t="shared" ref="H1418:J1418" si="751">H1380</f>
        <v>66900</v>
      </c>
      <c r="I1418" s="161">
        <f t="shared" si="751"/>
        <v>0.125</v>
      </c>
      <c r="J1418" s="161">
        <f t="shared" si="751"/>
        <v>0.05</v>
      </c>
      <c r="K1418" s="162">
        <f t="shared" si="747"/>
        <v>1334655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432</v>
      </c>
      <c r="C1419" s="287" t="str">
        <f t="shared" si="752"/>
        <v>PCS</v>
      </c>
      <c r="D1419" s="288">
        <f t="shared" si="752"/>
        <v>3</v>
      </c>
      <c r="E1419" s="289" t="str">
        <f t="shared" si="752"/>
        <v>CRAYON / OIL PASTEL PUTAR JOYKO TWCR-12S (PANJANG)</v>
      </c>
      <c r="F1419" s="158"/>
      <c r="G1419" s="159"/>
      <c r="H1419" s="160">
        <f t="shared" ref="H1419:J1419" si="753">H1381</f>
        <v>23900</v>
      </c>
      <c r="I1419" s="161">
        <f t="shared" si="753"/>
        <v>0.125</v>
      </c>
      <c r="J1419" s="161">
        <f t="shared" si="753"/>
        <v>0.05</v>
      </c>
      <c r="K1419" s="162">
        <f t="shared" si="747"/>
        <v>8582490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144</v>
      </c>
      <c r="C1420" s="287" t="str">
        <f t="shared" si="754"/>
        <v>PCS</v>
      </c>
      <c r="D1420" s="288">
        <f t="shared" si="754"/>
        <v>1</v>
      </c>
      <c r="E1420" s="289" t="str">
        <f t="shared" si="754"/>
        <v>CRAYON / OIL PASTEL PUTAR JOYKO TWCR-12MINI (PENDEK)</v>
      </c>
      <c r="F1420" s="158"/>
      <c r="G1420" s="159"/>
      <c r="H1420" s="160">
        <f t="shared" ref="H1420:J1420" si="755">H1382</f>
        <v>18600</v>
      </c>
      <c r="I1420" s="161">
        <f t="shared" si="755"/>
        <v>0.125</v>
      </c>
      <c r="J1420" s="161">
        <f t="shared" si="755"/>
        <v>0.05</v>
      </c>
      <c r="K1420" s="162">
        <f t="shared" si="747"/>
        <v>2226420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17454255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1729700.9459459458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17454255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0" t="str">
        <f>J1404</f>
        <v>NOVI / CONDRO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23120013</v>
      </c>
      <c r="F1446" s="200"/>
      <c r="G1446" s="201" t="s">
        <v>2</v>
      </c>
      <c r="H1446" s="312" t="str">
        <f>H1408</f>
        <v>GUNAWAN HARTONO KUSUMA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45271</v>
      </c>
      <c r="E1448" s="318"/>
      <c r="F1448" s="316"/>
      <c r="G1448" s="208"/>
      <c r="H1448" s="319" t="str">
        <f>H1410</f>
        <v>( NIKI SAE )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 t="str">
        <f>H1411</f>
        <v>TULUNG AGUNG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4783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216</v>
      </c>
      <c r="C1454" s="292" t="str">
        <f t="shared" si="778"/>
        <v>PCS</v>
      </c>
      <c r="D1454" s="293">
        <f t="shared" si="778"/>
        <v>3</v>
      </c>
      <c r="E1454" s="294" t="str">
        <f t="shared" si="778"/>
        <v>CRAYON / OIL PASTEL JOYKO OP-18S PP CASE SEA WORLD</v>
      </c>
      <c r="F1454" s="235"/>
      <c r="G1454" s="236"/>
      <c r="H1454" s="237">
        <f t="shared" ref="H1454:J1454" si="779">H1416</f>
        <v>23000</v>
      </c>
      <c r="I1454" s="238">
        <f t="shared" si="779"/>
        <v>0.125</v>
      </c>
      <c r="J1454" s="238">
        <f t="shared" si="779"/>
        <v>0.05</v>
      </c>
      <c r="K1454" s="239">
        <f t="shared" ref="K1454:K1469" si="780">(B1454*H1454-((B1454*H1454)*I1454))-((B1454*H1454-((B1454*H1454)*I1454))*J1454)</f>
        <v>4129650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48</v>
      </c>
      <c r="C1455" s="292" t="str">
        <f t="shared" si="781"/>
        <v>PCS</v>
      </c>
      <c r="D1455" s="293">
        <f t="shared" si="781"/>
        <v>1</v>
      </c>
      <c r="E1455" s="294" t="str">
        <f t="shared" si="781"/>
        <v>CRAYON / OIL PASTEL JOYKO OP-24S PP CASE SEA WORLD</v>
      </c>
      <c r="F1455" s="235"/>
      <c r="G1455" s="236"/>
      <c r="H1455" s="237">
        <f t="shared" ref="H1455:J1455" si="782">H1417</f>
        <v>29600</v>
      </c>
      <c r="I1455" s="238">
        <f t="shared" si="782"/>
        <v>0.125</v>
      </c>
      <c r="J1455" s="238">
        <f t="shared" si="782"/>
        <v>0.05</v>
      </c>
      <c r="K1455" s="239">
        <f t="shared" si="780"/>
        <v>1181040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24</v>
      </c>
      <c r="C1456" s="292" t="str">
        <f t="shared" si="783"/>
        <v>PCS</v>
      </c>
      <c r="D1456" s="293">
        <f t="shared" si="783"/>
        <v>1</v>
      </c>
      <c r="E1456" s="294" t="str">
        <f t="shared" si="783"/>
        <v>CRAYON / OIL PASTEL JOYKO OP-55S PP CASE SEA WORLD</v>
      </c>
      <c r="F1456" s="235"/>
      <c r="G1456" s="236"/>
      <c r="H1456" s="237">
        <f t="shared" ref="H1456:J1456" si="784">H1418</f>
        <v>66900</v>
      </c>
      <c r="I1456" s="238">
        <f t="shared" si="784"/>
        <v>0.125</v>
      </c>
      <c r="J1456" s="238">
        <f t="shared" si="784"/>
        <v>0.05</v>
      </c>
      <c r="K1456" s="239">
        <f t="shared" si="780"/>
        <v>1334655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432</v>
      </c>
      <c r="C1457" s="292" t="str">
        <f t="shared" si="785"/>
        <v>PCS</v>
      </c>
      <c r="D1457" s="293">
        <f t="shared" si="785"/>
        <v>3</v>
      </c>
      <c r="E1457" s="294" t="str">
        <f t="shared" si="785"/>
        <v>CRAYON / OIL PASTEL PUTAR JOYKO TWCR-12S (PANJANG)</v>
      </c>
      <c r="F1457" s="235"/>
      <c r="G1457" s="236"/>
      <c r="H1457" s="237">
        <f t="shared" ref="H1457:J1457" si="786">H1419</f>
        <v>23900</v>
      </c>
      <c r="I1457" s="238">
        <f t="shared" si="786"/>
        <v>0.125</v>
      </c>
      <c r="J1457" s="238">
        <f t="shared" si="786"/>
        <v>0.05</v>
      </c>
      <c r="K1457" s="239">
        <f t="shared" si="780"/>
        <v>8582490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144</v>
      </c>
      <c r="C1458" s="292" t="str">
        <f t="shared" si="787"/>
        <v>PCS</v>
      </c>
      <c r="D1458" s="293">
        <f t="shared" si="787"/>
        <v>1</v>
      </c>
      <c r="E1458" s="294" t="str">
        <f t="shared" si="787"/>
        <v>CRAYON / OIL PASTEL PUTAR JOYKO TWCR-12MINI (PENDEK)</v>
      </c>
      <c r="F1458" s="235"/>
      <c r="G1458" s="236"/>
      <c r="H1458" s="237">
        <f t="shared" ref="H1458:J1458" si="788">H1420</f>
        <v>18600</v>
      </c>
      <c r="I1458" s="238">
        <f t="shared" si="788"/>
        <v>0.125</v>
      </c>
      <c r="J1458" s="238">
        <f t="shared" si="788"/>
        <v>0.05</v>
      </c>
      <c r="K1458" s="239">
        <f t="shared" si="780"/>
        <v>2226420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17454255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1729700.9459459458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17454255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7" t="str">
        <f>J1442</f>
        <v>NOVI / CONDRO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23120014</v>
      </c>
      <c r="G1484" s="11" t="s">
        <v>2</v>
      </c>
      <c r="H1484" s="354" t="s">
        <v>30</v>
      </c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>
        <v>45273</v>
      </c>
      <c r="E1486" s="360"/>
      <c r="F1486" s="358"/>
      <c r="G1486" s="18"/>
      <c r="H1486" s="361" t="s">
        <v>31</v>
      </c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 t="s">
        <v>32</v>
      </c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100</v>
      </c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300</v>
      </c>
      <c r="C1492" s="46" t="s">
        <v>34</v>
      </c>
      <c r="D1492" s="93">
        <v>5</v>
      </c>
      <c r="E1492" s="110" t="s">
        <v>101</v>
      </c>
      <c r="F1492" s="48"/>
      <c r="G1492" s="49"/>
      <c r="H1492" s="50">
        <v>64800</v>
      </c>
      <c r="I1492" s="51">
        <v>0.125</v>
      </c>
      <c r="J1492" s="51">
        <v>0.05</v>
      </c>
      <c r="K1492" s="52">
        <f t="shared" ref="K1492:K1507" si="811">(B1492*H1492-((B1492*H1492)*I1492))-((B1492*H1492-((B1492*H1492)*I1492))*J1492)</f>
        <v>16159500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16159500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1601391.8918918918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16159500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8" t="s">
        <v>36</v>
      </c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23120014</v>
      </c>
      <c r="F1522" s="123"/>
      <c r="G1522" s="124" t="s">
        <v>2</v>
      </c>
      <c r="H1522" s="350" t="str">
        <f>H1484</f>
        <v>LILY JULIAWATI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45273</v>
      </c>
      <c r="E1524" s="328"/>
      <c r="F1524" s="326"/>
      <c r="G1524" s="131"/>
      <c r="H1524" s="329" t="str">
        <f>H1486</f>
        <v>(REJO AGUNG)</v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 t="str">
        <f>H1487</f>
        <v>JOMBANG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0584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300</v>
      </c>
      <c r="C1530" s="287" t="str">
        <f t="shared" si="812"/>
        <v>LSN</v>
      </c>
      <c r="D1530" s="288">
        <f t="shared" si="812"/>
        <v>5</v>
      </c>
      <c r="E1530" s="289" t="str">
        <f t="shared" si="812"/>
        <v>ISI CUTTER 18 MM KENKO L-150 (BESAR)</v>
      </c>
      <c r="F1530" s="158"/>
      <c r="G1530" s="159"/>
      <c r="H1530" s="160">
        <f t="shared" ref="H1530:J1530" si="813">H1492</f>
        <v>64800</v>
      </c>
      <c r="I1530" s="161">
        <f t="shared" si="813"/>
        <v>0.125</v>
      </c>
      <c r="J1530" s="161">
        <f t="shared" si="813"/>
        <v>0.05</v>
      </c>
      <c r="K1530" s="162">
        <f t="shared" ref="K1530:K1545" si="814">(B1530*H1530-((B1530*H1530)*I1530))-((B1530*H1530-((B1530*H1530)*I1530))*J1530)</f>
        <v>16159500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16159500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1601391.8918918918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16159500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0" t="str">
        <f>J1518</f>
        <v>NOVI / CONDRO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23120014</v>
      </c>
      <c r="F1560" s="200"/>
      <c r="G1560" s="201" t="s">
        <v>2</v>
      </c>
      <c r="H1560" s="312" t="str">
        <f>H1522</f>
        <v>LILY JULIAWATI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45273</v>
      </c>
      <c r="E1562" s="318"/>
      <c r="F1562" s="316"/>
      <c r="G1562" s="208"/>
      <c r="H1562" s="319" t="str">
        <f>H1524</f>
        <v>(REJO AGUNG)</v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 t="str">
        <f>H1525</f>
        <v>JOMBANG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0584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300</v>
      </c>
      <c r="C1568" s="292" t="str">
        <f t="shared" si="845"/>
        <v>LSN</v>
      </c>
      <c r="D1568" s="293">
        <f t="shared" si="845"/>
        <v>5</v>
      </c>
      <c r="E1568" s="294" t="str">
        <f t="shared" si="845"/>
        <v>ISI CUTTER 18 MM KENKO L-150 (BESAR)</v>
      </c>
      <c r="F1568" s="235"/>
      <c r="G1568" s="236"/>
      <c r="H1568" s="237">
        <f t="shared" ref="H1568:J1568" si="846">H1530</f>
        <v>64800</v>
      </c>
      <c r="I1568" s="238">
        <f t="shared" si="846"/>
        <v>0.125</v>
      </c>
      <c r="J1568" s="238">
        <f t="shared" si="846"/>
        <v>0.05</v>
      </c>
      <c r="K1568" s="239">
        <f t="shared" ref="K1568:K1583" si="847">(B1568*H1568-((B1568*H1568)*I1568))-((B1568*H1568-((B1568*H1568)*I1568))*J1568)</f>
        <v>16159500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16159500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1601391.8918918918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16159500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7" t="str">
        <f>J1556</f>
        <v>NOVI / CONDRO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23120015</v>
      </c>
      <c r="G1598" s="11" t="s">
        <v>2</v>
      </c>
      <c r="H1598" s="354" t="s">
        <v>94</v>
      </c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>
        <v>45275</v>
      </c>
      <c r="E1600" s="360"/>
      <c r="F1600" s="358"/>
      <c r="G1600" s="18"/>
      <c r="H1600" s="361" t="s">
        <v>95</v>
      </c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 t="s">
        <v>96</v>
      </c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115</v>
      </c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432</v>
      </c>
      <c r="C1606" s="46" t="s">
        <v>47</v>
      </c>
      <c r="D1606" s="93">
        <v>3</v>
      </c>
      <c r="E1606" s="110" t="s">
        <v>76</v>
      </c>
      <c r="F1606" s="48"/>
      <c r="G1606" s="49"/>
      <c r="H1606" s="50">
        <v>11900</v>
      </c>
      <c r="I1606" s="51">
        <v>0.125</v>
      </c>
      <c r="J1606" s="51">
        <v>0.05</v>
      </c>
      <c r="K1606" s="52">
        <f t="shared" ref="K1606:K1621" si="878">(B1606*H1606-((B1606*H1606)*I1606))-((B1606*H1606-((B1606*H1606)*I1606))*J1606)</f>
        <v>4273290</v>
      </c>
      <c r="L1606" s="36"/>
    </row>
    <row r="1607" spans="1:12" s="10" customFormat="1" ht="14.1" customHeight="1" x14ac:dyDescent="0.25">
      <c r="A1607" s="45">
        <v>2</v>
      </c>
      <c r="B1607" s="46">
        <v>96</v>
      </c>
      <c r="C1607" s="46" t="s">
        <v>47</v>
      </c>
      <c r="D1607" s="93">
        <v>2</v>
      </c>
      <c r="E1607" s="110" t="s">
        <v>91</v>
      </c>
      <c r="F1607" s="48"/>
      <c r="G1607" s="49"/>
      <c r="H1607" s="50">
        <v>29600</v>
      </c>
      <c r="I1607" s="51">
        <v>0.125</v>
      </c>
      <c r="J1607" s="51">
        <v>0.05</v>
      </c>
      <c r="K1607" s="52">
        <f t="shared" si="878"/>
        <v>2362080</v>
      </c>
      <c r="L1607" s="36"/>
    </row>
    <row r="1608" spans="1:12" s="10" customFormat="1" ht="14.1" customHeight="1" x14ac:dyDescent="0.25">
      <c r="A1608" s="45">
        <v>3</v>
      </c>
      <c r="B1608" s="46">
        <v>108</v>
      </c>
      <c r="C1608" s="46" t="s">
        <v>47</v>
      </c>
      <c r="D1608" s="93">
        <v>3</v>
      </c>
      <c r="E1608" s="110" t="s">
        <v>104</v>
      </c>
      <c r="F1608" s="48"/>
      <c r="G1608" s="49"/>
      <c r="H1608" s="50">
        <v>41500</v>
      </c>
      <c r="I1608" s="51">
        <v>0.125</v>
      </c>
      <c r="J1608" s="51">
        <v>0.05</v>
      </c>
      <c r="K1608" s="52">
        <f t="shared" si="878"/>
        <v>3725662.5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10361032.5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1026768.9864864864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10361032.5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8" t="s">
        <v>86</v>
      </c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23120015</v>
      </c>
      <c r="F1636" s="123"/>
      <c r="G1636" s="124" t="s">
        <v>2</v>
      </c>
      <c r="H1636" s="350" t="str">
        <f>H1598</f>
        <v>GUNAWAN HARTONO KUSUMA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45275</v>
      </c>
      <c r="E1638" s="328"/>
      <c r="F1638" s="326"/>
      <c r="G1638" s="131"/>
      <c r="H1638" s="329" t="str">
        <f>H1600</f>
        <v>( NIKI SAE )</v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 t="str">
        <f>H1601</f>
        <v>TULUNG AGUNG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4791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432</v>
      </c>
      <c r="C1644" s="287" t="str">
        <f t="shared" si="879"/>
        <v>PCS</v>
      </c>
      <c r="D1644" s="288">
        <f t="shared" si="879"/>
        <v>3</v>
      </c>
      <c r="E1644" s="289" t="str">
        <f t="shared" si="879"/>
        <v>CRAYON / OIL PASTEL JOYKO OP-12S PP CASE SEA WORLD</v>
      </c>
      <c r="F1644" s="158"/>
      <c r="G1644" s="159"/>
      <c r="H1644" s="160">
        <f t="shared" ref="H1644:J1644" si="880">H1606</f>
        <v>11900</v>
      </c>
      <c r="I1644" s="161">
        <f t="shared" si="880"/>
        <v>0.125</v>
      </c>
      <c r="J1644" s="161">
        <f t="shared" si="880"/>
        <v>0.05</v>
      </c>
      <c r="K1644" s="162">
        <f t="shared" ref="K1644:K1659" si="881">(B1644*H1644-((B1644*H1644)*I1644))-((B1644*H1644-((B1644*H1644)*I1644))*J1644)</f>
        <v>4273290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96</v>
      </c>
      <c r="C1645" s="287" t="str">
        <f t="shared" si="882"/>
        <v>PCS</v>
      </c>
      <c r="D1645" s="288">
        <f t="shared" si="882"/>
        <v>2</v>
      </c>
      <c r="E1645" s="289" t="str">
        <f t="shared" si="882"/>
        <v>CRAYON / OIL PASTEL JOYKO OP-24S PP CASE SEA WORLD</v>
      </c>
      <c r="F1645" s="158"/>
      <c r="G1645" s="159"/>
      <c r="H1645" s="160">
        <f t="shared" ref="H1645:J1645" si="883">H1607</f>
        <v>29600</v>
      </c>
      <c r="I1645" s="161">
        <f t="shared" si="883"/>
        <v>0.125</v>
      </c>
      <c r="J1645" s="161">
        <f t="shared" si="883"/>
        <v>0.05</v>
      </c>
      <c r="K1645" s="162">
        <f t="shared" si="881"/>
        <v>2362080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108</v>
      </c>
      <c r="C1646" s="287" t="str">
        <f t="shared" si="884"/>
        <v>PCS</v>
      </c>
      <c r="D1646" s="288">
        <f t="shared" si="884"/>
        <v>3</v>
      </c>
      <c r="E1646" s="289" t="str">
        <f t="shared" si="884"/>
        <v>CRAYON / OIL PASTEL JOYKO OP-36S PP CASE SEA WORLD</v>
      </c>
      <c r="F1646" s="158"/>
      <c r="G1646" s="159"/>
      <c r="H1646" s="160">
        <f t="shared" ref="H1646:J1646" si="885">H1608</f>
        <v>41500</v>
      </c>
      <c r="I1646" s="161">
        <f t="shared" si="885"/>
        <v>0.125</v>
      </c>
      <c r="J1646" s="161">
        <f t="shared" si="885"/>
        <v>0.05</v>
      </c>
      <c r="K1646" s="162">
        <f t="shared" si="881"/>
        <v>3725662.5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10361032.5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1026768.9864864864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10361032.5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0" t="str">
        <f>J1632</f>
        <v>RISMA / CONDRO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23120015</v>
      </c>
      <c r="F1674" s="200"/>
      <c r="G1674" s="201" t="s">
        <v>2</v>
      </c>
      <c r="H1674" s="312" t="str">
        <f>H1636</f>
        <v>GUNAWAN HARTONO KUSUMA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45275</v>
      </c>
      <c r="E1676" s="318"/>
      <c r="F1676" s="316"/>
      <c r="G1676" s="208"/>
      <c r="H1676" s="319" t="str">
        <f>H1638</f>
        <v>( NIKI SAE )</v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 t="str">
        <f>H1639</f>
        <v>TULUNG AGUNG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4791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432</v>
      </c>
      <c r="C1682" s="292" t="str">
        <f t="shared" si="912"/>
        <v>PCS</v>
      </c>
      <c r="D1682" s="293">
        <f t="shared" si="912"/>
        <v>3</v>
      </c>
      <c r="E1682" s="294" t="str">
        <f t="shared" si="912"/>
        <v>CRAYON / OIL PASTEL JOYKO OP-12S PP CASE SEA WORLD</v>
      </c>
      <c r="F1682" s="235"/>
      <c r="G1682" s="236"/>
      <c r="H1682" s="237">
        <f t="shared" ref="H1682:J1682" si="913">H1644</f>
        <v>11900</v>
      </c>
      <c r="I1682" s="238">
        <f t="shared" si="913"/>
        <v>0.125</v>
      </c>
      <c r="J1682" s="238">
        <f t="shared" si="913"/>
        <v>0.05</v>
      </c>
      <c r="K1682" s="239">
        <f t="shared" ref="K1682:K1697" si="914">(B1682*H1682-((B1682*H1682)*I1682))-((B1682*H1682-((B1682*H1682)*I1682))*J1682)</f>
        <v>4273290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96</v>
      </c>
      <c r="C1683" s="292" t="str">
        <f t="shared" si="915"/>
        <v>PCS</v>
      </c>
      <c r="D1683" s="293">
        <f t="shared" si="915"/>
        <v>2</v>
      </c>
      <c r="E1683" s="294" t="str">
        <f t="shared" si="915"/>
        <v>CRAYON / OIL PASTEL JOYKO OP-24S PP CASE SEA WORLD</v>
      </c>
      <c r="F1683" s="235"/>
      <c r="G1683" s="236"/>
      <c r="H1683" s="237">
        <f t="shared" ref="H1683:J1683" si="916">H1645</f>
        <v>29600</v>
      </c>
      <c r="I1683" s="238">
        <f t="shared" si="916"/>
        <v>0.125</v>
      </c>
      <c r="J1683" s="238">
        <f t="shared" si="916"/>
        <v>0.05</v>
      </c>
      <c r="K1683" s="239">
        <f t="shared" si="914"/>
        <v>2362080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108</v>
      </c>
      <c r="C1684" s="292" t="str">
        <f t="shared" si="917"/>
        <v>PCS</v>
      </c>
      <c r="D1684" s="293">
        <f t="shared" si="917"/>
        <v>3</v>
      </c>
      <c r="E1684" s="294" t="str">
        <f t="shared" si="917"/>
        <v>CRAYON / OIL PASTEL JOYKO OP-36S PP CASE SEA WORLD</v>
      </c>
      <c r="F1684" s="235"/>
      <c r="G1684" s="236"/>
      <c r="H1684" s="237">
        <f t="shared" ref="H1684:J1684" si="918">H1646</f>
        <v>41500</v>
      </c>
      <c r="I1684" s="238">
        <f t="shared" si="918"/>
        <v>0.125</v>
      </c>
      <c r="J1684" s="238">
        <f t="shared" si="918"/>
        <v>0.05</v>
      </c>
      <c r="K1684" s="239">
        <f t="shared" si="914"/>
        <v>3725662.5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10361032.5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1026768.9864864864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10361032.5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7" t="str">
        <f>J1670</f>
        <v>RISMA / CONDRO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23120016</v>
      </c>
      <c r="G1712" s="11" t="s">
        <v>2</v>
      </c>
      <c r="H1712" s="354" t="s">
        <v>30</v>
      </c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>
        <v>45275</v>
      </c>
      <c r="E1714" s="360"/>
      <c r="F1714" s="358"/>
      <c r="G1714" s="18"/>
      <c r="H1714" s="361" t="s">
        <v>31</v>
      </c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 t="s">
        <v>32</v>
      </c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121</v>
      </c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720</v>
      </c>
      <c r="C1720" s="46" t="s">
        <v>47</v>
      </c>
      <c r="D1720" s="93">
        <v>5</v>
      </c>
      <c r="E1720" s="110" t="s">
        <v>76</v>
      </c>
      <c r="F1720" s="48"/>
      <c r="G1720" s="49"/>
      <c r="H1720" s="50">
        <v>11900</v>
      </c>
      <c r="I1720" s="51">
        <v>0.125</v>
      </c>
      <c r="J1720" s="51">
        <v>0.05</v>
      </c>
      <c r="K1720" s="52">
        <f t="shared" ref="K1720:K1735" si="945">(B1720*H1720-((B1720*H1720)*I1720))-((B1720*H1720-((B1720*H1720)*I1720))*J1720)</f>
        <v>7122150</v>
      </c>
      <c r="L1720" s="36"/>
    </row>
    <row r="1721" spans="1:12" s="10" customFormat="1" ht="14.1" customHeight="1" x14ac:dyDescent="0.25">
      <c r="A1721" s="45">
        <v>2</v>
      </c>
      <c r="B1721" s="46">
        <v>72</v>
      </c>
      <c r="C1721" s="46" t="s">
        <v>47</v>
      </c>
      <c r="D1721" s="93">
        <v>2</v>
      </c>
      <c r="E1721" s="110" t="s">
        <v>104</v>
      </c>
      <c r="F1721" s="48"/>
      <c r="G1721" s="49"/>
      <c r="H1721" s="50">
        <v>41500</v>
      </c>
      <c r="I1721" s="51">
        <v>0.125</v>
      </c>
      <c r="J1721" s="51">
        <v>0.05</v>
      </c>
      <c r="K1721" s="52">
        <f t="shared" si="945"/>
        <v>2483775</v>
      </c>
      <c r="L1721" s="36"/>
    </row>
    <row r="1722" spans="1:12" s="10" customFormat="1" ht="14.1" customHeight="1" x14ac:dyDescent="0.25">
      <c r="A1722" s="45">
        <v>3</v>
      </c>
      <c r="B1722" s="46">
        <v>720</v>
      </c>
      <c r="C1722" s="46" t="s">
        <v>47</v>
      </c>
      <c r="D1722" s="93">
        <v>5</v>
      </c>
      <c r="E1722" s="110" t="s">
        <v>98</v>
      </c>
      <c r="F1722" s="48"/>
      <c r="G1722" s="49"/>
      <c r="H1722" s="50">
        <v>23900</v>
      </c>
      <c r="I1722" s="51">
        <v>0.125</v>
      </c>
      <c r="J1722" s="51">
        <v>0.05</v>
      </c>
      <c r="K1722" s="52">
        <f t="shared" si="945"/>
        <v>14304150</v>
      </c>
      <c r="L1722" s="36"/>
    </row>
    <row r="1723" spans="1:12" s="10" customFormat="1" ht="14.1" customHeight="1" x14ac:dyDescent="0.25">
      <c r="A1723" s="45">
        <v>4</v>
      </c>
      <c r="B1723" s="46">
        <v>864</v>
      </c>
      <c r="C1723" s="46" t="s">
        <v>47</v>
      </c>
      <c r="D1723" s="93">
        <v>3</v>
      </c>
      <c r="E1723" s="110" t="s">
        <v>122</v>
      </c>
      <c r="F1723" s="48"/>
      <c r="G1723" s="49"/>
      <c r="H1723" s="50">
        <v>4350</v>
      </c>
      <c r="I1723" s="51">
        <v>0.125</v>
      </c>
      <c r="J1723" s="51"/>
      <c r="K1723" s="52">
        <f t="shared" si="945"/>
        <v>3288600</v>
      </c>
      <c r="L1723" s="36"/>
    </row>
    <row r="1724" spans="1:12" s="10" customFormat="1" ht="14.1" customHeight="1" x14ac:dyDescent="0.25">
      <c r="A1724" s="45">
        <v>5</v>
      </c>
      <c r="B1724" s="46">
        <v>864</v>
      </c>
      <c r="C1724" s="46" t="s">
        <v>47</v>
      </c>
      <c r="D1724" s="93">
        <v>3</v>
      </c>
      <c r="E1724" s="110" t="s">
        <v>123</v>
      </c>
      <c r="F1724" s="48"/>
      <c r="G1724" s="49"/>
      <c r="H1724" s="50">
        <v>6500</v>
      </c>
      <c r="I1724" s="51">
        <v>0.125</v>
      </c>
      <c r="J1724" s="51"/>
      <c r="K1724" s="52">
        <f t="shared" si="945"/>
        <v>4914000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32112675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3182337.1621621619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32112675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8" t="s">
        <v>36</v>
      </c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23120016</v>
      </c>
      <c r="F1750" s="123"/>
      <c r="G1750" s="124" t="s">
        <v>2</v>
      </c>
      <c r="H1750" s="350" t="str">
        <f>H1712</f>
        <v>LILY JULIAWATI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45275</v>
      </c>
      <c r="E1752" s="328"/>
      <c r="F1752" s="326"/>
      <c r="G1752" s="131"/>
      <c r="H1752" s="329" t="str">
        <f>H1714</f>
        <v>(REJO AGUNG)</v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 t="str">
        <f>H1715</f>
        <v>JOMBANG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4792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720</v>
      </c>
      <c r="C1758" s="287" t="str">
        <f t="shared" si="946"/>
        <v>PCS</v>
      </c>
      <c r="D1758" s="288">
        <f t="shared" si="946"/>
        <v>5</v>
      </c>
      <c r="E1758" s="289" t="str">
        <f t="shared" si="946"/>
        <v>CRAYON / OIL PASTEL JOYKO OP-12S PP CASE SEA WORLD</v>
      </c>
      <c r="F1758" s="158"/>
      <c r="G1758" s="159"/>
      <c r="H1758" s="160">
        <f t="shared" ref="H1758:J1758" si="947">H1720</f>
        <v>11900</v>
      </c>
      <c r="I1758" s="161">
        <f t="shared" si="947"/>
        <v>0.125</v>
      </c>
      <c r="J1758" s="161">
        <f t="shared" si="947"/>
        <v>0.05</v>
      </c>
      <c r="K1758" s="162">
        <f t="shared" ref="K1758:K1773" si="948">(B1758*H1758-((B1758*H1758)*I1758))-((B1758*H1758-((B1758*H1758)*I1758))*J1758)</f>
        <v>7122150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72</v>
      </c>
      <c r="C1759" s="287" t="str">
        <f t="shared" si="949"/>
        <v>PCS</v>
      </c>
      <c r="D1759" s="288">
        <f t="shared" si="949"/>
        <v>2</v>
      </c>
      <c r="E1759" s="289" t="str">
        <f t="shared" si="949"/>
        <v>CRAYON / OIL PASTEL JOYKO OP-36S PP CASE SEA WORLD</v>
      </c>
      <c r="F1759" s="158"/>
      <c r="G1759" s="159"/>
      <c r="H1759" s="160">
        <f t="shared" ref="H1759:J1759" si="950">H1721</f>
        <v>41500</v>
      </c>
      <c r="I1759" s="161">
        <f t="shared" si="950"/>
        <v>0.125</v>
      </c>
      <c r="J1759" s="161">
        <f t="shared" si="950"/>
        <v>0.05</v>
      </c>
      <c r="K1759" s="162">
        <f t="shared" si="948"/>
        <v>2483775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720</v>
      </c>
      <c r="C1760" s="287" t="str">
        <f t="shared" si="951"/>
        <v>PCS</v>
      </c>
      <c r="D1760" s="288">
        <f t="shared" si="951"/>
        <v>5</v>
      </c>
      <c r="E1760" s="289" t="str">
        <f t="shared" si="951"/>
        <v>CRAYON / OIL PASTEL PUTAR JOYKO TWCR-12S (PANJANG)</v>
      </c>
      <c r="F1760" s="158"/>
      <c r="G1760" s="159"/>
      <c r="H1760" s="160">
        <f t="shared" ref="H1760:J1760" si="952">H1722</f>
        <v>23900</v>
      </c>
      <c r="I1760" s="161">
        <f t="shared" si="952"/>
        <v>0.125</v>
      </c>
      <c r="J1760" s="161">
        <f t="shared" si="952"/>
        <v>0.05</v>
      </c>
      <c r="K1760" s="162">
        <f t="shared" si="948"/>
        <v>14304150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864</v>
      </c>
      <c r="C1761" s="287" t="str">
        <f t="shared" si="953"/>
        <v>PCS</v>
      </c>
      <c r="D1761" s="288">
        <f t="shared" si="953"/>
        <v>3</v>
      </c>
      <c r="E1761" s="289" t="str">
        <f t="shared" si="953"/>
        <v>GUNTING JOYKO SC-828</v>
      </c>
      <c r="F1761" s="158"/>
      <c r="G1761" s="159"/>
      <c r="H1761" s="160">
        <f t="shared" ref="H1761:J1761" si="954">H1723</f>
        <v>4350</v>
      </c>
      <c r="I1761" s="161">
        <f t="shared" si="954"/>
        <v>0.125</v>
      </c>
      <c r="J1761" s="161">
        <f t="shared" si="954"/>
        <v>0</v>
      </c>
      <c r="K1761" s="162">
        <f t="shared" si="948"/>
        <v>3288600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864</v>
      </c>
      <c r="C1762" s="287" t="str">
        <f t="shared" si="955"/>
        <v>PCS</v>
      </c>
      <c r="D1762" s="288">
        <f t="shared" si="955"/>
        <v>3</v>
      </c>
      <c r="E1762" s="289" t="str">
        <f t="shared" si="955"/>
        <v>GUNTING JOYKO SC-838</v>
      </c>
      <c r="F1762" s="158"/>
      <c r="G1762" s="159"/>
      <c r="H1762" s="160">
        <f t="shared" ref="H1762:J1762" si="956">H1724</f>
        <v>6500</v>
      </c>
      <c r="I1762" s="161">
        <f t="shared" si="956"/>
        <v>0.125</v>
      </c>
      <c r="J1762" s="161">
        <f t="shared" si="956"/>
        <v>0</v>
      </c>
      <c r="K1762" s="162">
        <f t="shared" si="948"/>
        <v>4914000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32112675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3182337.1621621619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32112675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0" t="str">
        <f>J1746</f>
        <v>NOVI / CONDRO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23120016</v>
      </c>
      <c r="F1788" s="200"/>
      <c r="G1788" s="201" t="s">
        <v>2</v>
      </c>
      <c r="H1788" s="312" t="str">
        <f>H1750</f>
        <v>LILY JULIAWATI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45275</v>
      </c>
      <c r="E1790" s="318"/>
      <c r="F1790" s="316"/>
      <c r="G1790" s="208"/>
      <c r="H1790" s="319" t="str">
        <f>H1752</f>
        <v>(REJO AGUNG)</v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 t="str">
        <f>H1753</f>
        <v>JOMBANG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4792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720</v>
      </c>
      <c r="C1796" s="292" t="str">
        <f t="shared" si="979"/>
        <v>PCS</v>
      </c>
      <c r="D1796" s="293">
        <f t="shared" si="979"/>
        <v>5</v>
      </c>
      <c r="E1796" s="294" t="str">
        <f t="shared" si="979"/>
        <v>CRAYON / OIL PASTEL JOYKO OP-12S PP CASE SEA WORLD</v>
      </c>
      <c r="F1796" s="235"/>
      <c r="G1796" s="236"/>
      <c r="H1796" s="237">
        <f t="shared" ref="H1796:J1796" si="980">H1758</f>
        <v>11900</v>
      </c>
      <c r="I1796" s="238">
        <f t="shared" si="980"/>
        <v>0.125</v>
      </c>
      <c r="J1796" s="238">
        <f t="shared" si="980"/>
        <v>0.05</v>
      </c>
      <c r="K1796" s="239">
        <f t="shared" ref="K1796:K1811" si="981">(B1796*H1796-((B1796*H1796)*I1796))-((B1796*H1796-((B1796*H1796)*I1796))*J1796)</f>
        <v>7122150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72</v>
      </c>
      <c r="C1797" s="292" t="str">
        <f t="shared" si="982"/>
        <v>PCS</v>
      </c>
      <c r="D1797" s="293">
        <f t="shared" si="982"/>
        <v>2</v>
      </c>
      <c r="E1797" s="294" t="str">
        <f t="shared" si="982"/>
        <v>CRAYON / OIL PASTEL JOYKO OP-36S PP CASE SEA WORLD</v>
      </c>
      <c r="F1797" s="235"/>
      <c r="G1797" s="236"/>
      <c r="H1797" s="237">
        <f t="shared" ref="H1797:J1797" si="983">H1759</f>
        <v>41500</v>
      </c>
      <c r="I1797" s="238">
        <f t="shared" si="983"/>
        <v>0.125</v>
      </c>
      <c r="J1797" s="238">
        <f t="shared" si="983"/>
        <v>0.05</v>
      </c>
      <c r="K1797" s="239">
        <f t="shared" si="981"/>
        <v>2483775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720</v>
      </c>
      <c r="C1798" s="292" t="str">
        <f t="shared" si="984"/>
        <v>PCS</v>
      </c>
      <c r="D1798" s="293">
        <f t="shared" si="984"/>
        <v>5</v>
      </c>
      <c r="E1798" s="294" t="str">
        <f t="shared" si="984"/>
        <v>CRAYON / OIL PASTEL PUTAR JOYKO TWCR-12S (PANJANG)</v>
      </c>
      <c r="F1798" s="235"/>
      <c r="G1798" s="236"/>
      <c r="H1798" s="237">
        <f t="shared" ref="H1798:J1798" si="985">H1760</f>
        <v>23900</v>
      </c>
      <c r="I1798" s="238">
        <f t="shared" si="985"/>
        <v>0.125</v>
      </c>
      <c r="J1798" s="238">
        <f t="shared" si="985"/>
        <v>0.05</v>
      </c>
      <c r="K1798" s="239">
        <f t="shared" si="981"/>
        <v>14304150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864</v>
      </c>
      <c r="C1799" s="292" t="str">
        <f t="shared" si="986"/>
        <v>PCS</v>
      </c>
      <c r="D1799" s="293">
        <f t="shared" si="986"/>
        <v>3</v>
      </c>
      <c r="E1799" s="294" t="str">
        <f t="shared" si="986"/>
        <v>GUNTING JOYKO SC-828</v>
      </c>
      <c r="F1799" s="235"/>
      <c r="G1799" s="236"/>
      <c r="H1799" s="237">
        <f t="shared" ref="H1799:J1799" si="987">H1761</f>
        <v>4350</v>
      </c>
      <c r="I1799" s="238">
        <f t="shared" si="987"/>
        <v>0.125</v>
      </c>
      <c r="J1799" s="238">
        <f t="shared" si="987"/>
        <v>0</v>
      </c>
      <c r="K1799" s="239">
        <f t="shared" si="981"/>
        <v>3288600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864</v>
      </c>
      <c r="C1800" s="292" t="str">
        <f t="shared" si="988"/>
        <v>PCS</v>
      </c>
      <c r="D1800" s="293">
        <f t="shared" si="988"/>
        <v>3</v>
      </c>
      <c r="E1800" s="294" t="str">
        <f t="shared" si="988"/>
        <v>GUNTING JOYKO SC-838</v>
      </c>
      <c r="F1800" s="235"/>
      <c r="G1800" s="236"/>
      <c r="H1800" s="237">
        <f t="shared" ref="H1800:J1800" si="989">H1762</f>
        <v>6500</v>
      </c>
      <c r="I1800" s="238">
        <f t="shared" si="989"/>
        <v>0.125</v>
      </c>
      <c r="J1800" s="238">
        <f t="shared" si="989"/>
        <v>0</v>
      </c>
      <c r="K1800" s="239">
        <f t="shared" si="981"/>
        <v>4914000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32112675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3182337.1621621619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32112675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7" t="str">
        <f>J1784</f>
        <v>NOVI / CONDRO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23120017</v>
      </c>
      <c r="G1826" s="11" t="s">
        <v>2</v>
      </c>
      <c r="H1826" s="354" t="s">
        <v>30</v>
      </c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>
        <v>45273</v>
      </c>
      <c r="E1828" s="360"/>
      <c r="F1828" s="358"/>
      <c r="G1828" s="18"/>
      <c r="H1828" s="361" t="s">
        <v>31</v>
      </c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 t="s">
        <v>32</v>
      </c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102</v>
      </c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720</v>
      </c>
      <c r="C1834" s="46" t="s">
        <v>103</v>
      </c>
      <c r="D1834" s="93">
        <v>5</v>
      </c>
      <c r="E1834" s="110" t="s">
        <v>76</v>
      </c>
      <c r="F1834" s="48"/>
      <c r="G1834" s="49"/>
      <c r="H1834" s="50">
        <v>11900</v>
      </c>
      <c r="I1834" s="51">
        <v>0.125</v>
      </c>
      <c r="J1834" s="51">
        <v>0.05</v>
      </c>
      <c r="K1834" s="52">
        <f t="shared" ref="K1834:K1849" si="1012">(B1834*H1834-((B1834*H1834)*I1834))-((B1834*H1834-((B1834*H1834)*I1834))*J1834)</f>
        <v>7122150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103</v>
      </c>
      <c r="D1835" s="93">
        <v>1</v>
      </c>
      <c r="E1835" s="110" t="s">
        <v>104</v>
      </c>
      <c r="F1835" s="48"/>
      <c r="G1835" s="49"/>
      <c r="H1835" s="50">
        <v>41500</v>
      </c>
      <c r="I1835" s="51">
        <v>0.125</v>
      </c>
      <c r="J1835" s="51">
        <v>0.05</v>
      </c>
      <c r="K1835" s="52">
        <f t="shared" si="1012"/>
        <v>1241887.5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8364037.5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828868.58108108095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8364037.5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8" t="s">
        <v>105</v>
      </c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23120017</v>
      </c>
      <c r="F1864" s="123"/>
      <c r="G1864" s="124" t="s">
        <v>2</v>
      </c>
      <c r="H1864" s="350" t="str">
        <f>H1826</f>
        <v>LILY JULIAWATI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45273</v>
      </c>
      <c r="E1866" s="328"/>
      <c r="F1866" s="326"/>
      <c r="G1866" s="131"/>
      <c r="H1866" s="329" t="str">
        <f>H1828</f>
        <v>(REJO AGUNG)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 t="str">
        <f>H1829</f>
        <v>JOMBANG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4789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720</v>
      </c>
      <c r="C1872" s="287" t="str">
        <f t="shared" si="1013"/>
        <v>SET</v>
      </c>
      <c r="D1872" s="288">
        <f t="shared" si="1013"/>
        <v>5</v>
      </c>
      <c r="E1872" s="289" t="str">
        <f t="shared" si="1013"/>
        <v>CRAYON / OIL PASTEL JOYKO OP-12S PP CASE SEA WORLD</v>
      </c>
      <c r="F1872" s="158"/>
      <c r="G1872" s="159"/>
      <c r="H1872" s="160">
        <f t="shared" ref="H1872:J1872" si="1014">H1834</f>
        <v>11900</v>
      </c>
      <c r="I1872" s="161">
        <f t="shared" si="1014"/>
        <v>0.125</v>
      </c>
      <c r="J1872" s="161">
        <f t="shared" si="1014"/>
        <v>0.05</v>
      </c>
      <c r="K1872" s="162">
        <f t="shared" ref="K1872:K1887" si="1015">(B1872*H1872-((B1872*H1872)*I1872))-((B1872*H1872-((B1872*H1872)*I1872))*J1872)</f>
        <v>7122150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SET</v>
      </c>
      <c r="D1873" s="288">
        <f t="shared" si="1016"/>
        <v>1</v>
      </c>
      <c r="E1873" s="289" t="str">
        <f t="shared" si="1016"/>
        <v>CRAYON / OIL PASTEL JOYKO OP-36S PP CASE SEA WORLD</v>
      </c>
      <c r="F1873" s="158"/>
      <c r="G1873" s="159"/>
      <c r="H1873" s="160">
        <f t="shared" ref="H1873:J1873" si="1017">H1835</f>
        <v>41500</v>
      </c>
      <c r="I1873" s="161">
        <f t="shared" si="1017"/>
        <v>0.125</v>
      </c>
      <c r="J1873" s="161">
        <f t="shared" si="1017"/>
        <v>0.05</v>
      </c>
      <c r="K1873" s="162">
        <f t="shared" si="1015"/>
        <v>1241887.5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8364037.5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828868.58108108095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8364037.5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0" t="str">
        <f>J1860</f>
        <v>NOVI / YO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23120017</v>
      </c>
      <c r="F1902" s="200"/>
      <c r="G1902" s="201" t="s">
        <v>2</v>
      </c>
      <c r="H1902" s="312" t="str">
        <f>H1864</f>
        <v>LILY JULIAWATI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45273</v>
      </c>
      <c r="E1904" s="318"/>
      <c r="F1904" s="316"/>
      <c r="G1904" s="208"/>
      <c r="H1904" s="319" t="str">
        <f>H1866</f>
        <v>(REJO AGUNG)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 t="str">
        <f>H1867</f>
        <v>JOMBANG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4789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720</v>
      </c>
      <c r="C1910" s="292" t="str">
        <f t="shared" si="1046"/>
        <v>SET</v>
      </c>
      <c r="D1910" s="293">
        <f t="shared" si="1046"/>
        <v>5</v>
      </c>
      <c r="E1910" s="294" t="str">
        <f t="shared" si="1046"/>
        <v>CRAYON / OIL PASTEL JOYKO OP-12S PP CASE SEA WORLD</v>
      </c>
      <c r="F1910" s="235"/>
      <c r="G1910" s="236"/>
      <c r="H1910" s="237">
        <f t="shared" ref="H1910:J1910" si="1047">H1872</f>
        <v>11900</v>
      </c>
      <c r="I1910" s="238">
        <f t="shared" si="1047"/>
        <v>0.125</v>
      </c>
      <c r="J1910" s="238">
        <f t="shared" si="1047"/>
        <v>0.05</v>
      </c>
      <c r="K1910" s="239">
        <f t="shared" ref="K1910:K1925" si="1048">(B1910*H1910-((B1910*H1910)*I1910))-((B1910*H1910-((B1910*H1910)*I1910))*J1910)</f>
        <v>7122150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SET</v>
      </c>
      <c r="D1911" s="293">
        <f t="shared" si="1049"/>
        <v>1</v>
      </c>
      <c r="E1911" s="294" t="str">
        <f t="shared" si="1049"/>
        <v>CRAYON / OIL PASTEL JOYKO OP-36S PP CASE SEA WORLD</v>
      </c>
      <c r="F1911" s="235"/>
      <c r="G1911" s="236"/>
      <c r="H1911" s="237">
        <f t="shared" ref="H1911:J1911" si="1050">H1873</f>
        <v>41500</v>
      </c>
      <c r="I1911" s="238">
        <f t="shared" si="1050"/>
        <v>0.125</v>
      </c>
      <c r="J1911" s="238">
        <f t="shared" si="1050"/>
        <v>0.05</v>
      </c>
      <c r="K1911" s="239">
        <f t="shared" si="1048"/>
        <v>1241887.5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8364037.5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828868.58108108095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8364037.5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7" t="str">
        <f>J1898</f>
        <v>NOVI / YO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23120018</v>
      </c>
      <c r="G1940" s="11" t="s">
        <v>2</v>
      </c>
      <c r="H1940" s="354" t="s">
        <v>107</v>
      </c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>
        <v>45273</v>
      </c>
      <c r="E1942" s="360"/>
      <c r="F1942" s="358"/>
      <c r="G1942" s="18"/>
      <c r="H1942" s="361" t="s">
        <v>108</v>
      </c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 t="s">
        <v>109</v>
      </c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106</v>
      </c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720</v>
      </c>
      <c r="C1948" s="46" t="s">
        <v>110</v>
      </c>
      <c r="D1948" s="93">
        <v>1</v>
      </c>
      <c r="E1948" s="63" t="s">
        <v>111</v>
      </c>
      <c r="F1948" s="48"/>
      <c r="G1948" s="49"/>
      <c r="H1948" s="50">
        <v>3700</v>
      </c>
      <c r="I1948" s="51">
        <v>0.125</v>
      </c>
      <c r="J1948" s="51"/>
      <c r="K1948" s="52">
        <f t="shared" ref="K1948:K1963" si="1079">(B1948*H1948-((B1948*H1948)*I1948))-((B1948*H1948-((B1948*H1948)*I1948))*J1948)</f>
        <v>2331000</v>
      </c>
      <c r="L1948" s="36"/>
    </row>
    <row r="1949" spans="1:12" s="10" customFormat="1" ht="14.1" customHeight="1" x14ac:dyDescent="0.25">
      <c r="A1949" s="45">
        <v>2</v>
      </c>
      <c r="B1949" s="46">
        <v>96</v>
      </c>
      <c r="C1949" s="46" t="s">
        <v>110</v>
      </c>
      <c r="D1949" s="93">
        <v>1</v>
      </c>
      <c r="E1949" s="110" t="s">
        <v>112</v>
      </c>
      <c r="F1949" s="48"/>
      <c r="G1949" s="49"/>
      <c r="H1949" s="50">
        <v>6300</v>
      </c>
      <c r="I1949" s="51">
        <v>0.125</v>
      </c>
      <c r="J1949" s="51"/>
      <c r="K1949" s="52">
        <f t="shared" si="1079"/>
        <v>529200</v>
      </c>
      <c r="L1949" s="36"/>
    </row>
    <row r="1950" spans="1:12" s="10" customFormat="1" ht="14.1" customHeight="1" x14ac:dyDescent="0.25">
      <c r="A1950" s="45">
        <v>3</v>
      </c>
      <c r="B1950" s="46">
        <v>60</v>
      </c>
      <c r="C1950" s="46" t="s">
        <v>113</v>
      </c>
      <c r="D1950" s="93"/>
      <c r="E1950" s="110" t="s">
        <v>114</v>
      </c>
      <c r="F1950" s="48"/>
      <c r="G1950" s="49"/>
      <c r="H1950" s="50">
        <v>12600</v>
      </c>
      <c r="I1950" s="51">
        <v>0.125</v>
      </c>
      <c r="J1950" s="51"/>
      <c r="K1950" s="52">
        <f t="shared" si="1079"/>
        <v>661500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3521700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348997.29729729728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3521700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8" t="s">
        <v>105</v>
      </c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23120018</v>
      </c>
      <c r="F1978" s="123"/>
      <c r="G1978" s="124" t="s">
        <v>2</v>
      </c>
      <c r="H1978" s="350" t="str">
        <f>H1940</f>
        <v>SETIAWAN BUDIONO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45273</v>
      </c>
      <c r="E1980" s="328"/>
      <c r="F1980" s="326"/>
      <c r="G1980" s="131"/>
      <c r="H1980" s="329" t="str">
        <f>H1942</f>
        <v>( PRIMA )</v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 t="str">
        <f>H1943</f>
        <v>PEKALONGAN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4788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720</v>
      </c>
      <c r="C1986" s="287" t="str">
        <f t="shared" si="1080"/>
        <v>PC</v>
      </c>
      <c r="D1986" s="288">
        <f t="shared" si="1080"/>
        <v>1</v>
      </c>
      <c r="E1986" s="289" t="str">
        <f t="shared" si="1080"/>
        <v>HIGHLIGHTER / STABILLO JOYKO HL-1/2/3/4/5 (Kn/Hj/Br/Pink/Or)</v>
      </c>
      <c r="F1986" s="158"/>
      <c r="G1986" s="159"/>
      <c r="H1986" s="160">
        <f t="shared" ref="H1986:J1986" si="1081">H1948</f>
        <v>3700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2331000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96</v>
      </c>
      <c r="C1987" s="287" t="str">
        <f t="shared" si="1083"/>
        <v>PC</v>
      </c>
      <c r="D1987" s="288">
        <f t="shared" si="1083"/>
        <v>1</v>
      </c>
      <c r="E1987" s="289" t="str">
        <f t="shared" si="1083"/>
        <v>NOTEBOOK JOYKO A6 NB-665</v>
      </c>
      <c r="F1987" s="158"/>
      <c r="G1987" s="159"/>
      <c r="H1987" s="160">
        <f t="shared" ref="H1987:J1987" si="1084">H1949</f>
        <v>6300</v>
      </c>
      <c r="I1987" s="161">
        <f t="shared" si="1084"/>
        <v>0.125</v>
      </c>
      <c r="J1987" s="161">
        <f t="shared" si="1084"/>
        <v>0</v>
      </c>
      <c r="K1987" s="162">
        <f t="shared" si="1082"/>
        <v>529200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60</v>
      </c>
      <c r="C1988" s="287" t="str">
        <f t="shared" si="1085"/>
        <v>LS</v>
      </c>
      <c r="D1988" s="288">
        <f t="shared" si="1085"/>
        <v>0</v>
      </c>
      <c r="E1988" s="289" t="str">
        <f t="shared" si="1085"/>
        <v>BALLPEN JOYKO BP-338 VOCUS</v>
      </c>
      <c r="F1988" s="158"/>
      <c r="G1988" s="159"/>
      <c r="H1988" s="160">
        <f t="shared" ref="H1988:J1988" si="1086">H1950</f>
        <v>12600</v>
      </c>
      <c r="I1988" s="161">
        <f t="shared" si="1086"/>
        <v>0.125</v>
      </c>
      <c r="J1988" s="161">
        <f t="shared" si="1086"/>
        <v>0</v>
      </c>
      <c r="K1988" s="162">
        <f t="shared" si="1082"/>
        <v>661500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3521700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348997.29729729728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3521700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0" t="str">
        <f>J1974</f>
        <v>NOVI / YO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23120018</v>
      </c>
      <c r="F2016" s="200"/>
      <c r="G2016" s="201" t="s">
        <v>2</v>
      </c>
      <c r="H2016" s="312" t="str">
        <f>H1978</f>
        <v>SETIAWAN BUDIONO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45273</v>
      </c>
      <c r="E2018" s="318"/>
      <c r="F2018" s="316"/>
      <c r="G2018" s="208"/>
      <c r="H2018" s="319" t="str">
        <f>H1980</f>
        <v>( PRIMA )</v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 t="str">
        <f>H1981</f>
        <v>PEKALONGAN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4788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720</v>
      </c>
      <c r="C2024" s="292" t="str">
        <f t="shared" si="1113"/>
        <v>PC</v>
      </c>
      <c r="D2024" s="293">
        <f t="shared" si="1113"/>
        <v>1</v>
      </c>
      <c r="E2024" s="294" t="str">
        <f t="shared" si="1113"/>
        <v>HIGHLIGHTER / STABILLO JOYKO HL-1/2/3/4/5 (Kn/Hj/Br/Pink/Or)</v>
      </c>
      <c r="F2024" s="235"/>
      <c r="G2024" s="236"/>
      <c r="H2024" s="237">
        <f t="shared" ref="H2024:J2024" si="1114">H1986</f>
        <v>3700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2331000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96</v>
      </c>
      <c r="C2025" s="292" t="str">
        <f t="shared" si="1116"/>
        <v>PC</v>
      </c>
      <c r="D2025" s="293">
        <f t="shared" si="1116"/>
        <v>1</v>
      </c>
      <c r="E2025" s="294" t="str">
        <f t="shared" si="1116"/>
        <v>NOTEBOOK JOYKO A6 NB-665</v>
      </c>
      <c r="F2025" s="235"/>
      <c r="G2025" s="236"/>
      <c r="H2025" s="237">
        <f t="shared" ref="H2025:J2025" si="1117">H1987</f>
        <v>6300</v>
      </c>
      <c r="I2025" s="238">
        <f t="shared" si="1117"/>
        <v>0.125</v>
      </c>
      <c r="J2025" s="238">
        <f t="shared" si="1117"/>
        <v>0</v>
      </c>
      <c r="K2025" s="239">
        <f t="shared" si="1115"/>
        <v>529200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60</v>
      </c>
      <c r="C2026" s="292" t="str">
        <f t="shared" si="1118"/>
        <v>LS</v>
      </c>
      <c r="D2026" s="293">
        <f t="shared" si="1118"/>
        <v>0</v>
      </c>
      <c r="E2026" s="294" t="str">
        <f t="shared" si="1118"/>
        <v>BALLPEN JOYKO BP-338 VOCUS</v>
      </c>
      <c r="F2026" s="235"/>
      <c r="G2026" s="236"/>
      <c r="H2026" s="237">
        <f t="shared" ref="H2026:J2026" si="1119">H1988</f>
        <v>12600</v>
      </c>
      <c r="I2026" s="238">
        <f t="shared" si="1119"/>
        <v>0.125</v>
      </c>
      <c r="J2026" s="238">
        <f t="shared" si="1119"/>
        <v>0</v>
      </c>
      <c r="K2026" s="239">
        <f t="shared" si="1115"/>
        <v>661500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3521700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348997.29729729728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3521700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7" t="str">
        <f>J2012</f>
        <v>NOVI / YO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23120019</v>
      </c>
      <c r="G2054" s="11" t="s">
        <v>2</v>
      </c>
      <c r="H2054" s="354" t="s">
        <v>67</v>
      </c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>
        <v>45275</v>
      </c>
      <c r="E2056" s="360"/>
      <c r="F2056" s="358"/>
      <c r="G2056" s="18"/>
      <c r="H2056" s="361" t="s">
        <v>39</v>
      </c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 t="s">
        <v>68</v>
      </c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116</v>
      </c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100</v>
      </c>
      <c r="C2062" s="46" t="s">
        <v>34</v>
      </c>
      <c r="D2062" s="93">
        <v>5</v>
      </c>
      <c r="E2062" s="110" t="s">
        <v>117</v>
      </c>
      <c r="F2062" s="48"/>
      <c r="G2062" s="49"/>
      <c r="H2062" s="50">
        <v>84000</v>
      </c>
      <c r="I2062" s="51">
        <v>0.125</v>
      </c>
      <c r="J2062" s="51">
        <v>0.05</v>
      </c>
      <c r="K2062" s="52">
        <f t="shared" ref="K2062:K2077" si="1146">(B2062*H2062-((B2062*H2062)*I2062))-((B2062*H2062-((B2062*H2062)*I2062))*J2062)</f>
        <v>6982500</v>
      </c>
      <c r="L2062" s="36"/>
    </row>
    <row r="2063" spans="1:12" s="10" customFormat="1" ht="14.1" customHeight="1" x14ac:dyDescent="0.25">
      <c r="A2063" s="45">
        <v>2</v>
      </c>
      <c r="B2063" s="46">
        <v>80</v>
      </c>
      <c r="C2063" s="46" t="s">
        <v>34</v>
      </c>
      <c r="D2063" s="93">
        <v>2</v>
      </c>
      <c r="E2063" s="110" t="s">
        <v>118</v>
      </c>
      <c r="F2063" s="48"/>
      <c r="G2063" s="49"/>
      <c r="H2063" s="50">
        <v>49200</v>
      </c>
      <c r="I2063" s="51">
        <v>0.125</v>
      </c>
      <c r="J2063" s="51"/>
      <c r="K2063" s="52">
        <f t="shared" si="1146"/>
        <v>3444000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34</v>
      </c>
      <c r="D2064" s="93">
        <v>1</v>
      </c>
      <c r="E2064" s="110" t="s">
        <v>119</v>
      </c>
      <c r="F2064" s="48"/>
      <c r="G2064" s="49"/>
      <c r="H2064" s="50">
        <v>162000</v>
      </c>
      <c r="I2064" s="51">
        <v>0.125</v>
      </c>
      <c r="J2064" s="51">
        <v>0.05</v>
      </c>
      <c r="K2064" s="52">
        <f t="shared" si="1146"/>
        <v>3231900</v>
      </c>
      <c r="L2064" s="36"/>
    </row>
    <row r="2065" spans="1:12" s="10" customFormat="1" ht="14.1" customHeight="1" x14ac:dyDescent="0.25">
      <c r="A2065" s="45">
        <v>4</v>
      </c>
      <c r="B2065" s="46">
        <v>24</v>
      </c>
      <c r="C2065" s="46" t="s">
        <v>47</v>
      </c>
      <c r="D2065" s="93">
        <v>1</v>
      </c>
      <c r="E2065" s="110" t="s">
        <v>120</v>
      </c>
      <c r="F2065" s="48"/>
      <c r="G2065" s="49"/>
      <c r="H2065" s="50">
        <v>11100</v>
      </c>
      <c r="I2065" s="51">
        <v>0.125</v>
      </c>
      <c r="J2065" s="51"/>
      <c r="K2065" s="52">
        <f t="shared" si="1146"/>
        <v>233100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13891500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1376635.1351351349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13891500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8" t="s">
        <v>36</v>
      </c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23120019</v>
      </c>
      <c r="F2092" s="123"/>
      <c r="G2092" s="124" t="s">
        <v>2</v>
      </c>
      <c r="H2092" s="350" t="str">
        <f>H2054</f>
        <v>CV LANCAR JAYA SENTOSA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45275</v>
      </c>
      <c r="E2094" s="328"/>
      <c r="F2094" s="326"/>
      <c r="G2094" s="131"/>
      <c r="H2094" s="329" t="str">
        <f>H2056</f>
        <v/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 t="str">
        <f>H2057</f>
        <v>MALANG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3296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100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STAPLER JOYKO HD-10CL</v>
      </c>
      <c r="F2100" s="158"/>
      <c r="G2100" s="159"/>
      <c r="H2100" s="160">
        <f t="shared" ref="H2100:J2100" si="1148">H2062</f>
        <v>84000</v>
      </c>
      <c r="I2100" s="161">
        <f t="shared" si="1148"/>
        <v>0.125</v>
      </c>
      <c r="J2100" s="161">
        <f t="shared" si="1148"/>
        <v>0.05</v>
      </c>
      <c r="K2100" s="162">
        <f t="shared" ref="K2100:K2115" si="1149">(B2100*H2100-((B2100*H2100)*I2100))-((B2100*H2100-((B2100*H2100)*I2100))*J2100)</f>
        <v>6982500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80</v>
      </c>
      <c r="C2101" s="287" t="str">
        <f t="shared" si="1150"/>
        <v>LSN</v>
      </c>
      <c r="D2101" s="288">
        <f t="shared" si="1150"/>
        <v>2</v>
      </c>
      <c r="E2101" s="289" t="str">
        <f t="shared" si="1150"/>
        <v>ISI CUTTER 18 MM JOYKO L-150 AM (BESAR)</v>
      </c>
      <c r="F2101" s="158"/>
      <c r="G2101" s="159"/>
      <c r="H2101" s="160">
        <f t="shared" ref="H2101:J2101" si="1151">H2063</f>
        <v>49200</v>
      </c>
      <c r="I2101" s="161">
        <f t="shared" si="1151"/>
        <v>0.125</v>
      </c>
      <c r="J2101" s="161">
        <f t="shared" si="1151"/>
        <v>0</v>
      </c>
      <c r="K2101" s="162">
        <f t="shared" si="1149"/>
        <v>3444000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24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CUTTER 18 MM JOYKO L-500 + ISI (BESAR)</v>
      </c>
      <c r="F2102" s="158"/>
      <c r="G2102" s="159"/>
      <c r="H2102" s="160">
        <f t="shared" ref="H2102:J2102" si="1153">H2064</f>
        <v>162000</v>
      </c>
      <c r="I2102" s="161">
        <f t="shared" si="1153"/>
        <v>0.125</v>
      </c>
      <c r="J2102" s="161">
        <f t="shared" si="1153"/>
        <v>0.05</v>
      </c>
      <c r="K2102" s="162">
        <f t="shared" si="1149"/>
        <v>3231900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24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TAPE CUTTER JOYKO TD-102</v>
      </c>
      <c r="F2103" s="158"/>
      <c r="G2103" s="159"/>
      <c r="H2103" s="160">
        <f t="shared" ref="H2103:J2103" si="1155">H2065</f>
        <v>11100</v>
      </c>
      <c r="I2103" s="161">
        <f t="shared" si="1155"/>
        <v>0.125</v>
      </c>
      <c r="J2103" s="161">
        <f t="shared" si="1155"/>
        <v>0</v>
      </c>
      <c r="K2103" s="162">
        <f t="shared" si="1149"/>
        <v>233100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13891500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1376635.1351351349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13891500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0" t="str">
        <f>J2088</f>
        <v>NOVI / CONDRO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23120019</v>
      </c>
      <c r="F2130" s="200"/>
      <c r="G2130" s="201" t="s">
        <v>2</v>
      </c>
      <c r="H2130" s="312" t="str">
        <f>H2092</f>
        <v>CV LANCAR JAYA SENTOSA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45275</v>
      </c>
      <c r="E2132" s="318"/>
      <c r="F2132" s="316"/>
      <c r="G2132" s="208"/>
      <c r="H2132" s="319" t="str">
        <f>H2094</f>
        <v/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 t="str">
        <f>H2095</f>
        <v>MALANG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3296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100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STAPLER JOYKO HD-10CL</v>
      </c>
      <c r="F2138" s="235"/>
      <c r="G2138" s="236"/>
      <c r="H2138" s="237">
        <f t="shared" ref="H2138:J2138" si="1181">H2100</f>
        <v>84000</v>
      </c>
      <c r="I2138" s="238">
        <f t="shared" si="1181"/>
        <v>0.125</v>
      </c>
      <c r="J2138" s="238">
        <f t="shared" si="1181"/>
        <v>0.05</v>
      </c>
      <c r="K2138" s="239">
        <f t="shared" ref="K2138:K2153" si="1182">(B2138*H2138-((B2138*H2138)*I2138))-((B2138*H2138-((B2138*H2138)*I2138))*J2138)</f>
        <v>6982500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80</v>
      </c>
      <c r="C2139" s="292" t="str">
        <f t="shared" si="1183"/>
        <v>LSN</v>
      </c>
      <c r="D2139" s="293">
        <f t="shared" si="1183"/>
        <v>2</v>
      </c>
      <c r="E2139" s="294" t="str">
        <f t="shared" si="1183"/>
        <v>ISI CUTTER 18 MM JOYKO L-150 AM (BESAR)</v>
      </c>
      <c r="F2139" s="235"/>
      <c r="G2139" s="236"/>
      <c r="H2139" s="237">
        <f t="shared" ref="H2139:J2139" si="1184">H2101</f>
        <v>49200</v>
      </c>
      <c r="I2139" s="238">
        <f t="shared" si="1184"/>
        <v>0.125</v>
      </c>
      <c r="J2139" s="238">
        <f t="shared" si="1184"/>
        <v>0</v>
      </c>
      <c r="K2139" s="239">
        <f t="shared" si="1182"/>
        <v>3444000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24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CUTTER 18 MM JOYKO L-500 + ISI (BESAR)</v>
      </c>
      <c r="F2140" s="235"/>
      <c r="G2140" s="236"/>
      <c r="H2140" s="237">
        <f t="shared" ref="H2140:J2140" si="1186">H2102</f>
        <v>162000</v>
      </c>
      <c r="I2140" s="238">
        <f t="shared" si="1186"/>
        <v>0.125</v>
      </c>
      <c r="J2140" s="238">
        <f t="shared" si="1186"/>
        <v>0.05</v>
      </c>
      <c r="K2140" s="239">
        <f t="shared" si="1182"/>
        <v>3231900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24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TAPE CUTTER JOYKO TD-102</v>
      </c>
      <c r="F2141" s="235"/>
      <c r="G2141" s="236"/>
      <c r="H2141" s="237">
        <f t="shared" ref="H2141:J2141" si="1188">H2103</f>
        <v>11100</v>
      </c>
      <c r="I2141" s="238">
        <f t="shared" si="1188"/>
        <v>0.125</v>
      </c>
      <c r="J2141" s="238">
        <f t="shared" si="1188"/>
        <v>0</v>
      </c>
      <c r="K2141" s="239">
        <f t="shared" si="1182"/>
        <v>233100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13891500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1376635.1351351349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13891500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7" t="str">
        <f>J2126</f>
        <v>NOVI / CONDRO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23120020</v>
      </c>
      <c r="G2168" s="11" t="s">
        <v>2</v>
      </c>
      <c r="H2168" s="354" t="s">
        <v>107</v>
      </c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>
        <v>45276</v>
      </c>
      <c r="E2170" s="360"/>
      <c r="F2170" s="358"/>
      <c r="G2170" s="18"/>
      <c r="H2170" s="361" t="s">
        <v>108</v>
      </c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 t="s">
        <v>109</v>
      </c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124</v>
      </c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12</v>
      </c>
      <c r="C2176" s="46" t="s">
        <v>47</v>
      </c>
      <c r="D2176" s="93" t="s">
        <v>39</v>
      </c>
      <c r="E2176" s="110" t="s">
        <v>125</v>
      </c>
      <c r="F2176" s="48"/>
      <c r="G2176" s="49"/>
      <c r="H2176" s="50">
        <v>110000</v>
      </c>
      <c r="I2176" s="51"/>
      <c r="J2176" s="51"/>
      <c r="K2176" s="52">
        <f t="shared" ref="K2176:K2191" si="1213">(B2176*H2176-((B2176*H2176)*I2176))-((B2176*H2176-((B2176*H2176)*I2176))*J2176)</f>
        <v>1320000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1320000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130810.8108108108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1320000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8" t="s">
        <v>36</v>
      </c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23120020</v>
      </c>
      <c r="F2206" s="123"/>
      <c r="G2206" s="124" t="s">
        <v>2</v>
      </c>
      <c r="H2206" s="350" t="str">
        <f>H2168</f>
        <v>SETIAWAN BUDIONO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45276</v>
      </c>
      <c r="E2208" s="328"/>
      <c r="F2208" s="326"/>
      <c r="G2208" s="131"/>
      <c r="H2208" s="329" t="str">
        <f>H2170</f>
        <v>( PRIMA )</v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 t="str">
        <f>H2171</f>
        <v>PEKALONGAN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0654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12</v>
      </c>
      <c r="C2214" s="287" t="str">
        <f t="shared" si="1214"/>
        <v>PCS</v>
      </c>
      <c r="D2214" s="288" t="str">
        <f t="shared" si="1214"/>
        <v/>
      </c>
      <c r="E2214" s="289" t="str">
        <f t="shared" si="1214"/>
        <v>RAK SUSUN BESI 5 SUSUN</v>
      </c>
      <c r="F2214" s="158"/>
      <c r="G2214" s="159"/>
      <c r="H2214" s="160">
        <f t="shared" ref="H2214:J2214" si="1215">H2176</f>
        <v>110000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1320000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1320000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130810.8108108108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1320000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0" t="str">
        <f>J2202</f>
        <v>NOVI / CONDRO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23120020</v>
      </c>
      <c r="F2244" s="200"/>
      <c r="G2244" s="201" t="s">
        <v>2</v>
      </c>
      <c r="H2244" s="312" t="str">
        <f>H2206</f>
        <v>SETIAWAN BUDIONO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45276</v>
      </c>
      <c r="E2246" s="318"/>
      <c r="F2246" s="316"/>
      <c r="G2246" s="208"/>
      <c r="H2246" s="319" t="str">
        <f>H2208</f>
        <v>( PRIMA )</v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 t="str">
        <f>H2209</f>
        <v>PEKALONGAN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0654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12</v>
      </c>
      <c r="C2252" s="292" t="str">
        <f t="shared" si="1247"/>
        <v>PCS</v>
      </c>
      <c r="D2252" s="293" t="str">
        <f t="shared" si="1247"/>
        <v/>
      </c>
      <c r="E2252" s="294" t="str">
        <f t="shared" si="1247"/>
        <v>RAK SUSUN BESI 5 SUSUN</v>
      </c>
      <c r="F2252" s="235"/>
      <c r="G2252" s="236"/>
      <c r="H2252" s="237">
        <f t="shared" ref="H2252:J2252" si="1248">H2214</f>
        <v>110000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1320000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1320000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130810.8108108108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1320000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7" t="str">
        <f>J2240</f>
        <v>NOVI / CONDRO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23120021</v>
      </c>
      <c r="G2282" s="11" t="s">
        <v>2</v>
      </c>
      <c r="H2282" s="354" t="s">
        <v>30</v>
      </c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>
        <v>45276</v>
      </c>
      <c r="E2284" s="360"/>
      <c r="F2284" s="358"/>
      <c r="G2284" s="18"/>
      <c r="H2284" s="361" t="s">
        <v>31</v>
      </c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 t="s">
        <v>32</v>
      </c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126</v>
      </c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</v>
      </c>
      <c r="C2290" s="46" t="s">
        <v>34</v>
      </c>
      <c r="D2290" s="93">
        <v>5</v>
      </c>
      <c r="E2290" s="110" t="s">
        <v>117</v>
      </c>
      <c r="F2290" s="48"/>
      <c r="G2290" s="49"/>
      <c r="H2290" s="50">
        <v>84000</v>
      </c>
      <c r="I2290" s="51">
        <v>0.125</v>
      </c>
      <c r="J2290" s="51">
        <v>0.05</v>
      </c>
      <c r="K2290" s="52">
        <f t="shared" ref="K2290:K2305" si="1280">(B2290*H2290-((B2290*H2290)*I2290))-((B2290*H2290-((B2290*H2290)*I2290))*J2290)</f>
        <v>6982500</v>
      </c>
      <c r="L2290" s="36"/>
    </row>
    <row r="2291" spans="1:12" s="10" customFormat="1" ht="14.1" customHeight="1" x14ac:dyDescent="0.25">
      <c r="A2291" s="45">
        <v>2</v>
      </c>
      <c r="B2291" s="46">
        <v>60</v>
      </c>
      <c r="C2291" s="46" t="s">
        <v>34</v>
      </c>
      <c r="D2291" s="93">
        <v>1</v>
      </c>
      <c r="E2291" s="110" t="s">
        <v>127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3024000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10006500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991635.13513513503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10006500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8" t="s">
        <v>36</v>
      </c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23120021</v>
      </c>
      <c r="F2320" s="123"/>
      <c r="G2320" s="124" t="s">
        <v>2</v>
      </c>
      <c r="H2320" s="350" t="str">
        <f>H2282</f>
        <v>LILY JULIAWATI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45276</v>
      </c>
      <c r="E2322" s="328"/>
      <c r="F2322" s="326"/>
      <c r="G2322" s="131"/>
      <c r="H2322" s="329" t="str">
        <f>H2284</f>
        <v>(REJO AGUNG)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 t="str">
        <f>H2285</f>
        <v>JOMBANG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0705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100</v>
      </c>
      <c r="C2328" s="287" t="str">
        <f t="shared" si="1281"/>
        <v>LSN</v>
      </c>
      <c r="D2328" s="288">
        <f t="shared" si="1281"/>
        <v>5</v>
      </c>
      <c r="E2328" s="289" t="str">
        <f t="shared" si="1281"/>
        <v>STAPLER JOYKO HD-10CL</v>
      </c>
      <c r="F2328" s="158"/>
      <c r="G2328" s="159"/>
      <c r="H2328" s="160">
        <f t="shared" ref="H2328:J2328" si="1282">H2290</f>
        <v>84000</v>
      </c>
      <c r="I2328" s="161">
        <f t="shared" si="1282"/>
        <v>0.125</v>
      </c>
      <c r="J2328" s="161">
        <f t="shared" si="1282"/>
        <v>0.05</v>
      </c>
      <c r="K2328" s="162">
        <f t="shared" ref="K2328:K2343" si="1283">(B2328*H2328-((B2328*H2328)*I2328))-((B2328*H2328-((B2328*H2328)*I2328))*J2328)</f>
        <v>6982500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60</v>
      </c>
      <c r="C2329" s="287" t="str">
        <f t="shared" si="1284"/>
        <v>LSN</v>
      </c>
      <c r="D2329" s="288">
        <f t="shared" si="1284"/>
        <v>1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3024000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10006500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991635.13513513503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10006500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0" t="str">
        <f>J2316</f>
        <v>NOVI / CONDRO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23120021</v>
      </c>
      <c r="F2358" s="200"/>
      <c r="G2358" s="201" t="s">
        <v>2</v>
      </c>
      <c r="H2358" s="312" t="str">
        <f>H2320</f>
        <v>LILY JULIAWATI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45276</v>
      </c>
      <c r="E2360" s="318"/>
      <c r="F2360" s="316"/>
      <c r="G2360" s="208"/>
      <c r="H2360" s="319" t="str">
        <f>H2322</f>
        <v>(REJO AGUNG)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 t="str">
        <f>H2323</f>
        <v>JOMBANG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0705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100</v>
      </c>
      <c r="C2366" s="292" t="str">
        <f t="shared" si="1314"/>
        <v>LSN</v>
      </c>
      <c r="D2366" s="293">
        <f t="shared" si="1314"/>
        <v>5</v>
      </c>
      <c r="E2366" s="294" t="str">
        <f t="shared" si="1314"/>
        <v>STAPLER JOYKO HD-10CL</v>
      </c>
      <c r="F2366" s="235"/>
      <c r="G2366" s="236"/>
      <c r="H2366" s="237">
        <f t="shared" ref="H2366:J2366" si="1315">H2328</f>
        <v>84000</v>
      </c>
      <c r="I2366" s="238">
        <f t="shared" si="1315"/>
        <v>0.125</v>
      </c>
      <c r="J2366" s="238">
        <f t="shared" si="1315"/>
        <v>0.05</v>
      </c>
      <c r="K2366" s="239">
        <f t="shared" ref="K2366:K2381" si="1316">(B2366*H2366-((B2366*H2366)*I2366))-((B2366*H2366-((B2366*H2366)*I2366))*J2366)</f>
        <v>6982500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60</v>
      </c>
      <c r="C2367" s="292" t="str">
        <f t="shared" si="1317"/>
        <v>LSN</v>
      </c>
      <c r="D2367" s="293">
        <f t="shared" si="1317"/>
        <v>1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3024000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10006500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991635.13513513503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10006500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7" t="str">
        <f>J2354</f>
        <v>NOVI / CONDRO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23120022</v>
      </c>
      <c r="G2396" s="11" t="s">
        <v>2</v>
      </c>
      <c r="H2396" s="354" t="s">
        <v>44</v>
      </c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>
        <v>45276</v>
      </c>
      <c r="E2398" s="360"/>
      <c r="F2398" s="358"/>
      <c r="G2398" s="18"/>
      <c r="H2398" s="361" t="s">
        <v>45</v>
      </c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 t="s">
        <v>46</v>
      </c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128</v>
      </c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40</v>
      </c>
      <c r="C2404" s="46" t="s">
        <v>129</v>
      </c>
      <c r="D2404" s="93">
        <v>2</v>
      </c>
      <c r="E2404" s="110" t="s">
        <v>130</v>
      </c>
      <c r="F2404" s="48"/>
      <c r="G2404" s="49"/>
      <c r="H2404" s="50">
        <v>42000</v>
      </c>
      <c r="I2404" s="51">
        <v>0.13500000000000001</v>
      </c>
      <c r="J2404" s="51"/>
      <c r="K2404" s="52">
        <f t="shared" ref="K2404:K2419" si="1347">(B2404*H2404-((B2404*H2404)*I2404))-((B2404*H2404-((B2404*H2404)*I2404))*J2404)</f>
        <v>1453200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1453200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144010.8108108108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1453200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8" t="s">
        <v>36</v>
      </c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23120022</v>
      </c>
      <c r="F2434" s="123"/>
      <c r="G2434" s="124" t="s">
        <v>2</v>
      </c>
      <c r="H2434" s="350" t="str">
        <f>H2396</f>
        <v>CV PELITA JAYA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45276</v>
      </c>
      <c r="E2436" s="328"/>
      <c r="F2436" s="326"/>
      <c r="G2436" s="131"/>
      <c r="H2436" s="329" t="str">
        <f>H2398</f>
        <v>(ANUGERAH SEJAHTERA)</v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 t="str">
        <f>H2399</f>
        <v>PURWOKERTO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0707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40</v>
      </c>
      <c r="C2442" s="287" t="str">
        <f t="shared" si="1348"/>
        <v>PAK</v>
      </c>
      <c r="D2442" s="288">
        <f t="shared" si="1348"/>
        <v>2</v>
      </c>
      <c r="E2442" s="289" t="str">
        <f t="shared" si="1348"/>
        <v>ISI STAPLER (STAPLES) KENKO 1210 PREMIUM (23/10)</v>
      </c>
      <c r="F2442" s="158"/>
      <c r="G2442" s="159"/>
      <c r="H2442" s="160">
        <f t="shared" ref="H2442:J2442" si="1349">H2404</f>
        <v>42000</v>
      </c>
      <c r="I2442" s="161">
        <f t="shared" si="1349"/>
        <v>0.13500000000000001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1453200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1453200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144010.8108108108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1453200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0" t="str">
        <f>J2430</f>
        <v>NOVI / CONDRO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23120022</v>
      </c>
      <c r="F2472" s="200"/>
      <c r="G2472" s="201" t="s">
        <v>2</v>
      </c>
      <c r="H2472" s="312" t="str">
        <f>H2434</f>
        <v>CV PELITA JAYA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45276</v>
      </c>
      <c r="E2474" s="318"/>
      <c r="F2474" s="316"/>
      <c r="G2474" s="208"/>
      <c r="H2474" s="319" t="str">
        <f>H2436</f>
        <v>(ANUGERAH SEJAHTERA)</v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 t="str">
        <f>H2437</f>
        <v>PURWOKERTO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0707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40</v>
      </c>
      <c r="C2480" s="292" t="str">
        <f t="shared" si="1381"/>
        <v>PAK</v>
      </c>
      <c r="D2480" s="293">
        <f t="shared" si="1381"/>
        <v>2</v>
      </c>
      <c r="E2480" s="294" t="str">
        <f t="shared" si="1381"/>
        <v>ISI STAPLER (STAPLES) KENKO 1210 PREMIUM (23/10)</v>
      </c>
      <c r="F2480" s="235"/>
      <c r="G2480" s="236"/>
      <c r="H2480" s="237">
        <f t="shared" ref="H2480:J2480" si="1382">H2442</f>
        <v>42000</v>
      </c>
      <c r="I2480" s="238">
        <f t="shared" si="1382"/>
        <v>0.13500000000000001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1453200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1453200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144010.8108108108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1453200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7" t="str">
        <f>J2468</f>
        <v>NOVI / CONDRO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23120023</v>
      </c>
      <c r="G2510" s="11" t="s">
        <v>2</v>
      </c>
      <c r="H2510" s="375" t="s">
        <v>94</v>
      </c>
      <c r="I2510" s="375"/>
      <c r="J2510" s="375"/>
      <c r="K2510" s="37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77"/>
      <c r="I2511" s="377"/>
      <c r="J2511" s="377"/>
      <c r="K2511" s="37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>
        <v>45278</v>
      </c>
      <c r="E2512" s="360"/>
      <c r="F2512" s="358"/>
      <c r="G2512" s="18"/>
      <c r="H2512" s="361" t="s">
        <v>95</v>
      </c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 t="s">
        <v>96</v>
      </c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131</v>
      </c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432</v>
      </c>
      <c r="C2518" s="46" t="s">
        <v>47</v>
      </c>
      <c r="D2518" s="93">
        <v>3</v>
      </c>
      <c r="E2518" s="110" t="s">
        <v>98</v>
      </c>
      <c r="F2518" s="48"/>
      <c r="G2518" s="49"/>
      <c r="H2518" s="50">
        <v>23900</v>
      </c>
      <c r="I2518" s="51">
        <v>0.125</v>
      </c>
      <c r="J2518" s="51">
        <v>0.05</v>
      </c>
      <c r="K2518" s="52">
        <f t="shared" ref="K2518:K2533" si="1414">(B2518*H2518-((B2518*H2518)*I2518))-((B2518*H2518-((B2518*H2518)*I2518))*J2518)</f>
        <v>8582490</v>
      </c>
      <c r="L2518" s="36"/>
    </row>
    <row r="2519" spans="1:12" s="10" customFormat="1" ht="14.1" customHeight="1" x14ac:dyDescent="0.25">
      <c r="A2519" s="45">
        <v>2</v>
      </c>
      <c r="B2519" s="46">
        <v>720</v>
      </c>
      <c r="C2519" s="46" t="s">
        <v>47</v>
      </c>
      <c r="D2519" s="93">
        <v>5</v>
      </c>
      <c r="E2519" s="110" t="s">
        <v>76</v>
      </c>
      <c r="F2519" s="48"/>
      <c r="G2519" s="49"/>
      <c r="H2519" s="50">
        <v>11900</v>
      </c>
      <c r="I2519" s="51">
        <v>0.125</v>
      </c>
      <c r="J2519" s="51">
        <v>0.05</v>
      </c>
      <c r="K2519" s="52">
        <f t="shared" si="1414"/>
        <v>7122150</v>
      </c>
      <c r="L2519" s="36"/>
    </row>
    <row r="2520" spans="1:12" s="10" customFormat="1" ht="14.1" customHeight="1" x14ac:dyDescent="0.25">
      <c r="A2520" s="45">
        <v>3</v>
      </c>
      <c r="B2520" s="46">
        <v>216</v>
      </c>
      <c r="C2520" s="46" t="s">
        <v>47</v>
      </c>
      <c r="D2520" s="93">
        <v>3</v>
      </c>
      <c r="E2520" s="110" t="s">
        <v>90</v>
      </c>
      <c r="F2520" s="48"/>
      <c r="G2520" s="49"/>
      <c r="H2520" s="50">
        <v>23000</v>
      </c>
      <c r="I2520" s="51">
        <v>0.125</v>
      </c>
      <c r="J2520" s="51">
        <v>0.05</v>
      </c>
      <c r="K2520" s="52">
        <f t="shared" si="1414"/>
        <v>4129650</v>
      </c>
      <c r="L2520" s="36"/>
    </row>
    <row r="2521" spans="1:12" s="10" customFormat="1" ht="14.1" customHeight="1" x14ac:dyDescent="0.25">
      <c r="A2521" s="45">
        <v>4</v>
      </c>
      <c r="B2521" s="46">
        <v>144</v>
      </c>
      <c r="C2521" s="46" t="s">
        <v>47</v>
      </c>
      <c r="D2521" s="93">
        <v>3</v>
      </c>
      <c r="E2521" s="110" t="s">
        <v>91</v>
      </c>
      <c r="F2521" s="48"/>
      <c r="G2521" s="49"/>
      <c r="H2521" s="50">
        <v>29600</v>
      </c>
      <c r="I2521" s="51">
        <v>0.125</v>
      </c>
      <c r="J2521" s="51">
        <v>0.05</v>
      </c>
      <c r="K2521" s="52">
        <f t="shared" si="1414"/>
        <v>3543120</v>
      </c>
      <c r="L2521" s="36"/>
    </row>
    <row r="2522" spans="1:12" s="10" customFormat="1" ht="14.1" customHeight="1" x14ac:dyDescent="0.25">
      <c r="A2522" s="45">
        <v>5</v>
      </c>
      <c r="B2522" s="46">
        <v>108</v>
      </c>
      <c r="C2522" s="46" t="s">
        <v>47</v>
      </c>
      <c r="D2522" s="93">
        <v>3</v>
      </c>
      <c r="E2522" s="110" t="s">
        <v>104</v>
      </c>
      <c r="F2522" s="48"/>
      <c r="G2522" s="49"/>
      <c r="H2522" s="50">
        <v>41500</v>
      </c>
      <c r="I2522" s="51">
        <v>0.125</v>
      </c>
      <c r="J2522" s="51">
        <v>0.05</v>
      </c>
      <c r="K2522" s="52">
        <f t="shared" si="1414"/>
        <v>3725662.5</v>
      </c>
      <c r="L2522" s="36"/>
    </row>
    <row r="2523" spans="1:12" s="10" customFormat="1" ht="14.1" customHeight="1" x14ac:dyDescent="0.25">
      <c r="A2523" s="45">
        <v>6</v>
      </c>
      <c r="B2523" s="46">
        <v>144</v>
      </c>
      <c r="C2523" s="46" t="s">
        <v>34</v>
      </c>
      <c r="D2523" s="93">
        <v>1</v>
      </c>
      <c r="E2523" s="110" t="s">
        <v>132</v>
      </c>
      <c r="F2523" s="48"/>
      <c r="G2523" s="49"/>
      <c r="H2523" s="50">
        <v>27600</v>
      </c>
      <c r="I2523" s="51">
        <v>0.125</v>
      </c>
      <c r="J2523" s="51">
        <v>0.05</v>
      </c>
      <c r="K2523" s="52">
        <f t="shared" si="1414"/>
        <v>3303720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30406792.5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3013285.7432432426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30406792.5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8" t="s">
        <v>36</v>
      </c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23120023</v>
      </c>
      <c r="F2548" s="123"/>
      <c r="G2548" s="124" t="s">
        <v>2</v>
      </c>
      <c r="H2548" s="350" t="str">
        <f>H2510</f>
        <v>GUNAWAN HARTONO KUSUMA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45278</v>
      </c>
      <c r="E2550" s="328"/>
      <c r="F2550" s="326"/>
      <c r="G2550" s="131"/>
      <c r="H2550" s="329" t="str">
        <f>H2512</f>
        <v>( NIKI SAE )</v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 t="str">
        <f>H2513</f>
        <v>TULUNG AGUNG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0660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432</v>
      </c>
      <c r="C2556" s="287" t="str">
        <f t="shared" si="1415"/>
        <v>PCS</v>
      </c>
      <c r="D2556" s="288">
        <f t="shared" si="1415"/>
        <v>3</v>
      </c>
      <c r="E2556" s="289" t="str">
        <f t="shared" si="1415"/>
        <v>CRAYON / OIL PASTEL PUTAR JOYKO TWCR-12S (PANJANG)</v>
      </c>
      <c r="F2556" s="158"/>
      <c r="G2556" s="159"/>
      <c r="H2556" s="160">
        <f t="shared" ref="H2556:J2556" si="1416">H2518</f>
        <v>23900</v>
      </c>
      <c r="I2556" s="161">
        <f t="shared" si="1416"/>
        <v>0.125</v>
      </c>
      <c r="J2556" s="161">
        <f t="shared" si="1416"/>
        <v>0.05</v>
      </c>
      <c r="K2556" s="162">
        <f t="shared" ref="K2556:K2571" si="1417">(B2556*H2556-((B2556*H2556)*I2556))-((B2556*H2556-((B2556*H2556)*I2556))*J2556)</f>
        <v>8582490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720</v>
      </c>
      <c r="C2557" s="287" t="str">
        <f t="shared" si="1418"/>
        <v>PCS</v>
      </c>
      <c r="D2557" s="288">
        <f t="shared" si="1418"/>
        <v>5</v>
      </c>
      <c r="E2557" s="289" t="str">
        <f t="shared" si="1418"/>
        <v>CRAYON / OIL PASTEL JOYKO OP-12S PP CASE SEA WORLD</v>
      </c>
      <c r="F2557" s="158"/>
      <c r="G2557" s="159"/>
      <c r="H2557" s="160">
        <f t="shared" ref="H2557:J2557" si="1419">H2519</f>
        <v>11900</v>
      </c>
      <c r="I2557" s="161">
        <f t="shared" si="1419"/>
        <v>0.125</v>
      </c>
      <c r="J2557" s="161">
        <f t="shared" si="1419"/>
        <v>0.05</v>
      </c>
      <c r="K2557" s="162">
        <f t="shared" si="1417"/>
        <v>7122150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216</v>
      </c>
      <c r="C2558" s="287" t="str">
        <f t="shared" si="1420"/>
        <v>PCS</v>
      </c>
      <c r="D2558" s="288">
        <f t="shared" si="1420"/>
        <v>3</v>
      </c>
      <c r="E2558" s="289" t="str">
        <f t="shared" si="1420"/>
        <v>CRAYON / OIL PASTEL JOYKO OP-18S PP CASE SEA WORLD</v>
      </c>
      <c r="F2558" s="158"/>
      <c r="G2558" s="159"/>
      <c r="H2558" s="160">
        <f t="shared" ref="H2558:J2558" si="1421">H2520</f>
        <v>23000</v>
      </c>
      <c r="I2558" s="161">
        <f t="shared" si="1421"/>
        <v>0.125</v>
      </c>
      <c r="J2558" s="161">
        <f t="shared" si="1421"/>
        <v>0.05</v>
      </c>
      <c r="K2558" s="162">
        <f t="shared" si="1417"/>
        <v>4129650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144</v>
      </c>
      <c r="C2559" s="287" t="str">
        <f t="shared" si="1422"/>
        <v>PCS</v>
      </c>
      <c r="D2559" s="288">
        <f t="shared" si="1422"/>
        <v>3</v>
      </c>
      <c r="E2559" s="289" t="str">
        <f t="shared" si="1422"/>
        <v>CRAYON / OIL PASTEL JOYKO OP-24S PP CASE SEA WORLD</v>
      </c>
      <c r="F2559" s="158"/>
      <c r="G2559" s="159"/>
      <c r="H2559" s="160">
        <f t="shared" ref="H2559:J2559" si="1423">H2521</f>
        <v>29600</v>
      </c>
      <c r="I2559" s="161">
        <f t="shared" si="1423"/>
        <v>0.125</v>
      </c>
      <c r="J2559" s="161">
        <f t="shared" si="1423"/>
        <v>0.05</v>
      </c>
      <c r="K2559" s="162">
        <f t="shared" si="1417"/>
        <v>3543120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108</v>
      </c>
      <c r="C2560" s="287" t="str">
        <f t="shared" si="1424"/>
        <v>PCS</v>
      </c>
      <c r="D2560" s="288">
        <f t="shared" si="1424"/>
        <v>3</v>
      </c>
      <c r="E2560" s="289" t="str">
        <f t="shared" si="1424"/>
        <v>CRAYON / OIL PASTEL JOYKO OP-36S PP CASE SEA WORLD</v>
      </c>
      <c r="F2560" s="158"/>
      <c r="G2560" s="159"/>
      <c r="H2560" s="160">
        <f t="shared" ref="H2560:J2560" si="1425">H2522</f>
        <v>41500</v>
      </c>
      <c r="I2560" s="161">
        <f t="shared" si="1425"/>
        <v>0.125</v>
      </c>
      <c r="J2560" s="161">
        <f t="shared" si="1425"/>
        <v>0.05</v>
      </c>
      <c r="K2560" s="162">
        <f t="shared" si="1417"/>
        <v>3725662.5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144</v>
      </c>
      <c r="C2561" s="287" t="str">
        <f t="shared" si="1426"/>
        <v>LSN</v>
      </c>
      <c r="D2561" s="288">
        <f t="shared" si="1426"/>
        <v>1</v>
      </c>
      <c r="E2561" s="289" t="str">
        <f t="shared" si="1426"/>
        <v>GEL PEN JOYKO GP-266 ITECH HITAM</v>
      </c>
      <c r="F2561" s="158"/>
      <c r="G2561" s="159"/>
      <c r="H2561" s="160">
        <f t="shared" ref="H2561:J2561" si="1427">H2523</f>
        <v>27600</v>
      </c>
      <c r="I2561" s="161">
        <f t="shared" si="1427"/>
        <v>0.125</v>
      </c>
      <c r="J2561" s="161">
        <f t="shared" si="1427"/>
        <v>0.05</v>
      </c>
      <c r="K2561" s="162">
        <f t="shared" si="1417"/>
        <v>3303720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30406792.5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3013285.7432432426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30406792.5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0" t="str">
        <f>J2544</f>
        <v>NOVI / CONDRO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23120023</v>
      </c>
      <c r="F2586" s="200"/>
      <c r="G2586" s="201" t="s">
        <v>2</v>
      </c>
      <c r="H2586" s="312" t="str">
        <f>H2548</f>
        <v>GUNAWAN HARTONO KUSUMA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45278</v>
      </c>
      <c r="E2588" s="318"/>
      <c r="F2588" s="316"/>
      <c r="G2588" s="208"/>
      <c r="H2588" s="319" t="str">
        <f>H2550</f>
        <v>( NIKI SAE )</v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 t="str">
        <f>H2551</f>
        <v>TULUNG AGUNG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0660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432</v>
      </c>
      <c r="C2594" s="292" t="str">
        <f t="shared" si="1448"/>
        <v>PCS</v>
      </c>
      <c r="D2594" s="293">
        <f t="shared" si="1448"/>
        <v>3</v>
      </c>
      <c r="E2594" s="294" t="str">
        <f t="shared" si="1448"/>
        <v>CRAYON / OIL PASTEL PUTAR JOYKO TWCR-12S (PANJANG)</v>
      </c>
      <c r="F2594" s="235"/>
      <c r="G2594" s="236"/>
      <c r="H2594" s="237">
        <f t="shared" ref="H2594:J2594" si="1449">H2556</f>
        <v>23900</v>
      </c>
      <c r="I2594" s="238">
        <f t="shared" si="1449"/>
        <v>0.125</v>
      </c>
      <c r="J2594" s="238">
        <f t="shared" si="1449"/>
        <v>0.05</v>
      </c>
      <c r="K2594" s="239">
        <f t="shared" ref="K2594:K2609" si="1450">(B2594*H2594-((B2594*H2594)*I2594))-((B2594*H2594-((B2594*H2594)*I2594))*J2594)</f>
        <v>8582490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720</v>
      </c>
      <c r="C2595" s="292" t="str">
        <f t="shared" si="1451"/>
        <v>PCS</v>
      </c>
      <c r="D2595" s="293">
        <f t="shared" si="1451"/>
        <v>5</v>
      </c>
      <c r="E2595" s="294" t="str">
        <f t="shared" si="1451"/>
        <v>CRAYON / OIL PASTEL JOYKO OP-12S PP CASE SEA WORLD</v>
      </c>
      <c r="F2595" s="235"/>
      <c r="G2595" s="236"/>
      <c r="H2595" s="237">
        <f t="shared" ref="H2595:J2595" si="1452">H2557</f>
        <v>11900</v>
      </c>
      <c r="I2595" s="238">
        <f t="shared" si="1452"/>
        <v>0.125</v>
      </c>
      <c r="J2595" s="238">
        <f t="shared" si="1452"/>
        <v>0.05</v>
      </c>
      <c r="K2595" s="239">
        <f t="shared" si="1450"/>
        <v>7122150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216</v>
      </c>
      <c r="C2596" s="292" t="str">
        <f t="shared" si="1453"/>
        <v>PCS</v>
      </c>
      <c r="D2596" s="293">
        <f t="shared" si="1453"/>
        <v>3</v>
      </c>
      <c r="E2596" s="294" t="str">
        <f t="shared" si="1453"/>
        <v>CRAYON / OIL PASTEL JOYKO OP-18S PP CASE SEA WORLD</v>
      </c>
      <c r="F2596" s="235"/>
      <c r="G2596" s="236"/>
      <c r="H2596" s="237">
        <f t="shared" ref="H2596:J2596" si="1454">H2558</f>
        <v>23000</v>
      </c>
      <c r="I2596" s="238">
        <f t="shared" si="1454"/>
        <v>0.125</v>
      </c>
      <c r="J2596" s="238">
        <f t="shared" si="1454"/>
        <v>0.05</v>
      </c>
      <c r="K2596" s="239">
        <f t="shared" si="1450"/>
        <v>4129650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144</v>
      </c>
      <c r="C2597" s="292" t="str">
        <f t="shared" si="1455"/>
        <v>PCS</v>
      </c>
      <c r="D2597" s="293">
        <f t="shared" si="1455"/>
        <v>3</v>
      </c>
      <c r="E2597" s="294" t="str">
        <f t="shared" si="1455"/>
        <v>CRAYON / OIL PASTEL JOYKO OP-24S PP CASE SEA WORLD</v>
      </c>
      <c r="F2597" s="235"/>
      <c r="G2597" s="236"/>
      <c r="H2597" s="237">
        <f t="shared" ref="H2597:J2597" si="1456">H2559</f>
        <v>29600</v>
      </c>
      <c r="I2597" s="238">
        <f t="shared" si="1456"/>
        <v>0.125</v>
      </c>
      <c r="J2597" s="238">
        <f t="shared" si="1456"/>
        <v>0.05</v>
      </c>
      <c r="K2597" s="239">
        <f t="shared" si="1450"/>
        <v>3543120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108</v>
      </c>
      <c r="C2598" s="292" t="str">
        <f t="shared" si="1457"/>
        <v>PCS</v>
      </c>
      <c r="D2598" s="293">
        <f t="shared" si="1457"/>
        <v>3</v>
      </c>
      <c r="E2598" s="294" t="str">
        <f t="shared" si="1457"/>
        <v>CRAYON / OIL PASTEL JOYKO OP-36S PP CASE SEA WORLD</v>
      </c>
      <c r="F2598" s="235"/>
      <c r="G2598" s="236"/>
      <c r="H2598" s="237">
        <f t="shared" ref="H2598:J2598" si="1458">H2560</f>
        <v>41500</v>
      </c>
      <c r="I2598" s="238">
        <f t="shared" si="1458"/>
        <v>0.125</v>
      </c>
      <c r="J2598" s="238">
        <f t="shared" si="1458"/>
        <v>0.05</v>
      </c>
      <c r="K2598" s="239">
        <f t="shared" si="1450"/>
        <v>3725662.5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144</v>
      </c>
      <c r="C2599" s="292" t="str">
        <f t="shared" si="1459"/>
        <v>LSN</v>
      </c>
      <c r="D2599" s="293">
        <f t="shared" si="1459"/>
        <v>1</v>
      </c>
      <c r="E2599" s="294" t="str">
        <f t="shared" si="1459"/>
        <v>GEL PEN JOYKO GP-266 ITECH HITAM</v>
      </c>
      <c r="F2599" s="235"/>
      <c r="G2599" s="236"/>
      <c r="H2599" s="237">
        <f t="shared" ref="H2599:J2599" si="1460">H2561</f>
        <v>27600</v>
      </c>
      <c r="I2599" s="238">
        <f t="shared" si="1460"/>
        <v>0.125</v>
      </c>
      <c r="J2599" s="238">
        <f t="shared" si="1460"/>
        <v>0.05</v>
      </c>
      <c r="K2599" s="239">
        <f t="shared" si="1450"/>
        <v>3303720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30406792.5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3013285.7432432426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30406792.5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7" t="str">
        <f>J2582</f>
        <v>NOVI / CONDRO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23120024</v>
      </c>
      <c r="G2624" s="11" t="s">
        <v>2</v>
      </c>
      <c r="H2624" s="354" t="s">
        <v>38</v>
      </c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>
        <v>45279</v>
      </c>
      <c r="E2626" s="360"/>
      <c r="F2626" s="358"/>
      <c r="G2626" s="18"/>
      <c r="H2626" s="361" t="s">
        <v>39</v>
      </c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 t="s">
        <v>40</v>
      </c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133</v>
      </c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93">
        <v>1</v>
      </c>
      <c r="E2632" s="110" t="s">
        <v>43</v>
      </c>
      <c r="F2632" s="48"/>
      <c r="G2632" s="49"/>
      <c r="H2632" s="50">
        <v>28500</v>
      </c>
      <c r="I2632" s="51"/>
      <c r="J2632" s="51"/>
      <c r="K2632" s="52">
        <f t="shared" ref="K2632:K2647" si="1481">(B2632*H2632-((B2632*H2632)*I2632))-((B2632*H2632-((B2632*H2632)*I2632))*J2632)</f>
        <v>4104000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4104000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406702.70270270266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4104000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8" t="s">
        <v>36</v>
      </c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23120024</v>
      </c>
      <c r="F2662" s="123"/>
      <c r="G2662" s="124" t="s">
        <v>2</v>
      </c>
      <c r="H2662" s="350" t="str">
        <f>H2624</f>
        <v>CV FM 90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45279</v>
      </c>
      <c r="E2664" s="328"/>
      <c r="F2664" s="326"/>
      <c r="G2664" s="131"/>
      <c r="H2664" s="329" t="str">
        <f>H2626</f>
        <v/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 t="str">
        <f>H2627</f>
        <v>KEBUMEN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A 0665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TRIFELLO HI-TECH TF-1190 HITAM</v>
      </c>
      <c r="F2670" s="158"/>
      <c r="G2670" s="159"/>
      <c r="H2670" s="160">
        <f t="shared" ref="H2670:J2670" si="1483">H2632</f>
        <v>28500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4104000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4104000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406702.70270270266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4104000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0" t="str">
        <f>J2658</f>
        <v>NOVI / CONDRO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23120024</v>
      </c>
      <c r="F2700" s="200"/>
      <c r="G2700" s="201" t="s">
        <v>2</v>
      </c>
      <c r="H2700" s="312" t="str">
        <f>H2662</f>
        <v>CV FM 90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45279</v>
      </c>
      <c r="E2702" s="318"/>
      <c r="F2702" s="316"/>
      <c r="G2702" s="208"/>
      <c r="H2702" s="319" t="str">
        <f>H2664</f>
        <v/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 t="str">
        <f>H2665</f>
        <v>KEBUMEN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A 0665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TRIFELLO HI-TECH TF-1190 HITAM</v>
      </c>
      <c r="F2708" s="235"/>
      <c r="G2708" s="236"/>
      <c r="H2708" s="237">
        <f t="shared" ref="H2708:J2708" si="1516">H2670</f>
        <v>28500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4104000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4104000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406702.70270270266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4104000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7" t="str">
        <f>J2696</f>
        <v>NOVI / CONDRO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23120025</v>
      </c>
      <c r="G2738" s="11" t="s">
        <v>2</v>
      </c>
      <c r="H2738" s="354" t="s">
        <v>134</v>
      </c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>
        <v>45279</v>
      </c>
      <c r="E2740" s="360"/>
      <c r="F2740" s="358"/>
      <c r="G2740" s="18"/>
      <c r="H2740" s="361" t="s">
        <v>39</v>
      </c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 t="s">
        <v>135</v>
      </c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136</v>
      </c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</v>
      </c>
      <c r="C2746" s="46" t="s">
        <v>34</v>
      </c>
      <c r="D2746" s="93" t="s">
        <v>39</v>
      </c>
      <c r="E2746" s="110" t="s">
        <v>137</v>
      </c>
      <c r="F2746" s="48"/>
      <c r="G2746" s="49"/>
      <c r="H2746" s="50">
        <v>180000</v>
      </c>
      <c r="I2746" s="51"/>
      <c r="J2746" s="51"/>
      <c r="K2746" s="52">
        <f t="shared" ref="K2746:K2761" si="1548">(B2746*H2746-((B2746*H2746)*I2746))-((B2746*H2746-((B2746*H2746)*I2746))*J2746)</f>
        <v>180000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34</v>
      </c>
      <c r="D2747" s="93" t="s">
        <v>39</v>
      </c>
      <c r="E2747" s="110" t="s">
        <v>138</v>
      </c>
      <c r="F2747" s="48"/>
      <c r="G2747" s="49"/>
      <c r="H2747" s="50">
        <v>25200</v>
      </c>
      <c r="I2747" s="51">
        <v>0.1</v>
      </c>
      <c r="J2747" s="51"/>
      <c r="K2747" s="52">
        <f t="shared" si="1548"/>
        <v>68040</v>
      </c>
      <c r="L2747" s="36"/>
    </row>
    <row r="2748" spans="1:12" s="10" customFormat="1" ht="14.1" customHeight="1" x14ac:dyDescent="0.25">
      <c r="A2748" s="45">
        <v>3</v>
      </c>
      <c r="B2748" s="46">
        <v>2</v>
      </c>
      <c r="C2748" s="46" t="s">
        <v>34</v>
      </c>
      <c r="D2748" s="93" t="s">
        <v>39</v>
      </c>
      <c r="E2748" s="110" t="s">
        <v>139</v>
      </c>
      <c r="F2748" s="48"/>
      <c r="G2748" s="49"/>
      <c r="H2748" s="50">
        <v>36000</v>
      </c>
      <c r="I2748" s="51">
        <v>0.1</v>
      </c>
      <c r="J2748" s="51"/>
      <c r="K2748" s="52">
        <f t="shared" si="1548"/>
        <v>64800</v>
      </c>
      <c r="L2748" s="36"/>
    </row>
    <row r="2749" spans="1:12" s="10" customFormat="1" ht="14.1" customHeight="1" x14ac:dyDescent="0.25">
      <c r="A2749" s="45">
        <v>4</v>
      </c>
      <c r="B2749" s="46">
        <v>3</v>
      </c>
      <c r="C2749" s="46" t="s">
        <v>34</v>
      </c>
      <c r="D2749" s="93" t="s">
        <v>39</v>
      </c>
      <c r="E2749" s="110" t="s">
        <v>140</v>
      </c>
      <c r="F2749" s="48"/>
      <c r="G2749" s="49"/>
      <c r="H2749" s="50">
        <v>18500</v>
      </c>
      <c r="I2749" s="51"/>
      <c r="J2749" s="51"/>
      <c r="K2749" s="52">
        <f t="shared" si="1548"/>
        <v>55500</v>
      </c>
      <c r="L2749" s="36"/>
    </row>
    <row r="2750" spans="1:12" s="10" customFormat="1" ht="14.1" customHeight="1" x14ac:dyDescent="0.25">
      <c r="A2750" s="45">
        <v>5</v>
      </c>
      <c r="B2750" s="46">
        <v>3</v>
      </c>
      <c r="C2750" s="46" t="s">
        <v>129</v>
      </c>
      <c r="D2750" s="93" t="s">
        <v>39</v>
      </c>
      <c r="E2750" s="110" t="s">
        <v>141</v>
      </c>
      <c r="F2750" s="48"/>
      <c r="G2750" s="49"/>
      <c r="H2750" s="50">
        <v>37500</v>
      </c>
      <c r="I2750" s="51"/>
      <c r="J2750" s="51"/>
      <c r="K2750" s="52">
        <f t="shared" si="1548"/>
        <v>112500</v>
      </c>
      <c r="L2750" s="36"/>
    </row>
    <row r="2751" spans="1:12" s="10" customFormat="1" ht="14.1" customHeight="1" x14ac:dyDescent="0.25">
      <c r="A2751" s="45">
        <v>6</v>
      </c>
      <c r="B2751" s="46">
        <v>10</v>
      </c>
      <c r="C2751" s="46" t="s">
        <v>47</v>
      </c>
      <c r="D2751" s="93" t="s">
        <v>39</v>
      </c>
      <c r="E2751" s="110" t="s">
        <v>85</v>
      </c>
      <c r="F2751" s="48"/>
      <c r="G2751" s="49"/>
      <c r="H2751" s="50">
        <v>9500</v>
      </c>
      <c r="I2751" s="51"/>
      <c r="J2751" s="51"/>
      <c r="K2751" s="52">
        <f t="shared" si="1548"/>
        <v>95000</v>
      </c>
      <c r="L2751" s="36"/>
    </row>
    <row r="2752" spans="1:12" s="10" customFormat="1" ht="14.1" customHeight="1" x14ac:dyDescent="0.25">
      <c r="A2752" s="45">
        <v>7</v>
      </c>
      <c r="B2752" s="46">
        <v>5</v>
      </c>
      <c r="C2752" s="46" t="s">
        <v>47</v>
      </c>
      <c r="D2752" s="93" t="s">
        <v>39</v>
      </c>
      <c r="E2752" s="110" t="s">
        <v>142</v>
      </c>
      <c r="F2752" s="48"/>
      <c r="G2752" s="49"/>
      <c r="H2752" s="50">
        <v>18500</v>
      </c>
      <c r="I2752" s="51"/>
      <c r="J2752" s="51"/>
      <c r="K2752" s="52">
        <f t="shared" si="1548"/>
        <v>92500</v>
      </c>
      <c r="L2752" s="36"/>
    </row>
    <row r="2753" spans="1:12" s="10" customFormat="1" ht="14.1" customHeight="1" x14ac:dyDescent="0.25">
      <c r="A2753" s="45">
        <v>8</v>
      </c>
      <c r="B2753" s="46">
        <v>2</v>
      </c>
      <c r="C2753" s="46" t="s">
        <v>34</v>
      </c>
      <c r="D2753" s="93" t="s">
        <v>39</v>
      </c>
      <c r="E2753" s="110" t="s">
        <v>76</v>
      </c>
      <c r="F2753" s="48"/>
      <c r="G2753" s="49"/>
      <c r="H2753" s="50">
        <v>142800</v>
      </c>
      <c r="I2753" s="51">
        <v>0.1</v>
      </c>
      <c r="J2753" s="51"/>
      <c r="K2753" s="52">
        <f t="shared" si="1548"/>
        <v>257040</v>
      </c>
      <c r="L2753" s="36"/>
    </row>
    <row r="2754" spans="1:12" s="10" customFormat="1" ht="14.1" customHeight="1" x14ac:dyDescent="0.25">
      <c r="A2754" s="45">
        <v>9</v>
      </c>
      <c r="B2754" s="46">
        <v>2</v>
      </c>
      <c r="C2754" s="46" t="s">
        <v>34</v>
      </c>
      <c r="D2754" s="93" t="s">
        <v>39</v>
      </c>
      <c r="E2754" s="110" t="s">
        <v>90</v>
      </c>
      <c r="F2754" s="48"/>
      <c r="G2754" s="49"/>
      <c r="H2754" s="50">
        <v>276000</v>
      </c>
      <c r="I2754" s="51">
        <v>0.1</v>
      </c>
      <c r="J2754" s="51"/>
      <c r="K2754" s="52">
        <f t="shared" si="1548"/>
        <v>496800</v>
      </c>
      <c r="L2754" s="36"/>
    </row>
    <row r="2755" spans="1:12" s="10" customFormat="1" ht="14.1" customHeight="1" x14ac:dyDescent="0.25">
      <c r="A2755" s="45">
        <v>10</v>
      </c>
      <c r="B2755" s="46">
        <v>2</v>
      </c>
      <c r="C2755" s="46" t="s">
        <v>34</v>
      </c>
      <c r="D2755" s="93" t="s">
        <v>39</v>
      </c>
      <c r="E2755" s="110" t="s">
        <v>143</v>
      </c>
      <c r="F2755" s="48"/>
      <c r="G2755" s="49"/>
      <c r="H2755" s="50">
        <v>31200</v>
      </c>
      <c r="I2755" s="51">
        <v>0.1</v>
      </c>
      <c r="J2755" s="51"/>
      <c r="K2755" s="52">
        <f t="shared" si="1548"/>
        <v>56160</v>
      </c>
      <c r="L2755" s="36"/>
    </row>
    <row r="2756" spans="1:12" s="10" customFormat="1" ht="14.1" customHeight="1" x14ac:dyDescent="0.25">
      <c r="A2756" s="45">
        <v>11</v>
      </c>
      <c r="B2756" s="46">
        <v>2</v>
      </c>
      <c r="C2756" s="46" t="s">
        <v>53</v>
      </c>
      <c r="D2756" s="93" t="s">
        <v>39</v>
      </c>
      <c r="E2756" s="110" t="s">
        <v>144</v>
      </c>
      <c r="F2756" s="48"/>
      <c r="G2756" s="49"/>
      <c r="H2756" s="50">
        <v>34100</v>
      </c>
      <c r="I2756" s="51">
        <v>0.1</v>
      </c>
      <c r="J2756" s="51"/>
      <c r="K2756" s="52">
        <f t="shared" si="1548"/>
        <v>61380</v>
      </c>
      <c r="L2756" s="36"/>
    </row>
    <row r="2757" spans="1:12" s="10" customFormat="1" ht="14.1" customHeight="1" x14ac:dyDescent="0.25">
      <c r="A2757" s="45">
        <v>12</v>
      </c>
      <c r="B2757" s="46">
        <v>1</v>
      </c>
      <c r="C2757" s="46" t="s">
        <v>34</v>
      </c>
      <c r="D2757" s="93" t="s">
        <v>39</v>
      </c>
      <c r="E2757" s="110" t="s">
        <v>145</v>
      </c>
      <c r="F2757" s="48"/>
      <c r="G2757" s="49"/>
      <c r="H2757" s="50">
        <v>175000</v>
      </c>
      <c r="I2757" s="51"/>
      <c r="J2757" s="51"/>
      <c r="K2757" s="52">
        <f t="shared" si="1548"/>
        <v>175000</v>
      </c>
      <c r="L2757" s="36"/>
    </row>
    <row r="2758" spans="1:12" s="10" customFormat="1" ht="14.1" customHeight="1" x14ac:dyDescent="0.25">
      <c r="A2758" s="45">
        <v>13</v>
      </c>
      <c r="B2758" s="46">
        <v>6</v>
      </c>
      <c r="C2758" s="46" t="s">
        <v>34</v>
      </c>
      <c r="D2758" s="93" t="s">
        <v>39</v>
      </c>
      <c r="E2758" s="110" t="s">
        <v>146</v>
      </c>
      <c r="F2758" s="48"/>
      <c r="G2758" s="49"/>
      <c r="H2758" s="50">
        <v>60300</v>
      </c>
      <c r="I2758" s="51">
        <v>0.1</v>
      </c>
      <c r="J2758" s="51"/>
      <c r="K2758" s="52">
        <f t="shared" si="1548"/>
        <v>325620</v>
      </c>
      <c r="L2758" s="36"/>
    </row>
    <row r="2759" spans="1:12" s="10" customFormat="1" ht="14.1" customHeight="1" x14ac:dyDescent="0.25">
      <c r="A2759" s="45">
        <v>14</v>
      </c>
      <c r="B2759" s="46">
        <v>6</v>
      </c>
      <c r="C2759" s="46" t="s">
        <v>34</v>
      </c>
      <c r="D2759" s="93" t="s">
        <v>39</v>
      </c>
      <c r="E2759" s="111" t="s">
        <v>72</v>
      </c>
      <c r="F2759" s="48"/>
      <c r="G2759" s="49"/>
      <c r="H2759" s="50">
        <v>54300</v>
      </c>
      <c r="I2759" s="51">
        <v>0.1</v>
      </c>
      <c r="J2759" s="51"/>
      <c r="K2759" s="52">
        <f t="shared" si="1548"/>
        <v>293220</v>
      </c>
      <c r="L2759" s="36"/>
    </row>
    <row r="2760" spans="1:12" s="10" customFormat="1" ht="14.1" customHeight="1" x14ac:dyDescent="0.25">
      <c r="A2760" s="45">
        <v>15</v>
      </c>
      <c r="B2760" s="46">
        <v>3</v>
      </c>
      <c r="C2760" s="46" t="s">
        <v>34</v>
      </c>
      <c r="D2760" s="93" t="s">
        <v>39</v>
      </c>
      <c r="E2760" s="111" t="s">
        <v>132</v>
      </c>
      <c r="F2760" s="48"/>
      <c r="G2760" s="49"/>
      <c r="H2760" s="50">
        <v>27600</v>
      </c>
      <c r="I2760" s="51">
        <v>0.1</v>
      </c>
      <c r="J2760" s="51"/>
      <c r="K2760" s="52">
        <f t="shared" si="1548"/>
        <v>74520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2408080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238638.55855855855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2408080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8" t="s">
        <v>36</v>
      </c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23120025</v>
      </c>
      <c r="F2776" s="123"/>
      <c r="G2776" s="124" t="s">
        <v>2</v>
      </c>
      <c r="H2776" s="350" t="str">
        <f>H2738</f>
        <v>CV SINAR CAHAYA NIRMALA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45279</v>
      </c>
      <c r="E2778" s="328"/>
      <c r="F2778" s="326"/>
      <c r="G2778" s="131"/>
      <c r="H2778" s="329" t="str">
        <f>H2740</f>
        <v/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 t="str">
        <f>H2741</f>
        <v>BREBES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0666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</v>
      </c>
      <c r="C2784" s="287" t="str">
        <f t="shared" si="1549"/>
        <v>LSN</v>
      </c>
      <c r="D2784" s="288" t="str">
        <f t="shared" si="1549"/>
        <v/>
      </c>
      <c r="E2784" s="289" t="str">
        <f t="shared" si="1549"/>
        <v>TAS KARUNG V (35 X 40)</v>
      </c>
      <c r="F2784" s="158"/>
      <c r="G2784" s="159"/>
      <c r="H2784" s="160">
        <f t="shared" ref="H2784:J2784" si="1550">H2746</f>
        <v>180000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180000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LSN</v>
      </c>
      <c r="D2785" s="288" t="str">
        <f t="shared" si="1552"/>
        <v/>
      </c>
      <c r="E2785" s="289" t="str">
        <f t="shared" si="1552"/>
        <v>GEL PEN KENKO FUN GEL</v>
      </c>
      <c r="F2785" s="158"/>
      <c r="G2785" s="159"/>
      <c r="H2785" s="160">
        <f t="shared" ref="H2785:J2785" si="1553">H2747</f>
        <v>25200</v>
      </c>
      <c r="I2785" s="161">
        <f t="shared" si="1553"/>
        <v>0.1</v>
      </c>
      <c r="J2785" s="161">
        <f t="shared" si="1553"/>
        <v>0</v>
      </c>
      <c r="K2785" s="162">
        <f t="shared" si="1551"/>
        <v>68040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</v>
      </c>
      <c r="C2786" s="287" t="str">
        <f t="shared" si="1554"/>
        <v>LSN</v>
      </c>
      <c r="D2786" s="288" t="str">
        <f t="shared" si="1554"/>
        <v/>
      </c>
      <c r="E2786" s="289" t="str">
        <f t="shared" si="1554"/>
        <v>SPIDOL PERMANEN KENKO PM-100 HITAM</v>
      </c>
      <c r="F2786" s="158"/>
      <c r="G2786" s="159"/>
      <c r="H2786" s="160">
        <f t="shared" ref="H2786:J2786" si="1555">H2748</f>
        <v>36000</v>
      </c>
      <c r="I2786" s="161">
        <f t="shared" si="1555"/>
        <v>0.1</v>
      </c>
      <c r="J2786" s="161">
        <f t="shared" si="1555"/>
        <v>0</v>
      </c>
      <c r="K2786" s="162">
        <f t="shared" si="1551"/>
        <v>64800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3</v>
      </c>
      <c r="C2787" s="287" t="str">
        <f t="shared" si="1556"/>
        <v>LSN</v>
      </c>
      <c r="D2787" s="288" t="str">
        <f t="shared" si="1556"/>
        <v/>
      </c>
      <c r="E2787" s="289" t="str">
        <f t="shared" si="1556"/>
        <v>GEL PEN AODEMI MASTONA 010</v>
      </c>
      <c r="F2787" s="158"/>
      <c r="G2787" s="159"/>
      <c r="H2787" s="160">
        <f t="shared" ref="H2787:J2787" si="1557">H2749</f>
        <v>18500</v>
      </c>
      <c r="I2787" s="161">
        <f t="shared" si="1557"/>
        <v>0</v>
      </c>
      <c r="J2787" s="161">
        <f t="shared" si="1557"/>
        <v>0</v>
      </c>
      <c r="K2787" s="162">
        <f t="shared" si="1551"/>
        <v>55500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3</v>
      </c>
      <c r="C2788" s="287" t="str">
        <f t="shared" si="1558"/>
        <v>PAK</v>
      </c>
      <c r="D2788" s="288" t="str">
        <f t="shared" si="1558"/>
        <v/>
      </c>
      <c r="E2788" s="289" t="str">
        <f t="shared" si="1558"/>
        <v>KERTAS KARBON DOUBLE BIRU</v>
      </c>
      <c r="F2788" s="158"/>
      <c r="G2788" s="159"/>
      <c r="H2788" s="160">
        <f t="shared" ref="H2788:J2788" si="1559">H2750</f>
        <v>37500</v>
      </c>
      <c r="I2788" s="161">
        <f t="shared" si="1559"/>
        <v>0</v>
      </c>
      <c r="J2788" s="161">
        <f t="shared" si="1559"/>
        <v>0</v>
      </c>
      <c r="K2788" s="162">
        <f t="shared" si="1551"/>
        <v>112500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10</v>
      </c>
      <c r="C2789" s="287" t="str">
        <f t="shared" si="1560"/>
        <v>PCS</v>
      </c>
      <c r="D2789" s="288" t="str">
        <f t="shared" si="1560"/>
        <v/>
      </c>
      <c r="E2789" s="289" t="str">
        <f t="shared" si="1560"/>
        <v>BUKU KAS KWARTO</v>
      </c>
      <c r="F2789" s="158"/>
      <c r="G2789" s="159"/>
      <c r="H2789" s="160">
        <f t="shared" ref="H2789:J2789" si="1561">H2751</f>
        <v>9500</v>
      </c>
      <c r="I2789" s="161">
        <f t="shared" si="1561"/>
        <v>0</v>
      </c>
      <c r="J2789" s="161">
        <f t="shared" si="1561"/>
        <v>0</v>
      </c>
      <c r="K2789" s="162">
        <f t="shared" si="1551"/>
        <v>95000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5</v>
      </c>
      <c r="C2790" s="287" t="str">
        <f t="shared" si="1562"/>
        <v>PCS</v>
      </c>
      <c r="D2790" s="288" t="str">
        <f t="shared" si="1562"/>
        <v/>
      </c>
      <c r="E2790" s="289" t="str">
        <f t="shared" si="1562"/>
        <v>BUKU KAS (FOLIO)</v>
      </c>
      <c r="F2790" s="158"/>
      <c r="G2790" s="159"/>
      <c r="H2790" s="160">
        <f t="shared" ref="H2790:J2790" si="1563">H2752</f>
        <v>18500</v>
      </c>
      <c r="I2790" s="161">
        <f t="shared" si="1563"/>
        <v>0</v>
      </c>
      <c r="J2790" s="161">
        <f t="shared" si="1563"/>
        <v>0</v>
      </c>
      <c r="K2790" s="162">
        <f t="shared" si="1551"/>
        <v>92500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2</v>
      </c>
      <c r="C2791" s="287" t="str">
        <f t="shared" si="1564"/>
        <v>LSN</v>
      </c>
      <c r="D2791" s="288" t="str">
        <f t="shared" si="1564"/>
        <v/>
      </c>
      <c r="E2791" s="290" t="str">
        <f t="shared" si="1564"/>
        <v>CRAYON / OIL PASTEL JOYKO OP-12S PP CASE SEA WORLD</v>
      </c>
      <c r="F2791" s="158"/>
      <c r="G2791" s="159"/>
      <c r="H2791" s="160">
        <f t="shared" ref="H2791:J2791" si="1565">H2753</f>
        <v>142800</v>
      </c>
      <c r="I2791" s="161">
        <f t="shared" si="1565"/>
        <v>0.1</v>
      </c>
      <c r="J2791" s="161">
        <f t="shared" si="1565"/>
        <v>0</v>
      </c>
      <c r="K2791" s="162">
        <f t="shared" si="1551"/>
        <v>257040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2</v>
      </c>
      <c r="C2792" s="287" t="str">
        <f t="shared" si="1566"/>
        <v>LSN</v>
      </c>
      <c r="D2792" s="288" t="str">
        <f t="shared" si="1566"/>
        <v/>
      </c>
      <c r="E2792" s="289" t="str">
        <f t="shared" si="1566"/>
        <v>CRAYON / OIL PASTEL JOYKO OP-18S PP CASE SEA WORLD</v>
      </c>
      <c r="F2792" s="158"/>
      <c r="G2792" s="159"/>
      <c r="H2792" s="160">
        <f t="shared" ref="H2792:J2792" si="1567">H2754</f>
        <v>276000</v>
      </c>
      <c r="I2792" s="161">
        <f t="shared" si="1567"/>
        <v>0.1</v>
      </c>
      <c r="J2792" s="161">
        <f t="shared" si="1567"/>
        <v>0</v>
      </c>
      <c r="K2792" s="162">
        <f t="shared" si="1551"/>
        <v>496800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2</v>
      </c>
      <c r="C2793" s="287" t="str">
        <f t="shared" si="1568"/>
        <v>LSN</v>
      </c>
      <c r="D2793" s="288" t="str">
        <f t="shared" si="1568"/>
        <v/>
      </c>
      <c r="E2793" s="289" t="str">
        <f t="shared" si="1568"/>
        <v>PUSH PIN JOYKO PP-30</v>
      </c>
      <c r="F2793" s="158"/>
      <c r="G2793" s="159"/>
      <c r="H2793" s="160">
        <f t="shared" ref="H2793:J2793" si="1569">H2755</f>
        <v>31200</v>
      </c>
      <c r="I2793" s="161">
        <f t="shared" si="1569"/>
        <v>0.1</v>
      </c>
      <c r="J2793" s="161">
        <f t="shared" si="1569"/>
        <v>0</v>
      </c>
      <c r="K2793" s="162">
        <f t="shared" si="1551"/>
        <v>56160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2</v>
      </c>
      <c r="C2794" s="287" t="str">
        <f t="shared" si="1570"/>
        <v>BOX</v>
      </c>
      <c r="D2794" s="288" t="str">
        <f t="shared" si="1570"/>
        <v/>
      </c>
      <c r="E2794" s="289" t="str">
        <f t="shared" si="1570"/>
        <v>STIP / PENGHAPUS JOYKO ER-B20BL HITAM</v>
      </c>
      <c r="F2794" s="158"/>
      <c r="G2794" s="159"/>
      <c r="H2794" s="160">
        <f t="shared" ref="H2794:J2794" si="1571">H2756</f>
        <v>34100</v>
      </c>
      <c r="I2794" s="161">
        <f t="shared" si="1571"/>
        <v>0.1</v>
      </c>
      <c r="J2794" s="161">
        <f t="shared" si="1571"/>
        <v>0</v>
      </c>
      <c r="K2794" s="162">
        <f t="shared" si="1551"/>
        <v>61380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1</v>
      </c>
      <c r="C2795" s="287" t="str">
        <f t="shared" si="1572"/>
        <v>LSN</v>
      </c>
      <c r="D2795" s="288" t="str">
        <f t="shared" si="1572"/>
        <v/>
      </c>
      <c r="E2795" s="289" t="str">
        <f t="shared" si="1572"/>
        <v>PENCIL CASE 22 x 7.5 MAGNET AC-1762</v>
      </c>
      <c r="F2795" s="158"/>
      <c r="G2795" s="159"/>
      <c r="H2795" s="160">
        <f t="shared" ref="H2795:J2795" si="1573">H2757</f>
        <v>175000</v>
      </c>
      <c r="I2795" s="161">
        <f t="shared" si="1573"/>
        <v>0</v>
      </c>
      <c r="J2795" s="161">
        <f t="shared" si="1573"/>
        <v>0</v>
      </c>
      <c r="K2795" s="162">
        <f t="shared" si="1551"/>
        <v>175000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6</v>
      </c>
      <c r="C2796" s="287" t="str">
        <f t="shared" si="1574"/>
        <v>LSN</v>
      </c>
      <c r="D2796" s="288" t="str">
        <f t="shared" si="1574"/>
        <v/>
      </c>
      <c r="E2796" s="289" t="str">
        <f t="shared" si="1574"/>
        <v>CORRECTION FLUID KENKO KE-826M</v>
      </c>
      <c r="F2796" s="158"/>
      <c r="G2796" s="159"/>
      <c r="H2796" s="160">
        <f t="shared" ref="H2796:J2796" si="1575">H2758</f>
        <v>60300</v>
      </c>
      <c r="I2796" s="161">
        <f t="shared" si="1575"/>
        <v>0.1</v>
      </c>
      <c r="J2796" s="161">
        <f t="shared" si="1575"/>
        <v>0</v>
      </c>
      <c r="K2796" s="162">
        <f t="shared" si="1551"/>
        <v>325620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6</v>
      </c>
      <c r="C2797" s="287" t="str">
        <f t="shared" si="1576"/>
        <v>LSN</v>
      </c>
      <c r="D2797" s="288" t="str">
        <f t="shared" si="1576"/>
        <v/>
      </c>
      <c r="E2797" s="289" t="str">
        <f t="shared" si="1576"/>
        <v>CORRECTION FLUID KENKO KE-01</v>
      </c>
      <c r="F2797" s="158"/>
      <c r="G2797" s="159"/>
      <c r="H2797" s="160">
        <f t="shared" ref="H2797:J2797" si="1577">H2759</f>
        <v>54300</v>
      </c>
      <c r="I2797" s="161">
        <f t="shared" si="1577"/>
        <v>0.1</v>
      </c>
      <c r="J2797" s="161">
        <f t="shared" si="1577"/>
        <v>0</v>
      </c>
      <c r="K2797" s="162">
        <f t="shared" si="1551"/>
        <v>293220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3</v>
      </c>
      <c r="C2798" s="287" t="str">
        <f t="shared" si="1578"/>
        <v>LSN</v>
      </c>
      <c r="D2798" s="288" t="str">
        <f t="shared" si="1578"/>
        <v/>
      </c>
      <c r="E2798" s="289" t="str">
        <f t="shared" si="1578"/>
        <v>GEL PEN JOYKO GP-266 ITECH HITAM</v>
      </c>
      <c r="F2798" s="158"/>
      <c r="G2798" s="159"/>
      <c r="H2798" s="160">
        <f t="shared" ref="H2798:J2798" si="1579">H2760</f>
        <v>27600</v>
      </c>
      <c r="I2798" s="161">
        <f t="shared" si="1579"/>
        <v>0.1</v>
      </c>
      <c r="J2798" s="161">
        <f t="shared" si="1579"/>
        <v>0</v>
      </c>
      <c r="K2798" s="162">
        <f t="shared" si="1551"/>
        <v>74520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2408080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238638.55855855855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2408080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0" t="str">
        <f>J2772</f>
        <v>NOVI / CONDRO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23120025</v>
      </c>
      <c r="F2814" s="200"/>
      <c r="G2814" s="201" t="s">
        <v>2</v>
      </c>
      <c r="H2814" s="312" t="str">
        <f>H2776</f>
        <v>CV SINAR CAHAYA NIRMALA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45279</v>
      </c>
      <c r="E2816" s="318"/>
      <c r="F2816" s="316"/>
      <c r="G2816" s="208"/>
      <c r="H2816" s="319" t="str">
        <f>H2778</f>
        <v/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 t="str">
        <f>H2779</f>
        <v>BREBES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0666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</v>
      </c>
      <c r="C2822" s="292" t="str">
        <f t="shared" si="1582"/>
        <v>LSN</v>
      </c>
      <c r="D2822" s="293" t="str">
        <f t="shared" si="1582"/>
        <v/>
      </c>
      <c r="E2822" s="294" t="str">
        <f t="shared" si="1582"/>
        <v>TAS KARUNG V (35 X 40)</v>
      </c>
      <c r="F2822" s="235"/>
      <c r="G2822" s="236"/>
      <c r="H2822" s="237">
        <f t="shared" ref="H2822:J2822" si="1583">H2784</f>
        <v>180000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180000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LSN</v>
      </c>
      <c r="D2823" s="293" t="str">
        <f t="shared" si="1585"/>
        <v/>
      </c>
      <c r="E2823" s="294" t="str">
        <f t="shared" si="1585"/>
        <v>GEL PEN KENKO FUN GEL</v>
      </c>
      <c r="F2823" s="235"/>
      <c r="G2823" s="236"/>
      <c r="H2823" s="237">
        <f t="shared" ref="H2823:J2823" si="1586">H2785</f>
        <v>25200</v>
      </c>
      <c r="I2823" s="238">
        <f t="shared" si="1586"/>
        <v>0.1</v>
      </c>
      <c r="J2823" s="238">
        <f t="shared" si="1586"/>
        <v>0</v>
      </c>
      <c r="K2823" s="239">
        <f t="shared" si="1584"/>
        <v>68040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</v>
      </c>
      <c r="C2824" s="292" t="str">
        <f t="shared" si="1587"/>
        <v>LSN</v>
      </c>
      <c r="D2824" s="293" t="str">
        <f t="shared" si="1587"/>
        <v/>
      </c>
      <c r="E2824" s="294" t="str">
        <f t="shared" si="1587"/>
        <v>SPIDOL PERMANEN KENKO PM-100 HITAM</v>
      </c>
      <c r="F2824" s="235"/>
      <c r="G2824" s="236"/>
      <c r="H2824" s="237">
        <f t="shared" ref="H2824:J2824" si="1588">H2786</f>
        <v>36000</v>
      </c>
      <c r="I2824" s="238">
        <f t="shared" si="1588"/>
        <v>0.1</v>
      </c>
      <c r="J2824" s="238">
        <f t="shared" si="1588"/>
        <v>0</v>
      </c>
      <c r="K2824" s="239">
        <f t="shared" si="1584"/>
        <v>64800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3</v>
      </c>
      <c r="C2825" s="292" t="str">
        <f t="shared" si="1589"/>
        <v>LSN</v>
      </c>
      <c r="D2825" s="293" t="str">
        <f t="shared" si="1589"/>
        <v/>
      </c>
      <c r="E2825" s="294" t="str">
        <f t="shared" si="1589"/>
        <v>GEL PEN AODEMI MASTONA 010</v>
      </c>
      <c r="F2825" s="235"/>
      <c r="G2825" s="236"/>
      <c r="H2825" s="237">
        <f t="shared" ref="H2825:J2825" si="1590">H2787</f>
        <v>18500</v>
      </c>
      <c r="I2825" s="238">
        <f t="shared" si="1590"/>
        <v>0</v>
      </c>
      <c r="J2825" s="238">
        <f t="shared" si="1590"/>
        <v>0</v>
      </c>
      <c r="K2825" s="239">
        <f t="shared" si="1584"/>
        <v>55500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3</v>
      </c>
      <c r="C2826" s="292" t="str">
        <f t="shared" si="1591"/>
        <v>PAK</v>
      </c>
      <c r="D2826" s="293" t="str">
        <f t="shared" si="1591"/>
        <v/>
      </c>
      <c r="E2826" s="294" t="str">
        <f t="shared" si="1591"/>
        <v>KERTAS KARBON DOUBLE BIRU</v>
      </c>
      <c r="F2826" s="235"/>
      <c r="G2826" s="236"/>
      <c r="H2826" s="237">
        <f t="shared" ref="H2826:J2826" si="1592">H2788</f>
        <v>37500</v>
      </c>
      <c r="I2826" s="238">
        <f t="shared" si="1592"/>
        <v>0</v>
      </c>
      <c r="J2826" s="238">
        <f t="shared" si="1592"/>
        <v>0</v>
      </c>
      <c r="K2826" s="239">
        <f t="shared" si="1584"/>
        <v>112500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10</v>
      </c>
      <c r="C2827" s="292" t="str">
        <f t="shared" si="1593"/>
        <v>PCS</v>
      </c>
      <c r="D2827" s="293" t="str">
        <f t="shared" si="1593"/>
        <v/>
      </c>
      <c r="E2827" s="294" t="str">
        <f t="shared" si="1593"/>
        <v>BUKU KAS KWARTO</v>
      </c>
      <c r="F2827" s="235"/>
      <c r="G2827" s="236"/>
      <c r="H2827" s="237">
        <f t="shared" ref="H2827:J2827" si="1594">H2789</f>
        <v>9500</v>
      </c>
      <c r="I2827" s="238">
        <f t="shared" si="1594"/>
        <v>0</v>
      </c>
      <c r="J2827" s="238">
        <f t="shared" si="1594"/>
        <v>0</v>
      </c>
      <c r="K2827" s="239">
        <f t="shared" si="1584"/>
        <v>95000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5</v>
      </c>
      <c r="C2828" s="292" t="str">
        <f t="shared" si="1595"/>
        <v>PCS</v>
      </c>
      <c r="D2828" s="293" t="str">
        <f t="shared" si="1595"/>
        <v/>
      </c>
      <c r="E2828" s="294" t="str">
        <f t="shared" si="1595"/>
        <v>BUKU KAS (FOLIO)</v>
      </c>
      <c r="F2828" s="235"/>
      <c r="G2828" s="236"/>
      <c r="H2828" s="237">
        <f t="shared" ref="H2828:J2828" si="1596">H2790</f>
        <v>18500</v>
      </c>
      <c r="I2828" s="238">
        <f t="shared" si="1596"/>
        <v>0</v>
      </c>
      <c r="J2828" s="238">
        <f t="shared" si="1596"/>
        <v>0</v>
      </c>
      <c r="K2828" s="239">
        <f t="shared" si="1584"/>
        <v>92500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2</v>
      </c>
      <c r="C2829" s="292" t="str">
        <f t="shared" si="1597"/>
        <v>LSN</v>
      </c>
      <c r="D2829" s="293" t="str">
        <f t="shared" si="1597"/>
        <v/>
      </c>
      <c r="E2829" s="295" t="str">
        <f t="shared" si="1597"/>
        <v>CRAYON / OIL PASTEL JOYKO OP-12S PP CASE SEA WORLD</v>
      </c>
      <c r="F2829" s="235"/>
      <c r="G2829" s="236"/>
      <c r="H2829" s="237">
        <f t="shared" ref="H2829:J2829" si="1598">H2791</f>
        <v>142800</v>
      </c>
      <c r="I2829" s="238">
        <f t="shared" si="1598"/>
        <v>0.1</v>
      </c>
      <c r="J2829" s="238">
        <f t="shared" si="1598"/>
        <v>0</v>
      </c>
      <c r="K2829" s="239">
        <f t="shared" si="1584"/>
        <v>257040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2</v>
      </c>
      <c r="C2830" s="292" t="str">
        <f t="shared" si="1599"/>
        <v>LSN</v>
      </c>
      <c r="D2830" s="293" t="str">
        <f t="shared" si="1599"/>
        <v/>
      </c>
      <c r="E2830" s="294" t="str">
        <f t="shared" si="1599"/>
        <v>CRAYON / OIL PASTEL JOYKO OP-18S PP CASE SEA WORLD</v>
      </c>
      <c r="F2830" s="235"/>
      <c r="G2830" s="236"/>
      <c r="H2830" s="237">
        <f t="shared" ref="H2830:J2830" si="1600">H2792</f>
        <v>276000</v>
      </c>
      <c r="I2830" s="238">
        <f t="shared" si="1600"/>
        <v>0.1</v>
      </c>
      <c r="J2830" s="238">
        <f t="shared" si="1600"/>
        <v>0</v>
      </c>
      <c r="K2830" s="239">
        <f t="shared" si="1584"/>
        <v>496800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2</v>
      </c>
      <c r="C2831" s="292" t="str">
        <f t="shared" si="1601"/>
        <v>LSN</v>
      </c>
      <c r="D2831" s="293" t="str">
        <f t="shared" si="1601"/>
        <v/>
      </c>
      <c r="E2831" s="294" t="str">
        <f t="shared" si="1601"/>
        <v>PUSH PIN JOYKO PP-30</v>
      </c>
      <c r="F2831" s="235"/>
      <c r="G2831" s="236"/>
      <c r="H2831" s="237">
        <f t="shared" ref="H2831:J2831" si="1602">H2793</f>
        <v>31200</v>
      </c>
      <c r="I2831" s="238">
        <f t="shared" si="1602"/>
        <v>0.1</v>
      </c>
      <c r="J2831" s="238">
        <f t="shared" si="1602"/>
        <v>0</v>
      </c>
      <c r="K2831" s="239">
        <f t="shared" si="1584"/>
        <v>56160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2</v>
      </c>
      <c r="C2832" s="292" t="str">
        <f t="shared" si="1603"/>
        <v>BOX</v>
      </c>
      <c r="D2832" s="293" t="str">
        <f t="shared" si="1603"/>
        <v/>
      </c>
      <c r="E2832" s="294" t="str">
        <f t="shared" si="1603"/>
        <v>STIP / PENGHAPUS JOYKO ER-B20BL HITAM</v>
      </c>
      <c r="F2832" s="235"/>
      <c r="G2832" s="236"/>
      <c r="H2832" s="237">
        <f t="shared" ref="H2832:J2832" si="1604">H2794</f>
        <v>34100</v>
      </c>
      <c r="I2832" s="238">
        <f t="shared" si="1604"/>
        <v>0.1</v>
      </c>
      <c r="J2832" s="238">
        <f t="shared" si="1604"/>
        <v>0</v>
      </c>
      <c r="K2832" s="239">
        <f t="shared" si="1584"/>
        <v>61380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1</v>
      </c>
      <c r="C2833" s="292" t="str">
        <f t="shared" si="1605"/>
        <v>LSN</v>
      </c>
      <c r="D2833" s="293" t="str">
        <f t="shared" si="1605"/>
        <v/>
      </c>
      <c r="E2833" s="294" t="str">
        <f t="shared" si="1605"/>
        <v>PENCIL CASE 22 x 7.5 MAGNET AC-1762</v>
      </c>
      <c r="F2833" s="235"/>
      <c r="G2833" s="236"/>
      <c r="H2833" s="237">
        <f t="shared" ref="H2833:J2833" si="1606">H2795</f>
        <v>175000</v>
      </c>
      <c r="I2833" s="238">
        <f t="shared" si="1606"/>
        <v>0</v>
      </c>
      <c r="J2833" s="238">
        <f t="shared" si="1606"/>
        <v>0</v>
      </c>
      <c r="K2833" s="239">
        <f t="shared" si="1584"/>
        <v>175000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6</v>
      </c>
      <c r="C2834" s="292" t="str">
        <f t="shared" si="1607"/>
        <v>LSN</v>
      </c>
      <c r="D2834" s="293" t="str">
        <f t="shared" si="1607"/>
        <v/>
      </c>
      <c r="E2834" s="294" t="str">
        <f t="shared" si="1607"/>
        <v>CORRECTION FLUID KENKO KE-826M</v>
      </c>
      <c r="F2834" s="235"/>
      <c r="G2834" s="236"/>
      <c r="H2834" s="237">
        <f t="shared" ref="H2834:J2834" si="1608">H2796</f>
        <v>60300</v>
      </c>
      <c r="I2834" s="238">
        <f t="shared" si="1608"/>
        <v>0.1</v>
      </c>
      <c r="J2834" s="238">
        <f t="shared" si="1608"/>
        <v>0</v>
      </c>
      <c r="K2834" s="239">
        <f t="shared" si="1584"/>
        <v>325620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6</v>
      </c>
      <c r="C2835" s="292" t="str">
        <f t="shared" si="1609"/>
        <v>LSN</v>
      </c>
      <c r="D2835" s="293" t="str">
        <f t="shared" si="1609"/>
        <v/>
      </c>
      <c r="E2835" s="294" t="str">
        <f t="shared" si="1609"/>
        <v>CORRECTION FLUID KENKO KE-01</v>
      </c>
      <c r="F2835" s="235"/>
      <c r="G2835" s="236"/>
      <c r="H2835" s="237">
        <f t="shared" ref="H2835:J2835" si="1610">H2797</f>
        <v>54300</v>
      </c>
      <c r="I2835" s="238">
        <f t="shared" si="1610"/>
        <v>0.1</v>
      </c>
      <c r="J2835" s="238">
        <f t="shared" si="1610"/>
        <v>0</v>
      </c>
      <c r="K2835" s="239">
        <f t="shared" si="1584"/>
        <v>293220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3</v>
      </c>
      <c r="C2836" s="292" t="str">
        <f t="shared" si="1611"/>
        <v>LSN</v>
      </c>
      <c r="D2836" s="293" t="str">
        <f t="shared" si="1611"/>
        <v/>
      </c>
      <c r="E2836" s="294" t="str">
        <f t="shared" si="1611"/>
        <v>GEL PEN JOYKO GP-266 ITECH HITAM</v>
      </c>
      <c r="F2836" s="235"/>
      <c r="G2836" s="236"/>
      <c r="H2836" s="237">
        <f t="shared" ref="H2836:J2836" si="1612">H2798</f>
        <v>27600</v>
      </c>
      <c r="I2836" s="238">
        <f t="shared" si="1612"/>
        <v>0.1</v>
      </c>
      <c r="J2836" s="238">
        <f t="shared" si="1612"/>
        <v>0</v>
      </c>
      <c r="K2836" s="239">
        <f t="shared" si="1584"/>
        <v>74520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2408080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238638.55855855855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2408080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7" t="str">
        <f>J2810</f>
        <v>NOVI / CONDRO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23120026</v>
      </c>
      <c r="G2852" s="11" t="s">
        <v>2</v>
      </c>
      <c r="H2852" s="354" t="s">
        <v>134</v>
      </c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>
        <v>45279</v>
      </c>
      <c r="E2854" s="360"/>
      <c r="F2854" s="358"/>
      <c r="G2854" s="18"/>
      <c r="H2854" s="361" t="s">
        <v>39</v>
      </c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 t="s">
        <v>135</v>
      </c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147</v>
      </c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</v>
      </c>
      <c r="C2860" s="46" t="s">
        <v>34</v>
      </c>
      <c r="D2860" s="93" t="s">
        <v>39</v>
      </c>
      <c r="E2860" s="110" t="s">
        <v>148</v>
      </c>
      <c r="F2860" s="48"/>
      <c r="G2860" s="49"/>
      <c r="H2860" s="50">
        <v>54000</v>
      </c>
      <c r="I2860" s="51">
        <v>0.1</v>
      </c>
      <c r="J2860" s="51"/>
      <c r="K2860" s="52">
        <f t="shared" ref="K2860:K2875" si="1615">(B2860*H2860-((B2860*H2860)*I2860))-((B2860*H2860-((B2860*H2860)*I2860))*J2860)</f>
        <v>48600</v>
      </c>
      <c r="L2860" s="36"/>
    </row>
    <row r="2861" spans="1:12" s="10" customFormat="1" ht="14.1" customHeight="1" x14ac:dyDescent="0.25">
      <c r="A2861" s="45">
        <v>2</v>
      </c>
      <c r="B2861" s="46">
        <v>1</v>
      </c>
      <c r="C2861" s="46" t="s">
        <v>34</v>
      </c>
      <c r="D2861" s="93" t="s">
        <v>39</v>
      </c>
      <c r="E2861" s="110" t="s">
        <v>149</v>
      </c>
      <c r="F2861" s="48"/>
      <c r="G2861" s="49"/>
      <c r="H2861" s="50">
        <v>234000</v>
      </c>
      <c r="I2861" s="51"/>
      <c r="J2861" s="51"/>
      <c r="K2861" s="52">
        <f t="shared" si="1615"/>
        <v>234000</v>
      </c>
      <c r="L2861" s="36"/>
    </row>
    <row r="2862" spans="1:12" s="10" customFormat="1" ht="14.1" customHeight="1" x14ac:dyDescent="0.25">
      <c r="A2862" s="45">
        <v>3</v>
      </c>
      <c r="B2862" s="46">
        <v>1</v>
      </c>
      <c r="C2862" s="46" t="s">
        <v>34</v>
      </c>
      <c r="D2862" s="93" t="s">
        <v>39</v>
      </c>
      <c r="E2862" s="110" t="s">
        <v>150</v>
      </c>
      <c r="F2862" s="48"/>
      <c r="G2862" s="49"/>
      <c r="H2862" s="50">
        <v>79800</v>
      </c>
      <c r="I2862" s="51">
        <v>0.1</v>
      </c>
      <c r="J2862" s="51"/>
      <c r="K2862" s="52">
        <f t="shared" si="1615"/>
        <v>71820</v>
      </c>
      <c r="L2862" s="36"/>
    </row>
    <row r="2863" spans="1:12" s="10" customFormat="1" ht="14.1" customHeight="1" x14ac:dyDescent="0.25">
      <c r="A2863" s="45">
        <v>4</v>
      </c>
      <c r="B2863" s="46">
        <v>1</v>
      </c>
      <c r="C2863" s="46" t="s">
        <v>34</v>
      </c>
      <c r="D2863" s="93" t="s">
        <v>39</v>
      </c>
      <c r="E2863" s="110" t="s">
        <v>151</v>
      </c>
      <c r="F2863" s="48"/>
      <c r="G2863" s="49"/>
      <c r="H2863" s="50">
        <v>118800</v>
      </c>
      <c r="I2863" s="51">
        <v>0.1</v>
      </c>
      <c r="J2863" s="51"/>
      <c r="K2863" s="52">
        <f t="shared" si="1615"/>
        <v>106920</v>
      </c>
      <c r="L2863" s="36"/>
    </row>
    <row r="2864" spans="1:12" s="10" customFormat="1" ht="14.1" customHeight="1" x14ac:dyDescent="0.25">
      <c r="A2864" s="45">
        <v>5</v>
      </c>
      <c r="B2864" s="46">
        <v>1</v>
      </c>
      <c r="C2864" s="46" t="s">
        <v>34</v>
      </c>
      <c r="D2864" s="93" t="s">
        <v>39</v>
      </c>
      <c r="E2864" s="110" t="s">
        <v>152</v>
      </c>
      <c r="F2864" s="48"/>
      <c r="G2864" s="49"/>
      <c r="H2864" s="50">
        <v>75000</v>
      </c>
      <c r="I2864" s="51"/>
      <c r="J2864" s="51"/>
      <c r="K2864" s="52">
        <f t="shared" si="1615"/>
        <v>75000</v>
      </c>
      <c r="L2864" s="36"/>
    </row>
    <row r="2865" spans="1:12" s="10" customFormat="1" ht="14.1" customHeight="1" x14ac:dyDescent="0.25">
      <c r="A2865" s="45">
        <v>6</v>
      </c>
      <c r="B2865" s="46">
        <v>1</v>
      </c>
      <c r="C2865" s="46" t="s">
        <v>34</v>
      </c>
      <c r="D2865" s="93" t="s">
        <v>39</v>
      </c>
      <c r="E2865" s="110" t="s">
        <v>153</v>
      </c>
      <c r="F2865" s="48"/>
      <c r="G2865" s="49"/>
      <c r="H2865" s="50">
        <v>85000</v>
      </c>
      <c r="I2865" s="51"/>
      <c r="J2865" s="51"/>
      <c r="K2865" s="52">
        <f t="shared" si="1615"/>
        <v>85000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621340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61574.234234234224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621340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8" t="s">
        <v>36</v>
      </c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23120026</v>
      </c>
      <c r="F2890" s="123"/>
      <c r="G2890" s="124" t="s">
        <v>2</v>
      </c>
      <c r="H2890" s="350" t="str">
        <f>H2852</f>
        <v>CV SINAR CAHAYA NIRMALA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45279</v>
      </c>
      <c r="E2892" s="328"/>
      <c r="F2892" s="326"/>
      <c r="G2892" s="131"/>
      <c r="H2892" s="329" t="str">
        <f>H2854</f>
        <v/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 t="str">
        <f>H2855</f>
        <v>BREBES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0667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</v>
      </c>
      <c r="C2898" s="287" t="str">
        <f t="shared" si="1616"/>
        <v>LSN</v>
      </c>
      <c r="D2898" s="288" t="str">
        <f t="shared" si="1616"/>
        <v/>
      </c>
      <c r="E2898" s="289" t="str">
        <f t="shared" si="1616"/>
        <v>CORRECTION TAPE KENKO CT-809 (8M x 5MM)</v>
      </c>
      <c r="F2898" s="158"/>
      <c r="G2898" s="159"/>
      <c r="H2898" s="160">
        <f t="shared" ref="H2898:J2898" si="1617">H2860</f>
        <v>54000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48600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1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STAPLER SDI 1104</v>
      </c>
      <c r="F2899" s="158"/>
      <c r="G2899" s="159"/>
      <c r="H2899" s="160">
        <f t="shared" ref="H2899:J2899" si="1620">H2861</f>
        <v>234000</v>
      </c>
      <c r="I2899" s="161">
        <f t="shared" si="1620"/>
        <v>0</v>
      </c>
      <c r="J2899" s="161">
        <f t="shared" si="1620"/>
        <v>0</v>
      </c>
      <c r="K2899" s="162">
        <f t="shared" si="1618"/>
        <v>234000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</v>
      </c>
      <c r="C2900" s="287" t="str">
        <f t="shared" si="1621"/>
        <v>LSN</v>
      </c>
      <c r="D2900" s="288" t="str">
        <f t="shared" si="1621"/>
        <v/>
      </c>
      <c r="E2900" s="289" t="str">
        <f t="shared" si="1621"/>
        <v>GUNTING KENKO SC-838N</v>
      </c>
      <c r="F2900" s="158"/>
      <c r="G2900" s="159"/>
      <c r="H2900" s="160">
        <f t="shared" ref="H2900:J2900" si="1622">H2862</f>
        <v>79800</v>
      </c>
      <c r="I2900" s="161">
        <f t="shared" si="1622"/>
        <v>0.1</v>
      </c>
      <c r="J2900" s="161">
        <f t="shared" si="1622"/>
        <v>0</v>
      </c>
      <c r="K2900" s="162">
        <f t="shared" si="1618"/>
        <v>71820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1</v>
      </c>
      <c r="C2901" s="287" t="str">
        <f t="shared" si="1623"/>
        <v>LSN</v>
      </c>
      <c r="D2901" s="288" t="str">
        <f t="shared" si="1623"/>
        <v/>
      </c>
      <c r="E2901" s="289" t="str">
        <f t="shared" si="1623"/>
        <v>GUNTING KENKO SC-848N</v>
      </c>
      <c r="F2901" s="158"/>
      <c r="G2901" s="159"/>
      <c r="H2901" s="160">
        <f t="shared" ref="H2901:J2901" si="1624">H2863</f>
        <v>118800</v>
      </c>
      <c r="I2901" s="161">
        <f t="shared" si="1624"/>
        <v>0.1</v>
      </c>
      <c r="J2901" s="161">
        <f t="shared" si="1624"/>
        <v>0</v>
      </c>
      <c r="K2901" s="162">
        <f t="shared" si="1618"/>
        <v>106920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1</v>
      </c>
      <c r="C2902" s="287" t="str">
        <f t="shared" si="1625"/>
        <v>LSN</v>
      </c>
      <c r="D2902" s="288" t="str">
        <f t="shared" si="1625"/>
        <v/>
      </c>
      <c r="E2902" s="289" t="str">
        <f t="shared" si="1625"/>
        <v>MAP DATA A4 1935</v>
      </c>
      <c r="F2902" s="158"/>
      <c r="G2902" s="159"/>
      <c r="H2902" s="160">
        <f t="shared" ref="H2902:J2902" si="1626">H2864</f>
        <v>75000</v>
      </c>
      <c r="I2902" s="161">
        <f t="shared" si="1626"/>
        <v>0</v>
      </c>
      <c r="J2902" s="161">
        <f t="shared" si="1626"/>
        <v>0</v>
      </c>
      <c r="K2902" s="162">
        <f t="shared" si="1618"/>
        <v>75000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1</v>
      </c>
      <c r="C2903" s="287" t="str">
        <f t="shared" si="1627"/>
        <v>LSN</v>
      </c>
      <c r="D2903" s="288" t="str">
        <f t="shared" si="1627"/>
        <v/>
      </c>
      <c r="E2903" s="289" t="str">
        <f t="shared" si="1627"/>
        <v>MAP A5 F 8517</v>
      </c>
      <c r="F2903" s="158"/>
      <c r="G2903" s="159"/>
      <c r="H2903" s="160">
        <f t="shared" ref="H2903:J2903" si="1628">H2865</f>
        <v>85000</v>
      </c>
      <c r="I2903" s="161">
        <f t="shared" si="1628"/>
        <v>0</v>
      </c>
      <c r="J2903" s="161">
        <f t="shared" si="1628"/>
        <v>0</v>
      </c>
      <c r="K2903" s="162">
        <f t="shared" si="1618"/>
        <v>85000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621340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61574.234234234224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621340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0" t="str">
        <f>J2886</f>
        <v>NOVI / CONDRO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23120026</v>
      </c>
      <c r="F2928" s="200"/>
      <c r="G2928" s="201" t="s">
        <v>2</v>
      </c>
      <c r="H2928" s="312" t="str">
        <f>H2890</f>
        <v>CV SINAR CAHAYA NIRMALA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45279</v>
      </c>
      <c r="E2930" s="318"/>
      <c r="F2930" s="316"/>
      <c r="G2930" s="208"/>
      <c r="H2930" s="319" t="str">
        <f>H2892</f>
        <v/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 t="str">
        <f>H2893</f>
        <v>BREBES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0667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</v>
      </c>
      <c r="C2936" s="292" t="str">
        <f t="shared" si="1649"/>
        <v>LSN</v>
      </c>
      <c r="D2936" s="293" t="str">
        <f t="shared" si="1649"/>
        <v/>
      </c>
      <c r="E2936" s="294" t="str">
        <f t="shared" si="1649"/>
        <v>CORRECTION TAPE KENKO CT-809 (8M x 5MM)</v>
      </c>
      <c r="F2936" s="235"/>
      <c r="G2936" s="236"/>
      <c r="H2936" s="237">
        <f t="shared" ref="H2936:J2936" si="1650">H2898</f>
        <v>54000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48600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1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STAPLER SDI 1104</v>
      </c>
      <c r="F2937" s="235"/>
      <c r="G2937" s="236"/>
      <c r="H2937" s="237">
        <f t="shared" ref="H2937:J2937" si="1653">H2899</f>
        <v>234000</v>
      </c>
      <c r="I2937" s="238">
        <f t="shared" si="1653"/>
        <v>0</v>
      </c>
      <c r="J2937" s="238">
        <f t="shared" si="1653"/>
        <v>0</v>
      </c>
      <c r="K2937" s="239">
        <f t="shared" si="1651"/>
        <v>234000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</v>
      </c>
      <c r="C2938" s="292" t="str">
        <f t="shared" si="1654"/>
        <v>LSN</v>
      </c>
      <c r="D2938" s="293" t="str">
        <f t="shared" si="1654"/>
        <v/>
      </c>
      <c r="E2938" s="294" t="str">
        <f t="shared" si="1654"/>
        <v>GUNTING KENKO SC-838N</v>
      </c>
      <c r="F2938" s="235"/>
      <c r="G2938" s="236"/>
      <c r="H2938" s="237">
        <f t="shared" ref="H2938:J2938" si="1655">H2900</f>
        <v>79800</v>
      </c>
      <c r="I2938" s="238">
        <f t="shared" si="1655"/>
        <v>0.1</v>
      </c>
      <c r="J2938" s="238">
        <f t="shared" si="1655"/>
        <v>0</v>
      </c>
      <c r="K2938" s="239">
        <f t="shared" si="1651"/>
        <v>71820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1</v>
      </c>
      <c r="C2939" s="292" t="str">
        <f t="shared" si="1656"/>
        <v>LSN</v>
      </c>
      <c r="D2939" s="293" t="str">
        <f t="shared" si="1656"/>
        <v/>
      </c>
      <c r="E2939" s="294" t="str">
        <f t="shared" si="1656"/>
        <v>GUNTING KENKO SC-848N</v>
      </c>
      <c r="F2939" s="235"/>
      <c r="G2939" s="236"/>
      <c r="H2939" s="237">
        <f t="shared" ref="H2939:J2939" si="1657">H2901</f>
        <v>118800</v>
      </c>
      <c r="I2939" s="238">
        <f t="shared" si="1657"/>
        <v>0.1</v>
      </c>
      <c r="J2939" s="238">
        <f t="shared" si="1657"/>
        <v>0</v>
      </c>
      <c r="K2939" s="239">
        <f t="shared" si="1651"/>
        <v>106920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1</v>
      </c>
      <c r="C2940" s="292" t="str">
        <f t="shared" si="1658"/>
        <v>LSN</v>
      </c>
      <c r="D2940" s="293" t="str">
        <f t="shared" si="1658"/>
        <v/>
      </c>
      <c r="E2940" s="294" t="str">
        <f t="shared" si="1658"/>
        <v>MAP DATA A4 1935</v>
      </c>
      <c r="F2940" s="235"/>
      <c r="G2940" s="236"/>
      <c r="H2940" s="237">
        <f t="shared" ref="H2940:J2940" si="1659">H2902</f>
        <v>75000</v>
      </c>
      <c r="I2940" s="238">
        <f t="shared" si="1659"/>
        <v>0</v>
      </c>
      <c r="J2940" s="238">
        <f t="shared" si="1659"/>
        <v>0</v>
      </c>
      <c r="K2940" s="239">
        <f t="shared" si="1651"/>
        <v>75000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1</v>
      </c>
      <c r="C2941" s="292" t="str">
        <f t="shared" si="1660"/>
        <v>LSN</v>
      </c>
      <c r="D2941" s="293" t="str">
        <f t="shared" si="1660"/>
        <v/>
      </c>
      <c r="E2941" s="294" t="str">
        <f t="shared" si="1660"/>
        <v>MAP A5 F 8517</v>
      </c>
      <c r="F2941" s="235"/>
      <c r="G2941" s="236"/>
      <c r="H2941" s="237">
        <f t="shared" ref="H2941:J2941" si="1661">H2903</f>
        <v>85000</v>
      </c>
      <c r="I2941" s="238">
        <f t="shared" si="1661"/>
        <v>0</v>
      </c>
      <c r="J2941" s="238">
        <f t="shared" si="1661"/>
        <v>0</v>
      </c>
      <c r="K2941" s="239">
        <f t="shared" si="1651"/>
        <v>85000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621340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61574.234234234224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621340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7" t="str">
        <f>J2924</f>
        <v>NOVI / CONDRO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23120027</v>
      </c>
      <c r="G2966" s="11" t="s">
        <v>2</v>
      </c>
      <c r="H2966" s="354" t="s">
        <v>44</v>
      </c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>
        <v>45280</v>
      </c>
      <c r="E2968" s="360"/>
      <c r="F2968" s="358"/>
      <c r="G2968" s="18"/>
      <c r="H2968" s="361" t="s">
        <v>45</v>
      </c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 t="s">
        <v>46</v>
      </c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154</v>
      </c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200</v>
      </c>
      <c r="C2974" s="46" t="s">
        <v>34</v>
      </c>
      <c r="D2974" s="93">
        <v>10</v>
      </c>
      <c r="E2974" s="110" t="s">
        <v>155</v>
      </c>
      <c r="F2974" s="48"/>
      <c r="G2974" s="49"/>
      <c r="H2974" s="50">
        <v>93000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16089000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16089000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1594405.4054054054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16089000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8" t="s">
        <v>36</v>
      </c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23120027</v>
      </c>
      <c r="F3004" s="123"/>
      <c r="G3004" s="124" t="s">
        <v>2</v>
      </c>
      <c r="H3004" s="350" t="str">
        <f>H2966</f>
        <v>CV PELITA JAYA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45280</v>
      </c>
      <c r="E3006" s="328"/>
      <c r="F3006" s="326"/>
      <c r="G3006" s="131"/>
      <c r="H3006" s="329" t="str">
        <f>H2968</f>
        <v>(ANUGERAH SEJAHTERA)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 t="str">
        <f>H2969</f>
        <v>PURWOKERTO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0670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200</v>
      </c>
      <c r="C3012" s="287" t="str">
        <f t="shared" si="1683"/>
        <v>LSN</v>
      </c>
      <c r="D3012" s="288">
        <f t="shared" si="1683"/>
        <v>10</v>
      </c>
      <c r="E3012" s="289" t="str">
        <f t="shared" si="1683"/>
        <v>STAPLER KENKO HD-10</v>
      </c>
      <c r="F3012" s="158"/>
      <c r="G3012" s="159"/>
      <c r="H3012" s="160">
        <f t="shared" ref="H3012:J3012" si="1684">H2974</f>
        <v>93000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16089000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16089000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1594405.4054054054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16089000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0" t="str">
        <f>J3000</f>
        <v>NOVI / CONDRO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23120027</v>
      </c>
      <c r="F3042" s="200"/>
      <c r="G3042" s="201" t="s">
        <v>2</v>
      </c>
      <c r="H3042" s="312" t="str">
        <f>H3004</f>
        <v>CV PELITA JAYA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45280</v>
      </c>
      <c r="E3044" s="318"/>
      <c r="F3044" s="316"/>
      <c r="G3044" s="208"/>
      <c r="H3044" s="319" t="str">
        <f>H3006</f>
        <v>(ANUGERAH SEJAHTERA)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 t="str">
        <f>H3007</f>
        <v>PURWOKERTO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0670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200</v>
      </c>
      <c r="C3050" s="292" t="str">
        <f t="shared" si="1716"/>
        <v>LSN</v>
      </c>
      <c r="D3050" s="293">
        <f t="shared" si="1716"/>
        <v>10</v>
      </c>
      <c r="E3050" s="294" t="str">
        <f t="shared" si="1716"/>
        <v>STAPLER KENKO HD-10</v>
      </c>
      <c r="F3050" s="235"/>
      <c r="G3050" s="236"/>
      <c r="H3050" s="237">
        <f t="shared" ref="H3050:J3050" si="1717">H3012</f>
        <v>93000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16089000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16089000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1594405.4054054054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16089000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7" t="str">
        <f>J3038</f>
        <v>NOVI / CONDRO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23120028</v>
      </c>
      <c r="G3080" s="11" t="s">
        <v>2</v>
      </c>
      <c r="H3080" s="354" t="s">
        <v>156</v>
      </c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>
        <v>45280</v>
      </c>
      <c r="E3082" s="360"/>
      <c r="F3082" s="358"/>
      <c r="G3082" s="18"/>
      <c r="H3082" s="361" t="s">
        <v>157</v>
      </c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 t="s">
        <v>109</v>
      </c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158</v>
      </c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500</v>
      </c>
      <c r="C3088" s="46" t="s">
        <v>53</v>
      </c>
      <c r="D3088" s="93">
        <v>1</v>
      </c>
      <c r="E3088" s="110" t="s">
        <v>159</v>
      </c>
      <c r="F3088" s="48"/>
      <c r="G3088" s="49"/>
      <c r="H3088" s="50">
        <v>1700</v>
      </c>
      <c r="I3088" s="51">
        <v>0.14000000000000001</v>
      </c>
      <c r="J3088" s="51"/>
      <c r="K3088" s="52">
        <f t="shared" ref="K3088:K3103" si="1749">(B3088*H3088-((B3088*H3088)*I3088))-((B3088*H3088-((B3088*H3088)*I3088))*J3088)</f>
        <v>731000</v>
      </c>
      <c r="L3088" s="36"/>
    </row>
    <row r="3089" spans="1:12" s="10" customFormat="1" ht="14.1" customHeight="1" x14ac:dyDescent="0.25">
      <c r="A3089" s="45">
        <v>2</v>
      </c>
      <c r="B3089" s="46">
        <v>25</v>
      </c>
      <c r="C3089" s="46" t="s">
        <v>34</v>
      </c>
      <c r="D3089" s="93">
        <v>1</v>
      </c>
      <c r="E3089" s="110" t="s">
        <v>150</v>
      </c>
      <c r="F3089" s="48"/>
      <c r="G3089" s="49"/>
      <c r="H3089" s="50">
        <v>79800</v>
      </c>
      <c r="I3089" s="51">
        <v>0.14000000000000001</v>
      </c>
      <c r="J3089" s="51"/>
      <c r="K3089" s="52">
        <f t="shared" si="1749"/>
        <v>1715700</v>
      </c>
      <c r="L3089" s="36"/>
    </row>
    <row r="3090" spans="1:12" s="10" customFormat="1" ht="14.1" customHeight="1" x14ac:dyDescent="0.25">
      <c r="A3090" s="45">
        <v>3</v>
      </c>
      <c r="B3090" s="46">
        <v>3</v>
      </c>
      <c r="C3090" s="46" t="s">
        <v>47</v>
      </c>
      <c r="D3090" s="93" t="s">
        <v>39</v>
      </c>
      <c r="E3090" s="110" t="s">
        <v>125</v>
      </c>
      <c r="F3090" s="48"/>
      <c r="G3090" s="49"/>
      <c r="H3090" s="50">
        <v>110000</v>
      </c>
      <c r="I3090" s="51"/>
      <c r="J3090" s="51"/>
      <c r="K3090" s="52">
        <f t="shared" si="1749"/>
        <v>330000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2776700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275168.46846846846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2776700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8" t="s">
        <v>36</v>
      </c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23120028</v>
      </c>
      <c r="F3118" s="123"/>
      <c r="G3118" s="124" t="s">
        <v>2</v>
      </c>
      <c r="H3118" s="350" t="str">
        <f>H3080</f>
        <v>HARNOYO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45280</v>
      </c>
      <c r="E3120" s="328"/>
      <c r="F3120" s="326"/>
      <c r="G3120" s="131"/>
      <c r="H3120" s="329" t="str">
        <f>H3082</f>
        <v>(BENDAN)</v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 t="str">
        <f>H3083</f>
        <v>PEKALONGAN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0671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500</v>
      </c>
      <c r="C3126" s="287" t="str">
        <f t="shared" si="1750"/>
        <v>BOX</v>
      </c>
      <c r="D3126" s="288">
        <f t="shared" si="1750"/>
        <v>1</v>
      </c>
      <c r="E3126" s="289" t="str">
        <f t="shared" si="1750"/>
        <v>PAPER TRIGONAL CLIP KENKO NO. 1</v>
      </c>
      <c r="F3126" s="158"/>
      <c r="G3126" s="159"/>
      <c r="H3126" s="160">
        <f t="shared" ref="H3126:J3126" si="1751">H3088</f>
        <v>1700</v>
      </c>
      <c r="I3126" s="161">
        <f t="shared" si="1751"/>
        <v>0.14000000000000001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731000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25</v>
      </c>
      <c r="C3127" s="287" t="str">
        <f t="shared" si="1753"/>
        <v>LSN</v>
      </c>
      <c r="D3127" s="288">
        <f t="shared" si="1753"/>
        <v>1</v>
      </c>
      <c r="E3127" s="289" t="str">
        <f t="shared" si="1753"/>
        <v>GUNTING KENKO SC-838N</v>
      </c>
      <c r="F3127" s="158"/>
      <c r="G3127" s="159"/>
      <c r="H3127" s="160">
        <f t="shared" ref="H3127:J3127" si="1754">H3089</f>
        <v>79800</v>
      </c>
      <c r="I3127" s="161">
        <f t="shared" si="1754"/>
        <v>0.14000000000000001</v>
      </c>
      <c r="J3127" s="161">
        <f t="shared" si="1754"/>
        <v>0</v>
      </c>
      <c r="K3127" s="162">
        <f t="shared" si="1752"/>
        <v>1715700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3</v>
      </c>
      <c r="C3128" s="287" t="str">
        <f t="shared" si="1755"/>
        <v>PCS</v>
      </c>
      <c r="D3128" s="288" t="str">
        <f t="shared" si="1755"/>
        <v/>
      </c>
      <c r="E3128" s="289" t="str">
        <f t="shared" si="1755"/>
        <v>RAK SUSUN BESI 5 SUSUN</v>
      </c>
      <c r="F3128" s="158"/>
      <c r="G3128" s="159"/>
      <c r="H3128" s="160">
        <f t="shared" ref="H3128:J3128" si="1756">H3090</f>
        <v>110000</v>
      </c>
      <c r="I3128" s="161">
        <f t="shared" si="1756"/>
        <v>0</v>
      </c>
      <c r="J3128" s="161">
        <f t="shared" si="1756"/>
        <v>0</v>
      </c>
      <c r="K3128" s="162">
        <f t="shared" si="1752"/>
        <v>330000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2776700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275168.46846846846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2776700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0" t="str">
        <f>J3114</f>
        <v>NOVI / CONDRO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23120028</v>
      </c>
      <c r="F3156" s="200"/>
      <c r="G3156" s="201" t="s">
        <v>2</v>
      </c>
      <c r="H3156" s="312" t="str">
        <f>H3118</f>
        <v>HARNOYO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45280</v>
      </c>
      <c r="E3158" s="318"/>
      <c r="F3158" s="316"/>
      <c r="G3158" s="208"/>
      <c r="H3158" s="319" t="str">
        <f>H3120</f>
        <v>(BENDAN)</v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 t="str">
        <f>H3121</f>
        <v>PEKALONGAN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0671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500</v>
      </c>
      <c r="C3164" s="292" t="str">
        <f t="shared" si="1783"/>
        <v>BOX</v>
      </c>
      <c r="D3164" s="293">
        <f t="shared" si="1783"/>
        <v>1</v>
      </c>
      <c r="E3164" s="294" t="str">
        <f t="shared" si="1783"/>
        <v>PAPER TRIGONAL CLIP KENKO NO. 1</v>
      </c>
      <c r="F3164" s="235"/>
      <c r="G3164" s="236"/>
      <c r="H3164" s="237">
        <f t="shared" ref="H3164:J3164" si="1784">H3126</f>
        <v>1700</v>
      </c>
      <c r="I3164" s="238">
        <f t="shared" si="1784"/>
        <v>0.14000000000000001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731000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25</v>
      </c>
      <c r="C3165" s="292" t="str">
        <f t="shared" si="1786"/>
        <v>LSN</v>
      </c>
      <c r="D3165" s="293">
        <f t="shared" si="1786"/>
        <v>1</v>
      </c>
      <c r="E3165" s="294" t="str">
        <f t="shared" si="1786"/>
        <v>GUNTING KENKO SC-838N</v>
      </c>
      <c r="F3165" s="235"/>
      <c r="G3165" s="236"/>
      <c r="H3165" s="237">
        <f t="shared" ref="H3165:J3165" si="1787">H3127</f>
        <v>79800</v>
      </c>
      <c r="I3165" s="238">
        <f t="shared" si="1787"/>
        <v>0.14000000000000001</v>
      </c>
      <c r="J3165" s="238">
        <f t="shared" si="1787"/>
        <v>0</v>
      </c>
      <c r="K3165" s="239">
        <f t="shared" si="1785"/>
        <v>1715700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3</v>
      </c>
      <c r="C3166" s="292" t="str">
        <f t="shared" si="1788"/>
        <v>PCS</v>
      </c>
      <c r="D3166" s="293" t="str">
        <f t="shared" si="1788"/>
        <v/>
      </c>
      <c r="E3166" s="294" t="str">
        <f t="shared" si="1788"/>
        <v>RAK SUSUN BESI 5 SUSUN</v>
      </c>
      <c r="F3166" s="235"/>
      <c r="G3166" s="236"/>
      <c r="H3166" s="237">
        <f t="shared" ref="H3166:J3166" si="1789">H3128</f>
        <v>110000</v>
      </c>
      <c r="I3166" s="238">
        <f t="shared" si="1789"/>
        <v>0</v>
      </c>
      <c r="J3166" s="238">
        <f t="shared" si="1789"/>
        <v>0</v>
      </c>
      <c r="K3166" s="239">
        <f t="shared" si="1785"/>
        <v>330000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2776700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275168.46846846846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2776700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7" t="str">
        <f>J3152</f>
        <v>NOVI / CONDRO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23120029</v>
      </c>
      <c r="G3194" s="11" t="s">
        <v>2</v>
      </c>
      <c r="H3194" s="354" t="s">
        <v>44</v>
      </c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>
        <v>45280</v>
      </c>
      <c r="E3196" s="360"/>
      <c r="F3196" s="358"/>
      <c r="G3196" s="18"/>
      <c r="H3196" s="361" t="s">
        <v>45</v>
      </c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 t="s">
        <v>46</v>
      </c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160</v>
      </c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34</v>
      </c>
      <c r="D3202" s="93">
        <v>2</v>
      </c>
      <c r="E3202" s="110" t="s">
        <v>161</v>
      </c>
      <c r="F3202" s="48"/>
      <c r="G3202" s="49"/>
      <c r="H3202" s="50">
        <v>39000</v>
      </c>
      <c r="I3202" s="51">
        <v>0.13500000000000001</v>
      </c>
      <c r="J3202" s="51"/>
      <c r="K3202" s="52">
        <f t="shared" ref="K3202:K3217" si="1816">(B3202*H3202-((B3202*H3202)*I3202))-((B3202*H3202-((B3202*H3202)*I3202))*J3202)</f>
        <v>9715680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9715680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962815.13513513503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9715680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8" t="s">
        <v>36</v>
      </c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23120029</v>
      </c>
      <c r="F3232" s="123"/>
      <c r="G3232" s="124" t="s">
        <v>2</v>
      </c>
      <c r="H3232" s="350" t="str">
        <f>H3194</f>
        <v>CV PELITA JAYA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45280</v>
      </c>
      <c r="E3234" s="328"/>
      <c r="F3234" s="326"/>
      <c r="G3234" s="131"/>
      <c r="H3234" s="329" t="str">
        <f>H3196</f>
        <v>(ANUGERAH SEJAHTERA)</v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 t="str">
        <f>H3197</f>
        <v>PURWOKERTO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0682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LSN</v>
      </c>
      <c r="D3240" s="288">
        <f t="shared" si="1817"/>
        <v>2</v>
      </c>
      <c r="E3240" s="289" t="str">
        <f t="shared" si="1817"/>
        <v>GEL PEN KENKO HI-TECH-H 0.28 MM HITAM</v>
      </c>
      <c r="F3240" s="158"/>
      <c r="G3240" s="159"/>
      <c r="H3240" s="160">
        <f t="shared" ref="H3240:J3240" si="1818">H3202</f>
        <v>39000</v>
      </c>
      <c r="I3240" s="161">
        <f t="shared" si="1818"/>
        <v>0.13500000000000001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9715680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9715680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962815.13513513503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9715680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0" t="str">
        <f>J3228</f>
        <v>NOVI / CONDRO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23120029</v>
      </c>
      <c r="F3270" s="200"/>
      <c r="G3270" s="201" t="s">
        <v>2</v>
      </c>
      <c r="H3270" s="312" t="str">
        <f>H3232</f>
        <v>CV PELITA JAYA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45280</v>
      </c>
      <c r="E3272" s="318"/>
      <c r="F3272" s="316"/>
      <c r="G3272" s="208"/>
      <c r="H3272" s="319" t="str">
        <f>H3234</f>
        <v>(ANUGERAH SEJAHTERA)</v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 t="str">
        <f>H3235</f>
        <v>PURWOKERTO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0682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LSN</v>
      </c>
      <c r="D3278" s="293">
        <f t="shared" si="1850"/>
        <v>2</v>
      </c>
      <c r="E3278" s="294" t="str">
        <f t="shared" si="1850"/>
        <v>GEL PEN KENKO HI-TECH-H 0.28 MM HITAM</v>
      </c>
      <c r="F3278" s="235"/>
      <c r="G3278" s="236"/>
      <c r="H3278" s="237">
        <f t="shared" ref="H3278:J3278" si="1851">H3240</f>
        <v>39000</v>
      </c>
      <c r="I3278" s="238">
        <f t="shared" si="1851"/>
        <v>0.13500000000000001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9715680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9715680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962815.13513513503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9715680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7" t="str">
        <f>J3266</f>
        <v>NOVI / CONDRO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23120030</v>
      </c>
      <c r="G3308" s="11" t="s">
        <v>2</v>
      </c>
      <c r="H3308" s="375" t="s">
        <v>94</v>
      </c>
      <c r="I3308" s="375"/>
      <c r="J3308" s="375"/>
      <c r="K3308" s="37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77"/>
      <c r="I3309" s="377"/>
      <c r="J3309" s="377"/>
      <c r="K3309" s="37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>
        <v>45282</v>
      </c>
      <c r="E3310" s="360"/>
      <c r="F3310" s="358"/>
      <c r="G3310" s="18"/>
      <c r="H3310" s="361" t="s">
        <v>95</v>
      </c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 t="s">
        <v>96</v>
      </c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162</v>
      </c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108</v>
      </c>
      <c r="C3316" s="46" t="s">
        <v>113</v>
      </c>
      <c r="D3316" s="93"/>
      <c r="E3316" s="63" t="s">
        <v>163</v>
      </c>
      <c r="F3316" s="48"/>
      <c r="G3316" s="49"/>
      <c r="H3316" s="50">
        <v>41400</v>
      </c>
      <c r="I3316" s="51">
        <v>0.125</v>
      </c>
      <c r="J3316" s="51">
        <v>0.05</v>
      </c>
      <c r="K3316" s="52">
        <f t="shared" ref="K3316:K3331" si="1883">(B3316*H3316-((B3316*H3316)*I3316))-((B3316*H3316-((B3316*H3316)*I3316))*J3316)</f>
        <v>3716685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113</v>
      </c>
      <c r="D3317" s="93"/>
      <c r="E3317" s="63" t="s">
        <v>164</v>
      </c>
      <c r="F3317" s="48"/>
      <c r="G3317" s="49"/>
      <c r="H3317" s="50">
        <v>41400</v>
      </c>
      <c r="I3317" s="51">
        <v>0.125</v>
      </c>
      <c r="J3317" s="51">
        <v>0.05</v>
      </c>
      <c r="K3317" s="52">
        <f t="shared" si="1883"/>
        <v>2477790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6194475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613866.89189189184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6194475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8" t="s">
        <v>105</v>
      </c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23120030</v>
      </c>
      <c r="F3346" s="123"/>
      <c r="G3346" s="124" t="s">
        <v>2</v>
      </c>
      <c r="H3346" s="371" t="str">
        <f>H3308</f>
        <v>GUNAWAN HARTONO KUSUMA</v>
      </c>
      <c r="I3346" s="371"/>
      <c r="J3346" s="371"/>
      <c r="K3346" s="37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73"/>
      <c r="I3347" s="373"/>
      <c r="J3347" s="373"/>
      <c r="K3347" s="37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45282</v>
      </c>
      <c r="E3348" s="328"/>
      <c r="F3348" s="326"/>
      <c r="G3348" s="131"/>
      <c r="H3348" s="329" t="str">
        <f>H3310</f>
        <v>( NIKI SAE )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 t="str">
        <f>H3311</f>
        <v>TULUNG AGUNG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G 0661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108</v>
      </c>
      <c r="C3354" s="287" t="str">
        <f t="shared" si="1884"/>
        <v>LS</v>
      </c>
      <c r="D3354" s="288">
        <f t="shared" si="1884"/>
        <v>0</v>
      </c>
      <c r="E3354" s="289" t="str">
        <f t="shared" si="1884"/>
        <v>CORRECTION FLUID JOYKO CF-S209</v>
      </c>
      <c r="F3354" s="158"/>
      <c r="G3354" s="159"/>
      <c r="H3354" s="160">
        <f t="shared" ref="H3354:J3354" si="1885">H3316</f>
        <v>41400</v>
      </c>
      <c r="I3354" s="161">
        <f t="shared" si="1885"/>
        <v>0.125</v>
      </c>
      <c r="J3354" s="161">
        <f t="shared" si="1885"/>
        <v>0.05</v>
      </c>
      <c r="K3354" s="162">
        <f t="shared" ref="K3354:K3369" si="1886">(B3354*H3354-((B3354*H3354)*I3354))-((B3354*H3354-((B3354*H3354)*I3354))*J3354)</f>
        <v>3716685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</v>
      </c>
      <c r="D3355" s="288">
        <f t="shared" si="1887"/>
        <v>0</v>
      </c>
      <c r="E3355" s="289" t="str">
        <f t="shared" si="1887"/>
        <v>CORRECTION FLUID JOYKO CF-S209A</v>
      </c>
      <c r="F3355" s="158"/>
      <c r="G3355" s="159"/>
      <c r="H3355" s="160">
        <f t="shared" ref="H3355:J3355" si="1888">H3317</f>
        <v>41400</v>
      </c>
      <c r="I3355" s="161">
        <f t="shared" si="1888"/>
        <v>0.125</v>
      </c>
      <c r="J3355" s="161">
        <f t="shared" si="1888"/>
        <v>0.05</v>
      </c>
      <c r="K3355" s="162">
        <f t="shared" si="1886"/>
        <v>2477790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6194475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613866.89189189184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6194475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0" t="str">
        <f>J3342</f>
        <v>NOVI / YO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23120030</v>
      </c>
      <c r="F3384" s="200"/>
      <c r="G3384" s="201" t="s">
        <v>2</v>
      </c>
      <c r="H3384" s="367" t="str">
        <f>H3346</f>
        <v>GUNAWAN HARTONO KUSUMA</v>
      </c>
      <c r="I3384" s="367"/>
      <c r="J3384" s="367"/>
      <c r="K3384" s="36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69"/>
      <c r="I3385" s="369"/>
      <c r="J3385" s="369"/>
      <c r="K3385" s="37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45282</v>
      </c>
      <c r="E3386" s="318"/>
      <c r="F3386" s="316"/>
      <c r="G3386" s="208"/>
      <c r="H3386" s="319" t="str">
        <f>H3348</f>
        <v>( NIKI SAE )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 t="str">
        <f>H3349</f>
        <v>TULUNG AGUNG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G 0661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108</v>
      </c>
      <c r="C3392" s="292" t="str">
        <f t="shared" si="1917"/>
        <v>LS</v>
      </c>
      <c r="D3392" s="293">
        <f t="shared" si="1917"/>
        <v>0</v>
      </c>
      <c r="E3392" s="294" t="str">
        <f t="shared" si="1917"/>
        <v>CORRECTION FLUID JOYKO CF-S209</v>
      </c>
      <c r="F3392" s="235"/>
      <c r="G3392" s="236"/>
      <c r="H3392" s="237">
        <f t="shared" ref="H3392:J3392" si="1918">H3354</f>
        <v>41400</v>
      </c>
      <c r="I3392" s="238">
        <f t="shared" si="1918"/>
        <v>0.125</v>
      </c>
      <c r="J3392" s="238">
        <f t="shared" si="1918"/>
        <v>0.05</v>
      </c>
      <c r="K3392" s="239">
        <f t="shared" ref="K3392:K3407" si="1919">(B3392*H3392-((B3392*H3392)*I3392))-((B3392*H3392-((B3392*H3392)*I3392))*J3392)</f>
        <v>3716685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</v>
      </c>
      <c r="D3393" s="293">
        <f t="shared" si="1920"/>
        <v>0</v>
      </c>
      <c r="E3393" s="294" t="str">
        <f t="shared" si="1920"/>
        <v>CORRECTION FLUID JOYKO CF-S209A</v>
      </c>
      <c r="F3393" s="235"/>
      <c r="G3393" s="236"/>
      <c r="H3393" s="237">
        <f t="shared" ref="H3393:J3393" si="1921">H3355</f>
        <v>41400</v>
      </c>
      <c r="I3393" s="238">
        <f t="shared" si="1921"/>
        <v>0.125</v>
      </c>
      <c r="J3393" s="238">
        <f t="shared" si="1921"/>
        <v>0.05</v>
      </c>
      <c r="K3393" s="239">
        <f t="shared" si="1919"/>
        <v>2477790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6194475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613866.89189189184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6194475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7" t="str">
        <f>J3380</f>
        <v>NOVI / YO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23120031</v>
      </c>
      <c r="G3422" s="11" t="s">
        <v>2</v>
      </c>
      <c r="H3422" s="354" t="s">
        <v>166</v>
      </c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>
        <v>45282</v>
      </c>
      <c r="E3424" s="360"/>
      <c r="F3424" s="358"/>
      <c r="G3424" s="18"/>
      <c r="H3424" s="361" t="s">
        <v>167</v>
      </c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 t="s">
        <v>168</v>
      </c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165</v>
      </c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</v>
      </c>
      <c r="C3430" s="46" t="s">
        <v>110</v>
      </c>
      <c r="D3430" s="93"/>
      <c r="E3430" s="110" t="s">
        <v>169</v>
      </c>
      <c r="F3430" s="48"/>
      <c r="G3430" s="49"/>
      <c r="H3430" s="50">
        <v>18000</v>
      </c>
      <c r="I3430" s="51"/>
      <c r="J3430" s="51"/>
      <c r="K3430" s="52">
        <f t="shared" ref="K3430:K3445" si="1950">(B3430*H3430-((B3430*H3430)*I3430))-((B3430*H3430-((B3430*H3430)*I3430))*J3430)</f>
        <v>216000</v>
      </c>
      <c r="L3430" s="36"/>
    </row>
    <row r="3431" spans="1:12" s="10" customFormat="1" ht="14.1" customHeight="1" x14ac:dyDescent="0.25">
      <c r="A3431" s="45">
        <v>2</v>
      </c>
      <c r="B3431" s="46">
        <v>12</v>
      </c>
      <c r="C3431" s="46" t="s">
        <v>110</v>
      </c>
      <c r="D3431" s="93"/>
      <c r="E3431" s="110" t="s">
        <v>170</v>
      </c>
      <c r="F3431" s="48"/>
      <c r="G3431" s="49"/>
      <c r="H3431" s="50">
        <v>18000</v>
      </c>
      <c r="I3431" s="51"/>
      <c r="J3431" s="51"/>
      <c r="K3431" s="52">
        <f t="shared" si="1950"/>
        <v>216000</v>
      </c>
      <c r="L3431" s="36"/>
    </row>
    <row r="3432" spans="1:12" s="10" customFormat="1" ht="14.1" customHeight="1" x14ac:dyDescent="0.25">
      <c r="A3432" s="45">
        <v>3</v>
      </c>
      <c r="B3432" s="46">
        <v>1</v>
      </c>
      <c r="C3432" s="46" t="s">
        <v>113</v>
      </c>
      <c r="D3432" s="93"/>
      <c r="E3432" s="110" t="s">
        <v>171</v>
      </c>
      <c r="F3432" s="48"/>
      <c r="G3432" s="49"/>
      <c r="H3432" s="50">
        <v>140000</v>
      </c>
      <c r="I3432" s="51"/>
      <c r="J3432" s="51"/>
      <c r="K3432" s="52">
        <f t="shared" si="1950"/>
        <v>140000</v>
      </c>
      <c r="L3432" s="36"/>
    </row>
    <row r="3433" spans="1:12" s="10" customFormat="1" ht="14.1" customHeight="1" x14ac:dyDescent="0.25">
      <c r="A3433" s="45">
        <v>4</v>
      </c>
      <c r="B3433" s="46">
        <v>1</v>
      </c>
      <c r="C3433" s="46" t="s">
        <v>113</v>
      </c>
      <c r="D3433" s="93"/>
      <c r="E3433" s="110" t="s">
        <v>172</v>
      </c>
      <c r="F3433" s="48"/>
      <c r="G3433" s="49"/>
      <c r="H3433" s="50">
        <v>177000</v>
      </c>
      <c r="I3433" s="51"/>
      <c r="J3433" s="51"/>
      <c r="K3433" s="52">
        <f t="shared" si="1950"/>
        <v>177000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749000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74225.225225225222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749000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8" t="s">
        <v>173</v>
      </c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23120031</v>
      </c>
      <c r="F3460" s="123"/>
      <c r="G3460" s="124" t="s">
        <v>2</v>
      </c>
      <c r="H3460" s="350" t="str">
        <f>H3422</f>
        <v>MUHAMMAD AGUS MUNADI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45282</v>
      </c>
      <c r="E3462" s="328"/>
      <c r="F3462" s="326"/>
      <c r="G3462" s="131"/>
      <c r="H3462" s="329" t="str">
        <f>H3424</f>
        <v>( SINAR BHAKTI )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 t="str">
        <f>H3425</f>
        <v>YOGYAKARTA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0631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12</v>
      </c>
      <c r="C3468" s="287" t="str">
        <f t="shared" si="1951"/>
        <v>PC</v>
      </c>
      <c r="D3468" s="288">
        <f t="shared" si="1951"/>
        <v>0</v>
      </c>
      <c r="E3468" s="289" t="str">
        <f t="shared" si="1951"/>
        <v>NOTEBOOK KANCING SZB-32K-1008-23</v>
      </c>
      <c r="F3468" s="158"/>
      <c r="G3468" s="159"/>
      <c r="H3468" s="160">
        <f t="shared" ref="H3468:J3468" si="1952">H3430</f>
        <v>18000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216000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12</v>
      </c>
      <c r="C3469" s="287" t="str">
        <f t="shared" si="1954"/>
        <v>PC</v>
      </c>
      <c r="D3469" s="288">
        <f t="shared" si="1954"/>
        <v>0</v>
      </c>
      <c r="E3469" s="289" t="str">
        <f t="shared" si="1954"/>
        <v>NOTEBOOK KANCING SZB-32K-1008-22</v>
      </c>
      <c r="F3469" s="158"/>
      <c r="G3469" s="159"/>
      <c r="H3469" s="160">
        <f t="shared" ref="H3469:J3469" si="1955">H3431</f>
        <v>18000</v>
      </c>
      <c r="I3469" s="161">
        <f t="shared" si="1955"/>
        <v>0</v>
      </c>
      <c r="J3469" s="161">
        <f t="shared" si="1955"/>
        <v>0</v>
      </c>
      <c r="K3469" s="162">
        <f t="shared" si="1953"/>
        <v>216000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1</v>
      </c>
      <c r="C3470" s="287" t="str">
        <f t="shared" si="1956"/>
        <v>LS</v>
      </c>
      <c r="D3470" s="288">
        <f t="shared" si="1956"/>
        <v>0</v>
      </c>
      <c r="E3470" s="289" t="str">
        <f t="shared" si="1956"/>
        <v>TAS KARUNG WIN/LS 35x40 CM</v>
      </c>
      <c r="F3470" s="158"/>
      <c r="G3470" s="159"/>
      <c r="H3470" s="160">
        <f t="shared" ref="H3470:J3470" si="1957">H3432</f>
        <v>140000</v>
      </c>
      <c r="I3470" s="161">
        <f t="shared" si="1957"/>
        <v>0</v>
      </c>
      <c r="J3470" s="161">
        <f t="shared" si="1957"/>
        <v>0</v>
      </c>
      <c r="K3470" s="162">
        <f t="shared" si="1953"/>
        <v>140000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1</v>
      </c>
      <c r="C3471" s="287" t="str">
        <f t="shared" si="1958"/>
        <v>LS</v>
      </c>
      <c r="D3471" s="288">
        <f t="shared" si="1958"/>
        <v>0</v>
      </c>
      <c r="E3471" s="289" t="str">
        <f t="shared" si="1958"/>
        <v>TAS KARUNG WIN/LS 45x50 CM</v>
      </c>
      <c r="F3471" s="158"/>
      <c r="G3471" s="159"/>
      <c r="H3471" s="160">
        <f t="shared" ref="H3471:J3471" si="1959">H3433</f>
        <v>177000</v>
      </c>
      <c r="I3471" s="161">
        <f t="shared" si="1959"/>
        <v>0</v>
      </c>
      <c r="J3471" s="161">
        <f t="shared" si="1959"/>
        <v>0</v>
      </c>
      <c r="K3471" s="162">
        <f t="shared" si="1953"/>
        <v>177000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749000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74225.225225225222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749000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0" t="str">
        <f>J3456</f>
        <v>RISMA / YO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23120031</v>
      </c>
      <c r="F3498" s="200"/>
      <c r="G3498" s="201" t="s">
        <v>2</v>
      </c>
      <c r="H3498" s="312" t="str">
        <f>H3460</f>
        <v>MUHAMMAD AGUS MUNADI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45282</v>
      </c>
      <c r="E3500" s="318"/>
      <c r="F3500" s="316"/>
      <c r="G3500" s="208"/>
      <c r="H3500" s="319" t="str">
        <f>H3462</f>
        <v>( SINAR BHAKTI )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 t="str">
        <f>H3463</f>
        <v>YOGYAKARTA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0631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12</v>
      </c>
      <c r="C3506" s="292" t="str">
        <f t="shared" si="1984"/>
        <v>PC</v>
      </c>
      <c r="D3506" s="293">
        <f t="shared" si="1984"/>
        <v>0</v>
      </c>
      <c r="E3506" s="294" t="str">
        <f t="shared" si="1984"/>
        <v>NOTEBOOK KANCING SZB-32K-1008-23</v>
      </c>
      <c r="F3506" s="235"/>
      <c r="G3506" s="236"/>
      <c r="H3506" s="237">
        <f t="shared" ref="H3506:J3506" si="1985">H3468</f>
        <v>18000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216000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12</v>
      </c>
      <c r="C3507" s="292" t="str">
        <f t="shared" si="1987"/>
        <v>PC</v>
      </c>
      <c r="D3507" s="293">
        <f t="shared" si="1987"/>
        <v>0</v>
      </c>
      <c r="E3507" s="294" t="str">
        <f t="shared" si="1987"/>
        <v>NOTEBOOK KANCING SZB-32K-1008-22</v>
      </c>
      <c r="F3507" s="235"/>
      <c r="G3507" s="236"/>
      <c r="H3507" s="237">
        <f t="shared" ref="H3507:J3507" si="1988">H3469</f>
        <v>18000</v>
      </c>
      <c r="I3507" s="238">
        <f t="shared" si="1988"/>
        <v>0</v>
      </c>
      <c r="J3507" s="238">
        <f t="shared" si="1988"/>
        <v>0</v>
      </c>
      <c r="K3507" s="239">
        <f t="shared" si="1986"/>
        <v>216000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1</v>
      </c>
      <c r="C3508" s="292" t="str">
        <f t="shared" si="1989"/>
        <v>LS</v>
      </c>
      <c r="D3508" s="293">
        <f t="shared" si="1989"/>
        <v>0</v>
      </c>
      <c r="E3508" s="294" t="str">
        <f t="shared" si="1989"/>
        <v>TAS KARUNG WIN/LS 35x40 CM</v>
      </c>
      <c r="F3508" s="235"/>
      <c r="G3508" s="236"/>
      <c r="H3508" s="237">
        <f t="shared" ref="H3508:J3508" si="1990">H3470</f>
        <v>140000</v>
      </c>
      <c r="I3508" s="238">
        <f t="shared" si="1990"/>
        <v>0</v>
      </c>
      <c r="J3508" s="238">
        <f t="shared" si="1990"/>
        <v>0</v>
      </c>
      <c r="K3508" s="239">
        <f t="shared" si="1986"/>
        <v>140000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1</v>
      </c>
      <c r="C3509" s="292" t="str">
        <f t="shared" si="1991"/>
        <v>LS</v>
      </c>
      <c r="D3509" s="293">
        <f t="shared" si="1991"/>
        <v>0</v>
      </c>
      <c r="E3509" s="294" t="str">
        <f t="shared" si="1991"/>
        <v>TAS KARUNG WIN/LS 45x50 CM</v>
      </c>
      <c r="F3509" s="235"/>
      <c r="G3509" s="236"/>
      <c r="H3509" s="237">
        <f t="shared" ref="H3509:J3509" si="1992">H3471</f>
        <v>177000</v>
      </c>
      <c r="I3509" s="238">
        <f t="shared" si="1992"/>
        <v>0</v>
      </c>
      <c r="J3509" s="238">
        <f t="shared" si="1992"/>
        <v>0</v>
      </c>
      <c r="K3509" s="239">
        <f t="shared" si="1986"/>
        <v>177000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749000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74225.225225225222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749000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7" t="str">
        <f>J3494</f>
        <v>RISMA / YO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23120032</v>
      </c>
      <c r="G3536" s="11" t="s">
        <v>2</v>
      </c>
      <c r="H3536" s="354" t="s">
        <v>174</v>
      </c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>
        <v>45287</v>
      </c>
      <c r="E3538" s="360"/>
      <c r="F3538" s="358"/>
      <c r="G3538" s="18"/>
      <c r="H3538" s="361" t="s">
        <v>39</v>
      </c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 t="s">
        <v>96</v>
      </c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175</v>
      </c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34</v>
      </c>
      <c r="D3544" s="93">
        <v>1</v>
      </c>
      <c r="E3544" s="110" t="s">
        <v>176</v>
      </c>
      <c r="F3544" s="48"/>
      <c r="G3544" s="49"/>
      <c r="H3544" s="50">
        <v>28500</v>
      </c>
      <c r="I3544" s="51"/>
      <c r="J3544" s="51"/>
      <c r="K3544" s="52">
        <f t="shared" ref="K3544:K3559" si="2017">(B3544*H3544-((B3544*H3544)*I3544))-((B3544*H3544-((B3544*H3544)*I3544))*J3544)</f>
        <v>4104000</v>
      </c>
      <c r="L3544" s="36"/>
    </row>
    <row r="3545" spans="1:12" s="10" customFormat="1" ht="14.1" customHeight="1" x14ac:dyDescent="0.25">
      <c r="A3545" s="45">
        <v>2</v>
      </c>
      <c r="B3545" s="46">
        <v>288</v>
      </c>
      <c r="C3545" s="46" t="s">
        <v>34</v>
      </c>
      <c r="D3545" s="93">
        <v>2</v>
      </c>
      <c r="E3545" s="110" t="s">
        <v>43</v>
      </c>
      <c r="F3545" s="48"/>
      <c r="G3545" s="49"/>
      <c r="H3545" s="50">
        <v>28500</v>
      </c>
      <c r="I3545" s="51"/>
      <c r="J3545" s="51"/>
      <c r="K3545" s="52">
        <f t="shared" si="2017"/>
        <v>8208000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12312000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1220108.1081081079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12312000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8" t="s">
        <v>36</v>
      </c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23120032</v>
      </c>
      <c r="F3574" s="123"/>
      <c r="G3574" s="124" t="s">
        <v>2</v>
      </c>
      <c r="H3574" s="350" t="str">
        <f>H3536</f>
        <v>CV UTAMA PUTRA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45287</v>
      </c>
      <c r="E3576" s="328"/>
      <c r="F3576" s="326"/>
      <c r="G3576" s="131"/>
      <c r="H3576" s="329" t="str">
        <f>H3538</f>
        <v/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 t="str">
        <f>H3539</f>
        <v>TULUNG AGUNG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0639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TRIFELLO HI-TECH TF-1190 BIRU</v>
      </c>
      <c r="F3582" s="158"/>
      <c r="G3582" s="159"/>
      <c r="H3582" s="160">
        <f t="shared" ref="H3582:J3582" si="2019">H3544</f>
        <v>28500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4104000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288</v>
      </c>
      <c r="C3583" s="287" t="str">
        <f t="shared" si="2021"/>
        <v>LSN</v>
      </c>
      <c r="D3583" s="288">
        <f t="shared" si="2021"/>
        <v>2</v>
      </c>
      <c r="E3583" s="289" t="str">
        <f t="shared" si="2021"/>
        <v>GEL PEN TRIFELLO HI-TECH TF-1190 HITAM</v>
      </c>
      <c r="F3583" s="158"/>
      <c r="G3583" s="159"/>
      <c r="H3583" s="160">
        <f t="shared" ref="H3583:J3583" si="2022">H3545</f>
        <v>28500</v>
      </c>
      <c r="I3583" s="161">
        <f t="shared" si="2022"/>
        <v>0</v>
      </c>
      <c r="J3583" s="161">
        <f t="shared" si="2022"/>
        <v>0</v>
      </c>
      <c r="K3583" s="162">
        <f t="shared" si="2020"/>
        <v>8208000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12312000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1220108.1081081079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12312000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0" t="str">
        <f>J3570</f>
        <v>NOVI / CONDRO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23120032</v>
      </c>
      <c r="F3612" s="200"/>
      <c r="G3612" s="201" t="s">
        <v>2</v>
      </c>
      <c r="H3612" s="312" t="str">
        <f>H3574</f>
        <v>CV UTAMA PUTRA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45287</v>
      </c>
      <c r="E3614" s="318"/>
      <c r="F3614" s="316"/>
      <c r="G3614" s="208"/>
      <c r="H3614" s="319" t="str">
        <f>H3576</f>
        <v/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 t="str">
        <f>H3577</f>
        <v>TULUNG AGUNG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0639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TRIFELLO HI-TECH TF-1190 BIRU</v>
      </c>
      <c r="F3620" s="235"/>
      <c r="G3620" s="236"/>
      <c r="H3620" s="237">
        <f t="shared" ref="H3620:J3620" si="2052">H3582</f>
        <v>28500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4104000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288</v>
      </c>
      <c r="C3621" s="292" t="str">
        <f t="shared" si="2054"/>
        <v>LSN</v>
      </c>
      <c r="D3621" s="293">
        <f t="shared" si="2054"/>
        <v>2</v>
      </c>
      <c r="E3621" s="294" t="str">
        <f t="shared" si="2054"/>
        <v>GEL PEN TRIFELLO HI-TECH TF-1190 HITAM</v>
      </c>
      <c r="F3621" s="235"/>
      <c r="G3621" s="236"/>
      <c r="H3621" s="237">
        <f t="shared" ref="H3621:J3621" si="2055">H3583</f>
        <v>28500</v>
      </c>
      <c r="I3621" s="238">
        <f t="shared" si="2055"/>
        <v>0</v>
      </c>
      <c r="J3621" s="238">
        <f t="shared" si="2055"/>
        <v>0</v>
      </c>
      <c r="K3621" s="239">
        <f t="shared" si="2053"/>
        <v>8208000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12312000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1220108.1081081079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12312000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7" t="str">
        <f>J3608</f>
        <v>NOVI / CONDRO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23120033</v>
      </c>
      <c r="G3650" s="11" t="s">
        <v>2</v>
      </c>
      <c r="H3650" s="354" t="s">
        <v>156</v>
      </c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>
        <v>45287</v>
      </c>
      <c r="E3652" s="360"/>
      <c r="F3652" s="358"/>
      <c r="G3652" s="18"/>
      <c r="H3652" s="361" t="s">
        <v>157</v>
      </c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 t="s">
        <v>109</v>
      </c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177</v>
      </c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500</v>
      </c>
      <c r="C3658" s="46" t="s">
        <v>53</v>
      </c>
      <c r="D3658" s="93">
        <v>1</v>
      </c>
      <c r="E3658" s="110" t="s">
        <v>159</v>
      </c>
      <c r="F3658" s="48"/>
      <c r="G3658" s="49"/>
      <c r="H3658" s="50">
        <v>1700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731000</v>
      </c>
      <c r="L3658" s="36"/>
    </row>
    <row r="3659" spans="1:12" s="10" customFormat="1" ht="14.1" customHeight="1" x14ac:dyDescent="0.25">
      <c r="A3659" s="45">
        <v>2</v>
      </c>
      <c r="B3659" s="46">
        <v>400</v>
      </c>
      <c r="C3659" s="46" t="s">
        <v>53</v>
      </c>
      <c r="D3659" s="93">
        <v>2</v>
      </c>
      <c r="E3659" s="110" t="s">
        <v>178</v>
      </c>
      <c r="F3659" s="48"/>
      <c r="G3659" s="49"/>
      <c r="H3659" s="50">
        <v>4300</v>
      </c>
      <c r="I3659" s="51">
        <v>0.14000000000000001</v>
      </c>
      <c r="J3659" s="51"/>
      <c r="K3659" s="52">
        <f t="shared" si="2084"/>
        <v>1479200</v>
      </c>
      <c r="L3659" s="36"/>
    </row>
    <row r="3660" spans="1:12" s="10" customFormat="1" ht="14.1" customHeight="1" x14ac:dyDescent="0.25">
      <c r="A3660" s="45">
        <v>3</v>
      </c>
      <c r="B3660" s="46">
        <v>36</v>
      </c>
      <c r="C3660" s="46" t="s">
        <v>53</v>
      </c>
      <c r="D3660" s="93">
        <v>1</v>
      </c>
      <c r="E3660" s="110" t="s">
        <v>88</v>
      </c>
      <c r="F3660" s="48"/>
      <c r="G3660" s="49"/>
      <c r="H3660" s="50">
        <v>66000</v>
      </c>
      <c r="I3660" s="51">
        <v>0.14000000000000001</v>
      </c>
      <c r="J3660" s="51"/>
      <c r="K3660" s="52">
        <f t="shared" si="2084"/>
        <v>2043360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4253560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421523.96396396391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4253560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8" t="s">
        <v>36</v>
      </c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23120033</v>
      </c>
      <c r="F3688" s="123"/>
      <c r="G3688" s="124" t="s">
        <v>2</v>
      </c>
      <c r="H3688" s="350" t="str">
        <f>H3650</f>
        <v>HARNOYO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45287</v>
      </c>
      <c r="E3690" s="328"/>
      <c r="F3690" s="326"/>
      <c r="G3690" s="131"/>
      <c r="H3690" s="329" t="str">
        <f>H3652</f>
        <v>(BENDAN)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 t="str">
        <f>H3653</f>
        <v>PEKALONGAN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0759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500</v>
      </c>
      <c r="C3696" s="287" t="str">
        <f t="shared" si="2085"/>
        <v>BOX</v>
      </c>
      <c r="D3696" s="288">
        <f t="shared" si="2085"/>
        <v>1</v>
      </c>
      <c r="E3696" s="289" t="str">
        <f t="shared" si="2085"/>
        <v>PAPER TRIGONAL CLIP KENKO NO. 1</v>
      </c>
      <c r="F3696" s="158"/>
      <c r="G3696" s="159"/>
      <c r="H3696" s="160">
        <f t="shared" ref="H3696:J3696" si="2086">H3658</f>
        <v>1700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731000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400</v>
      </c>
      <c r="C3697" s="287" t="str">
        <f t="shared" si="2088"/>
        <v>BOX</v>
      </c>
      <c r="D3697" s="288">
        <f t="shared" si="2088"/>
        <v>2</v>
      </c>
      <c r="E3697" s="289" t="str">
        <f t="shared" si="2088"/>
        <v>PAPER JUMBO CLIP KENKO NO. 5</v>
      </c>
      <c r="F3697" s="158"/>
      <c r="G3697" s="159"/>
      <c r="H3697" s="160">
        <f t="shared" ref="H3697:J3697" si="2089">H3659</f>
        <v>4300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1479200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36</v>
      </c>
      <c r="C3698" s="287" t="str">
        <f t="shared" si="2090"/>
        <v>BOX</v>
      </c>
      <c r="D3698" s="288">
        <f t="shared" si="2090"/>
        <v>1</v>
      </c>
      <c r="E3698" s="289" t="str">
        <f t="shared" si="2090"/>
        <v>LEM STICK KENKO 8 GR (KECIL) isi 30 pc</v>
      </c>
      <c r="F3698" s="158"/>
      <c r="G3698" s="159"/>
      <c r="H3698" s="160">
        <f t="shared" ref="H3698:J3698" si="2091">H3660</f>
        <v>66000</v>
      </c>
      <c r="I3698" s="161">
        <f t="shared" si="2091"/>
        <v>0.14000000000000001</v>
      </c>
      <c r="J3698" s="161">
        <f t="shared" si="2091"/>
        <v>0</v>
      </c>
      <c r="K3698" s="162">
        <f t="shared" si="2087"/>
        <v>2043360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4253560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421523.96396396391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4253560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0" t="str">
        <f>J3684</f>
        <v>NOVI / CONDRO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23120033</v>
      </c>
      <c r="F3726" s="200"/>
      <c r="G3726" s="201" t="s">
        <v>2</v>
      </c>
      <c r="H3726" s="312" t="str">
        <f>H3688</f>
        <v>HARNOYO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45287</v>
      </c>
      <c r="E3728" s="318"/>
      <c r="F3728" s="316"/>
      <c r="G3728" s="208"/>
      <c r="H3728" s="319" t="str">
        <f>H3690</f>
        <v>(BENDAN)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 t="str">
        <f>H3691</f>
        <v>PEKALONGAN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0759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500</v>
      </c>
      <c r="C3734" s="292" t="str">
        <f t="shared" si="2118"/>
        <v>BOX</v>
      </c>
      <c r="D3734" s="293">
        <f t="shared" si="2118"/>
        <v>1</v>
      </c>
      <c r="E3734" s="294" t="str">
        <f t="shared" si="2118"/>
        <v>PAPER TRIGONAL CLIP KENKO NO. 1</v>
      </c>
      <c r="F3734" s="235"/>
      <c r="G3734" s="236"/>
      <c r="H3734" s="237">
        <f t="shared" ref="H3734:J3734" si="2119">H3696</f>
        <v>1700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731000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400</v>
      </c>
      <c r="C3735" s="292" t="str">
        <f t="shared" si="2121"/>
        <v>BOX</v>
      </c>
      <c r="D3735" s="293">
        <f t="shared" si="2121"/>
        <v>2</v>
      </c>
      <c r="E3735" s="294" t="str">
        <f t="shared" si="2121"/>
        <v>PAPER JUMBO CLIP KENKO NO. 5</v>
      </c>
      <c r="F3735" s="235"/>
      <c r="G3735" s="236"/>
      <c r="H3735" s="237">
        <f t="shared" ref="H3735:J3735" si="2122">H3697</f>
        <v>4300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1479200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36</v>
      </c>
      <c r="C3736" s="292" t="str">
        <f t="shared" si="2123"/>
        <v>BOX</v>
      </c>
      <c r="D3736" s="293">
        <f t="shared" si="2123"/>
        <v>1</v>
      </c>
      <c r="E3736" s="294" t="str">
        <f t="shared" si="2123"/>
        <v>LEM STICK KENKO 8 GR (KECIL) isi 30 pc</v>
      </c>
      <c r="F3736" s="235"/>
      <c r="G3736" s="236"/>
      <c r="H3736" s="237">
        <f t="shared" ref="H3736:J3736" si="2124">H3698</f>
        <v>66000</v>
      </c>
      <c r="I3736" s="238">
        <f t="shared" si="2124"/>
        <v>0.14000000000000001</v>
      </c>
      <c r="J3736" s="238">
        <f t="shared" si="2124"/>
        <v>0</v>
      </c>
      <c r="K3736" s="239">
        <f t="shared" si="2120"/>
        <v>2043360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4253560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421523.96396396391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4253560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7" t="str">
        <f>J3722</f>
        <v>NOVI / CONDRO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23120034</v>
      </c>
      <c r="G3764" s="11" t="s">
        <v>2</v>
      </c>
      <c r="H3764" s="354" t="s">
        <v>179</v>
      </c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>
        <v>45288</v>
      </c>
      <c r="E3766" s="360"/>
      <c r="F3766" s="358"/>
      <c r="G3766" s="18"/>
      <c r="H3766" s="361" t="s">
        <v>180</v>
      </c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 t="s">
        <v>46</v>
      </c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181</v>
      </c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60</v>
      </c>
      <c r="C3772" s="46" t="s">
        <v>34</v>
      </c>
      <c r="D3772" s="93">
        <v>1</v>
      </c>
      <c r="E3772" s="110" t="s">
        <v>101</v>
      </c>
      <c r="F3772" s="48"/>
      <c r="G3772" s="49"/>
      <c r="H3772" s="50">
        <v>64800</v>
      </c>
      <c r="I3772" s="51">
        <v>0.13</v>
      </c>
      <c r="J3772" s="51"/>
      <c r="K3772" s="52">
        <f>(B3772*H3772-((B3772*H3772)*I3772))-((B3772*H3772-((B3772*H3772)*I3772))*J3772)</f>
        <v>3382560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ref="K3773:K3787" si="2151">(B3773*H3773-((B3773*H3773)*I3773))-((B3773*H3773-((B3773*H3773)*I3773))*J3773)</f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3382560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335208.64864864864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3382560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8" t="s">
        <v>36</v>
      </c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23120034</v>
      </c>
      <c r="F3802" s="123"/>
      <c r="G3802" s="124" t="s">
        <v>2</v>
      </c>
      <c r="H3802" s="350" t="str">
        <f>H3764</f>
        <v>SANTOSO BUDIONO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45288</v>
      </c>
      <c r="E3804" s="328"/>
      <c r="F3804" s="326"/>
      <c r="G3804" s="131"/>
      <c r="H3804" s="329" t="str">
        <f>H3766</f>
        <v>(  ARMADA  )</v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 t="str">
        <f>H3767</f>
        <v>PURWOKERTO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0764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60</v>
      </c>
      <c r="C3810" s="287" t="str">
        <f t="shared" si="2152"/>
        <v>LSN</v>
      </c>
      <c r="D3810" s="288">
        <f t="shared" si="2152"/>
        <v>1</v>
      </c>
      <c r="E3810" s="289" t="str">
        <f t="shared" si="2152"/>
        <v>ISI CUTTER 18 MM KENKO L-150 (BESAR)</v>
      </c>
      <c r="F3810" s="158"/>
      <c r="G3810" s="159"/>
      <c r="H3810" s="160">
        <f t="shared" ref="H3810:J3810" si="2153">H3772</f>
        <v>64800</v>
      </c>
      <c r="I3810" s="161">
        <f t="shared" si="2153"/>
        <v>0.13</v>
      </c>
      <c r="J3810" s="161">
        <f t="shared" si="2153"/>
        <v>0</v>
      </c>
      <c r="K3810" s="162">
        <f t="shared" ref="K3810:K3825" si="2154">(B3810*H3810-((B3810*H3810)*I3810))-((B3810*H3810-((B3810*H3810)*I3810))*J3810)</f>
        <v>3382560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3382560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335208.64864864864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3382560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0" t="str">
        <f>J3798</f>
        <v>NOVI / CONDRO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23120034</v>
      </c>
      <c r="F3840" s="200"/>
      <c r="G3840" s="201" t="s">
        <v>2</v>
      </c>
      <c r="H3840" s="312" t="str">
        <f>H3802</f>
        <v>SANTOSO BUDIONO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45288</v>
      </c>
      <c r="E3842" s="318"/>
      <c r="F3842" s="316"/>
      <c r="G3842" s="208"/>
      <c r="H3842" s="319" t="str">
        <f>H3804</f>
        <v>(  ARMADA  )</v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 t="str">
        <f>H3805</f>
        <v>PURWOKERTO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0764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60</v>
      </c>
      <c r="C3848" s="292" t="str">
        <f t="shared" si="2185"/>
        <v>LSN</v>
      </c>
      <c r="D3848" s="293">
        <f t="shared" si="2185"/>
        <v>1</v>
      </c>
      <c r="E3848" s="294" t="str">
        <f t="shared" si="2185"/>
        <v>ISI CUTTER 18 MM KENKO L-150 (BESAR)</v>
      </c>
      <c r="F3848" s="235"/>
      <c r="G3848" s="236"/>
      <c r="H3848" s="237">
        <f t="shared" ref="H3848:J3848" si="2186">H3810</f>
        <v>64800</v>
      </c>
      <c r="I3848" s="238">
        <f t="shared" si="2186"/>
        <v>0.13</v>
      </c>
      <c r="J3848" s="238">
        <f t="shared" si="2186"/>
        <v>0</v>
      </c>
      <c r="K3848" s="239">
        <f t="shared" ref="K3848:K3863" si="2187">(B3848*H3848-((B3848*H3848)*I3848))-((B3848*H3848-((B3848*H3848)*I3848))*J3848)</f>
        <v>3382560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3382560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335208.64864864864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3382560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7" t="str">
        <f>J3836</f>
        <v>NOVI / CONDRO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23120035</v>
      </c>
      <c r="G3878" s="11" t="s">
        <v>2</v>
      </c>
      <c r="H3878" s="354" t="s">
        <v>62</v>
      </c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>
        <v>45290</v>
      </c>
      <c r="E3880" s="360"/>
      <c r="F3880" s="358"/>
      <c r="G3880" s="18"/>
      <c r="H3880" s="361" t="s">
        <v>39</v>
      </c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 t="s">
        <v>63</v>
      </c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182</v>
      </c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10</v>
      </c>
      <c r="C3886" s="46" t="s">
        <v>34</v>
      </c>
      <c r="D3886" s="93" t="s">
        <v>39</v>
      </c>
      <c r="E3886" s="110" t="s">
        <v>146</v>
      </c>
      <c r="F3886" s="48"/>
      <c r="G3886" s="49"/>
      <c r="H3886" s="50">
        <v>60300</v>
      </c>
      <c r="I3886" s="51">
        <v>0.1</v>
      </c>
      <c r="J3886" s="51"/>
      <c r="K3886" s="52">
        <f t="shared" ref="K3886:K3901" si="2218">(B3886*H3886-((B3886*H3886)*I3886))-((B3886*H3886-((B3886*H3886)*I3886))*J3886)</f>
        <v>542700</v>
      </c>
      <c r="L3886" s="36"/>
    </row>
    <row r="3887" spans="1:12" s="10" customFormat="1" ht="14.1" customHeight="1" x14ac:dyDescent="0.25">
      <c r="A3887" s="45">
        <v>2</v>
      </c>
      <c r="B3887" s="46">
        <v>5</v>
      </c>
      <c r="C3887" s="46" t="s">
        <v>34</v>
      </c>
      <c r="D3887" s="93" t="s">
        <v>39</v>
      </c>
      <c r="E3887" s="110" t="s">
        <v>183</v>
      </c>
      <c r="F3887" s="48"/>
      <c r="G3887" s="49"/>
      <c r="H3887" s="50">
        <v>60000</v>
      </c>
      <c r="I3887" s="51">
        <v>0.1</v>
      </c>
      <c r="J3887" s="51"/>
      <c r="K3887" s="52">
        <f t="shared" si="2218"/>
        <v>270000</v>
      </c>
      <c r="L3887" s="36"/>
    </row>
    <row r="3888" spans="1:12" s="10" customFormat="1" ht="14.1" customHeight="1" x14ac:dyDescent="0.25">
      <c r="A3888" s="45">
        <v>3</v>
      </c>
      <c r="B3888" s="46">
        <v>3</v>
      </c>
      <c r="C3888" s="46" t="s">
        <v>47</v>
      </c>
      <c r="D3888" s="93" t="s">
        <v>39</v>
      </c>
      <c r="E3888" s="110" t="s">
        <v>184</v>
      </c>
      <c r="F3888" s="48"/>
      <c r="G3888" s="49"/>
      <c r="H3888" s="50">
        <v>45000</v>
      </c>
      <c r="I3888" s="51">
        <v>0.1</v>
      </c>
      <c r="J3888" s="51"/>
      <c r="K3888" s="52">
        <f t="shared" si="2218"/>
        <v>121500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934200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92578.378378378373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934200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8" t="s">
        <v>36</v>
      </c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23120035</v>
      </c>
      <c r="F3916" s="123"/>
      <c r="G3916" s="124" t="s">
        <v>2</v>
      </c>
      <c r="H3916" s="350" t="str">
        <f>H3878</f>
        <v>CV GANESHA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45290</v>
      </c>
      <c r="E3918" s="328"/>
      <c r="F3918" s="326"/>
      <c r="G3918" s="131"/>
      <c r="H3918" s="329" t="str">
        <f>H3880</f>
        <v/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 t="str">
        <f>H3881</f>
        <v>WONOSOBO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0641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10</v>
      </c>
      <c r="C3924" s="287" t="str">
        <f t="shared" si="2219"/>
        <v>LSN</v>
      </c>
      <c r="D3924" s="288" t="str">
        <f t="shared" si="2219"/>
        <v/>
      </c>
      <c r="E3924" s="289" t="str">
        <f t="shared" si="2219"/>
        <v>CORRECTION FLUID KENKO KE-826M</v>
      </c>
      <c r="F3924" s="158"/>
      <c r="G3924" s="159"/>
      <c r="H3924" s="160">
        <f t="shared" ref="H3924:J3924" si="2220">H3886</f>
        <v>60300</v>
      </c>
      <c r="I3924" s="161">
        <f t="shared" si="2220"/>
        <v>0.1</v>
      </c>
      <c r="J3924" s="161">
        <f t="shared" si="2220"/>
        <v>0</v>
      </c>
      <c r="K3924" s="162">
        <f t="shared" ref="K3924:K3939" si="2221">(B3924*H3924-((B3924*H3924)*I3924))-((B3924*H3924-((B3924*H3924)*I3924))*J3924)</f>
        <v>542700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</v>
      </c>
      <c r="C3925" s="287" t="str">
        <f t="shared" si="2222"/>
        <v>LSN</v>
      </c>
      <c r="D3925" s="288" t="str">
        <f t="shared" si="2222"/>
        <v/>
      </c>
      <c r="E3925" s="289" t="str">
        <f t="shared" si="2222"/>
        <v>CORRECTION TAPE KENKO CT-902 (12M x 5MM)</v>
      </c>
      <c r="F3925" s="158"/>
      <c r="G3925" s="159"/>
      <c r="H3925" s="160">
        <f t="shared" ref="H3925:J3925" si="2223">H3887</f>
        <v>60000</v>
      </c>
      <c r="I3925" s="161">
        <f t="shared" si="2223"/>
        <v>0.1</v>
      </c>
      <c r="J3925" s="161">
        <f t="shared" si="2223"/>
        <v>0</v>
      </c>
      <c r="K3925" s="162">
        <f t="shared" si="2221"/>
        <v>270000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3</v>
      </c>
      <c r="C3926" s="287" t="str">
        <f t="shared" si="2224"/>
        <v>PCS</v>
      </c>
      <c r="D3926" s="288" t="str">
        <f t="shared" si="2224"/>
        <v/>
      </c>
      <c r="E3926" s="289" t="str">
        <f t="shared" si="2224"/>
        <v>MESIN LABEL HARGA KENKO MX-5500 (8 DIGITS, 1 LINE)</v>
      </c>
      <c r="F3926" s="158"/>
      <c r="G3926" s="159"/>
      <c r="H3926" s="160">
        <f t="shared" ref="H3926:J3926" si="2225">H3888</f>
        <v>45000</v>
      </c>
      <c r="I3926" s="161">
        <f t="shared" si="2225"/>
        <v>0.1</v>
      </c>
      <c r="J3926" s="161">
        <f t="shared" si="2225"/>
        <v>0</v>
      </c>
      <c r="K3926" s="162">
        <f t="shared" si="2221"/>
        <v>121500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934200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92578.378378378373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934200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0" t="str">
        <f>J3912</f>
        <v>NOVI / CONDRO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23120035</v>
      </c>
      <c r="F3954" s="200"/>
      <c r="G3954" s="201" t="s">
        <v>2</v>
      </c>
      <c r="H3954" s="312" t="str">
        <f>H3916</f>
        <v>CV GANESHA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45290</v>
      </c>
      <c r="E3956" s="318"/>
      <c r="F3956" s="316"/>
      <c r="G3956" s="208"/>
      <c r="H3956" s="319" t="str">
        <f>H3918</f>
        <v/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 t="str">
        <f>H3919</f>
        <v>WONOSOBO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0641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10</v>
      </c>
      <c r="C3962" s="292" t="str">
        <f t="shared" si="2252"/>
        <v>LSN</v>
      </c>
      <c r="D3962" s="293" t="str">
        <f t="shared" si="2252"/>
        <v/>
      </c>
      <c r="E3962" s="294" t="str">
        <f t="shared" si="2252"/>
        <v>CORRECTION FLUID KENKO KE-826M</v>
      </c>
      <c r="F3962" s="235"/>
      <c r="G3962" s="236"/>
      <c r="H3962" s="237">
        <f t="shared" ref="H3962:J3962" si="2253">H3924</f>
        <v>60300</v>
      </c>
      <c r="I3962" s="238">
        <f t="shared" si="2253"/>
        <v>0.1</v>
      </c>
      <c r="J3962" s="238">
        <f t="shared" si="2253"/>
        <v>0</v>
      </c>
      <c r="K3962" s="239">
        <f t="shared" ref="K3962:K3977" si="2254">(B3962*H3962-((B3962*H3962)*I3962))-((B3962*H3962-((B3962*H3962)*I3962))*J3962)</f>
        <v>542700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</v>
      </c>
      <c r="C3963" s="292" t="str">
        <f t="shared" si="2255"/>
        <v>LSN</v>
      </c>
      <c r="D3963" s="293" t="str">
        <f t="shared" si="2255"/>
        <v/>
      </c>
      <c r="E3963" s="294" t="str">
        <f t="shared" si="2255"/>
        <v>CORRECTION TAPE KENKO CT-902 (12M x 5MM)</v>
      </c>
      <c r="F3963" s="235"/>
      <c r="G3963" s="236"/>
      <c r="H3963" s="237">
        <f t="shared" ref="H3963:J3963" si="2256">H3925</f>
        <v>60000</v>
      </c>
      <c r="I3963" s="238">
        <f t="shared" si="2256"/>
        <v>0.1</v>
      </c>
      <c r="J3963" s="238">
        <f t="shared" si="2256"/>
        <v>0</v>
      </c>
      <c r="K3963" s="239">
        <f t="shared" si="2254"/>
        <v>270000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3</v>
      </c>
      <c r="C3964" s="292" t="str">
        <f t="shared" si="2257"/>
        <v>PCS</v>
      </c>
      <c r="D3964" s="293" t="str">
        <f t="shared" si="2257"/>
        <v/>
      </c>
      <c r="E3964" s="294" t="str">
        <f t="shared" si="2257"/>
        <v>MESIN LABEL HARGA KENKO MX-5500 (8 DIGITS, 1 LINE)</v>
      </c>
      <c r="F3964" s="235"/>
      <c r="G3964" s="236"/>
      <c r="H3964" s="237">
        <f t="shared" ref="H3964:J3964" si="2258">H3926</f>
        <v>45000</v>
      </c>
      <c r="I3964" s="238">
        <f t="shared" si="2258"/>
        <v>0.1</v>
      </c>
      <c r="J3964" s="238">
        <f t="shared" si="2258"/>
        <v>0</v>
      </c>
      <c r="K3964" s="239">
        <f t="shared" si="2254"/>
        <v>121500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934200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92578.378378378373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934200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7" t="str">
        <f>J3950</f>
        <v>NOVI / CONDRO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23120036</v>
      </c>
      <c r="G3992" s="11" t="s">
        <v>2</v>
      </c>
      <c r="H3992" s="354"/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/>
      <c r="E3994" s="360"/>
      <c r="F3994" s="358"/>
      <c r="G3994" s="18"/>
      <c r="H3994" s="361"/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/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0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8"/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23120036</v>
      </c>
      <c r="F4030" s="123"/>
      <c r="G4030" s="124" t="s">
        <v>2</v>
      </c>
      <c r="H4030" s="350">
        <f>H3992</f>
        <v>0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0</v>
      </c>
      <c r="E4032" s="328"/>
      <c r="F4032" s="326"/>
      <c r="G4032" s="131"/>
      <c r="H4032" s="329">
        <f>H3994</f>
        <v>0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>
        <f>H3995</f>
        <v>0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0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0">
        <f>J4026</f>
        <v>0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23120036</v>
      </c>
      <c r="F4068" s="200"/>
      <c r="G4068" s="201" t="s">
        <v>2</v>
      </c>
      <c r="H4068" s="312">
        <f>H4030</f>
        <v>0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0</v>
      </c>
      <c r="E4070" s="318"/>
      <c r="F4070" s="316"/>
      <c r="G4070" s="208"/>
      <c r="H4070" s="319">
        <f>H4032</f>
        <v>0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>
        <f>H4033</f>
        <v>0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0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7">
        <f>J4064</f>
        <v>0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23120037</v>
      </c>
      <c r="G4106" s="11" t="s">
        <v>2</v>
      </c>
      <c r="H4106" s="354"/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/>
      <c r="E4108" s="360"/>
      <c r="F4108" s="358"/>
      <c r="G4108" s="18"/>
      <c r="H4108" s="361"/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/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0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8"/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23120037</v>
      </c>
      <c r="F4144" s="123"/>
      <c r="G4144" s="124" t="s">
        <v>2</v>
      </c>
      <c r="H4144" s="350">
        <f>H4106</f>
        <v>0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0</v>
      </c>
      <c r="E4146" s="328"/>
      <c r="F4146" s="326"/>
      <c r="G4146" s="131"/>
      <c r="H4146" s="329">
        <f>H4108</f>
        <v>0</v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>
        <f>H4109</f>
        <v>0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0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0">
        <f>J4140</f>
        <v>0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23120037</v>
      </c>
      <c r="F4182" s="200"/>
      <c r="G4182" s="201" t="s">
        <v>2</v>
      </c>
      <c r="H4182" s="312">
        <f>H4144</f>
        <v>0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0</v>
      </c>
      <c r="E4184" s="318"/>
      <c r="F4184" s="316"/>
      <c r="G4184" s="208"/>
      <c r="H4184" s="319">
        <f>H4146</f>
        <v>0</v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>
        <f>H4147</f>
        <v>0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0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7">
        <f>J4178</f>
        <v>0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23120038</v>
      </c>
      <c r="G4220" s="11" t="s">
        <v>2</v>
      </c>
      <c r="H4220" s="354"/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/>
      <c r="E4222" s="360"/>
      <c r="F4222" s="358"/>
      <c r="G4222" s="18"/>
      <c r="H4222" s="361"/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/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0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0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8"/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23120038</v>
      </c>
      <c r="F4258" s="123"/>
      <c r="G4258" s="124" t="s">
        <v>2</v>
      </c>
      <c r="H4258" s="350">
        <f>H4220</f>
        <v>0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0</v>
      </c>
      <c r="E4260" s="328"/>
      <c r="F4260" s="326"/>
      <c r="G4260" s="131"/>
      <c r="H4260" s="329">
        <f>H4222</f>
        <v>0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>
        <f>H4223</f>
        <v>0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0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0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0">
        <f>J4254</f>
        <v>0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23120038</v>
      </c>
      <c r="F4296" s="200"/>
      <c r="G4296" s="201" t="s">
        <v>2</v>
      </c>
      <c r="H4296" s="312">
        <f>H4258</f>
        <v>0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0</v>
      </c>
      <c r="E4298" s="318"/>
      <c r="F4298" s="316"/>
      <c r="G4298" s="208"/>
      <c r="H4298" s="319">
        <f>H4260</f>
        <v>0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>
        <f>H4261</f>
        <v>0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0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0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7">
        <f>J4292</f>
        <v>0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23120039</v>
      </c>
      <c r="G4334" s="11" t="s">
        <v>2</v>
      </c>
      <c r="H4334" s="354"/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/>
      <c r="E4336" s="360"/>
      <c r="F4336" s="358"/>
      <c r="G4336" s="18"/>
      <c r="H4336" s="361"/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/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0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8"/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23120039</v>
      </c>
      <c r="F4372" s="123"/>
      <c r="G4372" s="124" t="s">
        <v>2</v>
      </c>
      <c r="H4372" s="350">
        <f>H4334</f>
        <v>0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0</v>
      </c>
      <c r="E4374" s="328"/>
      <c r="F4374" s="326"/>
      <c r="G4374" s="131"/>
      <c r="H4374" s="329">
        <f>H4336</f>
        <v>0</v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>
        <f>H4337</f>
        <v>0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0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0">
        <f>J4368</f>
        <v>0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23120039</v>
      </c>
      <c r="F4410" s="200"/>
      <c r="G4410" s="201" t="s">
        <v>2</v>
      </c>
      <c r="H4410" s="312">
        <f>H4372</f>
        <v>0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0</v>
      </c>
      <c r="E4412" s="318"/>
      <c r="F4412" s="316"/>
      <c r="G4412" s="208"/>
      <c r="H4412" s="319">
        <f>H4374</f>
        <v>0</v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>
        <f>H4375</f>
        <v>0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0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7">
        <f>J4406</f>
        <v>0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23120040</v>
      </c>
      <c r="G4448" s="11" t="s">
        <v>2</v>
      </c>
      <c r="H4448" s="354"/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/>
      <c r="E4450" s="360"/>
      <c r="F4450" s="358"/>
      <c r="G4450" s="18"/>
      <c r="H4450" s="361"/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/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0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0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8"/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23120040</v>
      </c>
      <c r="F4486" s="123"/>
      <c r="G4486" s="124" t="s">
        <v>2</v>
      </c>
      <c r="H4486" s="350">
        <f>H4448</f>
        <v>0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0</v>
      </c>
      <c r="E4488" s="328"/>
      <c r="F4488" s="326"/>
      <c r="G4488" s="131"/>
      <c r="H4488" s="329">
        <f>H4450</f>
        <v>0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>
        <f>H4451</f>
        <v>0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0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0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0">
        <f>J4482</f>
        <v>0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23120040</v>
      </c>
      <c r="F4524" s="200"/>
      <c r="G4524" s="201" t="s">
        <v>2</v>
      </c>
      <c r="H4524" s="312">
        <f>H4486</f>
        <v>0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0</v>
      </c>
      <c r="E4526" s="318"/>
      <c r="F4526" s="316"/>
      <c r="G4526" s="208"/>
      <c r="H4526" s="319">
        <f>H4488</f>
        <v>0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>
        <f>H4489</f>
        <v>0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0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0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7">
        <f>J4520</f>
        <v>0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23120041</v>
      </c>
      <c r="G4562" s="11" t="s">
        <v>2</v>
      </c>
      <c r="H4562" s="354"/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/>
      <c r="E4564" s="360"/>
      <c r="F4564" s="358"/>
      <c r="G4564" s="18"/>
      <c r="H4564" s="361"/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/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0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8"/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23120041</v>
      </c>
      <c r="F4600" s="123"/>
      <c r="G4600" s="124" t="s">
        <v>2</v>
      </c>
      <c r="H4600" s="350">
        <f>H4562</f>
        <v>0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0</v>
      </c>
      <c r="E4602" s="328"/>
      <c r="F4602" s="326"/>
      <c r="G4602" s="131"/>
      <c r="H4602" s="329">
        <f>H4564</f>
        <v>0</v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>
        <f>H4565</f>
        <v>0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0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0">
        <f>J4596</f>
        <v>0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23120041</v>
      </c>
      <c r="F4638" s="200"/>
      <c r="G4638" s="201" t="s">
        <v>2</v>
      </c>
      <c r="H4638" s="312">
        <f>H4600</f>
        <v>0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0</v>
      </c>
      <c r="E4640" s="318"/>
      <c r="F4640" s="316"/>
      <c r="G4640" s="208"/>
      <c r="H4640" s="319">
        <f>H4602</f>
        <v>0</v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>
        <f>H4603</f>
        <v>0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0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7">
        <f>J4634</f>
        <v>0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23120042</v>
      </c>
      <c r="G4676" s="11" t="s">
        <v>2</v>
      </c>
      <c r="H4676" s="354"/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/>
      <c r="E4678" s="360"/>
      <c r="F4678" s="358"/>
      <c r="G4678" s="18"/>
      <c r="H4678" s="361"/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/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0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0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8"/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23120042</v>
      </c>
      <c r="F4714" s="123"/>
      <c r="G4714" s="124" t="s">
        <v>2</v>
      </c>
      <c r="H4714" s="350">
        <f>H4676</f>
        <v>0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0</v>
      </c>
      <c r="E4716" s="328"/>
      <c r="F4716" s="326"/>
      <c r="G4716" s="131"/>
      <c r="H4716" s="329">
        <f>H4678</f>
        <v>0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>
        <f>H4679</f>
        <v>0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0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0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0">
        <f>J4710</f>
        <v>0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23120042</v>
      </c>
      <c r="F4752" s="200"/>
      <c r="G4752" s="201" t="s">
        <v>2</v>
      </c>
      <c r="H4752" s="312">
        <f>H4714</f>
        <v>0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0</v>
      </c>
      <c r="E4754" s="318"/>
      <c r="F4754" s="316"/>
      <c r="G4754" s="208"/>
      <c r="H4754" s="319">
        <f>H4716</f>
        <v>0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>
        <f>H4717</f>
        <v>0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0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0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7">
        <f>J4748</f>
        <v>0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23120043</v>
      </c>
      <c r="G4790" s="11" t="s">
        <v>2</v>
      </c>
      <c r="H4790" s="354"/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/>
      <c r="E4792" s="360"/>
      <c r="F4792" s="358"/>
      <c r="G4792" s="18"/>
      <c r="H4792" s="361"/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/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0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8"/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23120043</v>
      </c>
      <c r="F4828" s="123"/>
      <c r="G4828" s="124" t="s">
        <v>2</v>
      </c>
      <c r="H4828" s="350">
        <f>H4790</f>
        <v>0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0</v>
      </c>
      <c r="E4830" s="328"/>
      <c r="F4830" s="326"/>
      <c r="G4830" s="131"/>
      <c r="H4830" s="329">
        <f>H4792</f>
        <v>0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>
        <f>H4793</f>
        <v>0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0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0">
        <f>J4824</f>
        <v>0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23120043</v>
      </c>
      <c r="F4866" s="200"/>
      <c r="G4866" s="201" t="s">
        <v>2</v>
      </c>
      <c r="H4866" s="312">
        <f>H4828</f>
        <v>0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0</v>
      </c>
      <c r="E4868" s="318"/>
      <c r="F4868" s="316"/>
      <c r="G4868" s="208"/>
      <c r="H4868" s="319">
        <f>H4830</f>
        <v>0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>
        <f>H4831</f>
        <v>0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0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7">
        <f>J4862</f>
        <v>0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23120044</v>
      </c>
      <c r="G4904" s="11" t="s">
        <v>2</v>
      </c>
      <c r="H4904" s="354"/>
      <c r="I4904" s="354"/>
      <c r="J4904" s="354"/>
      <c r="K4904" s="3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8" t="s">
        <v>3</v>
      </c>
      <c r="G4905" s="17"/>
      <c r="H4905" s="356"/>
      <c r="I4905" s="356"/>
      <c r="J4905" s="356"/>
      <c r="K4905" s="3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9"/>
      <c r="E4906" s="360"/>
      <c r="F4906" s="358"/>
      <c r="G4906" s="18"/>
      <c r="H4906" s="361"/>
      <c r="I4906" s="361"/>
      <c r="J4906" s="361"/>
      <c r="K4906" s="36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8"/>
      <c r="G4907" s="18"/>
      <c r="H4907" s="363"/>
      <c r="I4907" s="363"/>
      <c r="J4907" s="363"/>
      <c r="K4907" s="36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5"/>
      <c r="I4908" s="365"/>
      <c r="J4908" s="365"/>
      <c r="K4908" s="36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1"/>
      <c r="K4929" s="34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3">
        <f>SUM(K4912:K4927)</f>
        <v>0</v>
      </c>
      <c r="K4930" s="34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5"/>
      <c r="K4931" s="34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2"/>
      <c r="K4933" s="34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6">
        <f>((J4930/1.11)+(K4932/1.11))*11%</f>
        <v>0</v>
      </c>
      <c r="K4934" s="34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2"/>
      <c r="K4935" s="34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48"/>
      <c r="K4938" s="34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48"/>
      <c r="K4939" s="34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23120044</v>
      </c>
      <c r="F4942" s="123"/>
      <c r="G4942" s="124" t="s">
        <v>2</v>
      </c>
      <c r="H4942" s="350">
        <f>H4904</f>
        <v>0</v>
      </c>
      <c r="I4942" s="350"/>
      <c r="J4942" s="350"/>
      <c r="K4942" s="35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6" t="s">
        <v>3</v>
      </c>
      <c r="G4943" s="130"/>
      <c r="H4943" s="352"/>
      <c r="I4943" s="352"/>
      <c r="J4943" s="352"/>
      <c r="K4943" s="35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7">
        <f>D4906</f>
        <v>0</v>
      </c>
      <c r="E4944" s="328"/>
      <c r="F4944" s="326"/>
      <c r="G4944" s="131"/>
      <c r="H4944" s="329">
        <f>H4906</f>
        <v>0</v>
      </c>
      <c r="I4944" s="329"/>
      <c r="J4944" s="329"/>
      <c r="K4944" s="33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6"/>
      <c r="G4945" s="131"/>
      <c r="H4945" s="331">
        <f>H4907</f>
        <v>0</v>
      </c>
      <c r="I4945" s="331"/>
      <c r="J4945" s="331"/>
      <c r="K4945" s="33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3"/>
      <c r="I4946" s="333"/>
      <c r="J4946" s="333"/>
      <c r="K4946" s="33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5"/>
      <c r="K4967" s="30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6">
        <f>SUM(K4950:K4965)</f>
        <v>0</v>
      </c>
      <c r="K4968" s="33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8"/>
      <c r="K4969" s="33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9"/>
      <c r="K4971" s="30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9">
        <f>((J4968/1.11)+(K4970/1.11))*11%</f>
        <v>0</v>
      </c>
      <c r="K4972" s="34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9"/>
      <c r="K4973" s="30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0">
        <f>J4938</f>
        <v>0</v>
      </c>
      <c r="K4976" s="31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0">
        <f>J4939</f>
        <v>0</v>
      </c>
      <c r="K4977" s="31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23120044</v>
      </c>
      <c r="F4980" s="200"/>
      <c r="G4980" s="201" t="s">
        <v>2</v>
      </c>
      <c r="H4980" s="312">
        <f>H4942</f>
        <v>0</v>
      </c>
      <c r="I4980" s="312"/>
      <c r="J4980" s="312"/>
      <c r="K4980" s="31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6" t="s">
        <v>3</v>
      </c>
      <c r="G4981" s="207"/>
      <c r="H4981" s="314"/>
      <c r="I4981" s="314"/>
      <c r="J4981" s="314"/>
      <c r="K4981" s="31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7">
        <f>D4944</f>
        <v>0</v>
      </c>
      <c r="E4982" s="318"/>
      <c r="F4982" s="316"/>
      <c r="G4982" s="208"/>
      <c r="H4982" s="319">
        <f>H4944</f>
        <v>0</v>
      </c>
      <c r="I4982" s="319"/>
      <c r="J4982" s="319"/>
      <c r="K4982" s="32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6"/>
      <c r="G4983" s="208"/>
      <c r="H4983" s="321">
        <f>H4945</f>
        <v>0</v>
      </c>
      <c r="I4983" s="321"/>
      <c r="J4983" s="321"/>
      <c r="K4983" s="32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3"/>
      <c r="I4984" s="323"/>
      <c r="J4984" s="323"/>
      <c r="K4984" s="32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5"/>
      <c r="K5005" s="30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1">
        <f>SUM(K4988:K5003)</f>
        <v>0</v>
      </c>
      <c r="K5006" s="30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3"/>
      <c r="K5007" s="30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4"/>
      <c r="K5009" s="30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5">
        <f>((J5006/1.11)+(K5008/1.11))*11%</f>
        <v>0</v>
      </c>
      <c r="K5010" s="30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4"/>
      <c r="K5011" s="30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07">
        <f>J4976</f>
        <v>0</v>
      </c>
      <c r="K5014" s="30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07">
        <f>J4977</f>
        <v>0</v>
      </c>
      <c r="K5015" s="30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23120045</v>
      </c>
      <c r="G5018" s="11" t="s">
        <v>2</v>
      </c>
      <c r="H5018" s="354"/>
      <c r="I5018" s="354"/>
      <c r="J5018" s="354"/>
      <c r="K5018" s="3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8" t="s">
        <v>3</v>
      </c>
      <c r="G5019" s="17"/>
      <c r="H5019" s="356"/>
      <c r="I5019" s="356"/>
      <c r="J5019" s="356"/>
      <c r="K5019" s="3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9"/>
      <c r="E5020" s="360"/>
      <c r="F5020" s="358"/>
      <c r="G5020" s="18"/>
      <c r="H5020" s="361"/>
      <c r="I5020" s="361"/>
      <c r="J5020" s="361"/>
      <c r="K5020" s="36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8"/>
      <c r="G5021" s="18"/>
      <c r="H5021" s="363"/>
      <c r="I5021" s="363"/>
      <c r="J5021" s="363"/>
      <c r="K5021" s="36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5"/>
      <c r="I5022" s="365"/>
      <c r="J5022" s="365"/>
      <c r="K5022" s="36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1"/>
      <c r="K5043" s="34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3">
        <f>SUM(K5026:K5041)</f>
        <v>0</v>
      </c>
      <c r="K5044" s="34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5"/>
      <c r="K5045" s="34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2"/>
      <c r="K5047" s="34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6">
        <f>((J5044/1.11)+(K5046/1.11))*11%</f>
        <v>0</v>
      </c>
      <c r="K5048" s="34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2"/>
      <c r="K5049" s="34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48"/>
      <c r="K5052" s="34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48"/>
      <c r="K5053" s="34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23120045</v>
      </c>
      <c r="F5056" s="123"/>
      <c r="G5056" s="124" t="s">
        <v>2</v>
      </c>
      <c r="H5056" s="350">
        <f>H5018</f>
        <v>0</v>
      </c>
      <c r="I5056" s="350"/>
      <c r="J5056" s="350"/>
      <c r="K5056" s="35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6" t="s">
        <v>3</v>
      </c>
      <c r="G5057" s="130"/>
      <c r="H5057" s="352"/>
      <c r="I5057" s="352"/>
      <c r="J5057" s="352"/>
      <c r="K5057" s="35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7">
        <f>D5020</f>
        <v>0</v>
      </c>
      <c r="E5058" s="328"/>
      <c r="F5058" s="326"/>
      <c r="G5058" s="131"/>
      <c r="H5058" s="329">
        <f>H5020</f>
        <v>0</v>
      </c>
      <c r="I5058" s="329"/>
      <c r="J5058" s="329"/>
      <c r="K5058" s="33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6"/>
      <c r="G5059" s="131"/>
      <c r="H5059" s="331">
        <f>H5021</f>
        <v>0</v>
      </c>
      <c r="I5059" s="331"/>
      <c r="J5059" s="331"/>
      <c r="K5059" s="33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3"/>
      <c r="I5060" s="333"/>
      <c r="J5060" s="333"/>
      <c r="K5060" s="33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5"/>
      <c r="K5081" s="30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6">
        <f>SUM(K5064:K5079)</f>
        <v>0</v>
      </c>
      <c r="K5082" s="33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8"/>
      <c r="K5083" s="33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09"/>
      <c r="K5085" s="30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9">
        <f>((J5082/1.11)+(K5084/1.11))*11%</f>
        <v>0</v>
      </c>
      <c r="K5086" s="34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09"/>
      <c r="K5087" s="30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0">
        <f>J5052</f>
        <v>0</v>
      </c>
      <c r="K5090" s="31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0">
        <f>J5053</f>
        <v>0</v>
      </c>
      <c r="K5091" s="31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23120045</v>
      </c>
      <c r="F5094" s="200"/>
      <c r="G5094" s="201" t="s">
        <v>2</v>
      </c>
      <c r="H5094" s="312">
        <f>H5056</f>
        <v>0</v>
      </c>
      <c r="I5094" s="312"/>
      <c r="J5094" s="312"/>
      <c r="K5094" s="31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6" t="s">
        <v>3</v>
      </c>
      <c r="G5095" s="207"/>
      <c r="H5095" s="314"/>
      <c r="I5095" s="314"/>
      <c r="J5095" s="314"/>
      <c r="K5095" s="31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7">
        <f>D5058</f>
        <v>0</v>
      </c>
      <c r="E5096" s="318"/>
      <c r="F5096" s="316"/>
      <c r="G5096" s="208"/>
      <c r="H5096" s="319">
        <f>H5058</f>
        <v>0</v>
      </c>
      <c r="I5096" s="319"/>
      <c r="J5096" s="319"/>
      <c r="K5096" s="32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6"/>
      <c r="G5097" s="208"/>
      <c r="H5097" s="321">
        <f>H5059</f>
        <v>0</v>
      </c>
      <c r="I5097" s="321"/>
      <c r="J5097" s="321"/>
      <c r="K5097" s="32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3"/>
      <c r="I5098" s="323"/>
      <c r="J5098" s="323"/>
      <c r="K5098" s="32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5"/>
      <c r="K5119" s="30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1">
        <f>SUM(K5102:K5117)</f>
        <v>0</v>
      </c>
      <c r="K5120" s="30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3"/>
      <c r="K5121" s="30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4"/>
      <c r="K5123" s="30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5">
        <f>((J5120/1.11)+(K5122/1.11))*11%</f>
        <v>0</v>
      </c>
      <c r="K5124" s="30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4"/>
      <c r="K5125" s="30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07">
        <f>J5090</f>
        <v>0</v>
      </c>
      <c r="K5128" s="30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07">
        <f>J5091</f>
        <v>0</v>
      </c>
      <c r="K5129" s="30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23120046</v>
      </c>
      <c r="G5132" s="11" t="s">
        <v>2</v>
      </c>
      <c r="H5132" s="354"/>
      <c r="I5132" s="354"/>
      <c r="J5132" s="354"/>
      <c r="K5132" s="3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8" t="s">
        <v>3</v>
      </c>
      <c r="G5133" s="17"/>
      <c r="H5133" s="356"/>
      <c r="I5133" s="356"/>
      <c r="J5133" s="356"/>
      <c r="K5133" s="3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9"/>
      <c r="E5134" s="360"/>
      <c r="F5134" s="358"/>
      <c r="G5134" s="18"/>
      <c r="H5134" s="361"/>
      <c r="I5134" s="361"/>
      <c r="J5134" s="361"/>
      <c r="K5134" s="36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8"/>
      <c r="G5135" s="18"/>
      <c r="H5135" s="363"/>
      <c r="I5135" s="363"/>
      <c r="J5135" s="363"/>
      <c r="K5135" s="36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5"/>
      <c r="I5136" s="365"/>
      <c r="J5136" s="365"/>
      <c r="K5136" s="36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1"/>
      <c r="K5157" s="34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3">
        <f>SUM(K5140:K5155)</f>
        <v>0</v>
      </c>
      <c r="K5158" s="34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5"/>
      <c r="K5159" s="34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2"/>
      <c r="K5161" s="34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6">
        <f>((J5158/1.11)+(K5160/1.11))*11%</f>
        <v>0</v>
      </c>
      <c r="K5162" s="34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2"/>
      <c r="K5163" s="34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48"/>
      <c r="K5166" s="34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48"/>
      <c r="K5167" s="34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23120046</v>
      </c>
      <c r="F5170" s="123"/>
      <c r="G5170" s="124" t="s">
        <v>2</v>
      </c>
      <c r="H5170" s="350">
        <f>H5132</f>
        <v>0</v>
      </c>
      <c r="I5170" s="350"/>
      <c r="J5170" s="350"/>
      <c r="K5170" s="35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6" t="s">
        <v>3</v>
      </c>
      <c r="G5171" s="130"/>
      <c r="H5171" s="352"/>
      <c r="I5171" s="352"/>
      <c r="J5171" s="352"/>
      <c r="K5171" s="35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7">
        <f>D5134</f>
        <v>0</v>
      </c>
      <c r="E5172" s="328"/>
      <c r="F5172" s="326"/>
      <c r="G5172" s="131"/>
      <c r="H5172" s="329">
        <f>H5134</f>
        <v>0</v>
      </c>
      <c r="I5172" s="329"/>
      <c r="J5172" s="329"/>
      <c r="K5172" s="33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6"/>
      <c r="G5173" s="131"/>
      <c r="H5173" s="331">
        <f>H5135</f>
        <v>0</v>
      </c>
      <c r="I5173" s="331"/>
      <c r="J5173" s="331"/>
      <c r="K5173" s="33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3"/>
      <c r="I5174" s="333"/>
      <c r="J5174" s="333"/>
      <c r="K5174" s="33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5"/>
      <c r="K5195" s="30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6">
        <f>SUM(K5178:K5193)</f>
        <v>0</v>
      </c>
      <c r="K5196" s="33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8"/>
      <c r="K5197" s="33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09"/>
      <c r="K5199" s="30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9">
        <f>((J5196/1.11)+(K5198/1.11))*11%</f>
        <v>0</v>
      </c>
      <c r="K5200" s="34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09"/>
      <c r="K5201" s="30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0">
        <f>J5166</f>
        <v>0</v>
      </c>
      <c r="K5204" s="31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0">
        <f>J5167</f>
        <v>0</v>
      </c>
      <c r="K5205" s="31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23120046</v>
      </c>
      <c r="F5208" s="200"/>
      <c r="G5208" s="201" t="s">
        <v>2</v>
      </c>
      <c r="H5208" s="312">
        <f>H5170</f>
        <v>0</v>
      </c>
      <c r="I5208" s="312"/>
      <c r="J5208" s="312"/>
      <c r="K5208" s="31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6" t="s">
        <v>3</v>
      </c>
      <c r="G5209" s="207"/>
      <c r="H5209" s="314"/>
      <c r="I5209" s="314"/>
      <c r="J5209" s="314"/>
      <c r="K5209" s="31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7">
        <f>D5172</f>
        <v>0</v>
      </c>
      <c r="E5210" s="318"/>
      <c r="F5210" s="316"/>
      <c r="G5210" s="208"/>
      <c r="H5210" s="319">
        <f>H5172</f>
        <v>0</v>
      </c>
      <c r="I5210" s="319"/>
      <c r="J5210" s="319"/>
      <c r="K5210" s="32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6"/>
      <c r="G5211" s="208"/>
      <c r="H5211" s="321">
        <f>H5173</f>
        <v>0</v>
      </c>
      <c r="I5211" s="321"/>
      <c r="J5211" s="321"/>
      <c r="K5211" s="32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3"/>
      <c r="I5212" s="323"/>
      <c r="J5212" s="323"/>
      <c r="K5212" s="32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5"/>
      <c r="K5233" s="30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1">
        <f>SUM(K5216:K5231)</f>
        <v>0</v>
      </c>
      <c r="K5234" s="30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3"/>
      <c r="K5235" s="30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4"/>
      <c r="K5237" s="30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5">
        <f>((J5234/1.11)+(K5236/1.11))*11%</f>
        <v>0</v>
      </c>
      <c r="K5238" s="30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4"/>
      <c r="K5239" s="30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07">
        <f>J5204</f>
        <v>0</v>
      </c>
      <c r="K5242" s="30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07">
        <f>J5205</f>
        <v>0</v>
      </c>
      <c r="K5243" s="30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23120047</v>
      </c>
      <c r="G5246" s="11" t="s">
        <v>2</v>
      </c>
      <c r="H5246" s="354"/>
      <c r="I5246" s="354"/>
      <c r="J5246" s="354"/>
      <c r="K5246" s="3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8" t="s">
        <v>3</v>
      </c>
      <c r="G5247" s="17"/>
      <c r="H5247" s="356"/>
      <c r="I5247" s="356"/>
      <c r="J5247" s="356"/>
      <c r="K5247" s="3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9"/>
      <c r="E5248" s="360"/>
      <c r="F5248" s="358"/>
      <c r="G5248" s="18"/>
      <c r="H5248" s="361"/>
      <c r="I5248" s="361"/>
      <c r="J5248" s="361"/>
      <c r="K5248" s="36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8"/>
      <c r="G5249" s="18"/>
      <c r="H5249" s="363"/>
      <c r="I5249" s="363"/>
      <c r="J5249" s="363"/>
      <c r="K5249" s="36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5"/>
      <c r="I5250" s="365"/>
      <c r="J5250" s="365"/>
      <c r="K5250" s="36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1"/>
      <c r="K5271" s="34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3">
        <f>SUM(K5254:K5269)</f>
        <v>0</v>
      </c>
      <c r="K5272" s="34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5"/>
      <c r="K5273" s="34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2"/>
      <c r="K5275" s="34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6">
        <f>((J5272/1.11)+(K5274/1.11))*11%</f>
        <v>0</v>
      </c>
      <c r="K5276" s="34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2"/>
      <c r="K5277" s="34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48"/>
      <c r="K5280" s="34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48"/>
      <c r="K5281" s="34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23120047</v>
      </c>
      <c r="F5284" s="123"/>
      <c r="G5284" s="124" t="s">
        <v>2</v>
      </c>
      <c r="H5284" s="350">
        <f>H5246</f>
        <v>0</v>
      </c>
      <c r="I5284" s="350"/>
      <c r="J5284" s="350"/>
      <c r="K5284" s="35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6" t="s">
        <v>3</v>
      </c>
      <c r="G5285" s="130"/>
      <c r="H5285" s="352"/>
      <c r="I5285" s="352"/>
      <c r="J5285" s="352"/>
      <c r="K5285" s="35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7">
        <f>D5248</f>
        <v>0</v>
      </c>
      <c r="E5286" s="328"/>
      <c r="F5286" s="326"/>
      <c r="G5286" s="131"/>
      <c r="H5286" s="329">
        <f>H5248</f>
        <v>0</v>
      </c>
      <c r="I5286" s="329"/>
      <c r="J5286" s="329"/>
      <c r="K5286" s="33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6"/>
      <c r="G5287" s="131"/>
      <c r="H5287" s="331">
        <f>H5249</f>
        <v>0</v>
      </c>
      <c r="I5287" s="331"/>
      <c r="J5287" s="331"/>
      <c r="K5287" s="33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3"/>
      <c r="I5288" s="333"/>
      <c r="J5288" s="333"/>
      <c r="K5288" s="33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5"/>
      <c r="K5309" s="30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6">
        <f>SUM(K5292:K5307)</f>
        <v>0</v>
      </c>
      <c r="K5310" s="33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8"/>
      <c r="K5311" s="33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09"/>
      <c r="K5313" s="30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9">
        <f>((J5310/1.11)+(K5312/1.11))*11%</f>
        <v>0</v>
      </c>
      <c r="K5314" s="34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09"/>
      <c r="K5315" s="30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0">
        <f>J5280</f>
        <v>0</v>
      </c>
      <c r="K5318" s="31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0">
        <f>J5281</f>
        <v>0</v>
      </c>
      <c r="K5319" s="31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23120047</v>
      </c>
      <c r="F5322" s="200"/>
      <c r="G5322" s="201" t="s">
        <v>2</v>
      </c>
      <c r="H5322" s="312">
        <f>H5284</f>
        <v>0</v>
      </c>
      <c r="I5322" s="312"/>
      <c r="J5322" s="312"/>
      <c r="K5322" s="31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6" t="s">
        <v>3</v>
      </c>
      <c r="G5323" s="207"/>
      <c r="H5323" s="314"/>
      <c r="I5323" s="314"/>
      <c r="J5323" s="314"/>
      <c r="K5323" s="31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7">
        <f>D5286</f>
        <v>0</v>
      </c>
      <c r="E5324" s="318"/>
      <c r="F5324" s="316"/>
      <c r="G5324" s="208"/>
      <c r="H5324" s="319">
        <f>H5286</f>
        <v>0</v>
      </c>
      <c r="I5324" s="319"/>
      <c r="J5324" s="319"/>
      <c r="K5324" s="32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6"/>
      <c r="G5325" s="208"/>
      <c r="H5325" s="321">
        <f>H5287</f>
        <v>0</v>
      </c>
      <c r="I5325" s="321"/>
      <c r="J5325" s="321"/>
      <c r="K5325" s="32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3"/>
      <c r="I5326" s="323"/>
      <c r="J5326" s="323"/>
      <c r="K5326" s="32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5"/>
      <c r="K5347" s="30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1">
        <f>SUM(K5330:K5345)</f>
        <v>0</v>
      </c>
      <c r="K5348" s="30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3"/>
      <c r="K5349" s="30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4"/>
      <c r="K5351" s="30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5">
        <f>((J5348/1.11)+(K5350/1.11))*11%</f>
        <v>0</v>
      </c>
      <c r="K5352" s="30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4"/>
      <c r="K5353" s="30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07">
        <f>J5318</f>
        <v>0</v>
      </c>
      <c r="K5356" s="30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07">
        <f>J5319</f>
        <v>0</v>
      </c>
      <c r="K5357" s="30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23120048</v>
      </c>
      <c r="G5360" s="11" t="s">
        <v>2</v>
      </c>
      <c r="H5360" s="354"/>
      <c r="I5360" s="354"/>
      <c r="J5360" s="354"/>
      <c r="K5360" s="3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8" t="s">
        <v>3</v>
      </c>
      <c r="G5361" s="17"/>
      <c r="H5361" s="356"/>
      <c r="I5361" s="356"/>
      <c r="J5361" s="356"/>
      <c r="K5361" s="3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9"/>
      <c r="E5362" s="360"/>
      <c r="F5362" s="358"/>
      <c r="G5362" s="18"/>
      <c r="H5362" s="361"/>
      <c r="I5362" s="361"/>
      <c r="J5362" s="361"/>
      <c r="K5362" s="36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8"/>
      <c r="G5363" s="18"/>
      <c r="H5363" s="363"/>
      <c r="I5363" s="363"/>
      <c r="J5363" s="363"/>
      <c r="K5363" s="36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5"/>
      <c r="I5364" s="365"/>
      <c r="J5364" s="365"/>
      <c r="K5364" s="36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1"/>
      <c r="K5385" s="34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3">
        <f>SUM(K5368:K5383)</f>
        <v>0</v>
      </c>
      <c r="K5386" s="34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5"/>
      <c r="K5387" s="34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2"/>
      <c r="K5389" s="34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6">
        <f>((J5386/1.11)+(K5388/1.11))*11%</f>
        <v>0</v>
      </c>
      <c r="K5390" s="34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2"/>
      <c r="K5391" s="34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48"/>
      <c r="K5394" s="34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48"/>
      <c r="K5395" s="34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23120048</v>
      </c>
      <c r="F5398" s="123"/>
      <c r="G5398" s="124" t="s">
        <v>2</v>
      </c>
      <c r="H5398" s="350">
        <f>H5360</f>
        <v>0</v>
      </c>
      <c r="I5398" s="350"/>
      <c r="J5398" s="350"/>
      <c r="K5398" s="35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6" t="s">
        <v>3</v>
      </c>
      <c r="G5399" s="130"/>
      <c r="H5399" s="352"/>
      <c r="I5399" s="352"/>
      <c r="J5399" s="352"/>
      <c r="K5399" s="35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7">
        <f>D5362</f>
        <v>0</v>
      </c>
      <c r="E5400" s="328"/>
      <c r="F5400" s="326"/>
      <c r="G5400" s="131"/>
      <c r="H5400" s="329">
        <f>H5362</f>
        <v>0</v>
      </c>
      <c r="I5400" s="329"/>
      <c r="J5400" s="329"/>
      <c r="K5400" s="33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6"/>
      <c r="G5401" s="131"/>
      <c r="H5401" s="331">
        <f>H5363</f>
        <v>0</v>
      </c>
      <c r="I5401" s="331"/>
      <c r="J5401" s="331"/>
      <c r="K5401" s="33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3"/>
      <c r="I5402" s="333"/>
      <c r="J5402" s="333"/>
      <c r="K5402" s="33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5"/>
      <c r="K5423" s="30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6">
        <f>SUM(K5406:K5421)</f>
        <v>0</v>
      </c>
      <c r="K5424" s="33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8"/>
      <c r="K5425" s="33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09"/>
      <c r="K5427" s="30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39">
        <f>((J5424/1.11)+(K5426/1.11))*11%</f>
        <v>0</v>
      </c>
      <c r="K5428" s="34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09"/>
      <c r="K5429" s="30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0">
        <f>J5394</f>
        <v>0</v>
      </c>
      <c r="K5432" s="31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0">
        <f>J5395</f>
        <v>0</v>
      </c>
      <c r="K5433" s="31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23120048</v>
      </c>
      <c r="F5436" s="200"/>
      <c r="G5436" s="201" t="s">
        <v>2</v>
      </c>
      <c r="H5436" s="312">
        <f>H5398</f>
        <v>0</v>
      </c>
      <c r="I5436" s="312"/>
      <c r="J5436" s="312"/>
      <c r="K5436" s="31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6" t="s">
        <v>3</v>
      </c>
      <c r="G5437" s="207"/>
      <c r="H5437" s="314"/>
      <c r="I5437" s="314"/>
      <c r="J5437" s="314"/>
      <c r="K5437" s="31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7">
        <f>D5400</f>
        <v>0</v>
      </c>
      <c r="E5438" s="318"/>
      <c r="F5438" s="316"/>
      <c r="G5438" s="208"/>
      <c r="H5438" s="319">
        <f>H5400</f>
        <v>0</v>
      </c>
      <c r="I5438" s="319"/>
      <c r="J5438" s="319"/>
      <c r="K5438" s="32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6"/>
      <c r="G5439" s="208"/>
      <c r="H5439" s="321">
        <f>H5401</f>
        <v>0</v>
      </c>
      <c r="I5439" s="321"/>
      <c r="J5439" s="321"/>
      <c r="K5439" s="32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3"/>
      <c r="I5440" s="323"/>
      <c r="J5440" s="323"/>
      <c r="K5440" s="32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5"/>
      <c r="K5461" s="30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1">
        <f>SUM(K5444:K5459)</f>
        <v>0</v>
      </c>
      <c r="K5462" s="30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3"/>
      <c r="K5463" s="30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4"/>
      <c r="K5465" s="30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5">
        <f>((J5462/1.11)+(K5464/1.11))*11%</f>
        <v>0</v>
      </c>
      <c r="K5466" s="30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4"/>
      <c r="K5467" s="30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07">
        <f>J5432</f>
        <v>0</v>
      </c>
      <c r="K5470" s="30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07">
        <f>J5433</f>
        <v>0</v>
      </c>
      <c r="K5471" s="30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23120049</v>
      </c>
      <c r="G5474" s="11" t="s">
        <v>2</v>
      </c>
      <c r="H5474" s="354"/>
      <c r="I5474" s="354"/>
      <c r="J5474" s="354"/>
      <c r="K5474" s="3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8" t="s">
        <v>3</v>
      </c>
      <c r="G5475" s="17"/>
      <c r="H5475" s="356"/>
      <c r="I5475" s="356"/>
      <c r="J5475" s="356"/>
      <c r="K5475" s="3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9"/>
      <c r="E5476" s="360"/>
      <c r="F5476" s="358"/>
      <c r="G5476" s="18"/>
      <c r="H5476" s="361"/>
      <c r="I5476" s="361"/>
      <c r="J5476" s="361"/>
      <c r="K5476" s="36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8"/>
      <c r="G5477" s="18"/>
      <c r="H5477" s="363"/>
      <c r="I5477" s="363"/>
      <c r="J5477" s="363"/>
      <c r="K5477" s="36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5"/>
      <c r="I5478" s="365"/>
      <c r="J5478" s="365"/>
      <c r="K5478" s="36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1"/>
      <c r="K5499" s="34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3">
        <f>SUM(K5482:K5497)</f>
        <v>0</v>
      </c>
      <c r="K5500" s="34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5"/>
      <c r="K5501" s="34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2"/>
      <c r="K5503" s="34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6">
        <f>((J5500/1.11)+(K5502/1.11))*11%</f>
        <v>0</v>
      </c>
      <c r="K5504" s="34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2"/>
      <c r="K5505" s="34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48"/>
      <c r="K5508" s="34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48"/>
      <c r="K5509" s="34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23120049</v>
      </c>
      <c r="F5512" s="123"/>
      <c r="G5512" s="124" t="s">
        <v>2</v>
      </c>
      <c r="H5512" s="350">
        <f>H5474</f>
        <v>0</v>
      </c>
      <c r="I5512" s="350"/>
      <c r="J5512" s="350"/>
      <c r="K5512" s="35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6" t="s">
        <v>3</v>
      </c>
      <c r="G5513" s="130"/>
      <c r="H5513" s="352"/>
      <c r="I5513" s="352"/>
      <c r="J5513" s="352"/>
      <c r="K5513" s="35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7">
        <f>D5476</f>
        <v>0</v>
      </c>
      <c r="E5514" s="328"/>
      <c r="F5514" s="326"/>
      <c r="G5514" s="131"/>
      <c r="H5514" s="329">
        <f>H5476</f>
        <v>0</v>
      </c>
      <c r="I5514" s="329"/>
      <c r="J5514" s="329"/>
      <c r="K5514" s="33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6"/>
      <c r="G5515" s="131"/>
      <c r="H5515" s="331">
        <f>H5477</f>
        <v>0</v>
      </c>
      <c r="I5515" s="331"/>
      <c r="J5515" s="331"/>
      <c r="K5515" s="33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3"/>
      <c r="I5516" s="333"/>
      <c r="J5516" s="333"/>
      <c r="K5516" s="33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5"/>
      <c r="K5537" s="30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6">
        <f>SUM(K5520:K5535)</f>
        <v>0</v>
      </c>
      <c r="K5538" s="33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8"/>
      <c r="K5539" s="33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09"/>
      <c r="K5541" s="30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39">
        <f>((J5538/1.11)+(K5540/1.11))*11%</f>
        <v>0</v>
      </c>
      <c r="K5542" s="34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09"/>
      <c r="K5543" s="30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0">
        <f>J5508</f>
        <v>0</v>
      </c>
      <c r="K5546" s="31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0">
        <f>J5509</f>
        <v>0</v>
      </c>
      <c r="K5547" s="31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23120049</v>
      </c>
      <c r="F5550" s="200"/>
      <c r="G5550" s="201" t="s">
        <v>2</v>
      </c>
      <c r="H5550" s="312">
        <f>H5512</f>
        <v>0</v>
      </c>
      <c r="I5550" s="312"/>
      <c r="J5550" s="312"/>
      <c r="K5550" s="31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6" t="s">
        <v>3</v>
      </c>
      <c r="G5551" s="207"/>
      <c r="H5551" s="314"/>
      <c r="I5551" s="314"/>
      <c r="J5551" s="314"/>
      <c r="K5551" s="31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7">
        <f>D5514</f>
        <v>0</v>
      </c>
      <c r="E5552" s="318"/>
      <c r="F5552" s="316"/>
      <c r="G5552" s="208"/>
      <c r="H5552" s="319">
        <f>H5514</f>
        <v>0</v>
      </c>
      <c r="I5552" s="319"/>
      <c r="J5552" s="319"/>
      <c r="K5552" s="32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6"/>
      <c r="G5553" s="208"/>
      <c r="H5553" s="321">
        <f>H5515</f>
        <v>0</v>
      </c>
      <c r="I5553" s="321"/>
      <c r="J5553" s="321"/>
      <c r="K5553" s="32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3"/>
      <c r="I5554" s="323"/>
      <c r="J5554" s="323"/>
      <c r="K5554" s="32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5"/>
      <c r="K5575" s="30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1">
        <f>SUM(K5558:K5573)</f>
        <v>0</v>
      </c>
      <c r="K5576" s="30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3"/>
      <c r="K5577" s="30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4"/>
      <c r="K5579" s="30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5">
        <f>((J5576/1.11)+(K5578/1.11))*11%</f>
        <v>0</v>
      </c>
      <c r="K5580" s="30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4"/>
      <c r="K5581" s="30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07">
        <f>J5546</f>
        <v>0</v>
      </c>
      <c r="K5584" s="30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07">
        <f>J5547</f>
        <v>0</v>
      </c>
      <c r="K5585" s="30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23120050</v>
      </c>
      <c r="G5588" s="11" t="s">
        <v>2</v>
      </c>
      <c r="H5588" s="354"/>
      <c r="I5588" s="354"/>
      <c r="J5588" s="354"/>
      <c r="K5588" s="3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8" t="s">
        <v>3</v>
      </c>
      <c r="G5589" s="17"/>
      <c r="H5589" s="356"/>
      <c r="I5589" s="356"/>
      <c r="J5589" s="356"/>
      <c r="K5589" s="3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9"/>
      <c r="E5590" s="360"/>
      <c r="F5590" s="358"/>
      <c r="G5590" s="18"/>
      <c r="H5590" s="361"/>
      <c r="I5590" s="361"/>
      <c r="J5590" s="361"/>
      <c r="K5590" s="36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8"/>
      <c r="G5591" s="18"/>
      <c r="H5591" s="363"/>
      <c r="I5591" s="363"/>
      <c r="J5591" s="363"/>
      <c r="K5591" s="36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5"/>
      <c r="I5592" s="365"/>
      <c r="J5592" s="365"/>
      <c r="K5592" s="36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1"/>
      <c r="K5613" s="34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3">
        <f>SUM(K5596:K5611)</f>
        <v>0</v>
      </c>
      <c r="K5614" s="34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5"/>
      <c r="K5615" s="34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2"/>
      <c r="K5617" s="34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6">
        <f>((J5614/1.11)+(K5616/1.11))*11%</f>
        <v>0</v>
      </c>
      <c r="K5618" s="34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2"/>
      <c r="K5619" s="34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48"/>
      <c r="K5622" s="34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48"/>
      <c r="K5623" s="34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23120050</v>
      </c>
      <c r="F5626" s="123"/>
      <c r="G5626" s="124" t="s">
        <v>2</v>
      </c>
      <c r="H5626" s="350">
        <f>H5588</f>
        <v>0</v>
      </c>
      <c r="I5626" s="350"/>
      <c r="J5626" s="350"/>
      <c r="K5626" s="35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6" t="s">
        <v>3</v>
      </c>
      <c r="G5627" s="130"/>
      <c r="H5627" s="352"/>
      <c r="I5627" s="352"/>
      <c r="J5627" s="352"/>
      <c r="K5627" s="35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7">
        <f>D5590</f>
        <v>0</v>
      </c>
      <c r="E5628" s="328"/>
      <c r="F5628" s="326"/>
      <c r="G5628" s="131"/>
      <c r="H5628" s="329">
        <f>H5590</f>
        <v>0</v>
      </c>
      <c r="I5628" s="329"/>
      <c r="J5628" s="329"/>
      <c r="K5628" s="33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6"/>
      <c r="G5629" s="131"/>
      <c r="H5629" s="331">
        <f>H5591</f>
        <v>0</v>
      </c>
      <c r="I5629" s="331"/>
      <c r="J5629" s="331"/>
      <c r="K5629" s="33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3"/>
      <c r="I5630" s="333"/>
      <c r="J5630" s="333"/>
      <c r="K5630" s="33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5"/>
      <c r="K5651" s="30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6">
        <f>SUM(K5634:K5649)</f>
        <v>0</v>
      </c>
      <c r="K5652" s="33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8"/>
      <c r="K5653" s="33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09"/>
      <c r="K5655" s="30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39">
        <f>((J5652/1.11)+(K5654/1.11))*11%</f>
        <v>0</v>
      </c>
      <c r="K5656" s="34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09"/>
      <c r="K5657" s="30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0">
        <f>J5622</f>
        <v>0</v>
      </c>
      <c r="K5660" s="31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0">
        <f>J5623</f>
        <v>0</v>
      </c>
      <c r="K5661" s="31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23120050</v>
      </c>
      <c r="F5664" s="200"/>
      <c r="G5664" s="201" t="s">
        <v>2</v>
      </c>
      <c r="H5664" s="312">
        <f>H5626</f>
        <v>0</v>
      </c>
      <c r="I5664" s="312"/>
      <c r="J5664" s="312"/>
      <c r="K5664" s="31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6" t="s">
        <v>3</v>
      </c>
      <c r="G5665" s="207"/>
      <c r="H5665" s="314"/>
      <c r="I5665" s="314"/>
      <c r="J5665" s="314"/>
      <c r="K5665" s="31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7">
        <f>D5628</f>
        <v>0</v>
      </c>
      <c r="E5666" s="318"/>
      <c r="F5666" s="316"/>
      <c r="G5666" s="208"/>
      <c r="H5666" s="319">
        <f>H5628</f>
        <v>0</v>
      </c>
      <c r="I5666" s="319"/>
      <c r="J5666" s="319"/>
      <c r="K5666" s="32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6"/>
      <c r="G5667" s="208"/>
      <c r="H5667" s="321">
        <f>H5629</f>
        <v>0</v>
      </c>
      <c r="I5667" s="321"/>
      <c r="J5667" s="321"/>
      <c r="K5667" s="32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3"/>
      <c r="I5668" s="323"/>
      <c r="J5668" s="323"/>
      <c r="K5668" s="32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5"/>
      <c r="K5689" s="30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1">
        <f>SUM(K5672:K5687)</f>
        <v>0</v>
      </c>
      <c r="K5690" s="30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3"/>
      <c r="K5691" s="30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4"/>
      <c r="K5693" s="30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5">
        <f>((J5690/1.11)+(K5692/1.11))*11%</f>
        <v>0</v>
      </c>
      <c r="K5694" s="30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4"/>
      <c r="K5695" s="30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07">
        <f>J5660</f>
        <v>0</v>
      </c>
      <c r="K5698" s="30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07">
        <f>J5661</f>
        <v>0</v>
      </c>
      <c r="K5699" s="30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4" header="0.12" footer="0.3"/>
  <pageSetup paperSize="14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99"/>
  <sheetViews>
    <sheetView topLeftCell="A696" zoomScaleNormal="100" workbookViewId="0">
      <selection activeCell="C682" sqref="C682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100</v>
      </c>
      <c r="C3" s="88" t="str">
        <f>Invoice!E10</f>
        <v>CUTTER 18 MM KENKO L-500 (BESAR)</v>
      </c>
      <c r="D3" s="89">
        <f>Invoice!H10</f>
        <v>147600</v>
      </c>
      <c r="E3" s="81">
        <f>D3*B3</f>
        <v>14760000</v>
      </c>
      <c r="F3" s="81"/>
      <c r="G3" s="82">
        <f>E3/1.11</f>
        <v>13297297.297297297</v>
      </c>
      <c r="H3" s="83">
        <f>G3*11%</f>
        <v>1462702.7027027027</v>
      </c>
      <c r="I3" s="83">
        <f>G3/B3</f>
        <v>132972.97297297296</v>
      </c>
      <c r="J3" s="103">
        <f>H3/B3</f>
        <v>14627.027027027027</v>
      </c>
    </row>
    <row r="4" spans="1:10" ht="12.75" customHeight="1" x14ac:dyDescent="0.25">
      <c r="A4" s="101"/>
      <c r="D4" s="81"/>
      <c r="E4" s="81">
        <f>(E3*Invoice!I10)+((E3-(E3*Invoice!I10))*Invoice!J10)</f>
        <v>1845000</v>
      </c>
      <c r="F4" s="81"/>
      <c r="G4" s="90">
        <f>E4/1.11</f>
        <v>1662162.1621621621</v>
      </c>
      <c r="H4" s="91">
        <f>G4*11%</f>
        <v>182837.83783783784</v>
      </c>
      <c r="I4" s="91">
        <f>G4/B3</f>
        <v>16621.62162162162</v>
      </c>
      <c r="J4" s="104">
        <f>H4/B3</f>
        <v>1828.3783783783783</v>
      </c>
    </row>
    <row r="5" spans="1:10" ht="12.75" customHeight="1" x14ac:dyDescent="0.25">
      <c r="A5" s="101"/>
      <c r="D5" s="81" t="s">
        <v>23</v>
      </c>
      <c r="E5" s="81">
        <f>E3-E4</f>
        <v>12915000</v>
      </c>
      <c r="F5" s="81"/>
      <c r="G5" s="82">
        <f>G3-G4</f>
        <v>11635135.135135135</v>
      </c>
      <c r="H5" s="82">
        <f>H3-H4</f>
        <v>1279864.8648648649</v>
      </c>
      <c r="I5" s="82">
        <f>I3-I4</f>
        <v>116351.35135135133</v>
      </c>
      <c r="J5" s="105">
        <f>J3-J4</f>
        <v>12798.648648648648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12915000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60</v>
      </c>
      <c r="C9" s="88" t="str">
        <f>Invoice!E11</f>
        <v>CUTTER 9 MM KENKO A-300 (KECIL)</v>
      </c>
      <c r="D9" s="89">
        <f>Invoice!H11</f>
        <v>57000</v>
      </c>
      <c r="E9" s="81">
        <f t="shared" ref="E9" si="0">D9*B9</f>
        <v>3420000</v>
      </c>
      <c r="F9" s="81"/>
      <c r="G9" s="82">
        <f t="shared" ref="G9" si="1">E9/1.11</f>
        <v>3081081.0810810807</v>
      </c>
      <c r="H9" s="83">
        <f t="shared" ref="H9" si="2">G9*11%</f>
        <v>338918.91891891888</v>
      </c>
      <c r="I9" s="83">
        <f t="shared" ref="I9" si="3">G9/B9</f>
        <v>51351.351351351346</v>
      </c>
      <c r="J9" s="103">
        <f t="shared" ref="J9" si="4">H9/B9</f>
        <v>5648.6486486486483</v>
      </c>
    </row>
    <row r="10" spans="1:10" ht="12.75" customHeight="1" x14ac:dyDescent="0.25">
      <c r="A10" s="101"/>
      <c r="D10" s="81"/>
      <c r="E10" s="81">
        <f>(E9*Invoice!I11)+((E9-(E9*Invoice!I11))*Invoice!J11)</f>
        <v>427500</v>
      </c>
      <c r="F10" s="81"/>
      <c r="G10" s="90">
        <f>E10/1.11</f>
        <v>385135.13513513509</v>
      </c>
      <c r="H10" s="91">
        <f>G10*11%</f>
        <v>42364.86486486486</v>
      </c>
      <c r="I10" s="91">
        <f>G10/B9</f>
        <v>6418.9189189189183</v>
      </c>
      <c r="J10" s="104">
        <f>H10/B9</f>
        <v>706.08108108108104</v>
      </c>
    </row>
    <row r="11" spans="1:10" ht="12.75" customHeight="1" x14ac:dyDescent="0.25">
      <c r="A11" s="101"/>
      <c r="D11" s="81" t="s">
        <v>23</v>
      </c>
      <c r="E11" s="81">
        <f>E9-E10</f>
        <v>2992500</v>
      </c>
      <c r="F11" s="81"/>
      <c r="G11" s="82">
        <f>G9-G10</f>
        <v>2695945.9459459456</v>
      </c>
      <c r="H11" s="82">
        <f>H9-H10</f>
        <v>296554.05405405402</v>
      </c>
      <c r="I11" s="82">
        <f>I9-I10</f>
        <v>44932.432432432426</v>
      </c>
      <c r="J11" s="105">
        <f>J9-J10</f>
        <v>4942.5675675675675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2992499.9999999995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14331081.081081081</v>
      </c>
      <c r="H14" s="108">
        <f>H5+H11</f>
        <v>1576418.9189189188</v>
      </c>
      <c r="I14" s="107"/>
      <c r="J14" s="109">
        <f>H6+H12</f>
        <v>15907500</v>
      </c>
    </row>
    <row r="16" spans="1:10" ht="12.75" customHeight="1" x14ac:dyDescent="0.25">
      <c r="A16" s="94" t="s">
        <v>1</v>
      </c>
      <c r="B16" s="95">
        <f>Invoice!E116</f>
        <v>23120002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144</v>
      </c>
      <c r="C18" s="88" t="str">
        <f>Invoice!E124</f>
        <v>GEL PEN TRIFELLO HI-TECH TF-1191 WARNA</v>
      </c>
      <c r="D18" s="89">
        <f>Invoice!H124</f>
        <v>28500</v>
      </c>
      <c r="E18" s="81">
        <f>D18*B18</f>
        <v>4104000</v>
      </c>
      <c r="F18" s="81"/>
      <c r="G18" s="82">
        <f>E18/1.11</f>
        <v>3697297.297297297</v>
      </c>
      <c r="H18" s="83">
        <f>G18*11%</f>
        <v>406702.70270270266</v>
      </c>
      <c r="I18" s="83">
        <f>G18/B18</f>
        <v>25675.675675675673</v>
      </c>
      <c r="J18" s="103">
        <f>H18/B18</f>
        <v>2824.3243243243242</v>
      </c>
    </row>
    <row r="19" spans="1:10" ht="12.75" customHeight="1" x14ac:dyDescent="0.25">
      <c r="A19" s="101"/>
      <c r="D19" s="81"/>
      <c r="E19" s="81">
        <f>(E18*Invoice!I124)+((E18-(E18*Invoice!I124))*Invoice!J124)</f>
        <v>0</v>
      </c>
      <c r="F19" s="81"/>
      <c r="G19" s="90">
        <f>E19/1.11</f>
        <v>0</v>
      </c>
      <c r="H19" s="91">
        <f>G19*11%</f>
        <v>0</v>
      </c>
      <c r="I19" s="91">
        <f>G19/B18</f>
        <v>0</v>
      </c>
      <c r="J19" s="104">
        <f>H19/B18</f>
        <v>0</v>
      </c>
    </row>
    <row r="20" spans="1:10" ht="12.75" customHeight="1" x14ac:dyDescent="0.25">
      <c r="A20" s="101"/>
      <c r="D20" s="81" t="s">
        <v>23</v>
      </c>
      <c r="E20" s="81">
        <f>E18-E19</f>
        <v>4104000</v>
      </c>
      <c r="F20" s="81"/>
      <c r="G20" s="82">
        <f>G18-G19</f>
        <v>3697297.297297297</v>
      </c>
      <c r="H20" s="82">
        <f>H18-H19</f>
        <v>406702.70270270266</v>
      </c>
      <c r="I20" s="82">
        <f>I18-I19</f>
        <v>25675.675675675673</v>
      </c>
      <c r="J20" s="105">
        <f>J18-J19</f>
        <v>2824.3243243243242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4103999.9999999995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288</v>
      </c>
      <c r="C24" s="88" t="str">
        <f>Invoice!E125</f>
        <v>GEL PEN TRIFELLO HI-TECH TF-1190 HITAM</v>
      </c>
      <c r="D24" s="89">
        <f>Invoice!H125</f>
        <v>28500</v>
      </c>
      <c r="E24" s="81">
        <f t="shared" ref="E24" si="5">D24*B24</f>
        <v>8208000</v>
      </c>
      <c r="F24" s="81"/>
      <c r="G24" s="82">
        <f t="shared" ref="G24" si="6">E24/1.11</f>
        <v>7394594.5945945941</v>
      </c>
      <c r="H24" s="83">
        <f t="shared" ref="H24" si="7">G24*11%</f>
        <v>813405.40540540533</v>
      </c>
      <c r="I24" s="83">
        <f t="shared" ref="I24" si="8">G24/B24</f>
        <v>25675.675675675673</v>
      </c>
      <c r="J24" s="103">
        <f t="shared" ref="J24" si="9">H24/B24</f>
        <v>2824.3243243243242</v>
      </c>
    </row>
    <row r="25" spans="1:10" ht="12.75" customHeight="1" x14ac:dyDescent="0.25">
      <c r="A25" s="101"/>
      <c r="D25" s="81"/>
      <c r="E25" s="81">
        <f>(E24*Invoice!I125)+((E24-(E24*Invoice!I125))*Invoice!J125)</f>
        <v>0</v>
      </c>
      <c r="F25" s="81"/>
      <c r="G25" s="90">
        <f>E25/1.11</f>
        <v>0</v>
      </c>
      <c r="H25" s="91">
        <f>G25*11%</f>
        <v>0</v>
      </c>
      <c r="I25" s="91">
        <f>G25/B24</f>
        <v>0</v>
      </c>
      <c r="J25" s="104">
        <f>H25/B24</f>
        <v>0</v>
      </c>
    </row>
    <row r="26" spans="1:10" ht="12.75" customHeight="1" x14ac:dyDescent="0.25">
      <c r="A26" s="101"/>
      <c r="D26" s="81" t="s">
        <v>23</v>
      </c>
      <c r="E26" s="81">
        <f>E24-E25</f>
        <v>8208000</v>
      </c>
      <c r="F26" s="81"/>
      <c r="G26" s="82">
        <f>G24-G25</f>
        <v>7394594.5945945941</v>
      </c>
      <c r="H26" s="82">
        <f>H24-H25</f>
        <v>813405.40540540533</v>
      </c>
      <c r="I26" s="82">
        <f>I24-I25</f>
        <v>25675.675675675673</v>
      </c>
      <c r="J26" s="105">
        <f>J24-J25</f>
        <v>2824.3243243243242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8207999.9999999991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11091891.891891891</v>
      </c>
      <c r="H29" s="108">
        <f>H20+H26</f>
        <v>1220108.1081081079</v>
      </c>
      <c r="I29" s="107"/>
      <c r="J29" s="109">
        <f>H21+H27</f>
        <v>12311999.999999998</v>
      </c>
    </row>
    <row r="31" spans="1:10" ht="12.75" customHeight="1" x14ac:dyDescent="0.25">
      <c r="A31" s="94" t="s">
        <v>1</v>
      </c>
      <c r="B31" s="95">
        <f>Invoice!E230</f>
        <v>23120003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288</v>
      </c>
      <c r="C33" s="88" t="str">
        <f>Invoice!E238</f>
        <v>PENSIL WARNA JOYKO CP-12PB (PANJANG)</v>
      </c>
      <c r="D33" s="89">
        <f>Invoice!H238</f>
        <v>10600</v>
      </c>
      <c r="E33" s="81">
        <f>D33*B33</f>
        <v>3052800</v>
      </c>
      <c r="F33" s="81"/>
      <c r="G33" s="82">
        <f>E33/1.11</f>
        <v>2750270.2702702698</v>
      </c>
      <c r="H33" s="83">
        <f>G33*11%</f>
        <v>302529.7297297297</v>
      </c>
      <c r="I33" s="83">
        <f>G33/B33</f>
        <v>9549.5495495495488</v>
      </c>
      <c r="J33" s="103">
        <f>H33/B33</f>
        <v>1050.4504504504503</v>
      </c>
    </row>
    <row r="34" spans="1:10" ht="12.75" customHeight="1" x14ac:dyDescent="0.25">
      <c r="A34" s="101"/>
      <c r="D34" s="81"/>
      <c r="E34" s="81">
        <f>(E33*Invoice!I238)+((E33-(E33*Invoice!I238))*Invoice!J238)</f>
        <v>412128</v>
      </c>
      <c r="F34" s="81"/>
      <c r="G34" s="90">
        <f>E34/1.11</f>
        <v>371286.48648648645</v>
      </c>
      <c r="H34" s="91">
        <f>G34*11%</f>
        <v>40841.513513513513</v>
      </c>
      <c r="I34" s="91">
        <f>G34/B33</f>
        <v>1289.1891891891892</v>
      </c>
      <c r="J34" s="104">
        <f>H34/B33</f>
        <v>141.81081081081081</v>
      </c>
    </row>
    <row r="35" spans="1:10" ht="12.75" customHeight="1" x14ac:dyDescent="0.25">
      <c r="A35" s="101"/>
      <c r="D35" s="81" t="s">
        <v>23</v>
      </c>
      <c r="E35" s="81">
        <f>E33-E34</f>
        <v>2640672</v>
      </c>
      <c r="F35" s="81"/>
      <c r="G35" s="82">
        <f>G33-G34</f>
        <v>2378983.7837837832</v>
      </c>
      <c r="H35" s="82">
        <f>H33-H34</f>
        <v>261688.21621621618</v>
      </c>
      <c r="I35" s="82">
        <f>I33-I34</f>
        <v>8260.3603603603588</v>
      </c>
      <c r="J35" s="105">
        <f>J33-J34</f>
        <v>908.63963963963943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2640671.9999999995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30</v>
      </c>
      <c r="C39" s="88" t="str">
        <f>Invoice!E239</f>
        <v>STAPLER KENKO HD-50</v>
      </c>
      <c r="D39" s="89">
        <f>Invoice!H239</f>
        <v>228000</v>
      </c>
      <c r="E39" s="81">
        <f t="shared" ref="E39:E69" si="10">D39*B39</f>
        <v>6840000</v>
      </c>
      <c r="F39" s="81"/>
      <c r="G39" s="82">
        <f t="shared" ref="G39:G69" si="11">E39/1.11</f>
        <v>6162162.1621621614</v>
      </c>
      <c r="H39" s="83">
        <f t="shared" ref="H39:H69" si="12">G39*11%</f>
        <v>677837.83783783775</v>
      </c>
      <c r="I39" s="83">
        <f t="shared" ref="I39:I69" si="13">G39/B39</f>
        <v>205405.40540540538</v>
      </c>
      <c r="J39" s="103">
        <f t="shared" ref="J39:J69" si="14">H39/B39</f>
        <v>22594.594594594593</v>
      </c>
    </row>
    <row r="40" spans="1:10" ht="12.75" customHeight="1" x14ac:dyDescent="0.25">
      <c r="A40" s="101"/>
      <c r="D40" s="81"/>
      <c r="E40" s="81">
        <f>(E39*Invoice!I239)+((E39-(E39*Invoice!I239))*Invoice!J239)</f>
        <v>923400.00000000012</v>
      </c>
      <c r="F40" s="81"/>
      <c r="G40" s="90">
        <f>E40/1.11</f>
        <v>831891.89189189195</v>
      </c>
      <c r="H40" s="91">
        <f>G40*11%</f>
        <v>91508.108108108121</v>
      </c>
      <c r="I40" s="91">
        <f>G40/B39</f>
        <v>27729.72972972973</v>
      </c>
      <c r="J40" s="104">
        <f>H40/B39</f>
        <v>3050.2702702702709</v>
      </c>
    </row>
    <row r="41" spans="1:10" ht="12.75" customHeight="1" x14ac:dyDescent="0.25">
      <c r="A41" s="101"/>
      <c r="D41" s="81" t="s">
        <v>23</v>
      </c>
      <c r="E41" s="81">
        <f>E39-E40</f>
        <v>5916600</v>
      </c>
      <c r="F41" s="81"/>
      <c r="G41" s="82">
        <f>G39-G40</f>
        <v>5330270.2702702694</v>
      </c>
      <c r="H41" s="82">
        <f>H39-H40</f>
        <v>586329.72972972959</v>
      </c>
      <c r="I41" s="82">
        <f>I39-I40</f>
        <v>177675.67567567565</v>
      </c>
      <c r="J41" s="105">
        <f>J39-J40</f>
        <v>19544.324324324323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5916599.9999999991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20</v>
      </c>
      <c r="C45" s="88" t="str">
        <f>Invoice!E240</f>
        <v>PENSIL KENKO 2B-6191 HIJAU CAP HITAM</v>
      </c>
      <c r="D45" s="89">
        <f>Invoice!H240</f>
        <v>110400</v>
      </c>
      <c r="E45" s="81">
        <f t="shared" si="10"/>
        <v>2208000</v>
      </c>
      <c r="F45" s="81"/>
      <c r="G45" s="82">
        <f t="shared" si="11"/>
        <v>1989189.1891891891</v>
      </c>
      <c r="H45" s="83">
        <f t="shared" si="12"/>
        <v>218810.8108108108</v>
      </c>
      <c r="I45" s="83">
        <f t="shared" si="13"/>
        <v>99459.459459459453</v>
      </c>
      <c r="J45" s="103">
        <f t="shared" si="14"/>
        <v>10940.54054054054</v>
      </c>
    </row>
    <row r="46" spans="1:10" ht="12.75" customHeight="1" x14ac:dyDescent="0.25">
      <c r="A46" s="101"/>
      <c r="D46" s="81"/>
      <c r="E46" s="81">
        <f>(E45*Invoice!I240)+((E45-(E45*Invoice!I240))*Invoice!J240)</f>
        <v>298080</v>
      </c>
      <c r="F46" s="81"/>
      <c r="G46" s="90">
        <f>E46/1.11</f>
        <v>268540.54054054053</v>
      </c>
      <c r="H46" s="91">
        <f>G46*11%</f>
        <v>29539.45945945946</v>
      </c>
      <c r="I46" s="91">
        <f>G46/B45</f>
        <v>13427.027027027027</v>
      </c>
      <c r="J46" s="104">
        <f>H46/B45</f>
        <v>1476.9729729729729</v>
      </c>
    </row>
    <row r="47" spans="1:10" ht="12.75" customHeight="1" x14ac:dyDescent="0.25">
      <c r="A47" s="101"/>
      <c r="D47" s="81" t="s">
        <v>23</v>
      </c>
      <c r="E47" s="81">
        <f>E45-E46</f>
        <v>1909920</v>
      </c>
      <c r="F47" s="81"/>
      <c r="G47" s="82">
        <f>G45-G46</f>
        <v>1720648.6486486485</v>
      </c>
      <c r="H47" s="82">
        <f>H45-H46</f>
        <v>189271.35135135133</v>
      </c>
      <c r="I47" s="82">
        <f>I45-I46</f>
        <v>86032.432432432426</v>
      </c>
      <c r="J47" s="105">
        <f>J45-J46</f>
        <v>9463.5675675675666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1909919.9999999998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4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Invoice!B241</f>
        <v>96</v>
      </c>
      <c r="C51" s="88" t="str">
        <f>Invoice!E241</f>
        <v>PUNCH KENKO NO. 30XL</v>
      </c>
      <c r="D51" s="89">
        <f>Invoice!H241</f>
        <v>15000</v>
      </c>
      <c r="E51" s="81">
        <f t="shared" si="10"/>
        <v>1440000</v>
      </c>
      <c r="F51" s="81"/>
      <c r="G51" s="82">
        <f t="shared" si="11"/>
        <v>1297297.2972972973</v>
      </c>
      <c r="H51" s="83">
        <f t="shared" si="12"/>
        <v>142702.70270270269</v>
      </c>
      <c r="I51" s="83">
        <f t="shared" si="13"/>
        <v>13513.513513513513</v>
      </c>
      <c r="J51" s="103">
        <f t="shared" si="14"/>
        <v>1486.4864864864865</v>
      </c>
    </row>
    <row r="52" spans="1:10" ht="12.75" customHeight="1" x14ac:dyDescent="0.25">
      <c r="A52" s="101"/>
      <c r="D52" s="81"/>
      <c r="E52" s="81">
        <f>(E51*Invoice!I241)+((E51-(E51*Invoice!I241))*Invoice!J241)</f>
        <v>194400</v>
      </c>
      <c r="F52" s="81"/>
      <c r="G52" s="90">
        <f>E52/1.11</f>
        <v>175135.13513513512</v>
      </c>
      <c r="H52" s="91">
        <f>G52*11%</f>
        <v>19264.864864864863</v>
      </c>
      <c r="I52" s="91">
        <f>G52/B51</f>
        <v>1824.3243243243242</v>
      </c>
      <c r="J52" s="104">
        <f>H52/B51</f>
        <v>200.67567567567565</v>
      </c>
    </row>
    <row r="53" spans="1:10" ht="12.75" customHeight="1" x14ac:dyDescent="0.25">
      <c r="A53" s="101"/>
      <c r="D53" s="81" t="s">
        <v>23</v>
      </c>
      <c r="E53" s="81">
        <f>E51-E52</f>
        <v>1245600</v>
      </c>
      <c r="F53" s="81"/>
      <c r="G53" s="82">
        <f>G51-G52</f>
        <v>1122162.1621621621</v>
      </c>
      <c r="H53" s="82">
        <f>H51-H52</f>
        <v>123437.83783783783</v>
      </c>
      <c r="I53" s="82">
        <f>I51-I52</f>
        <v>11689.18918918919</v>
      </c>
      <c r="J53" s="105">
        <f>J51-J52</f>
        <v>1285.8108108108108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1245600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5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Invoice!B242</f>
        <v>100</v>
      </c>
      <c r="C57" s="88" t="str">
        <f>Invoice!E242</f>
        <v>STIP / PENGHAPUS JOYKO 526-B40BL HITAM</v>
      </c>
      <c r="D57" s="89">
        <f>Invoice!H242</f>
        <v>28300</v>
      </c>
      <c r="E57" s="81">
        <f t="shared" si="10"/>
        <v>2830000</v>
      </c>
      <c r="F57" s="81"/>
      <c r="G57" s="82">
        <f t="shared" si="11"/>
        <v>2549549.5495495494</v>
      </c>
      <c r="H57" s="83">
        <f t="shared" si="12"/>
        <v>280450.45045045041</v>
      </c>
      <c r="I57" s="83">
        <f t="shared" si="13"/>
        <v>25495.495495495492</v>
      </c>
      <c r="J57" s="103">
        <f t="shared" si="14"/>
        <v>2804.504504504504</v>
      </c>
    </row>
    <row r="58" spans="1:10" ht="12.75" customHeight="1" x14ac:dyDescent="0.25">
      <c r="A58" s="101"/>
      <c r="D58" s="81"/>
      <c r="E58" s="81">
        <f>(E57*Invoice!I242)+((E57-(E57*Invoice!I242))*Invoice!J242)</f>
        <v>382050</v>
      </c>
      <c r="F58" s="81"/>
      <c r="G58" s="90">
        <f>E58/1.11</f>
        <v>344189.18918918917</v>
      </c>
      <c r="H58" s="91">
        <f>G58*11%</f>
        <v>37860.810810810806</v>
      </c>
      <c r="I58" s="91">
        <f>G58/B57</f>
        <v>3441.8918918918916</v>
      </c>
      <c r="J58" s="104">
        <f>H58/B57</f>
        <v>378.60810810810807</v>
      </c>
    </row>
    <row r="59" spans="1:10" ht="12.75" customHeight="1" x14ac:dyDescent="0.25">
      <c r="A59" s="101"/>
      <c r="D59" s="81" t="s">
        <v>23</v>
      </c>
      <c r="E59" s="81">
        <f>E57-E58</f>
        <v>2447950</v>
      </c>
      <c r="F59" s="81"/>
      <c r="G59" s="82">
        <f>G57-G58</f>
        <v>2205360.3603603602</v>
      </c>
      <c r="H59" s="82">
        <f>H57-H58</f>
        <v>242589.63963963962</v>
      </c>
      <c r="I59" s="82">
        <f>I57-I58</f>
        <v>22053.603603603602</v>
      </c>
      <c r="J59" s="105">
        <f>J57-J58</f>
        <v>2425.8963963963961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2447950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6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Invoice!B243</f>
        <v>100</v>
      </c>
      <c r="C63" s="88" t="str">
        <f>Invoice!E243</f>
        <v>STIP / PENGHAPUS JOYKO 526-B40P PUTIH</v>
      </c>
      <c r="D63" s="89">
        <f>Invoice!H243</f>
        <v>28300</v>
      </c>
      <c r="E63" s="81">
        <f t="shared" si="10"/>
        <v>2830000</v>
      </c>
      <c r="F63" s="81"/>
      <c r="G63" s="82">
        <f t="shared" si="11"/>
        <v>2549549.5495495494</v>
      </c>
      <c r="H63" s="83">
        <f t="shared" si="12"/>
        <v>280450.45045045041</v>
      </c>
      <c r="I63" s="83">
        <f t="shared" si="13"/>
        <v>25495.495495495492</v>
      </c>
      <c r="J63" s="103">
        <f t="shared" si="14"/>
        <v>2804.504504504504</v>
      </c>
    </row>
    <row r="64" spans="1:10" ht="12.75" customHeight="1" x14ac:dyDescent="0.25">
      <c r="A64" s="101"/>
      <c r="D64" s="81"/>
      <c r="E64" s="81">
        <f>(E63*Invoice!I243)+((E63-(E63*Invoice!I243))*Invoice!J243)</f>
        <v>382050</v>
      </c>
      <c r="F64" s="81"/>
      <c r="G64" s="90">
        <f>E64/1.11</f>
        <v>344189.18918918917</v>
      </c>
      <c r="H64" s="91">
        <f>G64*11%</f>
        <v>37860.810810810806</v>
      </c>
      <c r="I64" s="91">
        <f>G64/B63</f>
        <v>3441.8918918918916</v>
      </c>
      <c r="J64" s="104">
        <f>H64/B63</f>
        <v>378.60810810810807</v>
      </c>
    </row>
    <row r="65" spans="1:10" ht="12.75" customHeight="1" x14ac:dyDescent="0.25">
      <c r="A65" s="101"/>
      <c r="D65" s="81" t="s">
        <v>23</v>
      </c>
      <c r="E65" s="81">
        <f>E63-E64</f>
        <v>2447950</v>
      </c>
      <c r="F65" s="81"/>
      <c r="G65" s="82">
        <f>G63-G64</f>
        <v>2205360.3603603602</v>
      </c>
      <c r="H65" s="82">
        <f>H63-H64</f>
        <v>242589.63963963962</v>
      </c>
      <c r="I65" s="82">
        <f>I63-I64</f>
        <v>22053.603603603602</v>
      </c>
      <c r="J65" s="105">
        <f>J63-J64</f>
        <v>2425.8963963963961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2447950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7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Invoice!B244</f>
        <v>50</v>
      </c>
      <c r="C69" s="88" t="str">
        <f>Invoice!E244</f>
        <v>STIP / PENGHAPUS KENKO ERB-40SQ HITAM</v>
      </c>
      <c r="D69" s="89">
        <f>Invoice!H244</f>
        <v>27500</v>
      </c>
      <c r="E69" s="81">
        <f t="shared" si="10"/>
        <v>1375000</v>
      </c>
      <c r="F69" s="81"/>
      <c r="G69" s="82">
        <f t="shared" si="11"/>
        <v>1238738.7387387387</v>
      </c>
      <c r="H69" s="83">
        <f t="shared" si="12"/>
        <v>136261.26126126127</v>
      </c>
      <c r="I69" s="83">
        <f t="shared" si="13"/>
        <v>24774.774774774774</v>
      </c>
      <c r="J69" s="103">
        <f t="shared" si="14"/>
        <v>2725.2252252252256</v>
      </c>
    </row>
    <row r="70" spans="1:10" ht="12.75" customHeight="1" x14ac:dyDescent="0.25">
      <c r="A70" s="101"/>
      <c r="D70" s="81"/>
      <c r="E70" s="81">
        <f>(E69*Invoice!I244)+((E69-(E69*Invoice!I244))*Invoice!J244)</f>
        <v>185625</v>
      </c>
      <c r="F70" s="81"/>
      <c r="G70" s="90">
        <f>E70/1.11</f>
        <v>167229.7297297297</v>
      </c>
      <c r="H70" s="91">
        <f>G70*11%</f>
        <v>18395.270270270266</v>
      </c>
      <c r="I70" s="91">
        <f>G70/B69</f>
        <v>3344.5945945945941</v>
      </c>
      <c r="J70" s="104">
        <f>H70/B69</f>
        <v>367.9054054054053</v>
      </c>
    </row>
    <row r="71" spans="1:10" ht="12.75" customHeight="1" x14ac:dyDescent="0.25">
      <c r="A71" s="101"/>
      <c r="D71" s="81" t="s">
        <v>23</v>
      </c>
      <c r="E71" s="81">
        <f>E69-E70</f>
        <v>1189375</v>
      </c>
      <c r="F71" s="81"/>
      <c r="G71" s="82">
        <f>G69-G70</f>
        <v>1071509.009009009</v>
      </c>
      <c r="H71" s="82">
        <f>H69-H70</f>
        <v>117865.99099099101</v>
      </c>
      <c r="I71" s="82">
        <f>I69-I70</f>
        <v>21430.180180180181</v>
      </c>
      <c r="J71" s="105">
        <f>J69-J70</f>
        <v>2357.3198198198202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1189375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G35+G41+G47+G53+G59+G65+G71</f>
        <v>16034294.594594592</v>
      </c>
      <c r="H74" s="108">
        <f>H35+H41+H47+H53+H59+H65+H71</f>
        <v>1763772.405405405</v>
      </c>
      <c r="I74" s="107"/>
      <c r="J74" s="109">
        <f>H36+H42+H48+H54+H60+H66+H72</f>
        <v>17798067</v>
      </c>
    </row>
    <row r="76" spans="1:10" ht="12.75" customHeight="1" x14ac:dyDescent="0.25">
      <c r="A76" s="94" t="s">
        <v>1</v>
      </c>
      <c r="B76" s="95">
        <f>Invoice!E344</f>
        <v>23120004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Invoice!B352</f>
        <v>144</v>
      </c>
      <c r="C78" s="88" t="str">
        <f>Invoice!E352</f>
        <v>GEL PEN TRIFELLO HI-TECH TF-1191 HITAM</v>
      </c>
      <c r="D78" s="89">
        <f>Invoice!H352</f>
        <v>28000</v>
      </c>
      <c r="E78" s="81">
        <f>D78*B78</f>
        <v>4032000</v>
      </c>
      <c r="F78" s="81"/>
      <c r="G78" s="82">
        <f>E78/1.11</f>
        <v>3632432.4324324322</v>
      </c>
      <c r="H78" s="83">
        <f>G78*11%</f>
        <v>399567.56756756752</v>
      </c>
      <c r="I78" s="83">
        <f>G78/B78</f>
        <v>25225.225225225222</v>
      </c>
      <c r="J78" s="103">
        <f>H78/B78</f>
        <v>2774.7747747747744</v>
      </c>
    </row>
    <row r="79" spans="1:10" ht="12.75" customHeight="1" x14ac:dyDescent="0.25">
      <c r="A79" s="101"/>
      <c r="D79" s="81"/>
      <c r="E79" s="81">
        <f>(E78*Invoice!I352)+((E78-(E78*Invoice!I352))*Invoice!J352)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4032000</v>
      </c>
      <c r="F80" s="81"/>
      <c r="G80" s="82">
        <f>G78-G79</f>
        <v>3632432.4324324322</v>
      </c>
      <c r="H80" s="82">
        <f>H78-H79</f>
        <v>399567.56756756752</v>
      </c>
      <c r="I80" s="82">
        <f>I78-I79</f>
        <v>25225.225225225222</v>
      </c>
      <c r="J80" s="105">
        <f>J78-J79</f>
        <v>2774.7747747747744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4031999.9999999995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3632432.4324324322</v>
      </c>
      <c r="H83" s="108">
        <f>H80</f>
        <v>399567.56756756752</v>
      </c>
      <c r="I83" s="107"/>
      <c r="J83" s="109">
        <f>H81</f>
        <v>4031999.9999999995</v>
      </c>
    </row>
    <row r="85" spans="1:10" ht="12.75" customHeight="1" x14ac:dyDescent="0.25">
      <c r="A85" s="94" t="s">
        <v>1</v>
      </c>
      <c r="B85" s="95">
        <f>Invoice!E458</f>
        <v>23120005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Invoice!B466</f>
        <v>3</v>
      </c>
      <c r="C87" s="88" t="str">
        <f>Invoice!E466</f>
        <v>BINDER CLIP KENKO NO. 200</v>
      </c>
      <c r="D87" s="89">
        <f>Invoice!H466</f>
        <v>120000</v>
      </c>
      <c r="E87" s="81">
        <f>D87*B87</f>
        <v>360000</v>
      </c>
      <c r="F87" s="81"/>
      <c r="G87" s="82">
        <f>E87/1.11</f>
        <v>324324.32432432432</v>
      </c>
      <c r="H87" s="83">
        <f>G87*11%</f>
        <v>35675.675675675673</v>
      </c>
      <c r="I87" s="83">
        <f>G87/B87</f>
        <v>108108.10810810811</v>
      </c>
      <c r="J87" s="103">
        <f>H87/B87</f>
        <v>11891.891891891892</v>
      </c>
    </row>
    <row r="88" spans="1:10" ht="12.75" customHeight="1" x14ac:dyDescent="0.25">
      <c r="A88" s="101"/>
      <c r="D88" s="81"/>
      <c r="E88" s="81">
        <f>(E87*Invoice!I466)+((E87-(E87*Invoice!I466))*Invoice!J466)</f>
        <v>36000</v>
      </c>
      <c r="F88" s="81"/>
      <c r="G88" s="90">
        <f>E88/1.11</f>
        <v>32432.43243243243</v>
      </c>
      <c r="H88" s="91">
        <f>G88*11%</f>
        <v>3567.5675675675675</v>
      </c>
      <c r="I88" s="91">
        <f>G88/B87</f>
        <v>10810.81081081081</v>
      </c>
      <c r="J88" s="104">
        <f>H88/B87</f>
        <v>1189.1891891891892</v>
      </c>
    </row>
    <row r="89" spans="1:10" ht="12.75" customHeight="1" x14ac:dyDescent="0.25">
      <c r="A89" s="101"/>
      <c r="D89" s="81" t="s">
        <v>23</v>
      </c>
      <c r="E89" s="81">
        <f>E87-E88</f>
        <v>324000</v>
      </c>
      <c r="F89" s="81"/>
      <c r="G89" s="82">
        <f>G87-G88</f>
        <v>291891.89189189189</v>
      </c>
      <c r="H89" s="82">
        <f>H87-H88</f>
        <v>32108.108108108107</v>
      </c>
      <c r="I89" s="82">
        <f>I87-I88</f>
        <v>97297.297297297293</v>
      </c>
      <c r="J89" s="105">
        <f>J87-J88</f>
        <v>10702.702702702703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324000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Invoice!B467</f>
        <v>5</v>
      </c>
      <c r="C93" s="88" t="str">
        <f>Invoice!E467</f>
        <v>LEM STICK KENKO 15 GR (TANGGUNG) isi 20 pc</v>
      </c>
      <c r="D93" s="89">
        <f>Invoice!H467</f>
        <v>72000</v>
      </c>
      <c r="E93" s="81">
        <f t="shared" ref="E93:E99" si="15">D93*B93</f>
        <v>360000</v>
      </c>
      <c r="F93" s="81"/>
      <c r="G93" s="82">
        <f t="shared" ref="G93:G99" si="16">E93/1.11</f>
        <v>324324.32432432432</v>
      </c>
      <c r="H93" s="83">
        <f t="shared" ref="H93:H99" si="17">G93*11%</f>
        <v>35675.675675675673</v>
      </c>
      <c r="I93" s="83">
        <f t="shared" ref="I93:I99" si="18">G93/B93</f>
        <v>64864.864864864867</v>
      </c>
      <c r="J93" s="103">
        <f t="shared" ref="J93:J99" si="19">H93/B93</f>
        <v>7135.135135135135</v>
      </c>
    </row>
    <row r="94" spans="1:10" ht="12.75" customHeight="1" x14ac:dyDescent="0.25">
      <c r="A94" s="101"/>
      <c r="D94" s="81"/>
      <c r="E94" s="81">
        <f>(E93*Invoice!I467)+((E93-(E93*Invoice!I467))*Invoice!J467)</f>
        <v>36000</v>
      </c>
      <c r="F94" s="81"/>
      <c r="G94" s="90">
        <f>E94/1.11</f>
        <v>32432.43243243243</v>
      </c>
      <c r="H94" s="91">
        <f>G94*11%</f>
        <v>3567.5675675675675</v>
      </c>
      <c r="I94" s="91">
        <f>G94/B93</f>
        <v>6486.4864864864858</v>
      </c>
      <c r="J94" s="104">
        <f>H94/B93</f>
        <v>713.51351351351354</v>
      </c>
    </row>
    <row r="95" spans="1:10" ht="12.75" customHeight="1" x14ac:dyDescent="0.25">
      <c r="A95" s="101"/>
      <c r="D95" s="81" t="s">
        <v>23</v>
      </c>
      <c r="E95" s="81">
        <f>E93-E94</f>
        <v>324000</v>
      </c>
      <c r="F95" s="81"/>
      <c r="G95" s="82">
        <f>G93-G94</f>
        <v>291891.89189189189</v>
      </c>
      <c r="H95" s="82">
        <f>H93-H94</f>
        <v>32108.108108108107</v>
      </c>
      <c r="I95" s="82">
        <f>I93-I94</f>
        <v>58378.37837837838</v>
      </c>
      <c r="J95" s="105">
        <f>J93-J94</f>
        <v>6421.6216216216217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324000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Invoice!B468</f>
        <v>4</v>
      </c>
      <c r="C99" s="88" t="str">
        <f>Invoice!E468</f>
        <v>CUTTER 9 MM KENKO A-300 (KECIL)</v>
      </c>
      <c r="D99" s="89">
        <f>Invoice!H468</f>
        <v>57000</v>
      </c>
      <c r="E99" s="81">
        <f t="shared" si="15"/>
        <v>228000</v>
      </c>
      <c r="F99" s="81"/>
      <c r="G99" s="82">
        <f t="shared" si="16"/>
        <v>205405.40540540538</v>
      </c>
      <c r="H99" s="83">
        <f t="shared" si="17"/>
        <v>22594.594594594593</v>
      </c>
      <c r="I99" s="83">
        <f t="shared" si="18"/>
        <v>51351.351351351346</v>
      </c>
      <c r="J99" s="103">
        <f t="shared" si="19"/>
        <v>5648.6486486486483</v>
      </c>
    </row>
    <row r="100" spans="1:10" ht="12.75" customHeight="1" x14ac:dyDescent="0.25">
      <c r="A100" s="101"/>
      <c r="D100" s="81"/>
      <c r="E100" s="81">
        <f>(E99*Invoice!I468)+((E99-(E99*Invoice!I468))*Invoice!J468)</f>
        <v>22800</v>
      </c>
      <c r="F100" s="81"/>
      <c r="G100" s="90">
        <f>E100/1.11</f>
        <v>20540.54054054054</v>
      </c>
      <c r="H100" s="91">
        <f>G100*11%</f>
        <v>2259.4594594594596</v>
      </c>
      <c r="I100" s="91">
        <f>G100/B99</f>
        <v>5135.135135135135</v>
      </c>
      <c r="J100" s="104">
        <f>H100/B99</f>
        <v>564.8648648648649</v>
      </c>
    </row>
    <row r="101" spans="1:10" ht="12.75" customHeight="1" x14ac:dyDescent="0.25">
      <c r="A101" s="101"/>
      <c r="D101" s="81" t="s">
        <v>23</v>
      </c>
      <c r="E101" s="81">
        <f>E99-E100</f>
        <v>205200</v>
      </c>
      <c r="F101" s="81"/>
      <c r="G101" s="82">
        <f>G99-G100</f>
        <v>184864.86486486485</v>
      </c>
      <c r="H101" s="82">
        <f>H99-H100</f>
        <v>20335.135135135133</v>
      </c>
      <c r="I101" s="82">
        <f>I99-I100</f>
        <v>46216.216216216213</v>
      </c>
      <c r="J101" s="105">
        <f>J99-J100</f>
        <v>5083.7837837837833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205200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768648.64864864864</v>
      </c>
      <c r="H104" s="108">
        <f>H89+H95+H101</f>
        <v>84551.351351351346</v>
      </c>
      <c r="I104" s="107"/>
      <c r="J104" s="109">
        <f>H90+H96+H102</f>
        <v>853200</v>
      </c>
    </row>
    <row r="106" spans="1:10" ht="12.75" customHeight="1" x14ac:dyDescent="0.25">
      <c r="A106" s="94" t="s">
        <v>1</v>
      </c>
      <c r="B106" s="95">
        <f>Invoice!E572</f>
        <v>23120006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Invoice!B580</f>
        <v>48</v>
      </c>
      <c r="C108" s="88" t="str">
        <f>Invoice!E580</f>
        <v>TAPE DISPENSER KENKO TD-323 (1" &amp; 3" CORE)</v>
      </c>
      <c r="D108" s="89">
        <f>Invoice!H580</f>
        <v>19250</v>
      </c>
      <c r="E108" s="81">
        <f>D108*B108</f>
        <v>924000</v>
      </c>
      <c r="F108" s="81"/>
      <c r="G108" s="82">
        <f>E108/1.11</f>
        <v>832432.43243243231</v>
      </c>
      <c r="H108" s="83">
        <f>G108*11%</f>
        <v>91567.567567567559</v>
      </c>
      <c r="I108" s="83">
        <f>G108/B108</f>
        <v>17342.342342342341</v>
      </c>
      <c r="J108" s="103">
        <f>H108/B108</f>
        <v>1907.6576576576574</v>
      </c>
    </row>
    <row r="109" spans="1:10" ht="12.75" customHeight="1" x14ac:dyDescent="0.25">
      <c r="A109" s="101"/>
      <c r="D109" s="81"/>
      <c r="E109" s="81">
        <f>(E108*Invoice!I580)+((E108-(E108*Invoice!I580))*Invoice!J580)</f>
        <v>115500</v>
      </c>
      <c r="F109" s="81"/>
      <c r="G109" s="90">
        <f>E109/1.11</f>
        <v>104054.05405405404</v>
      </c>
      <c r="H109" s="91">
        <f>G109*11%</f>
        <v>11445.945945945945</v>
      </c>
      <c r="I109" s="91">
        <f>G109/B108</f>
        <v>2167.7927927927926</v>
      </c>
      <c r="J109" s="104">
        <f>H109/B108</f>
        <v>238.45720720720718</v>
      </c>
    </row>
    <row r="110" spans="1:10" ht="12.75" customHeight="1" x14ac:dyDescent="0.25">
      <c r="A110" s="101"/>
      <c r="D110" s="81" t="s">
        <v>23</v>
      </c>
      <c r="E110" s="81">
        <f>E108-E109</f>
        <v>808500</v>
      </c>
      <c r="F110" s="81"/>
      <c r="G110" s="82">
        <f>G108-G109</f>
        <v>728378.37837837823</v>
      </c>
      <c r="H110" s="82">
        <f>H108-H109</f>
        <v>80121.621621621613</v>
      </c>
      <c r="I110" s="82">
        <f>I108-I109</f>
        <v>15174.549549549549</v>
      </c>
      <c r="J110" s="105">
        <f>J108-J109</f>
        <v>1669.2004504504503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808499.99999999988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6"/>
      <c r="B113" s="107"/>
      <c r="C113" s="107"/>
      <c r="D113" s="107"/>
      <c r="E113" s="107"/>
      <c r="F113" s="107"/>
      <c r="G113" s="108">
        <f>G110</f>
        <v>728378.37837837823</v>
      </c>
      <c r="H113" s="108">
        <f>H110</f>
        <v>80121.621621621613</v>
      </c>
      <c r="I113" s="107"/>
      <c r="J113" s="109">
        <f>H111</f>
        <v>808499.99999999988</v>
      </c>
    </row>
    <row r="115" spans="1:10" ht="12.75" customHeight="1" x14ac:dyDescent="0.25">
      <c r="A115" s="94" t="s">
        <v>1</v>
      </c>
      <c r="B115" s="95">
        <f>Invoice!E686</f>
        <v>23120007</v>
      </c>
      <c r="C115" s="96"/>
      <c r="D115" s="97"/>
      <c r="E115" s="97"/>
      <c r="F115" s="97"/>
      <c r="G115" s="98"/>
      <c r="H115" s="99"/>
      <c r="I115" s="99"/>
      <c r="J115" s="100"/>
    </row>
    <row r="116" spans="1:10" ht="12.75" customHeight="1" x14ac:dyDescent="0.25">
      <c r="A116" s="101">
        <v>1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Invoice!B694</f>
        <v>72</v>
      </c>
      <c r="C117" s="88" t="str">
        <f>Invoice!E694</f>
        <v>CORRECTION FLUID KENKO KE-01</v>
      </c>
      <c r="D117" s="89">
        <f>Invoice!H694</f>
        <v>54300</v>
      </c>
      <c r="E117" s="81">
        <f>D117*B117</f>
        <v>3909600</v>
      </c>
      <c r="F117" s="81"/>
      <c r="G117" s="82">
        <f>E117/1.11</f>
        <v>3522162.1621621619</v>
      </c>
      <c r="H117" s="83">
        <f>G117*11%</f>
        <v>387437.83783783781</v>
      </c>
      <c r="I117" s="83">
        <f>G117/B117</f>
        <v>48918.918918918913</v>
      </c>
      <c r="J117" s="103">
        <f>H117/B117</f>
        <v>5381.0810810810808</v>
      </c>
    </row>
    <row r="118" spans="1:10" ht="12.75" customHeight="1" x14ac:dyDescent="0.25">
      <c r="A118" s="101"/>
      <c r="D118" s="81"/>
      <c r="E118" s="81">
        <f>(E117*Invoice!I694)+((E117-(E117*Invoice!I694))*Invoice!J694)</f>
        <v>527796</v>
      </c>
      <c r="F118" s="81"/>
      <c r="G118" s="90">
        <f>E118/1.11</f>
        <v>475491.89189189184</v>
      </c>
      <c r="H118" s="91">
        <f>G118*11%</f>
        <v>52304.108108108099</v>
      </c>
      <c r="I118" s="91">
        <f>G118/B117</f>
        <v>6604.0540540540533</v>
      </c>
      <c r="J118" s="104">
        <f>H118/B117</f>
        <v>726.44594594594582</v>
      </c>
    </row>
    <row r="119" spans="1:10" ht="12.75" customHeight="1" x14ac:dyDescent="0.25">
      <c r="A119" s="101"/>
      <c r="D119" s="81" t="s">
        <v>23</v>
      </c>
      <c r="E119" s="81">
        <f>E117-E118</f>
        <v>3381804</v>
      </c>
      <c r="F119" s="81"/>
      <c r="G119" s="82">
        <f>G117-G118</f>
        <v>3046670.2702702703</v>
      </c>
      <c r="H119" s="82">
        <f>H117-H118</f>
        <v>335133.7297297297</v>
      </c>
      <c r="I119" s="82">
        <f>I117-I118</f>
        <v>42314.86486486486</v>
      </c>
      <c r="J119" s="105">
        <f>J117-J118</f>
        <v>4654.635135135135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3381804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6"/>
      <c r="B122" s="107"/>
      <c r="C122" s="107"/>
      <c r="D122" s="107"/>
      <c r="E122" s="107"/>
      <c r="F122" s="107"/>
      <c r="G122" s="108">
        <f>G119</f>
        <v>3046670.2702702703</v>
      </c>
      <c r="H122" s="108">
        <f>H119</f>
        <v>335133.7297297297</v>
      </c>
      <c r="I122" s="107"/>
      <c r="J122" s="109">
        <f>H120</f>
        <v>3381804</v>
      </c>
    </row>
    <row r="124" spans="1:10" ht="12.75" customHeight="1" x14ac:dyDescent="0.25">
      <c r="A124" s="94" t="s">
        <v>1</v>
      </c>
      <c r="B124" s="95">
        <f>Invoice!E800</f>
        <v>23120008</v>
      </c>
      <c r="C124" s="96"/>
      <c r="D124" s="97"/>
      <c r="E124" s="97"/>
      <c r="F124" s="97"/>
      <c r="G124" s="98"/>
      <c r="H124" s="99"/>
      <c r="I124" s="99"/>
      <c r="J124" s="100"/>
    </row>
    <row r="125" spans="1:10" ht="12.75" customHeight="1" x14ac:dyDescent="0.25">
      <c r="A125" s="101">
        <v>1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Invoice!B808</f>
        <v>60</v>
      </c>
      <c r="C126" s="88" t="str">
        <f>Invoice!E808</f>
        <v>PENSIL JOYKO 2B P-88</v>
      </c>
      <c r="D126" s="89">
        <f>Invoice!H808</f>
        <v>104400</v>
      </c>
      <c r="E126" s="81">
        <f>D126*B126</f>
        <v>6264000</v>
      </c>
      <c r="F126" s="81"/>
      <c r="G126" s="82">
        <f>E126/1.11</f>
        <v>5643243.2432432426</v>
      </c>
      <c r="H126" s="83">
        <f>G126*11%</f>
        <v>620756.75675675669</v>
      </c>
      <c r="I126" s="83">
        <f>G126/B126</f>
        <v>94054.054054054039</v>
      </c>
      <c r="J126" s="103">
        <f>H126/B126</f>
        <v>10345.945945945945</v>
      </c>
    </row>
    <row r="127" spans="1:10" ht="12.75" customHeight="1" x14ac:dyDescent="0.25">
      <c r="A127" s="101"/>
      <c r="D127" s="81"/>
      <c r="E127" s="81">
        <f>(E126*Invoice!I808)+((E126-(E126*Invoice!I808))*Invoice!J808)</f>
        <v>783000</v>
      </c>
      <c r="F127" s="81"/>
      <c r="G127" s="90">
        <f>E127/1.11</f>
        <v>705405.40540540533</v>
      </c>
      <c r="H127" s="91">
        <f>G127*11%</f>
        <v>77594.594594594586</v>
      </c>
      <c r="I127" s="91">
        <f>G127/B126</f>
        <v>11756.756756756755</v>
      </c>
      <c r="J127" s="104">
        <f>H127/B126</f>
        <v>1293.2432432432431</v>
      </c>
    </row>
    <row r="128" spans="1:10" ht="12.75" customHeight="1" x14ac:dyDescent="0.25">
      <c r="A128" s="101"/>
      <c r="D128" s="81" t="s">
        <v>23</v>
      </c>
      <c r="E128" s="81">
        <f>E126-E127</f>
        <v>5481000</v>
      </c>
      <c r="F128" s="81"/>
      <c r="G128" s="82">
        <f>G126-G127</f>
        <v>4937837.8378378376</v>
      </c>
      <c r="H128" s="82">
        <f>H126-H127</f>
        <v>543162.16216216213</v>
      </c>
      <c r="I128" s="82">
        <f>I126-I127</f>
        <v>82297.297297297278</v>
      </c>
      <c r="J128" s="105">
        <f>J126-J127</f>
        <v>9052.7027027027016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5481000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G128</f>
        <v>4937837.8378378376</v>
      </c>
      <c r="H131" s="108">
        <f>H128</f>
        <v>543162.16216216213</v>
      </c>
      <c r="I131" s="107"/>
      <c r="J131" s="109">
        <f>H129</f>
        <v>5481000</v>
      </c>
    </row>
    <row r="133" spans="1:10" ht="12.75" customHeight="1" x14ac:dyDescent="0.25">
      <c r="A133" s="94" t="s">
        <v>1</v>
      </c>
      <c r="B133" s="95">
        <f>Invoice!E914</f>
        <v>23120009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Invoice!B922</f>
        <v>720</v>
      </c>
      <c r="C135" s="88" t="str">
        <f>Invoice!E922</f>
        <v>CRAYON / OIL PASTEL JOYKO OP-12S PP CASE SEA WORLD</v>
      </c>
      <c r="D135" s="89">
        <f>Invoice!H922</f>
        <v>11900</v>
      </c>
      <c r="E135" s="81">
        <f>D135*B135</f>
        <v>8568000</v>
      </c>
      <c r="F135" s="81"/>
      <c r="G135" s="82">
        <f>E135/1.11</f>
        <v>7718918.9189189179</v>
      </c>
      <c r="H135" s="83">
        <f>G135*11%</f>
        <v>849081.08108108095</v>
      </c>
      <c r="I135" s="83">
        <f>G135/B135</f>
        <v>10720.720720720719</v>
      </c>
      <c r="J135" s="103">
        <f>H135/B135</f>
        <v>1179.2792792792791</v>
      </c>
    </row>
    <row r="136" spans="1:10" ht="12.75" customHeight="1" x14ac:dyDescent="0.25">
      <c r="A136" s="101"/>
      <c r="D136" s="81"/>
      <c r="E136" s="81">
        <f>(E135*Invoice!I922)+((E135-(E135*Invoice!I922))*Invoice!J922)</f>
        <v>1445850</v>
      </c>
      <c r="F136" s="81"/>
      <c r="G136" s="90">
        <f>E136/1.11</f>
        <v>1302567.5675675673</v>
      </c>
      <c r="H136" s="91">
        <f>G136*11%</f>
        <v>143282.4324324324</v>
      </c>
      <c r="I136" s="91">
        <f>G136/B135</f>
        <v>1809.1216216216212</v>
      </c>
      <c r="J136" s="104">
        <f>H136/B135</f>
        <v>199.00337837837833</v>
      </c>
    </row>
    <row r="137" spans="1:10" ht="12.75" customHeight="1" x14ac:dyDescent="0.25">
      <c r="A137" s="101"/>
      <c r="D137" s="81" t="s">
        <v>23</v>
      </c>
      <c r="E137" s="81">
        <f>E135-E136</f>
        <v>7122150</v>
      </c>
      <c r="F137" s="81"/>
      <c r="G137" s="82">
        <f>G135-G136</f>
        <v>6416351.3513513505</v>
      </c>
      <c r="H137" s="82">
        <f>H135-H136</f>
        <v>705798.64864864852</v>
      </c>
      <c r="I137" s="82">
        <f>I135-I136</f>
        <v>8911.5990990990977</v>
      </c>
      <c r="J137" s="105">
        <f>J135-J136</f>
        <v>980.27590090090075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7122149.9999999991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6416351.3513513505</v>
      </c>
      <c r="H140" s="108">
        <f>H137</f>
        <v>705798.64864864852</v>
      </c>
      <c r="I140" s="107"/>
      <c r="J140" s="109">
        <f>H138</f>
        <v>7122149.9999999991</v>
      </c>
    </row>
    <row r="142" spans="1:10" ht="12.75" customHeight="1" x14ac:dyDescent="0.25">
      <c r="A142" s="94" t="s">
        <v>1</v>
      </c>
      <c r="B142" s="95">
        <f>Invoice!E1028</f>
        <v>23120010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Invoice!B1036</f>
        <v>72</v>
      </c>
      <c r="C144" s="88" t="str">
        <f>Invoice!E1036</f>
        <v>GEL PEN KENKO KE-303 T-GEL TRIANGULAR</v>
      </c>
      <c r="D144" s="89">
        <f>Invoice!H1036</f>
        <v>1800</v>
      </c>
      <c r="E144" s="81">
        <f>D144*B144</f>
        <v>129600</v>
      </c>
      <c r="F144" s="81"/>
      <c r="G144" s="82">
        <f>E144/1.11</f>
        <v>116756.75675675675</v>
      </c>
      <c r="H144" s="83">
        <f>G144*11%</f>
        <v>12843.243243243242</v>
      </c>
      <c r="I144" s="83">
        <f>G144/B144</f>
        <v>1621.6216216216214</v>
      </c>
      <c r="J144" s="103">
        <f>H144/B144</f>
        <v>178.37837837837836</v>
      </c>
    </row>
    <row r="145" spans="1:10" ht="12.75" customHeight="1" x14ac:dyDescent="0.25">
      <c r="A145" s="101"/>
      <c r="D145" s="81"/>
      <c r="E145" s="81">
        <f>(E144*Invoice!I1036)+((E144-(E144*Invoice!I1036))*Invoice!J1036)</f>
        <v>0</v>
      </c>
      <c r="F145" s="81"/>
      <c r="G145" s="90">
        <f>E145/1.11</f>
        <v>0</v>
      </c>
      <c r="H145" s="91">
        <f>G145*11%</f>
        <v>0</v>
      </c>
      <c r="I145" s="91">
        <f>G145/B144</f>
        <v>0</v>
      </c>
      <c r="J145" s="104">
        <f>H145/B144</f>
        <v>0</v>
      </c>
    </row>
    <row r="146" spans="1:10" ht="12.75" customHeight="1" x14ac:dyDescent="0.25">
      <c r="A146" s="101"/>
      <c r="D146" s="81" t="s">
        <v>23</v>
      </c>
      <c r="E146" s="81">
        <f>E144-E145</f>
        <v>129600</v>
      </c>
      <c r="F146" s="81"/>
      <c r="G146" s="82">
        <f>G144-G145</f>
        <v>116756.75675675675</v>
      </c>
      <c r="H146" s="82">
        <f>H144-H145</f>
        <v>12843.243243243242</v>
      </c>
      <c r="I146" s="82">
        <f>I144-I145</f>
        <v>1621.6216216216214</v>
      </c>
      <c r="J146" s="105">
        <f>J144-J145</f>
        <v>178.37837837837836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129599.99999999999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2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Invoice!B1037</f>
        <v>12</v>
      </c>
      <c r="C150" s="88" t="str">
        <f>Invoice!E1037</f>
        <v>CUTTER 9 MM KENKO K-200 (KECIL)</v>
      </c>
      <c r="D150" s="89">
        <f>Invoice!H1037</f>
        <v>4375</v>
      </c>
      <c r="E150" s="81">
        <f t="shared" ref="E150:E180" si="20">D150*B150</f>
        <v>52500</v>
      </c>
      <c r="F150" s="81"/>
      <c r="G150" s="82">
        <f t="shared" ref="G150:G180" si="21">E150/1.11</f>
        <v>47297.297297297293</v>
      </c>
      <c r="H150" s="83">
        <f t="shared" ref="H150:H180" si="22">G150*11%</f>
        <v>5202.7027027027025</v>
      </c>
      <c r="I150" s="83">
        <f t="shared" ref="I150:I180" si="23">G150/B150</f>
        <v>3941.4414414414409</v>
      </c>
      <c r="J150" s="103">
        <f t="shared" ref="J150:J180" si="24">H150/B150</f>
        <v>433.55855855855856</v>
      </c>
    </row>
    <row r="151" spans="1:10" ht="12.75" customHeight="1" x14ac:dyDescent="0.25">
      <c r="A151" s="101"/>
      <c r="D151" s="81"/>
      <c r="E151" s="81">
        <f>(E150*Invoice!I1037)+((E150-(E150*Invoice!I1037))*Invoice!J1037)</f>
        <v>0</v>
      </c>
      <c r="F151" s="81"/>
      <c r="G151" s="90">
        <f>E151/1.11</f>
        <v>0</v>
      </c>
      <c r="H151" s="91">
        <f>G151*11%</f>
        <v>0</v>
      </c>
      <c r="I151" s="91">
        <f>G151/B150</f>
        <v>0</v>
      </c>
      <c r="J151" s="104">
        <f>H151/B150</f>
        <v>0</v>
      </c>
    </row>
    <row r="152" spans="1:10" ht="12.75" customHeight="1" x14ac:dyDescent="0.25">
      <c r="A152" s="101"/>
      <c r="D152" s="81" t="s">
        <v>23</v>
      </c>
      <c r="E152" s="81">
        <f>E150-E151</f>
        <v>52500</v>
      </c>
      <c r="F152" s="81"/>
      <c r="G152" s="82">
        <f>G150-G151</f>
        <v>47297.297297297293</v>
      </c>
      <c r="H152" s="82">
        <f>H150-H151</f>
        <v>5202.7027027027025</v>
      </c>
      <c r="I152" s="82">
        <f>I150-I151</f>
        <v>3941.4414414414409</v>
      </c>
      <c r="J152" s="105">
        <f>J150-J151</f>
        <v>433.55855855855856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52499.999999999993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3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Invoice!B1038</f>
        <v>12</v>
      </c>
      <c r="C156" s="88" t="str">
        <f>Invoice!E1038</f>
        <v>CUTTER 9 MM KENKO A-300 (KECIL)</v>
      </c>
      <c r="D156" s="89">
        <f>Invoice!H1038</f>
        <v>4750</v>
      </c>
      <c r="E156" s="81">
        <f t="shared" si="20"/>
        <v>57000</v>
      </c>
      <c r="F156" s="81"/>
      <c r="G156" s="82">
        <f t="shared" si="21"/>
        <v>51351.351351351346</v>
      </c>
      <c r="H156" s="83">
        <f t="shared" si="22"/>
        <v>5648.6486486486483</v>
      </c>
      <c r="I156" s="83">
        <f t="shared" si="23"/>
        <v>4279.2792792792789</v>
      </c>
      <c r="J156" s="103">
        <f t="shared" si="24"/>
        <v>470.72072072072069</v>
      </c>
    </row>
    <row r="157" spans="1:10" ht="12.75" customHeight="1" x14ac:dyDescent="0.25">
      <c r="A157" s="101"/>
      <c r="D157" s="81"/>
      <c r="E157" s="81">
        <f>(E156*Invoice!I1038)+((E156-(E156*Invoice!I1038))*Invoice!J1038)</f>
        <v>0</v>
      </c>
      <c r="F157" s="81"/>
      <c r="G157" s="90">
        <f>E157/1.11</f>
        <v>0</v>
      </c>
      <c r="H157" s="91">
        <f>G157*11%</f>
        <v>0</v>
      </c>
      <c r="I157" s="91">
        <f>G157/B156</f>
        <v>0</v>
      </c>
      <c r="J157" s="104">
        <f>H157/B156</f>
        <v>0</v>
      </c>
    </row>
    <row r="158" spans="1:10" ht="12.75" customHeight="1" x14ac:dyDescent="0.25">
      <c r="A158" s="101"/>
      <c r="D158" s="81" t="s">
        <v>23</v>
      </c>
      <c r="E158" s="81">
        <f>E156-E157</f>
        <v>57000</v>
      </c>
      <c r="F158" s="81"/>
      <c r="G158" s="82">
        <f>G156-G157</f>
        <v>51351.351351351346</v>
      </c>
      <c r="H158" s="82">
        <f>H156-H157</f>
        <v>5648.6486486486483</v>
      </c>
      <c r="I158" s="82">
        <f>I156-I157</f>
        <v>4279.2792792792789</v>
      </c>
      <c r="J158" s="105">
        <f>J156-J157</f>
        <v>470.72072072072069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56999.999999999993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4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Invoice!B1039</f>
        <v>24</v>
      </c>
      <c r="C162" s="88" t="str">
        <f>Invoice!E1039</f>
        <v>BINDER CLIP KENKO NO. 111</v>
      </c>
      <c r="D162" s="89">
        <f>Invoice!H1039</f>
        <v>341.7</v>
      </c>
      <c r="E162" s="81">
        <f t="shared" si="20"/>
        <v>8200.7999999999993</v>
      </c>
      <c r="F162" s="81"/>
      <c r="G162" s="82">
        <f t="shared" si="21"/>
        <v>7388.1081081081065</v>
      </c>
      <c r="H162" s="83">
        <f t="shared" si="22"/>
        <v>812.69189189189171</v>
      </c>
      <c r="I162" s="83">
        <f t="shared" si="23"/>
        <v>307.83783783783775</v>
      </c>
      <c r="J162" s="103">
        <f t="shared" si="24"/>
        <v>33.862162162162157</v>
      </c>
    </row>
    <row r="163" spans="1:10" ht="12.75" customHeight="1" x14ac:dyDescent="0.25">
      <c r="A163" s="101"/>
      <c r="D163" s="81"/>
      <c r="E163" s="81">
        <f>(E162*Invoice!I1039)+((E162-(E162*Invoice!I1039))*Invoice!J1039)</f>
        <v>0</v>
      </c>
      <c r="F163" s="81"/>
      <c r="G163" s="90">
        <f>E163/1.11</f>
        <v>0</v>
      </c>
      <c r="H163" s="91">
        <f>G163*11%</f>
        <v>0</v>
      </c>
      <c r="I163" s="91">
        <f>G163/B162</f>
        <v>0</v>
      </c>
      <c r="J163" s="104">
        <f>H163/B162</f>
        <v>0</v>
      </c>
    </row>
    <row r="164" spans="1:10" ht="12.75" customHeight="1" x14ac:dyDescent="0.25">
      <c r="A164" s="101"/>
      <c r="D164" s="81" t="s">
        <v>23</v>
      </c>
      <c r="E164" s="81">
        <f>E162-E163</f>
        <v>8200.7999999999993</v>
      </c>
      <c r="F164" s="81"/>
      <c r="G164" s="82">
        <f>G162-G163</f>
        <v>7388.1081081081065</v>
      </c>
      <c r="H164" s="82">
        <f>H162-H163</f>
        <v>812.69189189189171</v>
      </c>
      <c r="I164" s="82">
        <f>I162-I163</f>
        <v>307.83783783783775</v>
      </c>
      <c r="J164" s="105">
        <f>J162-J163</f>
        <v>33.862162162162157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8200.7999999999975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5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Invoice!B1040</f>
        <v>24</v>
      </c>
      <c r="C168" s="88" t="str">
        <f>Invoice!E1040</f>
        <v>BINDER CLIP KENKO NO. 155</v>
      </c>
      <c r="D168" s="89">
        <f>Invoice!H1040</f>
        <v>541.66999999999996</v>
      </c>
      <c r="E168" s="81">
        <f t="shared" si="20"/>
        <v>13000.079999999998</v>
      </c>
      <c r="F168" s="81"/>
      <c r="G168" s="82">
        <f t="shared" si="21"/>
        <v>11711.783783783781</v>
      </c>
      <c r="H168" s="83">
        <f t="shared" si="22"/>
        <v>1288.296216216216</v>
      </c>
      <c r="I168" s="83">
        <f t="shared" si="23"/>
        <v>487.99099099099089</v>
      </c>
      <c r="J168" s="103">
        <f t="shared" si="24"/>
        <v>53.679009009009</v>
      </c>
    </row>
    <row r="169" spans="1:10" ht="12.75" customHeight="1" x14ac:dyDescent="0.25">
      <c r="A169" s="101"/>
      <c r="D169" s="81"/>
      <c r="E169" s="81">
        <f>(E168*Invoice!I1040)+((E168-(E168*Invoice!I1040))*Invoice!J1040)</f>
        <v>0</v>
      </c>
      <c r="F169" s="81"/>
      <c r="G169" s="90">
        <f>E169/1.11</f>
        <v>0</v>
      </c>
      <c r="H169" s="91">
        <f>G169*11%</f>
        <v>0</v>
      </c>
      <c r="I169" s="91">
        <f>G169/B168</f>
        <v>0</v>
      </c>
      <c r="J169" s="104">
        <f>H169/B168</f>
        <v>0</v>
      </c>
    </row>
    <row r="170" spans="1:10" ht="12.75" customHeight="1" x14ac:dyDescent="0.25">
      <c r="A170" s="101"/>
      <c r="D170" s="81" t="s">
        <v>23</v>
      </c>
      <c r="E170" s="81">
        <f>E168-E169</f>
        <v>13000.079999999998</v>
      </c>
      <c r="F170" s="81"/>
      <c r="G170" s="82">
        <f>G168-G169</f>
        <v>11711.783783783781</v>
      </c>
      <c r="H170" s="82">
        <f>H168-H169</f>
        <v>1288.296216216216</v>
      </c>
      <c r="I170" s="82">
        <f>I168-I169</f>
        <v>487.99099099099089</v>
      </c>
      <c r="J170" s="105">
        <f>J168-J169</f>
        <v>53.679009009009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13000.079999999998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6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Invoice!B1041</f>
        <v>24</v>
      </c>
      <c r="C174" s="88" t="str">
        <f>Invoice!E1041</f>
        <v>BINDER CLIP KENKO NO. 200</v>
      </c>
      <c r="D174" s="89">
        <f>Invoice!H1041</f>
        <v>916.67</v>
      </c>
      <c r="E174" s="81">
        <f t="shared" si="20"/>
        <v>22000.079999999998</v>
      </c>
      <c r="F174" s="81"/>
      <c r="G174" s="82">
        <f t="shared" si="21"/>
        <v>19819.89189189189</v>
      </c>
      <c r="H174" s="83">
        <f t="shared" si="22"/>
        <v>2180.1881081081078</v>
      </c>
      <c r="I174" s="83">
        <f t="shared" si="23"/>
        <v>825.8288288288287</v>
      </c>
      <c r="J174" s="103">
        <f t="shared" si="24"/>
        <v>90.841171171171155</v>
      </c>
    </row>
    <row r="175" spans="1:10" ht="12.75" customHeight="1" x14ac:dyDescent="0.25">
      <c r="A175" s="101"/>
      <c r="D175" s="81"/>
      <c r="E175" s="81">
        <f>(E174*Invoice!I1041)+((E174-(E174*Invoice!I1041))*Invoice!J1041)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22000.079999999998</v>
      </c>
      <c r="F176" s="81"/>
      <c r="G176" s="82">
        <f>G174-G175</f>
        <v>19819.89189189189</v>
      </c>
      <c r="H176" s="82">
        <f>H174-H175</f>
        <v>2180.1881081081078</v>
      </c>
      <c r="I176" s="82">
        <f>I174-I175</f>
        <v>825.8288288288287</v>
      </c>
      <c r="J176" s="105">
        <f>J174-J175</f>
        <v>90.841171171171155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22000.079999999998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7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Invoice!B1042</f>
        <v>5</v>
      </c>
      <c r="C180" s="88" t="str">
        <f>Invoice!E1042</f>
        <v>BUKU KAS KWARTO</v>
      </c>
      <c r="D180" s="89">
        <f>Invoice!H1042</f>
        <v>9400</v>
      </c>
      <c r="E180" s="81">
        <f t="shared" si="20"/>
        <v>47000</v>
      </c>
      <c r="F180" s="81"/>
      <c r="G180" s="82">
        <f t="shared" si="21"/>
        <v>42342.342342342337</v>
      </c>
      <c r="H180" s="83">
        <f t="shared" si="22"/>
        <v>4657.6576576576572</v>
      </c>
      <c r="I180" s="83">
        <f t="shared" si="23"/>
        <v>8468.4684684684671</v>
      </c>
      <c r="J180" s="103">
        <f t="shared" si="24"/>
        <v>931.53153153153141</v>
      </c>
    </row>
    <row r="181" spans="1:10" ht="12.75" customHeight="1" x14ac:dyDescent="0.25">
      <c r="A181" s="101"/>
      <c r="D181" s="81"/>
      <c r="E181" s="81">
        <f>(E180*Invoice!I1042)+((E180-(E180*Invoice!I1042))*Invoice!J1042)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47000</v>
      </c>
      <c r="F182" s="81"/>
      <c r="G182" s="82">
        <f>G180-G181</f>
        <v>42342.342342342337</v>
      </c>
      <c r="H182" s="82">
        <f>H180-H181</f>
        <v>4657.6576576576572</v>
      </c>
      <c r="I182" s="82">
        <f>I180-I181</f>
        <v>8468.4684684684671</v>
      </c>
      <c r="J182" s="105">
        <f>J180-J181</f>
        <v>931.53153153153141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46999.999999999993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G146+G152+G158+G164+G170+G176+G182</f>
        <v>296667.53153153148</v>
      </c>
      <c r="H185" s="108">
        <f>H146+H152+H158+H164+H170+H176+H182</f>
        <v>32633.428468468468</v>
      </c>
      <c r="I185" s="107"/>
      <c r="J185" s="109">
        <f>H147+H153+H159+H165+H171+H177+H183</f>
        <v>329300.95999999996</v>
      </c>
    </row>
    <row r="187" spans="1:10" ht="12.75" customHeight="1" x14ac:dyDescent="0.25">
      <c r="A187" s="94" t="s">
        <v>1</v>
      </c>
      <c r="B187" s="95">
        <f>Invoice!E1142</f>
        <v>23120011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Invoice!B1150</f>
        <v>50</v>
      </c>
      <c r="C189" s="88" t="str">
        <f>Invoice!E1150</f>
        <v>STIP / PENGHAPUS KENKO ERB-40SQ HITAM</v>
      </c>
      <c r="D189" s="89">
        <f>Invoice!H1150</f>
        <v>27500</v>
      </c>
      <c r="E189" s="81">
        <f>D189*B189</f>
        <v>1375000</v>
      </c>
      <c r="F189" s="81"/>
      <c r="G189" s="82">
        <f>E189/1.11</f>
        <v>1238738.7387387387</v>
      </c>
      <c r="H189" s="83">
        <f>G189*11%</f>
        <v>136261.26126126127</v>
      </c>
      <c r="I189" s="83">
        <f>G189/B189</f>
        <v>24774.774774774774</v>
      </c>
      <c r="J189" s="103">
        <f>H189/B189</f>
        <v>2725.2252252252256</v>
      </c>
    </row>
    <row r="190" spans="1:10" ht="12.75" customHeight="1" x14ac:dyDescent="0.25">
      <c r="A190" s="101"/>
      <c r="D190" s="81"/>
      <c r="E190" s="81">
        <f>(E189*Invoice!I1150)+((E189-(E189*Invoice!I1150))*Invoice!J1150)</f>
        <v>185625</v>
      </c>
      <c r="F190" s="81"/>
      <c r="G190" s="90">
        <f>E190/1.11</f>
        <v>167229.7297297297</v>
      </c>
      <c r="H190" s="91">
        <f>G190*11%</f>
        <v>18395.270270270266</v>
      </c>
      <c r="I190" s="91">
        <f>G190/B189</f>
        <v>3344.5945945945941</v>
      </c>
      <c r="J190" s="104">
        <f>H190/B189</f>
        <v>367.9054054054053</v>
      </c>
    </row>
    <row r="191" spans="1:10" ht="12.75" customHeight="1" x14ac:dyDescent="0.25">
      <c r="A191" s="101"/>
      <c r="D191" s="81" t="s">
        <v>23</v>
      </c>
      <c r="E191" s="81">
        <f>E189-E190</f>
        <v>1189375</v>
      </c>
      <c r="F191" s="81"/>
      <c r="G191" s="82">
        <f>G189-G190</f>
        <v>1071509.009009009</v>
      </c>
      <c r="H191" s="82">
        <f>H189-H190</f>
        <v>117865.99099099101</v>
      </c>
      <c r="I191" s="82">
        <f>I189-I190</f>
        <v>21430.180180180181</v>
      </c>
      <c r="J191" s="105">
        <f>J189-J190</f>
        <v>2357.3198198198202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1189375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Invoice!B1151</f>
        <v>72</v>
      </c>
      <c r="C195" s="88" t="str">
        <f>Invoice!E1151</f>
        <v>LEM STICK KENKO 8 GR (KECIL) isi 30 pc</v>
      </c>
      <c r="D195" s="89">
        <f>Invoice!H1151</f>
        <v>66000</v>
      </c>
      <c r="E195" s="81">
        <f t="shared" ref="E195" si="25">D195*B195</f>
        <v>4752000</v>
      </c>
      <c r="F195" s="81"/>
      <c r="G195" s="82">
        <f t="shared" ref="G195" si="26">E195/1.11</f>
        <v>4281081.0810810803</v>
      </c>
      <c r="H195" s="83">
        <f t="shared" ref="H195" si="27">G195*11%</f>
        <v>470918.91891891882</v>
      </c>
      <c r="I195" s="83">
        <f t="shared" ref="I195" si="28">G195/B195</f>
        <v>59459.459459459445</v>
      </c>
      <c r="J195" s="103">
        <f t="shared" ref="J195" si="29">H195/B195</f>
        <v>6540.540540540539</v>
      </c>
    </row>
    <row r="196" spans="1:10" ht="12.75" customHeight="1" x14ac:dyDescent="0.25">
      <c r="A196" s="101"/>
      <c r="D196" s="81"/>
      <c r="E196" s="81">
        <f>(E195*Invoice!I1151)+((E195-(E195*Invoice!I1151))*Invoice!J1151)</f>
        <v>641520</v>
      </c>
      <c r="F196" s="81"/>
      <c r="G196" s="90">
        <f>E196/1.11</f>
        <v>577945.94594594592</v>
      </c>
      <c r="H196" s="91">
        <f>G196*11%</f>
        <v>63574.054054054053</v>
      </c>
      <c r="I196" s="91">
        <f>G196/B195</f>
        <v>8027.0270270270266</v>
      </c>
      <c r="J196" s="104">
        <f>H196/B195</f>
        <v>882.97297297297291</v>
      </c>
    </row>
    <row r="197" spans="1:10" ht="12.75" customHeight="1" x14ac:dyDescent="0.25">
      <c r="A197" s="101"/>
      <c r="D197" s="81" t="s">
        <v>23</v>
      </c>
      <c r="E197" s="81">
        <f>E195-E196</f>
        <v>4110480</v>
      </c>
      <c r="F197" s="81"/>
      <c r="G197" s="82">
        <f>G195-G196</f>
        <v>3703135.1351351342</v>
      </c>
      <c r="H197" s="82">
        <f>H195-H196</f>
        <v>407344.86486486474</v>
      </c>
      <c r="I197" s="82">
        <f>I195-I196</f>
        <v>51432.432432432419</v>
      </c>
      <c r="J197" s="105">
        <f>J195-J196</f>
        <v>5657.5675675675666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4110479.9999999991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G191+G197</f>
        <v>4774644.144144143</v>
      </c>
      <c r="H200" s="108">
        <f>H191+H197</f>
        <v>525210.85585585574</v>
      </c>
      <c r="I200" s="107"/>
      <c r="J200" s="109">
        <f>H192+H198</f>
        <v>5299854.9999999991</v>
      </c>
    </row>
    <row r="202" spans="1:10" ht="12.75" customHeight="1" x14ac:dyDescent="0.25">
      <c r="A202" s="94" t="s">
        <v>1</v>
      </c>
      <c r="B202" s="95">
        <f>Invoice!E1256</f>
        <v>23120012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360</v>
      </c>
      <c r="C204" s="88" t="str">
        <f>Invoice!E1264</f>
        <v>CRAYON / OIL PASTEL JOYKO OP-18S PP CASE SEA WORLD</v>
      </c>
      <c r="D204" s="89">
        <f>Invoice!H1264</f>
        <v>23000</v>
      </c>
      <c r="E204" s="81">
        <f>D204*B204</f>
        <v>8280000</v>
      </c>
      <c r="F204" s="81"/>
      <c r="G204" s="82">
        <f>E204/1.11</f>
        <v>7459459.4594594585</v>
      </c>
      <c r="H204" s="83">
        <f>G204*11%</f>
        <v>820540.54054054047</v>
      </c>
      <c r="I204" s="83">
        <f>G204/B204</f>
        <v>20720.720720720718</v>
      </c>
      <c r="J204" s="103">
        <f>H204/B204</f>
        <v>2279.2792792792793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1397250</v>
      </c>
      <c r="F205" s="81"/>
      <c r="G205" s="90">
        <f>E205/1.11</f>
        <v>1258783.7837837837</v>
      </c>
      <c r="H205" s="91">
        <f>G205*11%</f>
        <v>138466.21621621621</v>
      </c>
      <c r="I205" s="91">
        <f>G205/B204</f>
        <v>3496.6216216216212</v>
      </c>
      <c r="J205" s="104">
        <f>H205/B204</f>
        <v>384.62837837837839</v>
      </c>
    </row>
    <row r="206" spans="1:10" ht="12.75" customHeight="1" x14ac:dyDescent="0.25">
      <c r="A206" s="101"/>
      <c r="D206" s="81" t="s">
        <v>23</v>
      </c>
      <c r="E206" s="81">
        <f>E204-E205</f>
        <v>6882750</v>
      </c>
      <c r="F206" s="81"/>
      <c r="G206" s="82">
        <f>G204-G205</f>
        <v>6200675.6756756753</v>
      </c>
      <c r="H206" s="82">
        <f>H204-H205</f>
        <v>682074.32432432426</v>
      </c>
      <c r="I206" s="82">
        <f>I204-I205</f>
        <v>17224.099099099098</v>
      </c>
      <c r="J206" s="105">
        <f>J204-J205</f>
        <v>1894.650900900901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6882750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240</v>
      </c>
      <c r="C210" s="88" t="str">
        <f>Invoice!E1265</f>
        <v>CRAYON / OIL PASTEL JOYKO OP-24S PP CASE SEA WORLD</v>
      </c>
      <c r="D210" s="89">
        <f>Invoice!H1265</f>
        <v>29600</v>
      </c>
      <c r="E210" s="81">
        <f t="shared" ref="E210:E222" si="30">D210*B210</f>
        <v>7104000</v>
      </c>
      <c r="F210" s="81"/>
      <c r="G210" s="82">
        <f t="shared" ref="G210:G222" si="31">E210/1.11</f>
        <v>6399999.9999999991</v>
      </c>
      <c r="H210" s="83">
        <f t="shared" ref="H210:H222" si="32">G210*11%</f>
        <v>703999.99999999988</v>
      </c>
      <c r="I210" s="83">
        <f t="shared" ref="I210:I222" si="33">G210/B210</f>
        <v>26666.666666666664</v>
      </c>
      <c r="J210" s="103">
        <f t="shared" ref="J210:J222" si="34">H210/B210</f>
        <v>2933.333333333333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1198800</v>
      </c>
      <c r="F211" s="81"/>
      <c r="G211" s="90">
        <f>E211/1.11</f>
        <v>1080000</v>
      </c>
      <c r="H211" s="91">
        <f>G211*11%</f>
        <v>118800</v>
      </c>
      <c r="I211" s="91">
        <f>G211/B210</f>
        <v>4500</v>
      </c>
      <c r="J211" s="104">
        <f>H211/B210</f>
        <v>495</v>
      </c>
    </row>
    <row r="212" spans="1:10" ht="12.75" customHeight="1" x14ac:dyDescent="0.25">
      <c r="A212" s="101"/>
      <c r="D212" s="81" t="s">
        <v>23</v>
      </c>
      <c r="E212" s="81">
        <f>E210-E211</f>
        <v>5905200</v>
      </c>
      <c r="F212" s="81"/>
      <c r="G212" s="82">
        <f>G210-G211</f>
        <v>5319999.9999999991</v>
      </c>
      <c r="H212" s="82">
        <f>H210-H211</f>
        <v>585199.99999999988</v>
      </c>
      <c r="I212" s="82">
        <f>I210-I211</f>
        <v>22166.666666666664</v>
      </c>
      <c r="J212" s="105">
        <f>J210-J211</f>
        <v>2438.333333333333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5905199.9999999991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48</v>
      </c>
      <c r="C216" s="88" t="str">
        <f>Invoice!E1266</f>
        <v>CRAYON / OIL PASTEL JOYKO OP-48S PP CASE SEA WORLD</v>
      </c>
      <c r="D216" s="89">
        <f>Invoice!H1266</f>
        <v>58900</v>
      </c>
      <c r="E216" s="81">
        <f t="shared" si="30"/>
        <v>2827200</v>
      </c>
      <c r="F216" s="81"/>
      <c r="G216" s="82">
        <f t="shared" si="31"/>
        <v>2547027.0270270268</v>
      </c>
      <c r="H216" s="83">
        <f t="shared" si="32"/>
        <v>280172.97297297296</v>
      </c>
      <c r="I216" s="83">
        <f t="shared" si="33"/>
        <v>53063.063063063055</v>
      </c>
      <c r="J216" s="103">
        <f t="shared" si="34"/>
        <v>5836.9369369369369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477090</v>
      </c>
      <c r="F217" s="81"/>
      <c r="G217" s="90">
        <f>E217/1.11</f>
        <v>429810.81081081077</v>
      </c>
      <c r="H217" s="91">
        <f>G217*11%</f>
        <v>47279.189189189186</v>
      </c>
      <c r="I217" s="91">
        <f>G217/B216</f>
        <v>8954.3918918918916</v>
      </c>
      <c r="J217" s="104">
        <f>H217/B216</f>
        <v>984.98310810810801</v>
      </c>
    </row>
    <row r="218" spans="1:10" ht="12.75" customHeight="1" x14ac:dyDescent="0.25">
      <c r="A218" s="101"/>
      <c r="D218" s="81" t="s">
        <v>23</v>
      </c>
      <c r="E218" s="81">
        <f>E216-E217</f>
        <v>2350110</v>
      </c>
      <c r="F218" s="81"/>
      <c r="G218" s="82">
        <f>G216-G217</f>
        <v>2117216.2162162159</v>
      </c>
      <c r="H218" s="82">
        <f>H216-H217</f>
        <v>232893.78378378379</v>
      </c>
      <c r="I218" s="82">
        <f>I216-I217</f>
        <v>44108.671171171161</v>
      </c>
      <c r="J218" s="105">
        <f>J216-J217</f>
        <v>4851.9538288288286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2350109.9999999995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48</v>
      </c>
      <c r="C222" s="88" t="str">
        <f>Invoice!E1267</f>
        <v>CRAYON / OIL PASTEL JOYKO OP-55S PP CASE SEA WORLD</v>
      </c>
      <c r="D222" s="89">
        <f>Invoice!H1267</f>
        <v>66900</v>
      </c>
      <c r="E222" s="81">
        <f t="shared" si="30"/>
        <v>3211200</v>
      </c>
      <c r="F222" s="81"/>
      <c r="G222" s="82">
        <f t="shared" si="31"/>
        <v>2892972.9729729728</v>
      </c>
      <c r="H222" s="83">
        <f t="shared" si="32"/>
        <v>318227.02702702698</v>
      </c>
      <c r="I222" s="83">
        <f t="shared" si="33"/>
        <v>60270.270270270266</v>
      </c>
      <c r="J222" s="103">
        <f t="shared" si="34"/>
        <v>6629.7297297297291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541890</v>
      </c>
      <c r="F223" s="81"/>
      <c r="G223" s="90">
        <f>E223/1.11</f>
        <v>488189.18918918917</v>
      </c>
      <c r="H223" s="91">
        <f>G223*11%</f>
        <v>53700.810810810806</v>
      </c>
      <c r="I223" s="91">
        <f>G223/B222</f>
        <v>10170.608108108108</v>
      </c>
      <c r="J223" s="104">
        <f>H223/B222</f>
        <v>1118.7668918918919</v>
      </c>
    </row>
    <row r="224" spans="1:10" ht="12.75" customHeight="1" x14ac:dyDescent="0.25">
      <c r="A224" s="101"/>
      <c r="D224" s="81" t="s">
        <v>23</v>
      </c>
      <c r="E224" s="81">
        <f>E222-E223</f>
        <v>2669310</v>
      </c>
      <c r="F224" s="81"/>
      <c r="G224" s="82">
        <f>G222-G223</f>
        <v>2404783.7837837837</v>
      </c>
      <c r="H224" s="82">
        <f>H222-H223</f>
        <v>264526.21621621615</v>
      </c>
      <c r="I224" s="82">
        <f>I222-I223</f>
        <v>50099.66216216216</v>
      </c>
      <c r="J224" s="105">
        <f>J222-J223</f>
        <v>5510.9628378378375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2669310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6"/>
      <c r="B227" s="107"/>
      <c r="C227" s="107"/>
      <c r="D227" s="107"/>
      <c r="E227" s="107"/>
      <c r="F227" s="107"/>
      <c r="G227" s="108">
        <f>G206+G212+G218+G224</f>
        <v>16042675.675675675</v>
      </c>
      <c r="H227" s="108">
        <f>H206+H212+H218+H224</f>
        <v>1764694.324324324</v>
      </c>
      <c r="I227" s="107"/>
      <c r="J227" s="109">
        <f>H207+H213+H219+H225</f>
        <v>17807370</v>
      </c>
    </row>
    <row r="229" spans="1:10" ht="12.75" customHeight="1" x14ac:dyDescent="0.25">
      <c r="A229" s="94" t="s">
        <v>1</v>
      </c>
      <c r="B229" s="95">
        <f>Invoice!E1370</f>
        <v>23120013</v>
      </c>
      <c r="C229" s="96"/>
      <c r="D229" s="97"/>
      <c r="E229" s="97"/>
      <c r="F229" s="97"/>
      <c r="G229" s="98"/>
      <c r="H229" s="99"/>
      <c r="I229" s="99"/>
      <c r="J229" s="100"/>
    </row>
    <row r="230" spans="1:10" ht="12.75" customHeight="1" x14ac:dyDescent="0.25">
      <c r="A230" s="101">
        <v>1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Invoice!B1378</f>
        <v>216</v>
      </c>
      <c r="C231" s="88" t="str">
        <f>Invoice!E1378</f>
        <v>CRAYON / OIL PASTEL JOYKO OP-18S PP CASE SEA WORLD</v>
      </c>
      <c r="D231" s="89">
        <f>Invoice!H1378</f>
        <v>23000</v>
      </c>
      <c r="E231" s="81">
        <f>D231*B231</f>
        <v>4968000</v>
      </c>
      <c r="F231" s="81"/>
      <c r="G231" s="82">
        <f>E231/1.11</f>
        <v>4475675.6756756753</v>
      </c>
      <c r="H231" s="83">
        <f>G231*11%</f>
        <v>492324.32432432426</v>
      </c>
      <c r="I231" s="83">
        <f>G231/B231</f>
        <v>20720.720720720718</v>
      </c>
      <c r="J231" s="103">
        <f>H231/B231</f>
        <v>2279.2792792792789</v>
      </c>
    </row>
    <row r="232" spans="1:10" ht="12.75" customHeight="1" x14ac:dyDescent="0.25">
      <c r="A232" s="101"/>
      <c r="D232" s="81"/>
      <c r="E232" s="81">
        <f>(E231*Invoice!I1378)+((E231-(E231*Invoice!I1378))*Invoice!J1378)</f>
        <v>838350</v>
      </c>
      <c r="F232" s="81"/>
      <c r="G232" s="90">
        <f>E232/1.11</f>
        <v>755270.27027027018</v>
      </c>
      <c r="H232" s="91">
        <f>G232*11%</f>
        <v>83079.729729729719</v>
      </c>
      <c r="I232" s="91">
        <f>G232/B231</f>
        <v>3496.6216216216212</v>
      </c>
      <c r="J232" s="104">
        <f>H232/B231</f>
        <v>384.62837837837833</v>
      </c>
    </row>
    <row r="233" spans="1:10" ht="12.75" customHeight="1" x14ac:dyDescent="0.25">
      <c r="A233" s="101"/>
      <c r="D233" s="81" t="s">
        <v>23</v>
      </c>
      <c r="E233" s="81">
        <f>E231-E232</f>
        <v>4129650</v>
      </c>
      <c r="F233" s="81"/>
      <c r="G233" s="82">
        <f>G231-G232</f>
        <v>3720405.405405405</v>
      </c>
      <c r="H233" s="82">
        <f>H231-H232</f>
        <v>409244.59459459456</v>
      </c>
      <c r="I233" s="82">
        <f>I231-I232</f>
        <v>17224.099099099098</v>
      </c>
      <c r="J233" s="105">
        <f>J231-J232</f>
        <v>1894.6509009009005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4129649.9999999995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2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Invoice!B1379</f>
        <v>48</v>
      </c>
      <c r="C237" s="88" t="str">
        <f>Invoice!E1379</f>
        <v>CRAYON / OIL PASTEL JOYKO OP-24S PP CASE SEA WORLD</v>
      </c>
      <c r="D237" s="89">
        <f>Invoice!H1379</f>
        <v>29600</v>
      </c>
      <c r="E237" s="81">
        <f t="shared" ref="E237:E255" si="35">D237*B237</f>
        <v>1420800</v>
      </c>
      <c r="F237" s="81"/>
      <c r="G237" s="82">
        <f t="shared" ref="G237:G255" si="36">E237/1.11</f>
        <v>1280000</v>
      </c>
      <c r="H237" s="83">
        <f t="shared" ref="H237:H255" si="37">G237*11%</f>
        <v>140800</v>
      </c>
      <c r="I237" s="83">
        <f t="shared" ref="I237:I255" si="38">G237/B237</f>
        <v>26666.666666666668</v>
      </c>
      <c r="J237" s="103">
        <f t="shared" ref="J237:J255" si="39">H237/B237</f>
        <v>2933.3333333333335</v>
      </c>
    </row>
    <row r="238" spans="1:10" ht="12.75" customHeight="1" x14ac:dyDescent="0.25">
      <c r="A238" s="101"/>
      <c r="D238" s="81"/>
      <c r="E238" s="81">
        <f>(E237*Invoice!I1379)+((E237-(E237*Invoice!I1379))*Invoice!J1379)</f>
        <v>239760</v>
      </c>
      <c r="F238" s="81"/>
      <c r="G238" s="90">
        <f>E238/1.11</f>
        <v>215999.99999999997</v>
      </c>
      <c r="H238" s="91">
        <f>G238*11%</f>
        <v>23759.999999999996</v>
      </c>
      <c r="I238" s="91">
        <f>G238/B237</f>
        <v>4499.9999999999991</v>
      </c>
      <c r="J238" s="104">
        <f>H238/B237</f>
        <v>494.99999999999994</v>
      </c>
    </row>
    <row r="239" spans="1:10" ht="12.75" customHeight="1" x14ac:dyDescent="0.25">
      <c r="A239" s="101"/>
      <c r="D239" s="81" t="s">
        <v>23</v>
      </c>
      <c r="E239" s="81">
        <f>E237-E238</f>
        <v>1181040</v>
      </c>
      <c r="F239" s="81"/>
      <c r="G239" s="82">
        <f>G237-G238</f>
        <v>1064000</v>
      </c>
      <c r="H239" s="82">
        <f>H237-H238</f>
        <v>117040</v>
      </c>
      <c r="I239" s="82">
        <f>I237-I238</f>
        <v>22166.666666666668</v>
      </c>
      <c r="J239" s="105">
        <f>J237-J238</f>
        <v>2438.3333333333335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1181040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3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Invoice!B1380</f>
        <v>24</v>
      </c>
      <c r="C243" s="88" t="str">
        <f>Invoice!E1380</f>
        <v>CRAYON / OIL PASTEL JOYKO OP-55S PP CASE SEA WORLD</v>
      </c>
      <c r="D243" s="89">
        <f>Invoice!H1380</f>
        <v>66900</v>
      </c>
      <c r="E243" s="81">
        <f t="shared" si="35"/>
        <v>1605600</v>
      </c>
      <c r="F243" s="81"/>
      <c r="G243" s="82">
        <f t="shared" si="36"/>
        <v>1446486.4864864864</v>
      </c>
      <c r="H243" s="83">
        <f t="shared" si="37"/>
        <v>159113.51351351349</v>
      </c>
      <c r="I243" s="83">
        <f t="shared" si="38"/>
        <v>60270.270270270266</v>
      </c>
      <c r="J243" s="103">
        <f t="shared" si="39"/>
        <v>6629.7297297297291</v>
      </c>
    </row>
    <row r="244" spans="1:10" ht="12.75" customHeight="1" x14ac:dyDescent="0.25">
      <c r="A244" s="101"/>
      <c r="D244" s="81"/>
      <c r="E244" s="81">
        <f>(E243*Invoice!I1380)+((E243-(E243*Invoice!I1380))*Invoice!J1380)</f>
        <v>270945</v>
      </c>
      <c r="F244" s="81"/>
      <c r="G244" s="90">
        <f>E244/1.11</f>
        <v>244094.59459459459</v>
      </c>
      <c r="H244" s="91">
        <f>G244*11%</f>
        <v>26850.405405405403</v>
      </c>
      <c r="I244" s="91">
        <f>G244/B243</f>
        <v>10170.608108108108</v>
      </c>
      <c r="J244" s="104">
        <f>H244/B243</f>
        <v>1118.7668918918919</v>
      </c>
    </row>
    <row r="245" spans="1:10" ht="12.75" customHeight="1" x14ac:dyDescent="0.25">
      <c r="A245" s="101"/>
      <c r="D245" s="81" t="s">
        <v>23</v>
      </c>
      <c r="E245" s="81">
        <f>E243-E244</f>
        <v>1334655</v>
      </c>
      <c r="F245" s="81"/>
      <c r="G245" s="82">
        <f>G243-G244</f>
        <v>1202391.8918918918</v>
      </c>
      <c r="H245" s="82">
        <f>H243-H244</f>
        <v>132263.10810810808</v>
      </c>
      <c r="I245" s="82">
        <f>I243-I244</f>
        <v>50099.66216216216</v>
      </c>
      <c r="J245" s="105">
        <f>J243-J244</f>
        <v>5510.9628378378375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1334655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4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Invoice!B1381</f>
        <v>432</v>
      </c>
      <c r="C249" s="88" t="str">
        <f>Invoice!E1381</f>
        <v>CRAYON / OIL PASTEL PUTAR JOYKO TWCR-12S (PANJANG)</v>
      </c>
      <c r="D249" s="89">
        <f>Invoice!H1381</f>
        <v>23900</v>
      </c>
      <c r="E249" s="81">
        <f t="shared" si="35"/>
        <v>10324800</v>
      </c>
      <c r="F249" s="81"/>
      <c r="G249" s="82">
        <f t="shared" si="36"/>
        <v>9301621.6216216199</v>
      </c>
      <c r="H249" s="83">
        <f t="shared" si="37"/>
        <v>1023178.3783783782</v>
      </c>
      <c r="I249" s="83">
        <f t="shared" si="38"/>
        <v>21531.531531531527</v>
      </c>
      <c r="J249" s="103">
        <f t="shared" si="39"/>
        <v>2368.468468468468</v>
      </c>
    </row>
    <row r="250" spans="1:10" ht="12.75" customHeight="1" x14ac:dyDescent="0.25">
      <c r="A250" s="101"/>
      <c r="D250" s="81"/>
      <c r="E250" s="81">
        <f>(E249*Invoice!I1381)+((E249-(E249*Invoice!I1381))*Invoice!J1381)</f>
        <v>1742310</v>
      </c>
      <c r="F250" s="81"/>
      <c r="G250" s="90">
        <f>E250/1.11</f>
        <v>1569648.6486486485</v>
      </c>
      <c r="H250" s="91">
        <f>G250*11%</f>
        <v>172661.35135135133</v>
      </c>
      <c r="I250" s="91">
        <f>G250/B249</f>
        <v>3633.4459459459458</v>
      </c>
      <c r="J250" s="104">
        <f>H250/B249</f>
        <v>399.67905405405401</v>
      </c>
    </row>
    <row r="251" spans="1:10" ht="12.75" customHeight="1" x14ac:dyDescent="0.25">
      <c r="A251" s="101"/>
      <c r="D251" s="81" t="s">
        <v>23</v>
      </c>
      <c r="E251" s="81">
        <f>E249-E250</f>
        <v>8582490</v>
      </c>
      <c r="F251" s="81"/>
      <c r="G251" s="82">
        <f>G249-G250</f>
        <v>7731972.9729729714</v>
      </c>
      <c r="H251" s="82">
        <f>H249-H250</f>
        <v>850517.02702702687</v>
      </c>
      <c r="I251" s="82">
        <f>I249-I250</f>
        <v>17898.085585585581</v>
      </c>
      <c r="J251" s="105">
        <f>J249-J250</f>
        <v>1968.7894144144141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8582489.9999999981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5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Invoice!B1382</f>
        <v>144</v>
      </c>
      <c r="C255" s="88" t="str">
        <f>Invoice!E1382</f>
        <v>CRAYON / OIL PASTEL PUTAR JOYKO TWCR-12MINI (PENDEK)</v>
      </c>
      <c r="D255" s="89">
        <f>Invoice!H1382</f>
        <v>18600</v>
      </c>
      <c r="E255" s="81">
        <f t="shared" si="35"/>
        <v>2678400</v>
      </c>
      <c r="F255" s="81"/>
      <c r="G255" s="82">
        <f t="shared" si="36"/>
        <v>2412972.9729729728</v>
      </c>
      <c r="H255" s="83">
        <f t="shared" si="37"/>
        <v>265427.02702702698</v>
      </c>
      <c r="I255" s="83">
        <f t="shared" si="38"/>
        <v>16756.756756756757</v>
      </c>
      <c r="J255" s="103">
        <f t="shared" si="39"/>
        <v>1843.2432432432429</v>
      </c>
    </row>
    <row r="256" spans="1:10" ht="12.75" customHeight="1" x14ac:dyDescent="0.25">
      <c r="A256" s="101"/>
      <c r="D256" s="81"/>
      <c r="E256" s="81">
        <f>(E255*Invoice!I1382)+((E255-(E255*Invoice!I1382))*Invoice!J1382)</f>
        <v>451980</v>
      </c>
      <c r="F256" s="81"/>
      <c r="G256" s="90">
        <f>E256/1.11</f>
        <v>407189.18918918917</v>
      </c>
      <c r="H256" s="91">
        <f>G256*11%</f>
        <v>44790.810810810806</v>
      </c>
      <c r="I256" s="91">
        <f>G256/B255</f>
        <v>2827.7027027027025</v>
      </c>
      <c r="J256" s="104">
        <f>H256/B255</f>
        <v>311.04729729729729</v>
      </c>
    </row>
    <row r="257" spans="1:10" ht="12.75" customHeight="1" x14ac:dyDescent="0.25">
      <c r="A257" s="101"/>
      <c r="D257" s="81" t="s">
        <v>23</v>
      </c>
      <c r="E257" s="81">
        <f>E255-E256</f>
        <v>2226420</v>
      </c>
      <c r="F257" s="81"/>
      <c r="G257" s="82">
        <f>G255-G256</f>
        <v>2005783.7837837837</v>
      </c>
      <c r="H257" s="82">
        <f>H255-H256</f>
        <v>220636.21621621618</v>
      </c>
      <c r="I257" s="82">
        <f>I255-I256</f>
        <v>13929.054054054053</v>
      </c>
      <c r="J257" s="105">
        <f>J255-J256</f>
        <v>1532.1959459459456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2226420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6"/>
      <c r="B260" s="107"/>
      <c r="C260" s="107"/>
      <c r="D260" s="107"/>
      <c r="E260" s="107"/>
      <c r="F260" s="107"/>
      <c r="G260" s="108">
        <f>G233+G239+G245+G251+G257</f>
        <v>15724554.054054054</v>
      </c>
      <c r="H260" s="108">
        <f>H233+H239+H245+H251+H257</f>
        <v>1729700.9459459456</v>
      </c>
      <c r="I260" s="107"/>
      <c r="J260" s="109">
        <f>H234+H240+H246+H252+H258</f>
        <v>17454255</v>
      </c>
    </row>
    <row r="262" spans="1:10" ht="12.75" customHeight="1" x14ac:dyDescent="0.25">
      <c r="A262" s="94" t="s">
        <v>1</v>
      </c>
      <c r="B262" s="95">
        <f>Invoice!E1484</f>
        <v>23120014</v>
      </c>
      <c r="C262" s="96"/>
      <c r="D262" s="97"/>
      <c r="E262" s="97"/>
      <c r="F262" s="97"/>
      <c r="G262" s="98"/>
      <c r="H262" s="99"/>
      <c r="I262" s="99"/>
      <c r="J262" s="100"/>
    </row>
    <row r="263" spans="1:10" ht="12.75" customHeight="1" x14ac:dyDescent="0.25">
      <c r="A263" s="101">
        <v>1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Invoice!B1492</f>
        <v>300</v>
      </c>
      <c r="C264" s="88" t="str">
        <f>Invoice!E1492</f>
        <v>ISI CUTTER 18 MM KENKO L-150 (BESAR)</v>
      </c>
      <c r="D264" s="89">
        <f>Invoice!H1492</f>
        <v>64800</v>
      </c>
      <c r="E264" s="81">
        <f>D264*B264</f>
        <v>19440000</v>
      </c>
      <c r="F264" s="81"/>
      <c r="G264" s="82">
        <f>E264/1.11</f>
        <v>17513513.513513513</v>
      </c>
      <c r="H264" s="83">
        <f>G264*11%</f>
        <v>1926486.4864864864</v>
      </c>
      <c r="I264" s="83">
        <f>G264/B264</f>
        <v>58378.378378378373</v>
      </c>
      <c r="J264" s="103">
        <f>H264/B264</f>
        <v>6421.6216216216217</v>
      </c>
    </row>
    <row r="265" spans="1:10" ht="12.75" customHeight="1" x14ac:dyDescent="0.25">
      <c r="A265" s="101"/>
      <c r="D265" s="81"/>
      <c r="E265" s="81">
        <f>(E264*Invoice!I1492)+((E264-(E264*Invoice!I1492))*Invoice!J1492)</f>
        <v>3280500</v>
      </c>
      <c r="F265" s="81"/>
      <c r="G265" s="90">
        <f>E265/1.11</f>
        <v>2955405.405405405</v>
      </c>
      <c r="H265" s="91">
        <f>G265*11%</f>
        <v>325094.59459459456</v>
      </c>
      <c r="I265" s="91">
        <f>G265/B264</f>
        <v>9851.3513513513499</v>
      </c>
      <c r="J265" s="104">
        <f>H265/B264</f>
        <v>1083.6486486486485</v>
      </c>
    </row>
    <row r="266" spans="1:10" ht="12.75" customHeight="1" x14ac:dyDescent="0.25">
      <c r="A266" s="101"/>
      <c r="D266" s="81" t="s">
        <v>23</v>
      </c>
      <c r="E266" s="81">
        <f>E264-E265</f>
        <v>16159500</v>
      </c>
      <c r="F266" s="81"/>
      <c r="G266" s="82">
        <f>G264-G265</f>
        <v>14558108.108108107</v>
      </c>
      <c r="H266" s="82">
        <f>H264-H265</f>
        <v>1601391.8918918918</v>
      </c>
      <c r="I266" s="82">
        <f>I264-I265</f>
        <v>48527.027027027027</v>
      </c>
      <c r="J266" s="105">
        <f>J264-J265</f>
        <v>5337.9729729729734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16159499.999999998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G266</f>
        <v>14558108.108108107</v>
      </c>
      <c r="H269" s="108">
        <f>H266</f>
        <v>1601391.8918918918</v>
      </c>
      <c r="I269" s="107"/>
      <c r="J269" s="109">
        <f>H267</f>
        <v>16159499.999999998</v>
      </c>
    </row>
    <row r="271" spans="1:10" ht="12.75" customHeight="1" x14ac:dyDescent="0.25">
      <c r="A271" s="94" t="s">
        <v>1</v>
      </c>
      <c r="B271" s="95">
        <f>Invoice!E1598</f>
        <v>23120015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Invoice!B1606</f>
        <v>432</v>
      </c>
      <c r="C273" s="88" t="str">
        <f>Invoice!E1606</f>
        <v>CRAYON / OIL PASTEL JOYKO OP-12S PP CASE SEA WORLD</v>
      </c>
      <c r="D273" s="89">
        <f>Invoice!H1606</f>
        <v>11900</v>
      </c>
      <c r="E273" s="81">
        <f>D273*B273</f>
        <v>5140800</v>
      </c>
      <c r="F273" s="81"/>
      <c r="G273" s="82">
        <f>E273/1.11</f>
        <v>4631351.3513513505</v>
      </c>
      <c r="H273" s="83">
        <f>G273*11%</f>
        <v>509448.64864864858</v>
      </c>
      <c r="I273" s="83">
        <f>G273/B273</f>
        <v>10720.720720720719</v>
      </c>
      <c r="J273" s="103">
        <f>H273/B273</f>
        <v>1179.2792792792791</v>
      </c>
    </row>
    <row r="274" spans="1:10" ht="12.75" customHeight="1" x14ac:dyDescent="0.25">
      <c r="A274" s="101"/>
      <c r="D274" s="81"/>
      <c r="E274" s="81">
        <f>(E273*Invoice!I1606)+((E273-(E273*Invoice!I1606))*Invoice!J1606)</f>
        <v>867510</v>
      </c>
      <c r="F274" s="81"/>
      <c r="G274" s="90">
        <f>E274/1.11</f>
        <v>781540.54054054047</v>
      </c>
      <c r="H274" s="91">
        <f>G274*11%</f>
        <v>85969.459459459453</v>
      </c>
      <c r="I274" s="91">
        <f>G274/B273</f>
        <v>1809.1216216216214</v>
      </c>
      <c r="J274" s="104">
        <f>H274/B273</f>
        <v>199.00337837837836</v>
      </c>
    </row>
    <row r="275" spans="1:10" ht="12.75" customHeight="1" x14ac:dyDescent="0.25">
      <c r="A275" s="101"/>
      <c r="D275" s="81" t="s">
        <v>23</v>
      </c>
      <c r="E275" s="81">
        <f>E273-E274</f>
        <v>4273290</v>
      </c>
      <c r="F275" s="81"/>
      <c r="G275" s="82">
        <f>G273-G274</f>
        <v>3849810.81081081</v>
      </c>
      <c r="H275" s="82">
        <f>H273-H274</f>
        <v>423479.18918918911</v>
      </c>
      <c r="I275" s="82">
        <f>I273-I274</f>
        <v>8911.5990990990977</v>
      </c>
      <c r="J275" s="105">
        <f>J273-J274</f>
        <v>980.27590090090075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4273289.9999999991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Invoice!B1607</f>
        <v>96</v>
      </c>
      <c r="C279" s="88" t="str">
        <f>Invoice!E1607</f>
        <v>CRAYON / OIL PASTEL JOYKO OP-24S PP CASE SEA WORLD</v>
      </c>
      <c r="D279" s="89">
        <f>Invoice!H1607</f>
        <v>29600</v>
      </c>
      <c r="E279" s="81">
        <f t="shared" ref="E279:E285" si="40">D279*B279</f>
        <v>2841600</v>
      </c>
      <c r="F279" s="81"/>
      <c r="G279" s="82">
        <f t="shared" ref="G279:G285" si="41">E279/1.11</f>
        <v>2560000</v>
      </c>
      <c r="H279" s="83">
        <f t="shared" ref="H279:H285" si="42">G279*11%</f>
        <v>281600</v>
      </c>
      <c r="I279" s="83">
        <f t="shared" ref="I279:I285" si="43">G279/B279</f>
        <v>26666.666666666668</v>
      </c>
      <c r="J279" s="103">
        <f t="shared" ref="J279:J285" si="44">H279/B279</f>
        <v>2933.3333333333335</v>
      </c>
    </row>
    <row r="280" spans="1:10" ht="12.75" customHeight="1" x14ac:dyDescent="0.25">
      <c r="A280" s="101"/>
      <c r="D280" s="81"/>
      <c r="E280" s="81">
        <f>(E279*Invoice!I1607)+((E279-(E279*Invoice!I1607))*Invoice!J1607)</f>
        <v>479520</v>
      </c>
      <c r="F280" s="81"/>
      <c r="G280" s="90">
        <f>E280/1.11</f>
        <v>431999.99999999994</v>
      </c>
      <c r="H280" s="91">
        <f>G280*11%</f>
        <v>47519.999999999993</v>
      </c>
      <c r="I280" s="91">
        <f>G280/B279</f>
        <v>4499.9999999999991</v>
      </c>
      <c r="J280" s="104">
        <f>H280/B279</f>
        <v>494.99999999999994</v>
      </c>
    </row>
    <row r="281" spans="1:10" ht="12.75" customHeight="1" x14ac:dyDescent="0.25">
      <c r="A281" s="101"/>
      <c r="D281" s="81" t="s">
        <v>23</v>
      </c>
      <c r="E281" s="81">
        <f>E279-E280</f>
        <v>2362080</v>
      </c>
      <c r="F281" s="81"/>
      <c r="G281" s="82">
        <f>G279-G280</f>
        <v>2128000</v>
      </c>
      <c r="H281" s="82">
        <f>H279-H280</f>
        <v>234080</v>
      </c>
      <c r="I281" s="82">
        <f>I279-I280</f>
        <v>22166.666666666668</v>
      </c>
      <c r="J281" s="105">
        <f>J279-J280</f>
        <v>2438.3333333333335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2362080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Invoice!B1608</f>
        <v>108</v>
      </c>
      <c r="C285" s="88" t="str">
        <f>Invoice!E1608</f>
        <v>CRAYON / OIL PASTEL JOYKO OP-36S PP CASE SEA WORLD</v>
      </c>
      <c r="D285" s="89">
        <f>Invoice!H1608</f>
        <v>41500</v>
      </c>
      <c r="E285" s="81">
        <f t="shared" si="40"/>
        <v>4482000</v>
      </c>
      <c r="F285" s="81"/>
      <c r="G285" s="82">
        <f t="shared" si="41"/>
        <v>4037837.8378378376</v>
      </c>
      <c r="H285" s="83">
        <f t="shared" si="42"/>
        <v>444162.16216216213</v>
      </c>
      <c r="I285" s="83">
        <f t="shared" si="43"/>
        <v>37387.387387387389</v>
      </c>
      <c r="J285" s="103">
        <f t="shared" si="44"/>
        <v>4112.6126126126119</v>
      </c>
    </row>
    <row r="286" spans="1:10" ht="12.75" customHeight="1" x14ac:dyDescent="0.25">
      <c r="A286" s="101"/>
      <c r="D286" s="81"/>
      <c r="E286" s="81">
        <f>(E285*Invoice!I1608)+((E285-(E285*Invoice!I1608))*Invoice!J1608)</f>
        <v>756337.5</v>
      </c>
      <c r="F286" s="81"/>
      <c r="G286" s="90">
        <f>E286/1.11</f>
        <v>681385.13513513503</v>
      </c>
      <c r="H286" s="91">
        <f>G286*11%</f>
        <v>74952.364864864852</v>
      </c>
      <c r="I286" s="91">
        <f>G286/B285</f>
        <v>6309.1216216216208</v>
      </c>
      <c r="J286" s="104">
        <f>H286/B285</f>
        <v>694.00337837837822</v>
      </c>
    </row>
    <row r="287" spans="1:10" ht="12.75" customHeight="1" x14ac:dyDescent="0.25">
      <c r="A287" s="101"/>
      <c r="D287" s="81" t="s">
        <v>23</v>
      </c>
      <c r="E287" s="81">
        <f>E285-E286</f>
        <v>3725662.5</v>
      </c>
      <c r="F287" s="81"/>
      <c r="G287" s="82">
        <f>G285-G286</f>
        <v>3356452.7027027025</v>
      </c>
      <c r="H287" s="82">
        <f>H285-H286</f>
        <v>369209.79729729728</v>
      </c>
      <c r="I287" s="82">
        <f>I285-I286</f>
        <v>31078.265765765769</v>
      </c>
      <c r="J287" s="105">
        <f>J285-J286</f>
        <v>3418.6092342342336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3725662.5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f>G275+G281+G287</f>
        <v>9334263.5135135129</v>
      </c>
      <c r="H290" s="108">
        <f>H275+H281+H287</f>
        <v>1026768.9864864864</v>
      </c>
      <c r="I290" s="107"/>
      <c r="J290" s="109">
        <f>H276+H282+H288</f>
        <v>10361032.5</v>
      </c>
    </row>
    <row r="292" spans="1:10" ht="12.75" customHeight="1" x14ac:dyDescent="0.25">
      <c r="A292" s="94" t="s">
        <v>1</v>
      </c>
      <c r="B292" s="95">
        <f>Invoice!E1712</f>
        <v>23120016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Invoice!B1720</f>
        <v>720</v>
      </c>
      <c r="C294" s="88" t="str">
        <f>Invoice!E1720</f>
        <v>CRAYON / OIL PASTEL JOYKO OP-12S PP CASE SEA WORLD</v>
      </c>
      <c r="D294" s="89">
        <f>Invoice!H1720</f>
        <v>11900</v>
      </c>
      <c r="E294" s="81">
        <f>D294*B294</f>
        <v>8568000</v>
      </c>
      <c r="F294" s="81"/>
      <c r="G294" s="82">
        <f>E294/1.11</f>
        <v>7718918.9189189179</v>
      </c>
      <c r="H294" s="83">
        <f>G294*11%</f>
        <v>849081.08108108095</v>
      </c>
      <c r="I294" s="83">
        <f>G294/B294</f>
        <v>10720.720720720719</v>
      </c>
      <c r="J294" s="103">
        <f>H294/B294</f>
        <v>1179.2792792792791</v>
      </c>
    </row>
    <row r="295" spans="1:10" ht="12.75" customHeight="1" x14ac:dyDescent="0.25">
      <c r="A295" s="101"/>
      <c r="D295" s="81"/>
      <c r="E295" s="81">
        <f>(E294*Invoice!I1720)+((E294-(E294*Invoice!I1720))*Invoice!J1720)</f>
        <v>1445850</v>
      </c>
      <c r="F295" s="81"/>
      <c r="G295" s="90">
        <f>E295/1.11</f>
        <v>1302567.5675675673</v>
      </c>
      <c r="H295" s="91">
        <f>G295*11%</f>
        <v>143282.4324324324</v>
      </c>
      <c r="I295" s="91">
        <f>G295/B294</f>
        <v>1809.1216216216212</v>
      </c>
      <c r="J295" s="104">
        <f>H295/B294</f>
        <v>199.00337837837833</v>
      </c>
    </row>
    <row r="296" spans="1:10" ht="12.75" customHeight="1" x14ac:dyDescent="0.25">
      <c r="A296" s="101"/>
      <c r="D296" s="81" t="s">
        <v>23</v>
      </c>
      <c r="E296" s="81">
        <f>E294-E295</f>
        <v>7122150</v>
      </c>
      <c r="F296" s="81"/>
      <c r="G296" s="82">
        <f>G294-G295</f>
        <v>6416351.3513513505</v>
      </c>
      <c r="H296" s="82">
        <f>H294-H295</f>
        <v>705798.64864864852</v>
      </c>
      <c r="I296" s="82">
        <f>I294-I295</f>
        <v>8911.5990990990977</v>
      </c>
      <c r="J296" s="105">
        <f>J294-J295</f>
        <v>980.27590090090075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7122149.9999999991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2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Invoice!B1721</f>
        <v>72</v>
      </c>
      <c r="C300" s="88" t="str">
        <f>Invoice!E1721</f>
        <v>CRAYON / OIL PASTEL JOYKO OP-36S PP CASE SEA WORLD</v>
      </c>
      <c r="D300" s="89">
        <f>Invoice!H1721</f>
        <v>41500</v>
      </c>
      <c r="E300" s="81">
        <f t="shared" ref="E300:E318" si="45">D300*B300</f>
        <v>2988000</v>
      </c>
      <c r="F300" s="81"/>
      <c r="G300" s="82">
        <f t="shared" ref="G300:G318" si="46">E300/1.11</f>
        <v>2691891.8918918916</v>
      </c>
      <c r="H300" s="83">
        <f t="shared" ref="H300:H318" si="47">G300*11%</f>
        <v>296108.10810810811</v>
      </c>
      <c r="I300" s="83">
        <f t="shared" ref="I300:I318" si="48">G300/B300</f>
        <v>37387.387387387382</v>
      </c>
      <c r="J300" s="103">
        <f t="shared" ref="J300:J318" si="49">H300/B300</f>
        <v>4112.6126126126128</v>
      </c>
    </row>
    <row r="301" spans="1:10" ht="12.75" customHeight="1" x14ac:dyDescent="0.25">
      <c r="A301" s="101"/>
      <c r="D301" s="81"/>
      <c r="E301" s="81">
        <f>(E300*Invoice!I1721)+((E300-(E300*Invoice!I1721))*Invoice!J1721)</f>
        <v>504225</v>
      </c>
      <c r="F301" s="81"/>
      <c r="G301" s="90">
        <f>E301/1.11</f>
        <v>454256.75675675675</v>
      </c>
      <c r="H301" s="91">
        <f>G301*11%</f>
        <v>49968.24324324324</v>
      </c>
      <c r="I301" s="91">
        <f>G301/B300</f>
        <v>6309.1216216216217</v>
      </c>
      <c r="J301" s="104">
        <f>H301/B300</f>
        <v>694.00337837837833</v>
      </c>
    </row>
    <row r="302" spans="1:10" ht="12.75" customHeight="1" x14ac:dyDescent="0.25">
      <c r="A302" s="101"/>
      <c r="D302" s="81" t="s">
        <v>23</v>
      </c>
      <c r="E302" s="81">
        <f>E300-E301</f>
        <v>2483775</v>
      </c>
      <c r="F302" s="81"/>
      <c r="G302" s="82">
        <f>G300-G301</f>
        <v>2237635.1351351347</v>
      </c>
      <c r="H302" s="82">
        <f>H300-H301</f>
        <v>246139.86486486485</v>
      </c>
      <c r="I302" s="82">
        <f>I300-I301</f>
        <v>31078.265765765762</v>
      </c>
      <c r="J302" s="105">
        <f>J300-J301</f>
        <v>3418.6092342342345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2483774.9999999995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3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Invoice!B1722</f>
        <v>720</v>
      </c>
      <c r="C306" s="88" t="str">
        <f>Invoice!E1722</f>
        <v>CRAYON / OIL PASTEL PUTAR JOYKO TWCR-12S (PANJANG)</v>
      </c>
      <c r="D306" s="89">
        <f>Invoice!H1722</f>
        <v>23900</v>
      </c>
      <c r="E306" s="81">
        <f t="shared" si="45"/>
        <v>17208000</v>
      </c>
      <c r="F306" s="81"/>
      <c r="G306" s="82">
        <f t="shared" si="46"/>
        <v>15502702.702702701</v>
      </c>
      <c r="H306" s="83">
        <f t="shared" si="47"/>
        <v>1705297.297297297</v>
      </c>
      <c r="I306" s="83">
        <f t="shared" si="48"/>
        <v>21531.531531531531</v>
      </c>
      <c r="J306" s="103">
        <f t="shared" si="49"/>
        <v>2368.468468468468</v>
      </c>
    </row>
    <row r="307" spans="1:10" ht="12.75" customHeight="1" x14ac:dyDescent="0.25">
      <c r="A307" s="101"/>
      <c r="D307" s="81"/>
      <c r="E307" s="81">
        <f>(E306*Invoice!I1722)+((E306-(E306*Invoice!I1722))*Invoice!J1722)</f>
        <v>2903850</v>
      </c>
      <c r="F307" s="81"/>
      <c r="G307" s="90">
        <f>E307/1.11</f>
        <v>2616081.0810810807</v>
      </c>
      <c r="H307" s="91">
        <f>G307*11%</f>
        <v>287768.91891891888</v>
      </c>
      <c r="I307" s="91">
        <f>G307/B306</f>
        <v>3633.4459459459454</v>
      </c>
      <c r="J307" s="104">
        <f>H307/B306</f>
        <v>399.67905405405401</v>
      </c>
    </row>
    <row r="308" spans="1:10" ht="12.75" customHeight="1" x14ac:dyDescent="0.25">
      <c r="A308" s="101"/>
      <c r="D308" s="81" t="s">
        <v>23</v>
      </c>
      <c r="E308" s="81">
        <f>E306-E307</f>
        <v>14304150</v>
      </c>
      <c r="F308" s="81"/>
      <c r="G308" s="82">
        <f>G306-G307</f>
        <v>12886621.62162162</v>
      </c>
      <c r="H308" s="82">
        <f>H306-H307</f>
        <v>1417528.3783783782</v>
      </c>
      <c r="I308" s="82">
        <f>I306-I307</f>
        <v>17898.085585585584</v>
      </c>
      <c r="J308" s="105">
        <f>J306-J307</f>
        <v>1968.7894144144141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14304149.999999998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4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Invoice!B1723</f>
        <v>864</v>
      </c>
      <c r="C312" s="88" t="str">
        <f>Invoice!E1723</f>
        <v>GUNTING JOYKO SC-828</v>
      </c>
      <c r="D312" s="89">
        <f>Invoice!H1723</f>
        <v>4350</v>
      </c>
      <c r="E312" s="81">
        <f t="shared" si="45"/>
        <v>3758400</v>
      </c>
      <c r="F312" s="81"/>
      <c r="G312" s="82">
        <f t="shared" si="46"/>
        <v>3385945.9459459456</v>
      </c>
      <c r="H312" s="83">
        <f t="shared" si="47"/>
        <v>372454.05405405402</v>
      </c>
      <c r="I312" s="83">
        <f t="shared" si="48"/>
        <v>3918.9189189189183</v>
      </c>
      <c r="J312" s="103">
        <f t="shared" si="49"/>
        <v>431.08108108108104</v>
      </c>
    </row>
    <row r="313" spans="1:10" ht="12.75" customHeight="1" x14ac:dyDescent="0.25">
      <c r="A313" s="101"/>
      <c r="D313" s="81"/>
      <c r="E313" s="81">
        <f>(E312*Invoice!I1723)+((E312-(E312*Invoice!I1723))*Invoice!J1723)</f>
        <v>469800</v>
      </c>
      <c r="F313" s="81"/>
      <c r="G313" s="90">
        <f>E313/1.11</f>
        <v>423243.2432432432</v>
      </c>
      <c r="H313" s="91">
        <f>G313*11%</f>
        <v>46556.756756756753</v>
      </c>
      <c r="I313" s="91">
        <f>G313/B312</f>
        <v>489.86486486486478</v>
      </c>
      <c r="J313" s="104">
        <f>H313/B312</f>
        <v>53.88513513513513</v>
      </c>
    </row>
    <row r="314" spans="1:10" ht="12.75" customHeight="1" x14ac:dyDescent="0.25">
      <c r="A314" s="101"/>
      <c r="D314" s="81" t="s">
        <v>23</v>
      </c>
      <c r="E314" s="81">
        <f>E312-E313</f>
        <v>3288600</v>
      </c>
      <c r="F314" s="81"/>
      <c r="G314" s="82">
        <f>G312-G313</f>
        <v>2962702.7027027025</v>
      </c>
      <c r="H314" s="82">
        <f>H312-H313</f>
        <v>325897.29729729728</v>
      </c>
      <c r="I314" s="82">
        <f>I312-I313</f>
        <v>3429.0540540540533</v>
      </c>
      <c r="J314" s="105">
        <f>J312-J313</f>
        <v>377.19594594594594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3288600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5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Invoice!B1724</f>
        <v>864</v>
      </c>
      <c r="C318" s="88" t="str">
        <f>Invoice!E1724</f>
        <v>GUNTING JOYKO SC-838</v>
      </c>
      <c r="D318" s="89">
        <f>Invoice!H1724</f>
        <v>6500</v>
      </c>
      <c r="E318" s="81">
        <f t="shared" si="45"/>
        <v>5616000</v>
      </c>
      <c r="F318" s="81"/>
      <c r="G318" s="82">
        <f t="shared" si="46"/>
        <v>5059459.4594594594</v>
      </c>
      <c r="H318" s="83">
        <f t="shared" si="47"/>
        <v>556540.54054054059</v>
      </c>
      <c r="I318" s="83">
        <f t="shared" si="48"/>
        <v>5855.8558558558561</v>
      </c>
      <c r="J318" s="103">
        <f t="shared" si="49"/>
        <v>644.14414414414421</v>
      </c>
    </row>
    <row r="319" spans="1:10" ht="12.75" customHeight="1" x14ac:dyDescent="0.25">
      <c r="A319" s="101"/>
      <c r="D319" s="81"/>
      <c r="E319" s="81">
        <f>(E318*Invoice!I1724)+((E318-(E318*Invoice!I1724))*Invoice!J1724)</f>
        <v>702000</v>
      </c>
      <c r="F319" s="81"/>
      <c r="G319" s="90">
        <f>E319/1.11</f>
        <v>632432.43243243243</v>
      </c>
      <c r="H319" s="91">
        <f>G319*11%</f>
        <v>69567.567567567574</v>
      </c>
      <c r="I319" s="91">
        <f>G319/B318</f>
        <v>731.98198198198202</v>
      </c>
      <c r="J319" s="104">
        <f>H319/B318</f>
        <v>80.518018018018026</v>
      </c>
    </row>
    <row r="320" spans="1:10" ht="12.75" customHeight="1" x14ac:dyDescent="0.25">
      <c r="A320" s="101"/>
      <c r="D320" s="81" t="s">
        <v>23</v>
      </c>
      <c r="E320" s="81">
        <f>E318-E319</f>
        <v>4914000</v>
      </c>
      <c r="F320" s="81"/>
      <c r="G320" s="82">
        <f>G318-G319</f>
        <v>4427027.0270270268</v>
      </c>
      <c r="H320" s="82">
        <f>H318-H319</f>
        <v>486972.97297297302</v>
      </c>
      <c r="I320" s="82">
        <f>I318-I319</f>
        <v>5123.8738738738739</v>
      </c>
      <c r="J320" s="105">
        <f>J318-J319</f>
        <v>563.62612612612622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4914000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G296+G302+G308+G314+G320</f>
        <v>28930337.83783783</v>
      </c>
      <c r="H323" s="108">
        <f>H296+H302+H308+H314+H320</f>
        <v>3182337.1621621624</v>
      </c>
      <c r="I323" s="107"/>
      <c r="J323" s="109">
        <f>H297+H303+H309+H315+H321</f>
        <v>32112674.999999996</v>
      </c>
    </row>
    <row r="325" spans="1:10" ht="12.75" customHeight="1" x14ac:dyDescent="0.25">
      <c r="A325" s="94" t="s">
        <v>1</v>
      </c>
      <c r="B325" s="95">
        <f>Invoice!E1826</f>
        <v>23120017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Invoice!B1834</f>
        <v>720</v>
      </c>
      <c r="C327" s="88" t="str">
        <f>Invoice!E1834</f>
        <v>CRAYON / OIL PASTEL JOYKO OP-12S PP CASE SEA WORLD</v>
      </c>
      <c r="D327" s="89">
        <f>Invoice!H1834</f>
        <v>11900</v>
      </c>
      <c r="E327" s="81">
        <f>D327*B327</f>
        <v>8568000</v>
      </c>
      <c r="F327" s="81"/>
      <c r="G327" s="82">
        <f>E327/1.11</f>
        <v>7718918.9189189179</v>
      </c>
      <c r="H327" s="83">
        <f>G327*11%</f>
        <v>849081.08108108095</v>
      </c>
      <c r="I327" s="83">
        <f>G327/B327</f>
        <v>10720.720720720719</v>
      </c>
      <c r="J327" s="103">
        <f>H327/B327</f>
        <v>1179.2792792792791</v>
      </c>
    </row>
    <row r="328" spans="1:10" ht="12.75" customHeight="1" x14ac:dyDescent="0.25">
      <c r="A328" s="101"/>
      <c r="D328" s="81"/>
      <c r="E328" s="81">
        <f>(E327*Invoice!I1834)+((E327-(E327*Invoice!I1834))*Invoice!J1834)</f>
        <v>1445850</v>
      </c>
      <c r="F328" s="81"/>
      <c r="G328" s="90">
        <f>E328/1.11</f>
        <v>1302567.5675675673</v>
      </c>
      <c r="H328" s="91">
        <f>G328*11%</f>
        <v>143282.4324324324</v>
      </c>
      <c r="I328" s="91">
        <f>G328/B327</f>
        <v>1809.1216216216212</v>
      </c>
      <c r="J328" s="104">
        <f>H328/B327</f>
        <v>199.00337837837833</v>
      </c>
    </row>
    <row r="329" spans="1:10" ht="12.75" customHeight="1" x14ac:dyDescent="0.25">
      <c r="A329" s="101"/>
      <c r="D329" s="81" t="s">
        <v>23</v>
      </c>
      <c r="E329" s="81">
        <f>E327-E328</f>
        <v>7122150</v>
      </c>
      <c r="F329" s="81"/>
      <c r="G329" s="82">
        <f>G327-G328</f>
        <v>6416351.3513513505</v>
      </c>
      <c r="H329" s="82">
        <f>H327-H328</f>
        <v>705798.64864864852</v>
      </c>
      <c r="I329" s="82">
        <f>I327-I328</f>
        <v>8911.5990990990977</v>
      </c>
      <c r="J329" s="105">
        <f>J327-J328</f>
        <v>980.27590090090075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7122149.9999999991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Invoice!B1835</f>
        <v>36</v>
      </c>
      <c r="C333" s="88" t="str">
        <f>Invoice!E1835</f>
        <v>CRAYON / OIL PASTEL JOYKO OP-36S PP CASE SEA WORLD</v>
      </c>
      <c r="D333" s="89">
        <f>Invoice!H1835</f>
        <v>41500</v>
      </c>
      <c r="E333" s="81">
        <f t="shared" ref="E333" si="50">D333*B333</f>
        <v>1494000</v>
      </c>
      <c r="F333" s="81"/>
      <c r="G333" s="82">
        <f t="shared" ref="G333" si="51">E333/1.11</f>
        <v>1345945.9459459458</v>
      </c>
      <c r="H333" s="83">
        <f t="shared" ref="H333" si="52">G333*11%</f>
        <v>148054.05405405405</v>
      </c>
      <c r="I333" s="83">
        <f t="shared" ref="I333" si="53">G333/B333</f>
        <v>37387.387387387382</v>
      </c>
      <c r="J333" s="103">
        <f t="shared" ref="J333" si="54">H333/B333</f>
        <v>4112.6126126126128</v>
      </c>
    </row>
    <row r="334" spans="1:10" ht="12.75" customHeight="1" x14ac:dyDescent="0.25">
      <c r="A334" s="101"/>
      <c r="D334" s="81"/>
      <c r="E334" s="81">
        <f>(E333*Invoice!I1835)+((E333-(E333*Invoice!I1835))*Invoice!J1835)</f>
        <v>252112.5</v>
      </c>
      <c r="F334" s="81"/>
      <c r="G334" s="90">
        <f>E334/1.11</f>
        <v>227128.37837837837</v>
      </c>
      <c r="H334" s="91">
        <f>G334*11%</f>
        <v>24984.12162162162</v>
      </c>
      <c r="I334" s="91">
        <f>G334/B333</f>
        <v>6309.1216216216217</v>
      </c>
      <c r="J334" s="104">
        <f>H334/B333</f>
        <v>694.00337837837833</v>
      </c>
    </row>
    <row r="335" spans="1:10" ht="12.75" customHeight="1" x14ac:dyDescent="0.25">
      <c r="A335" s="101"/>
      <c r="D335" s="81" t="s">
        <v>23</v>
      </c>
      <c r="E335" s="81">
        <f>E333-E334</f>
        <v>1241887.5</v>
      </c>
      <c r="F335" s="81"/>
      <c r="G335" s="82">
        <f>G333-G334</f>
        <v>1118817.5675675673</v>
      </c>
      <c r="H335" s="82">
        <f>H333-H334</f>
        <v>123069.93243243243</v>
      </c>
      <c r="I335" s="82">
        <f>I333-I334</f>
        <v>31078.265765765762</v>
      </c>
      <c r="J335" s="105">
        <f>J333-J334</f>
        <v>3418.6092342342345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1241887.4999999998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7535168.9189189179</v>
      </c>
      <c r="H338" s="108">
        <f>H329+H335</f>
        <v>828868.58108108095</v>
      </c>
      <c r="I338" s="107"/>
      <c r="J338" s="109">
        <f>H330+H336</f>
        <v>8364037.4999999991</v>
      </c>
    </row>
    <row r="340" spans="1:10" ht="12.75" customHeight="1" x14ac:dyDescent="0.25">
      <c r="A340" s="94" t="s">
        <v>1</v>
      </c>
      <c r="B340" s="95">
        <f>Invoice!E1940</f>
        <v>23120018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Invoice!B1948</f>
        <v>720</v>
      </c>
      <c r="C342" s="88" t="str">
        <f>Invoice!E1948</f>
        <v>HIGHLIGHTER / STABILLO JOYKO HL-1/2/3/4/5 (Kn/Hj/Br/Pink/Or)</v>
      </c>
      <c r="D342" s="89">
        <f>Invoice!H1948</f>
        <v>3700</v>
      </c>
      <c r="E342" s="81">
        <f>D342*B342</f>
        <v>2664000</v>
      </c>
      <c r="F342" s="81"/>
      <c r="G342" s="82">
        <f>E342/1.11</f>
        <v>2400000</v>
      </c>
      <c r="H342" s="83">
        <f>G342*11%</f>
        <v>264000</v>
      </c>
      <c r="I342" s="83">
        <f>G342/B342</f>
        <v>3333.3333333333335</v>
      </c>
      <c r="J342" s="103">
        <f>H342/B342</f>
        <v>366.66666666666669</v>
      </c>
    </row>
    <row r="343" spans="1:10" ht="12.75" customHeight="1" x14ac:dyDescent="0.25">
      <c r="A343" s="101"/>
      <c r="D343" s="81"/>
      <c r="E343" s="81">
        <f>(E342*Invoice!I1948)+((E342-(E342*Invoice!I1948))*Invoice!J1948)</f>
        <v>333000</v>
      </c>
      <c r="F343" s="81"/>
      <c r="G343" s="90">
        <f>E343/1.11</f>
        <v>300000</v>
      </c>
      <c r="H343" s="91">
        <f>G343*11%</f>
        <v>33000</v>
      </c>
      <c r="I343" s="91">
        <f>G343/B342</f>
        <v>416.66666666666669</v>
      </c>
      <c r="J343" s="104">
        <f>H343/B342</f>
        <v>45.833333333333336</v>
      </c>
    </row>
    <row r="344" spans="1:10" ht="12.75" customHeight="1" x14ac:dyDescent="0.25">
      <c r="A344" s="101"/>
      <c r="D344" s="81" t="s">
        <v>23</v>
      </c>
      <c r="E344" s="81">
        <f>E342-E343</f>
        <v>2331000</v>
      </c>
      <c r="F344" s="81"/>
      <c r="G344" s="82">
        <f>G342-G343</f>
        <v>2100000</v>
      </c>
      <c r="H344" s="82">
        <f>H342-H343</f>
        <v>231000</v>
      </c>
      <c r="I344" s="82">
        <f>I342-I343</f>
        <v>2916.666666666667</v>
      </c>
      <c r="J344" s="105">
        <f>J342-J343</f>
        <v>320.83333333333337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2331000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Invoice!B1949</f>
        <v>96</v>
      </c>
      <c r="C348" s="88" t="str">
        <f>Invoice!E1949</f>
        <v>NOTEBOOK JOYKO A6 NB-665</v>
      </c>
      <c r="D348" s="89">
        <f>Invoice!H1949</f>
        <v>6300</v>
      </c>
      <c r="E348" s="81">
        <f t="shared" ref="E348:E354" si="55">D348*B348</f>
        <v>604800</v>
      </c>
      <c r="F348" s="81"/>
      <c r="G348" s="82">
        <f t="shared" ref="G348:G354" si="56">E348/1.11</f>
        <v>544864.86486486485</v>
      </c>
      <c r="H348" s="83">
        <f t="shared" ref="H348:H354" si="57">G348*11%</f>
        <v>59935.135135135133</v>
      </c>
      <c r="I348" s="83">
        <f t="shared" ref="I348:I354" si="58">G348/B348</f>
        <v>5675.6756756756758</v>
      </c>
      <c r="J348" s="103">
        <f t="shared" ref="J348:J354" si="59">H348/B348</f>
        <v>624.32432432432427</v>
      </c>
    </row>
    <row r="349" spans="1:10" ht="12.75" customHeight="1" x14ac:dyDescent="0.25">
      <c r="A349" s="101"/>
      <c r="D349" s="81"/>
      <c r="E349" s="81">
        <f>(E348*Invoice!I1949)+((E348-(E348*Invoice!I1949))*Invoice!J1949)</f>
        <v>75600</v>
      </c>
      <c r="F349" s="81"/>
      <c r="G349" s="90">
        <f>E349/1.11</f>
        <v>68108.108108108107</v>
      </c>
      <c r="H349" s="91">
        <f>G349*11%</f>
        <v>7491.8918918918916</v>
      </c>
      <c r="I349" s="91">
        <f>G349/B348</f>
        <v>709.45945945945948</v>
      </c>
      <c r="J349" s="104">
        <f>H349/B348</f>
        <v>78.040540540540533</v>
      </c>
    </row>
    <row r="350" spans="1:10" ht="12.75" customHeight="1" x14ac:dyDescent="0.25">
      <c r="A350" s="101"/>
      <c r="D350" s="81" t="s">
        <v>23</v>
      </c>
      <c r="E350" s="81">
        <f>E348-E349</f>
        <v>529200</v>
      </c>
      <c r="F350" s="81"/>
      <c r="G350" s="82">
        <f>G348-G349</f>
        <v>476756.75675675675</v>
      </c>
      <c r="H350" s="82">
        <f>H348-H349</f>
        <v>52443.24324324324</v>
      </c>
      <c r="I350" s="82">
        <f>I348-I349</f>
        <v>4966.2162162162167</v>
      </c>
      <c r="J350" s="105">
        <f>J348-J349</f>
        <v>546.28378378378375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529200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Invoice!B1950</f>
        <v>60</v>
      </c>
      <c r="C354" s="88" t="str">
        <f>Invoice!E1950</f>
        <v>BALLPEN JOYKO BP-338 VOCUS</v>
      </c>
      <c r="D354" s="89">
        <f>Invoice!H1950</f>
        <v>12600</v>
      </c>
      <c r="E354" s="81">
        <f t="shared" si="55"/>
        <v>756000</v>
      </c>
      <c r="F354" s="81"/>
      <c r="G354" s="82">
        <f t="shared" si="56"/>
        <v>681081.08108108107</v>
      </c>
      <c r="H354" s="83">
        <f t="shared" si="57"/>
        <v>74918.91891891892</v>
      </c>
      <c r="I354" s="83">
        <f t="shared" si="58"/>
        <v>11351.351351351352</v>
      </c>
      <c r="J354" s="103">
        <f t="shared" si="59"/>
        <v>1248.6486486486488</v>
      </c>
    </row>
    <row r="355" spans="1:10" ht="12.75" customHeight="1" x14ac:dyDescent="0.25">
      <c r="A355" s="101"/>
      <c r="D355" s="81"/>
      <c r="E355" s="81">
        <f>(E354*Invoice!I1950)+((E354-(E354*Invoice!I1950))*Invoice!J1950)</f>
        <v>94500</v>
      </c>
      <c r="F355" s="81"/>
      <c r="G355" s="90">
        <f>E355/1.11</f>
        <v>85135.135135135133</v>
      </c>
      <c r="H355" s="91">
        <f>G355*11%</f>
        <v>9364.864864864865</v>
      </c>
      <c r="I355" s="91">
        <f>G355/B354</f>
        <v>1418.918918918919</v>
      </c>
      <c r="J355" s="104">
        <f>H355/B354</f>
        <v>156.08108108108109</v>
      </c>
    </row>
    <row r="356" spans="1:10" ht="12.75" customHeight="1" x14ac:dyDescent="0.25">
      <c r="A356" s="101"/>
      <c r="D356" s="81" t="s">
        <v>23</v>
      </c>
      <c r="E356" s="81">
        <f>E354-E355</f>
        <v>661500</v>
      </c>
      <c r="F356" s="81"/>
      <c r="G356" s="82">
        <f>G354-G355</f>
        <v>595945.94594594592</v>
      </c>
      <c r="H356" s="82">
        <f>H354-H355</f>
        <v>65554.054054054053</v>
      </c>
      <c r="I356" s="82">
        <f>I354-I355</f>
        <v>9932.4324324324334</v>
      </c>
      <c r="J356" s="105">
        <f>J354-J355</f>
        <v>1092.5675675675677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661500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6"/>
      <c r="B359" s="107"/>
      <c r="C359" s="107"/>
      <c r="D359" s="107"/>
      <c r="E359" s="107"/>
      <c r="F359" s="107"/>
      <c r="G359" s="108">
        <f>G344+G350+G356</f>
        <v>3172702.702702703</v>
      </c>
      <c r="H359" s="108">
        <f>H344+H350+H356</f>
        <v>348997.29729729728</v>
      </c>
      <c r="I359" s="107"/>
      <c r="J359" s="109">
        <f>H345+H351+H357</f>
        <v>3521700</v>
      </c>
    </row>
    <row r="361" spans="1:10" ht="12.75" customHeight="1" x14ac:dyDescent="0.25">
      <c r="A361" s="94" t="s">
        <v>1</v>
      </c>
      <c r="B361" s="95">
        <f>Invoice!E2054</f>
        <v>23120019</v>
      </c>
      <c r="C361" s="96"/>
      <c r="D361" s="97"/>
      <c r="E361" s="97"/>
      <c r="F361" s="97"/>
      <c r="G361" s="98"/>
      <c r="H361" s="99"/>
      <c r="I361" s="99"/>
      <c r="J361" s="100"/>
    </row>
    <row r="362" spans="1:10" ht="12.75" customHeight="1" x14ac:dyDescent="0.25">
      <c r="A362" s="101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Invoice!B2062</f>
        <v>100</v>
      </c>
      <c r="C363" s="88" t="str">
        <f>Invoice!E2062</f>
        <v>STAPLER JOYKO HD-10CL</v>
      </c>
      <c r="D363" s="89">
        <f>Invoice!H2062</f>
        <v>84000</v>
      </c>
      <c r="E363" s="81">
        <f>D363*B363</f>
        <v>8400000</v>
      </c>
      <c r="F363" s="81"/>
      <c r="G363" s="82">
        <f>E363/1.11</f>
        <v>7567567.5675675673</v>
      </c>
      <c r="H363" s="83">
        <f>G363*11%</f>
        <v>832432.43243243243</v>
      </c>
      <c r="I363" s="83">
        <f>G363/B363</f>
        <v>75675.67567567568</v>
      </c>
      <c r="J363" s="103">
        <f>H363/B363</f>
        <v>8324.3243243243251</v>
      </c>
    </row>
    <row r="364" spans="1:10" ht="12.75" customHeight="1" x14ac:dyDescent="0.25">
      <c r="A364" s="101"/>
      <c r="D364" s="81"/>
      <c r="E364" s="81">
        <f>(E363*Invoice!I2062)+((E363-(E363*Invoice!I2062))*Invoice!J2062)</f>
        <v>1417500</v>
      </c>
      <c r="F364" s="81"/>
      <c r="G364" s="90">
        <f>E364/1.11</f>
        <v>1277027.027027027</v>
      </c>
      <c r="H364" s="91">
        <f>G364*11%</f>
        <v>140472.97297297296</v>
      </c>
      <c r="I364" s="91">
        <f>G364/B363</f>
        <v>12770.27027027027</v>
      </c>
      <c r="J364" s="104">
        <f>H364/B363</f>
        <v>1404.7297297297296</v>
      </c>
    </row>
    <row r="365" spans="1:10" ht="12.75" customHeight="1" x14ac:dyDescent="0.25">
      <c r="A365" s="101"/>
      <c r="D365" s="81" t="s">
        <v>23</v>
      </c>
      <c r="E365" s="81">
        <f>E363-E364</f>
        <v>6982500</v>
      </c>
      <c r="F365" s="81"/>
      <c r="G365" s="82">
        <f>G363-G364</f>
        <v>6290540.5405405406</v>
      </c>
      <c r="H365" s="82">
        <f>H363-H364</f>
        <v>691959.45945945941</v>
      </c>
      <c r="I365" s="82">
        <f>I363-I364</f>
        <v>62905.405405405414</v>
      </c>
      <c r="J365" s="105">
        <f>J363-J364</f>
        <v>6919.594594594595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6982500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Invoice!B2063</f>
        <v>80</v>
      </c>
      <c r="C369" s="88" t="str">
        <f>Invoice!E2063</f>
        <v>ISI CUTTER 18 MM JOYKO L-150 AM (BESAR)</v>
      </c>
      <c r="D369" s="89">
        <f>Invoice!H2063</f>
        <v>49200</v>
      </c>
      <c r="E369" s="81">
        <f t="shared" ref="E369:E381" si="60">D369*B369</f>
        <v>3936000</v>
      </c>
      <c r="F369" s="81"/>
      <c r="G369" s="82">
        <f t="shared" ref="G369:G381" si="61">E369/1.11</f>
        <v>3545945.9459459456</v>
      </c>
      <c r="H369" s="83">
        <f t="shared" ref="H369:H381" si="62">G369*11%</f>
        <v>390054.05405405402</v>
      </c>
      <c r="I369" s="83">
        <f t="shared" ref="I369:I381" si="63">G369/B369</f>
        <v>44324.32432432432</v>
      </c>
      <c r="J369" s="103">
        <f t="shared" ref="J369:J381" si="64">H369/B369</f>
        <v>4875.6756756756749</v>
      </c>
    </row>
    <row r="370" spans="1:10" ht="12.75" customHeight="1" x14ac:dyDescent="0.25">
      <c r="A370" s="101"/>
      <c r="D370" s="81"/>
      <c r="E370" s="81">
        <f>(E369*Invoice!I2063)+((E369-(E369*Invoice!I2063))*Invoice!J2063)</f>
        <v>492000</v>
      </c>
      <c r="F370" s="81"/>
      <c r="G370" s="90">
        <f>E370/1.11</f>
        <v>443243.2432432432</v>
      </c>
      <c r="H370" s="91">
        <f>G370*11%</f>
        <v>48756.756756756753</v>
      </c>
      <c r="I370" s="91">
        <f>G370/B369</f>
        <v>5540.54054054054</v>
      </c>
      <c r="J370" s="104">
        <f>H370/B369</f>
        <v>609.45945945945937</v>
      </c>
    </row>
    <row r="371" spans="1:10" ht="12.75" customHeight="1" x14ac:dyDescent="0.25">
      <c r="A371" s="101"/>
      <c r="D371" s="81" t="s">
        <v>23</v>
      </c>
      <c r="E371" s="81">
        <f>E369-E370</f>
        <v>3444000</v>
      </c>
      <c r="F371" s="81"/>
      <c r="G371" s="82">
        <f>G369-G370</f>
        <v>3102702.7027027025</v>
      </c>
      <c r="H371" s="82">
        <f>H369-H370</f>
        <v>341297.29729729728</v>
      </c>
      <c r="I371" s="82">
        <f>I369-I370</f>
        <v>38783.78378378378</v>
      </c>
      <c r="J371" s="105">
        <f>J369-J370</f>
        <v>4266.2162162162158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3444000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3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Invoice!B2064</f>
        <v>24</v>
      </c>
      <c r="C375" s="88" t="str">
        <f>Invoice!E2064</f>
        <v>CUTTER 18 MM JOYKO L-500 + ISI (BESAR)</v>
      </c>
      <c r="D375" s="89">
        <f>Invoice!H2064</f>
        <v>162000</v>
      </c>
      <c r="E375" s="81">
        <f t="shared" si="60"/>
        <v>3888000</v>
      </c>
      <c r="F375" s="81"/>
      <c r="G375" s="82">
        <f t="shared" si="61"/>
        <v>3502702.7027027025</v>
      </c>
      <c r="H375" s="83">
        <f t="shared" si="62"/>
        <v>385297.29729729728</v>
      </c>
      <c r="I375" s="83">
        <f t="shared" si="63"/>
        <v>145945.94594594595</v>
      </c>
      <c r="J375" s="103">
        <f t="shared" si="64"/>
        <v>16054.054054054053</v>
      </c>
    </row>
    <row r="376" spans="1:10" ht="12.75" customHeight="1" x14ac:dyDescent="0.25">
      <c r="A376" s="101"/>
      <c r="D376" s="81"/>
      <c r="E376" s="81">
        <f>(E375*Invoice!I2064)+((E375-(E375*Invoice!I2064))*Invoice!J2064)</f>
        <v>656100</v>
      </c>
      <c r="F376" s="81"/>
      <c r="G376" s="90">
        <f>E376/1.11</f>
        <v>591081.08108108107</v>
      </c>
      <c r="H376" s="91">
        <f>G376*11%</f>
        <v>65018.91891891892</v>
      </c>
      <c r="I376" s="91">
        <f>G376/B375</f>
        <v>24628.378378378377</v>
      </c>
      <c r="J376" s="104">
        <f>H376/B375</f>
        <v>2709.1216216216217</v>
      </c>
    </row>
    <row r="377" spans="1:10" ht="12.75" customHeight="1" x14ac:dyDescent="0.25">
      <c r="A377" s="101"/>
      <c r="D377" s="81" t="s">
        <v>23</v>
      </c>
      <c r="E377" s="81">
        <f>E375-E376</f>
        <v>3231900</v>
      </c>
      <c r="F377" s="81"/>
      <c r="G377" s="82">
        <f>G375-G376</f>
        <v>2911621.6216216213</v>
      </c>
      <c r="H377" s="82">
        <f>H375-H376</f>
        <v>320278.37837837834</v>
      </c>
      <c r="I377" s="82">
        <f>I375-I376</f>
        <v>121317.56756756757</v>
      </c>
      <c r="J377" s="105">
        <f>J375-J376</f>
        <v>13344.932432432432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3231899.9999999995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4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Invoice!B2065</f>
        <v>24</v>
      </c>
      <c r="C381" s="88" t="str">
        <f>Invoice!E2065</f>
        <v>TAPE CUTTER JOYKO TD-102</v>
      </c>
      <c r="D381" s="89">
        <f>Invoice!H2065</f>
        <v>11100</v>
      </c>
      <c r="E381" s="81">
        <f t="shared" si="60"/>
        <v>266400</v>
      </c>
      <c r="F381" s="81"/>
      <c r="G381" s="82">
        <f t="shared" si="61"/>
        <v>239999.99999999997</v>
      </c>
      <c r="H381" s="83">
        <f t="shared" si="62"/>
        <v>26399.999999999996</v>
      </c>
      <c r="I381" s="83">
        <f t="shared" si="63"/>
        <v>9999.9999999999982</v>
      </c>
      <c r="J381" s="103">
        <f t="shared" si="64"/>
        <v>1099.9999999999998</v>
      </c>
    </row>
    <row r="382" spans="1:10" ht="12.75" customHeight="1" x14ac:dyDescent="0.25">
      <c r="A382" s="101"/>
      <c r="D382" s="81"/>
      <c r="E382" s="81">
        <f>(E381*Invoice!I2065)+((E381-(E381*Invoice!I2065))*Invoice!J2065)</f>
        <v>33300</v>
      </c>
      <c r="F382" s="81"/>
      <c r="G382" s="90">
        <f>E382/1.11</f>
        <v>29999.999999999996</v>
      </c>
      <c r="H382" s="91">
        <f>G382*11%</f>
        <v>3299.9999999999995</v>
      </c>
      <c r="I382" s="91">
        <f>G382/B381</f>
        <v>1249.9999999999998</v>
      </c>
      <c r="J382" s="104">
        <f>H382/B381</f>
        <v>137.49999999999997</v>
      </c>
    </row>
    <row r="383" spans="1:10" ht="12.75" customHeight="1" x14ac:dyDescent="0.25">
      <c r="A383" s="101"/>
      <c r="D383" s="81" t="s">
        <v>23</v>
      </c>
      <c r="E383" s="81">
        <f>E381-E382</f>
        <v>233100</v>
      </c>
      <c r="F383" s="81"/>
      <c r="G383" s="82">
        <f>G381-G382</f>
        <v>209999.99999999997</v>
      </c>
      <c r="H383" s="82">
        <f>H381-H382</f>
        <v>23099.999999999996</v>
      </c>
      <c r="I383" s="82">
        <f>I381-I382</f>
        <v>8749.9999999999982</v>
      </c>
      <c r="J383" s="105">
        <f>J381-J382</f>
        <v>962.49999999999977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233099.99999999997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6"/>
      <c r="B386" s="107"/>
      <c r="C386" s="107"/>
      <c r="D386" s="107"/>
      <c r="E386" s="107"/>
      <c r="F386" s="107"/>
      <c r="G386" s="108">
        <f>G365+G371+G377+G383</f>
        <v>12514864.864864865</v>
      </c>
      <c r="H386" s="108">
        <f>H365+H371+H377+H383</f>
        <v>1376635.1351351351</v>
      </c>
      <c r="I386" s="107"/>
      <c r="J386" s="109">
        <f>H366+H372+H378+H384</f>
        <v>13891500</v>
      </c>
    </row>
    <row r="388" spans="1:10" ht="12.75" customHeight="1" x14ac:dyDescent="0.25">
      <c r="A388" s="94" t="s">
        <v>1</v>
      </c>
      <c r="B388" s="95">
        <f>Invoice!E2168</f>
        <v>23120020</v>
      </c>
      <c r="C388" s="96"/>
      <c r="D388" s="97"/>
      <c r="E388" s="97"/>
      <c r="F388" s="97"/>
      <c r="G388" s="98"/>
      <c r="H388" s="99"/>
      <c r="I388" s="99"/>
      <c r="J388" s="100"/>
    </row>
    <row r="389" spans="1:10" ht="12.75" customHeight="1" x14ac:dyDescent="0.25">
      <c r="A389" s="101">
        <v>1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Invoice!B2176</f>
        <v>12</v>
      </c>
      <c r="C390" s="88" t="str">
        <f>Invoice!E2176</f>
        <v>RAK SUSUN BESI 5 SUSUN</v>
      </c>
      <c r="D390" s="89">
        <f>Invoice!H2176</f>
        <v>110000</v>
      </c>
      <c r="E390" s="81">
        <f>D390*B390</f>
        <v>1320000</v>
      </c>
      <c r="F390" s="81"/>
      <c r="G390" s="82">
        <f>E390/1.11</f>
        <v>1189189.1891891891</v>
      </c>
      <c r="H390" s="83">
        <f>G390*11%</f>
        <v>130810.8108108108</v>
      </c>
      <c r="I390" s="83">
        <f>G390/B390</f>
        <v>99099.099099099098</v>
      </c>
      <c r="J390" s="103">
        <f>H390/B390</f>
        <v>10900.900900900901</v>
      </c>
    </row>
    <row r="391" spans="1:10" ht="12.75" customHeight="1" x14ac:dyDescent="0.25">
      <c r="A391" s="101"/>
      <c r="D391" s="81"/>
      <c r="E391" s="81">
        <f>(E390*Invoice!I2176)+((E390-(E390*Invoice!I2176))*Invoice!J2176)</f>
        <v>0</v>
      </c>
      <c r="F391" s="81"/>
      <c r="G391" s="90">
        <f>E391/1.11</f>
        <v>0</v>
      </c>
      <c r="H391" s="91">
        <f>G391*11%</f>
        <v>0</v>
      </c>
      <c r="I391" s="91">
        <f>G391/B390</f>
        <v>0</v>
      </c>
      <c r="J391" s="104">
        <f>H391/B390</f>
        <v>0</v>
      </c>
    </row>
    <row r="392" spans="1:10" ht="12.75" customHeight="1" x14ac:dyDescent="0.25">
      <c r="A392" s="101"/>
      <c r="D392" s="81" t="s">
        <v>23</v>
      </c>
      <c r="E392" s="81">
        <f>E390-E391</f>
        <v>1320000</v>
      </c>
      <c r="F392" s="81"/>
      <c r="G392" s="82">
        <f>G390-G391</f>
        <v>1189189.1891891891</v>
      </c>
      <c r="H392" s="82">
        <f>H390-H391</f>
        <v>130810.8108108108</v>
      </c>
      <c r="I392" s="82">
        <f>I390-I391</f>
        <v>99099.099099099098</v>
      </c>
      <c r="J392" s="105">
        <f>J390-J391</f>
        <v>10900.900900900901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1320000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G392</f>
        <v>1189189.1891891891</v>
      </c>
      <c r="H395" s="108">
        <f>H392</f>
        <v>130810.8108108108</v>
      </c>
      <c r="I395" s="107"/>
      <c r="J395" s="109">
        <f>H393</f>
        <v>1320000</v>
      </c>
    </row>
    <row r="397" spans="1:10" ht="12.75" customHeight="1" x14ac:dyDescent="0.25">
      <c r="A397" s="94" t="s">
        <v>1</v>
      </c>
      <c r="B397" s="95">
        <f>Invoice!E2282</f>
        <v>23120021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Invoice!B2290</f>
        <v>100</v>
      </c>
      <c r="C399" s="88" t="str">
        <f>Invoice!E2290</f>
        <v>STAPLER JOYKO HD-10CL</v>
      </c>
      <c r="D399" s="89">
        <f>Invoice!H2290</f>
        <v>84000</v>
      </c>
      <c r="E399" s="81">
        <f>D399*B399</f>
        <v>8400000</v>
      </c>
      <c r="F399" s="81"/>
      <c r="G399" s="82">
        <f>E399/1.11</f>
        <v>7567567.5675675673</v>
      </c>
      <c r="H399" s="83">
        <f>G399*11%</f>
        <v>832432.43243243243</v>
      </c>
      <c r="I399" s="83">
        <f>G399/B399</f>
        <v>75675.67567567568</v>
      </c>
      <c r="J399" s="103">
        <f>H399/B399</f>
        <v>8324.3243243243251</v>
      </c>
    </row>
    <row r="400" spans="1:10" ht="12.75" customHeight="1" x14ac:dyDescent="0.25">
      <c r="A400" s="101"/>
      <c r="D400" s="81"/>
      <c r="E400" s="81">
        <f>(E399*Invoice!I2290)+((E399-(E399*Invoice!I2290))*Invoice!J2290)</f>
        <v>1417500</v>
      </c>
      <c r="F400" s="81"/>
      <c r="G400" s="90">
        <f>E400/1.11</f>
        <v>1277027.027027027</v>
      </c>
      <c r="H400" s="91">
        <f>G400*11%</f>
        <v>140472.97297297296</v>
      </c>
      <c r="I400" s="91">
        <f>G400/B399</f>
        <v>12770.27027027027</v>
      </c>
      <c r="J400" s="104">
        <f>H400/B399</f>
        <v>1404.7297297297296</v>
      </c>
    </row>
    <row r="401" spans="1:10" ht="12.75" customHeight="1" x14ac:dyDescent="0.25">
      <c r="A401" s="101"/>
      <c r="D401" s="81" t="s">
        <v>23</v>
      </c>
      <c r="E401" s="81">
        <f>E399-E400</f>
        <v>6982500</v>
      </c>
      <c r="F401" s="81"/>
      <c r="G401" s="82">
        <f>G399-G400</f>
        <v>6290540.5405405406</v>
      </c>
      <c r="H401" s="82">
        <f>H399-H400</f>
        <v>691959.45945945941</v>
      </c>
      <c r="I401" s="82">
        <f>I399-I400</f>
        <v>62905.405405405414</v>
      </c>
      <c r="J401" s="105">
        <f>J399-J400</f>
        <v>6919.594594594595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6982500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Invoice!B2291</f>
        <v>60</v>
      </c>
      <c r="C405" s="88" t="str">
        <f>Invoice!E2291</f>
        <v>CORRECTION TAPE JOYKO CT-522</v>
      </c>
      <c r="D405" s="89">
        <f>Invoice!H2291</f>
        <v>57600</v>
      </c>
      <c r="E405" s="81">
        <f t="shared" ref="E405" si="65">D405*B405</f>
        <v>3456000</v>
      </c>
      <c r="F405" s="81"/>
      <c r="G405" s="82">
        <f t="shared" ref="G405" si="66">E405/1.11</f>
        <v>3113513.5135135134</v>
      </c>
      <c r="H405" s="83">
        <f t="shared" ref="H405" si="67">G405*11%</f>
        <v>342486.48648648645</v>
      </c>
      <c r="I405" s="83">
        <f t="shared" ref="I405" si="68">G405/B405</f>
        <v>51891.891891891886</v>
      </c>
      <c r="J405" s="103">
        <f t="shared" ref="J405" si="69">H405/B405</f>
        <v>5708.1081081081074</v>
      </c>
    </row>
    <row r="406" spans="1:10" ht="12.75" customHeight="1" x14ac:dyDescent="0.25">
      <c r="A406" s="101"/>
      <c r="D406" s="81"/>
      <c r="E406" s="81">
        <f>(E405*Invoice!I2291)+((E405-(E405*Invoice!I2291))*Invoice!J2291)</f>
        <v>432000</v>
      </c>
      <c r="F406" s="81"/>
      <c r="G406" s="90">
        <f>E406/1.11</f>
        <v>389189.18918918917</v>
      </c>
      <c r="H406" s="91">
        <f>G406*11%</f>
        <v>42810.810810810806</v>
      </c>
      <c r="I406" s="91">
        <f>G406/B405</f>
        <v>6486.4864864864858</v>
      </c>
      <c r="J406" s="104">
        <f>H406/B405</f>
        <v>713.51351351351343</v>
      </c>
    </row>
    <row r="407" spans="1:10" ht="12.75" customHeight="1" x14ac:dyDescent="0.25">
      <c r="A407" s="101"/>
      <c r="D407" s="81" t="s">
        <v>23</v>
      </c>
      <c r="E407" s="81">
        <f>E405-E406</f>
        <v>3024000</v>
      </c>
      <c r="F407" s="81"/>
      <c r="G407" s="82">
        <f>G405-G406</f>
        <v>2724324.3243243243</v>
      </c>
      <c r="H407" s="82">
        <f>H405-H406</f>
        <v>299675.67567567562</v>
      </c>
      <c r="I407" s="82">
        <f>I405-I406</f>
        <v>45405.4054054054</v>
      </c>
      <c r="J407" s="105">
        <f>J405-J406</f>
        <v>4994.5945945945941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3024000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6"/>
      <c r="B410" s="107"/>
      <c r="C410" s="107"/>
      <c r="D410" s="107"/>
      <c r="E410" s="107"/>
      <c r="F410" s="107"/>
      <c r="G410" s="108">
        <f>G401+G407</f>
        <v>9014864.8648648653</v>
      </c>
      <c r="H410" s="108">
        <f>H401+H407</f>
        <v>991635.13513513503</v>
      </c>
      <c r="I410" s="107"/>
      <c r="J410" s="109">
        <f>H402+H408</f>
        <v>10006500</v>
      </c>
    </row>
    <row r="412" spans="1:10" ht="12.75" customHeight="1" x14ac:dyDescent="0.25">
      <c r="A412" s="94" t="s">
        <v>1</v>
      </c>
      <c r="B412" s="95">
        <f>Invoice!E2396</f>
        <v>23120022</v>
      </c>
      <c r="C412" s="96"/>
      <c r="D412" s="97"/>
      <c r="E412" s="97"/>
      <c r="F412" s="97"/>
      <c r="G412" s="98"/>
      <c r="H412" s="99"/>
      <c r="I412" s="99"/>
      <c r="J412" s="100"/>
    </row>
    <row r="413" spans="1:10" ht="12.75" customHeight="1" x14ac:dyDescent="0.25">
      <c r="A413" s="101">
        <v>1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Invoice!B2404</f>
        <v>40</v>
      </c>
      <c r="C414" s="88" t="str">
        <f>Invoice!E2404</f>
        <v>ISI STAPLER (STAPLES) KENKO 1210 PREMIUM (23/10)</v>
      </c>
      <c r="D414" s="89">
        <f>Invoice!H2404</f>
        <v>42000</v>
      </c>
      <c r="E414" s="81">
        <f>D414*B414</f>
        <v>1680000</v>
      </c>
      <c r="F414" s="81"/>
      <c r="G414" s="82">
        <f>E414/1.11</f>
        <v>1513513.5135135134</v>
      </c>
      <c r="H414" s="83">
        <f>G414*11%</f>
        <v>166486.48648648648</v>
      </c>
      <c r="I414" s="83">
        <f>G414/B414</f>
        <v>37837.837837837833</v>
      </c>
      <c r="J414" s="103">
        <f>H414/B414</f>
        <v>4162.1621621621616</v>
      </c>
    </row>
    <row r="415" spans="1:10" ht="12.75" customHeight="1" x14ac:dyDescent="0.25">
      <c r="A415" s="101"/>
      <c r="D415" s="81"/>
      <c r="E415" s="81">
        <f>(E414*Invoice!I2404)+((E414-(E414*Invoice!I2404))*Invoice!J2404)</f>
        <v>226800.00000000003</v>
      </c>
      <c r="F415" s="81"/>
      <c r="G415" s="90">
        <f>E415/1.11</f>
        <v>204324.32432432432</v>
      </c>
      <c r="H415" s="91">
        <f>G415*11%</f>
        <v>22475.675675675677</v>
      </c>
      <c r="I415" s="91">
        <f>G415/B414</f>
        <v>5108.1081081081084</v>
      </c>
      <c r="J415" s="104">
        <f>H415/B414</f>
        <v>561.89189189189187</v>
      </c>
    </row>
    <row r="416" spans="1:10" ht="12.75" customHeight="1" x14ac:dyDescent="0.25">
      <c r="A416" s="101"/>
      <c r="D416" s="81" t="s">
        <v>23</v>
      </c>
      <c r="E416" s="81">
        <f>E414-E415</f>
        <v>1453200</v>
      </c>
      <c r="F416" s="81"/>
      <c r="G416" s="82">
        <f>G414-G415</f>
        <v>1309189.1891891891</v>
      </c>
      <c r="H416" s="82">
        <f>H414-H415</f>
        <v>144010.8108108108</v>
      </c>
      <c r="I416" s="82">
        <f>I414-I415</f>
        <v>32729.729729729726</v>
      </c>
      <c r="J416" s="105">
        <f>J414-J415</f>
        <v>3600.27027027027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1453200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G416</f>
        <v>1309189.1891891891</v>
      </c>
      <c r="H419" s="108">
        <f>H416</f>
        <v>144010.8108108108</v>
      </c>
      <c r="I419" s="107"/>
      <c r="J419" s="109">
        <f>H417</f>
        <v>1453200</v>
      </c>
    </row>
    <row r="421" spans="1:10" ht="12.75" customHeight="1" x14ac:dyDescent="0.25">
      <c r="A421" s="94" t="s">
        <v>1</v>
      </c>
      <c r="B421" s="95">
        <f>Invoice!E2510</f>
        <v>23120023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432</v>
      </c>
      <c r="C423" s="88" t="str">
        <f>Invoice!E2518</f>
        <v>CRAYON / OIL PASTEL PUTAR JOYKO TWCR-12S (PANJANG)</v>
      </c>
      <c r="D423" s="89">
        <f>Invoice!H2518</f>
        <v>23900</v>
      </c>
      <c r="E423" s="81">
        <f>D423*B423</f>
        <v>10324800</v>
      </c>
      <c r="F423" s="81"/>
      <c r="G423" s="82">
        <f>E423/1.11</f>
        <v>9301621.6216216199</v>
      </c>
      <c r="H423" s="83">
        <f>G423*11%</f>
        <v>1023178.3783783782</v>
      </c>
      <c r="I423" s="83">
        <f>G423/B423</f>
        <v>21531.531531531527</v>
      </c>
      <c r="J423" s="103">
        <f>H423/B423</f>
        <v>2368.468468468468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1742310</v>
      </c>
      <c r="F424" s="81"/>
      <c r="G424" s="90">
        <f>E424/1.11</f>
        <v>1569648.6486486485</v>
      </c>
      <c r="H424" s="91">
        <f>G424*11%</f>
        <v>172661.35135135133</v>
      </c>
      <c r="I424" s="91">
        <f>G424/B423</f>
        <v>3633.4459459459458</v>
      </c>
      <c r="J424" s="104">
        <f>H424/B423</f>
        <v>399.67905405405401</v>
      </c>
    </row>
    <row r="425" spans="1:10" ht="12.75" customHeight="1" x14ac:dyDescent="0.25">
      <c r="A425" s="101"/>
      <c r="D425" s="81" t="s">
        <v>23</v>
      </c>
      <c r="E425" s="81">
        <f>E423-E424</f>
        <v>8582490</v>
      </c>
      <c r="F425" s="81"/>
      <c r="G425" s="82">
        <f>G423-G424</f>
        <v>7731972.9729729714</v>
      </c>
      <c r="H425" s="82">
        <f>H423-H424</f>
        <v>850517.02702702687</v>
      </c>
      <c r="I425" s="82">
        <f>I423-I424</f>
        <v>17898.085585585581</v>
      </c>
      <c r="J425" s="105">
        <f>J423-J424</f>
        <v>1968.7894144144141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8582489.9999999981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720</v>
      </c>
      <c r="C429" s="88" t="str">
        <f>Invoice!E2519</f>
        <v>CRAYON / OIL PASTEL JOYKO OP-12S PP CASE SEA WORLD</v>
      </c>
      <c r="D429" s="89">
        <f>Invoice!H2519</f>
        <v>11900</v>
      </c>
      <c r="E429" s="81">
        <f t="shared" ref="E429:E453" si="70">D429*B429</f>
        <v>8568000</v>
      </c>
      <c r="F429" s="81"/>
      <c r="G429" s="82">
        <f t="shared" ref="G429:G453" si="71">E429/1.11</f>
        <v>7718918.9189189179</v>
      </c>
      <c r="H429" s="83">
        <f t="shared" ref="H429:H453" si="72">G429*11%</f>
        <v>849081.08108108095</v>
      </c>
      <c r="I429" s="83">
        <f t="shared" ref="I429:I453" si="73">G429/B429</f>
        <v>10720.720720720719</v>
      </c>
      <c r="J429" s="103">
        <f t="shared" ref="J429:J453" si="74">H429/B429</f>
        <v>1179.2792792792791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1445850</v>
      </c>
      <c r="F430" s="81"/>
      <c r="G430" s="90">
        <f>E430/1.11</f>
        <v>1302567.5675675673</v>
      </c>
      <c r="H430" s="91">
        <f>G430*11%</f>
        <v>143282.4324324324</v>
      </c>
      <c r="I430" s="91">
        <f>G430/B429</f>
        <v>1809.1216216216212</v>
      </c>
      <c r="J430" s="104">
        <f>H430/B429</f>
        <v>199.00337837837833</v>
      </c>
    </row>
    <row r="431" spans="1:10" ht="12.75" customHeight="1" x14ac:dyDescent="0.25">
      <c r="A431" s="101"/>
      <c r="D431" s="81" t="s">
        <v>23</v>
      </c>
      <c r="E431" s="81">
        <f>E429-E430</f>
        <v>7122150</v>
      </c>
      <c r="F431" s="81"/>
      <c r="G431" s="82">
        <f>G429-G430</f>
        <v>6416351.3513513505</v>
      </c>
      <c r="H431" s="82">
        <f>H429-H430</f>
        <v>705798.64864864852</v>
      </c>
      <c r="I431" s="82">
        <f>I429-I430</f>
        <v>8911.5990990990977</v>
      </c>
      <c r="J431" s="105">
        <f>J429-J430</f>
        <v>980.27590090090075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7122149.9999999991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3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Invoice!B2520</f>
        <v>216</v>
      </c>
      <c r="C435" s="88" t="str">
        <f>Invoice!E2520</f>
        <v>CRAYON / OIL PASTEL JOYKO OP-18S PP CASE SEA WORLD</v>
      </c>
      <c r="D435" s="89">
        <f>Invoice!H2520</f>
        <v>23000</v>
      </c>
      <c r="E435" s="81">
        <f t="shared" si="70"/>
        <v>4968000</v>
      </c>
      <c r="F435" s="81"/>
      <c r="G435" s="82">
        <f t="shared" si="71"/>
        <v>4475675.6756756753</v>
      </c>
      <c r="H435" s="83">
        <f t="shared" si="72"/>
        <v>492324.32432432426</v>
      </c>
      <c r="I435" s="83">
        <f t="shared" si="73"/>
        <v>20720.720720720718</v>
      </c>
      <c r="J435" s="103">
        <f t="shared" si="74"/>
        <v>2279.2792792792789</v>
      </c>
    </row>
    <row r="436" spans="1:10" ht="12.75" customHeight="1" x14ac:dyDescent="0.25">
      <c r="A436" s="101"/>
      <c r="D436" s="81"/>
      <c r="E436" s="81">
        <f>(E435*Invoice!I2520)+((E435-(E435*Invoice!I2520))*Invoice!J2520)</f>
        <v>838350</v>
      </c>
      <c r="F436" s="81"/>
      <c r="G436" s="90">
        <f>E436/1.11</f>
        <v>755270.27027027018</v>
      </c>
      <c r="H436" s="91">
        <f>G436*11%</f>
        <v>83079.729729729719</v>
      </c>
      <c r="I436" s="91">
        <f>G436/B435</f>
        <v>3496.6216216216212</v>
      </c>
      <c r="J436" s="104">
        <f>H436/B435</f>
        <v>384.62837837837833</v>
      </c>
    </row>
    <row r="437" spans="1:10" ht="12.75" customHeight="1" x14ac:dyDescent="0.25">
      <c r="A437" s="101"/>
      <c r="D437" s="81" t="s">
        <v>23</v>
      </c>
      <c r="E437" s="81">
        <f>E435-E436</f>
        <v>4129650</v>
      </c>
      <c r="F437" s="81"/>
      <c r="G437" s="82">
        <f>G435-G436</f>
        <v>3720405.405405405</v>
      </c>
      <c r="H437" s="82">
        <f>H435-H436</f>
        <v>409244.59459459456</v>
      </c>
      <c r="I437" s="82">
        <f>I435-I436</f>
        <v>17224.099099099098</v>
      </c>
      <c r="J437" s="105">
        <f>J435-J436</f>
        <v>1894.6509009009005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4129649.9999999995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4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Invoice!B2521</f>
        <v>144</v>
      </c>
      <c r="C441" s="88" t="str">
        <f>Invoice!E2521</f>
        <v>CRAYON / OIL PASTEL JOYKO OP-24S PP CASE SEA WORLD</v>
      </c>
      <c r="D441" s="89">
        <f>Invoice!H2521</f>
        <v>29600</v>
      </c>
      <c r="E441" s="81">
        <f t="shared" si="70"/>
        <v>4262400</v>
      </c>
      <c r="F441" s="81"/>
      <c r="G441" s="82">
        <f t="shared" si="71"/>
        <v>3839999.9999999995</v>
      </c>
      <c r="H441" s="83">
        <f t="shared" si="72"/>
        <v>422399.99999999994</v>
      </c>
      <c r="I441" s="83">
        <f t="shared" si="73"/>
        <v>26666.666666666664</v>
      </c>
      <c r="J441" s="103">
        <f t="shared" si="74"/>
        <v>2933.333333333333</v>
      </c>
    </row>
    <row r="442" spans="1:10" ht="12.75" customHeight="1" x14ac:dyDescent="0.25">
      <c r="A442" s="101"/>
      <c r="D442" s="81"/>
      <c r="E442" s="81">
        <f>(E441*Invoice!I2521)+((E441-(E441*Invoice!I2521))*Invoice!J2521)</f>
        <v>719280</v>
      </c>
      <c r="F442" s="81"/>
      <c r="G442" s="90">
        <f>E442/1.11</f>
        <v>648000</v>
      </c>
      <c r="H442" s="91">
        <f>G442*11%</f>
        <v>71280</v>
      </c>
      <c r="I442" s="91">
        <f>G442/B441</f>
        <v>4500</v>
      </c>
      <c r="J442" s="104">
        <f>H442/B441</f>
        <v>495</v>
      </c>
    </row>
    <row r="443" spans="1:10" ht="12.75" customHeight="1" x14ac:dyDescent="0.25">
      <c r="A443" s="101"/>
      <c r="D443" s="81" t="s">
        <v>23</v>
      </c>
      <c r="E443" s="81">
        <f>E441-E442</f>
        <v>3543120</v>
      </c>
      <c r="F443" s="81"/>
      <c r="G443" s="82">
        <f>G441-G442</f>
        <v>3191999.9999999995</v>
      </c>
      <c r="H443" s="82">
        <f>H441-H442</f>
        <v>351119.99999999994</v>
      </c>
      <c r="I443" s="82">
        <f>I441-I442</f>
        <v>22166.666666666664</v>
      </c>
      <c r="J443" s="105">
        <f>J441-J442</f>
        <v>2438.333333333333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3543119.9999999995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5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Invoice!B2522</f>
        <v>108</v>
      </c>
      <c r="C447" s="88" t="str">
        <f>Invoice!E2522</f>
        <v>CRAYON / OIL PASTEL JOYKO OP-36S PP CASE SEA WORLD</v>
      </c>
      <c r="D447" s="89">
        <f>Invoice!H2522</f>
        <v>41500</v>
      </c>
      <c r="E447" s="81">
        <f t="shared" si="70"/>
        <v>4482000</v>
      </c>
      <c r="F447" s="81"/>
      <c r="G447" s="82">
        <f t="shared" si="71"/>
        <v>4037837.8378378376</v>
      </c>
      <c r="H447" s="83">
        <f t="shared" si="72"/>
        <v>444162.16216216213</v>
      </c>
      <c r="I447" s="83">
        <f t="shared" si="73"/>
        <v>37387.387387387389</v>
      </c>
      <c r="J447" s="103">
        <f t="shared" si="74"/>
        <v>4112.6126126126119</v>
      </c>
    </row>
    <row r="448" spans="1:10" ht="12.75" customHeight="1" x14ac:dyDescent="0.25">
      <c r="A448" s="101"/>
      <c r="D448" s="81"/>
      <c r="E448" s="81">
        <f>(E447*Invoice!I2522)+((E447-(E447*Invoice!I2522))*Invoice!J2522)</f>
        <v>756337.5</v>
      </c>
      <c r="F448" s="81"/>
      <c r="G448" s="90">
        <f>E448/1.11</f>
        <v>681385.13513513503</v>
      </c>
      <c r="H448" s="91">
        <f>G448*11%</f>
        <v>74952.364864864852</v>
      </c>
      <c r="I448" s="91">
        <f>G448/B447</f>
        <v>6309.1216216216208</v>
      </c>
      <c r="J448" s="104">
        <f>H448/B447</f>
        <v>694.00337837837822</v>
      </c>
    </row>
    <row r="449" spans="1:10" ht="12.75" customHeight="1" x14ac:dyDescent="0.25">
      <c r="A449" s="101"/>
      <c r="D449" s="81" t="s">
        <v>23</v>
      </c>
      <c r="E449" s="81">
        <f>E447-E448</f>
        <v>3725662.5</v>
      </c>
      <c r="F449" s="81"/>
      <c r="G449" s="82">
        <f>G447-G448</f>
        <v>3356452.7027027025</v>
      </c>
      <c r="H449" s="82">
        <f>H447-H448</f>
        <v>369209.79729729728</v>
      </c>
      <c r="I449" s="82">
        <f>I447-I448</f>
        <v>31078.265765765769</v>
      </c>
      <c r="J449" s="105">
        <f>J447-J448</f>
        <v>3418.6092342342336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3725662.5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6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Invoice!B2523</f>
        <v>144</v>
      </c>
      <c r="C453" s="88" t="str">
        <f>Invoice!E2523</f>
        <v>GEL PEN JOYKO GP-266 ITECH HITAM</v>
      </c>
      <c r="D453" s="89">
        <f>Invoice!H2523</f>
        <v>27600</v>
      </c>
      <c r="E453" s="81">
        <f t="shared" si="70"/>
        <v>3974400</v>
      </c>
      <c r="F453" s="81"/>
      <c r="G453" s="82">
        <f t="shared" si="71"/>
        <v>3580540.5405405401</v>
      </c>
      <c r="H453" s="83">
        <f t="shared" si="72"/>
        <v>393859.45945945941</v>
      </c>
      <c r="I453" s="83">
        <f t="shared" si="73"/>
        <v>24864.864864864863</v>
      </c>
      <c r="J453" s="103">
        <f t="shared" si="74"/>
        <v>2735.135135135135</v>
      </c>
    </row>
    <row r="454" spans="1:10" ht="12.75" customHeight="1" x14ac:dyDescent="0.25">
      <c r="A454" s="101"/>
      <c r="D454" s="81"/>
      <c r="E454" s="81">
        <f>(E453*Invoice!I2523)+((E453-(E453*Invoice!I2523))*Invoice!J2523)</f>
        <v>670680</v>
      </c>
      <c r="F454" s="81"/>
      <c r="G454" s="90">
        <f>E454/1.11</f>
        <v>604216.21621621621</v>
      </c>
      <c r="H454" s="91">
        <f>G454*11%</f>
        <v>66463.783783783787</v>
      </c>
      <c r="I454" s="91">
        <f>G454/B453</f>
        <v>4195.9459459459458</v>
      </c>
      <c r="J454" s="104">
        <f>H454/B453</f>
        <v>461.55405405405406</v>
      </c>
    </row>
    <row r="455" spans="1:10" ht="12.75" customHeight="1" x14ac:dyDescent="0.25">
      <c r="A455" s="101"/>
      <c r="D455" s="81" t="s">
        <v>23</v>
      </c>
      <c r="E455" s="81">
        <f>E453-E454</f>
        <v>3303720</v>
      </c>
      <c r="F455" s="81"/>
      <c r="G455" s="82">
        <f>G453-G454</f>
        <v>2976324.3243243238</v>
      </c>
      <c r="H455" s="82">
        <f>H453-H454</f>
        <v>327395.67567567562</v>
      </c>
      <c r="I455" s="82">
        <f>I453-I454</f>
        <v>20668.918918918916</v>
      </c>
      <c r="J455" s="105">
        <f>J453-J454</f>
        <v>2273.5810810810808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3303719.9999999995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G425+G431+G437+G443+G449+G455</f>
        <v>27393506.756756753</v>
      </c>
      <c r="H458" s="108">
        <f>H425+H431+H437+H443+H449+H455</f>
        <v>3013285.7432432431</v>
      </c>
      <c r="I458" s="107"/>
      <c r="J458" s="109">
        <f>H426+H432+H438+H444+H450+H456</f>
        <v>30406792.499999996</v>
      </c>
    </row>
    <row r="460" spans="1:10" ht="12.75" customHeight="1" x14ac:dyDescent="0.25">
      <c r="A460" s="94" t="s">
        <v>1</v>
      </c>
      <c r="B460" s="95">
        <f>Invoice!E2624</f>
        <v>23120024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Invoice!B2632</f>
        <v>144</v>
      </c>
      <c r="C462" s="88" t="str">
        <f>Invoice!E2632</f>
        <v>GEL PEN TRIFELLO HI-TECH TF-1190 HITAM</v>
      </c>
      <c r="D462" s="89">
        <f>Invoice!H2632</f>
        <v>28500</v>
      </c>
      <c r="E462" s="81">
        <f>D462*B462</f>
        <v>4104000</v>
      </c>
      <c r="F462" s="81"/>
      <c r="G462" s="82">
        <f>E462/1.11</f>
        <v>3697297.297297297</v>
      </c>
      <c r="H462" s="83">
        <f>G462*11%</f>
        <v>406702.70270270266</v>
      </c>
      <c r="I462" s="83">
        <f>G462/B462</f>
        <v>25675.675675675673</v>
      </c>
      <c r="J462" s="103">
        <f>H462/B462</f>
        <v>2824.3243243243242</v>
      </c>
    </row>
    <row r="463" spans="1:10" ht="12.75" customHeight="1" x14ac:dyDescent="0.25">
      <c r="A463" s="101"/>
      <c r="D463" s="81"/>
      <c r="E463" s="81">
        <f>(E462*Invoice!I2632)+((E462-(E462*Invoice!I2632))*Invoice!J2632)</f>
        <v>0</v>
      </c>
      <c r="F463" s="81"/>
      <c r="G463" s="90">
        <f>E463/1.11</f>
        <v>0</v>
      </c>
      <c r="H463" s="91">
        <f>G463*11%</f>
        <v>0</v>
      </c>
      <c r="I463" s="91">
        <f>G463/B462</f>
        <v>0</v>
      </c>
      <c r="J463" s="104">
        <f>H463/B462</f>
        <v>0</v>
      </c>
    </row>
    <row r="464" spans="1:10" ht="12.75" customHeight="1" x14ac:dyDescent="0.25">
      <c r="A464" s="101"/>
      <c r="D464" s="81" t="s">
        <v>23</v>
      </c>
      <c r="E464" s="81">
        <f>E462-E463</f>
        <v>4104000</v>
      </c>
      <c r="F464" s="81"/>
      <c r="G464" s="82">
        <f>G462-G463</f>
        <v>3697297.297297297</v>
      </c>
      <c r="H464" s="82">
        <f>H462-H463</f>
        <v>406702.70270270266</v>
      </c>
      <c r="I464" s="82">
        <f>I462-I463</f>
        <v>25675.675675675673</v>
      </c>
      <c r="J464" s="105">
        <f>J462-J463</f>
        <v>2824.3243243243242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4103999.9999999995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6"/>
      <c r="B467" s="107"/>
      <c r="C467" s="107"/>
      <c r="D467" s="107"/>
      <c r="E467" s="107"/>
      <c r="F467" s="107"/>
      <c r="G467" s="108">
        <f>G464</f>
        <v>3697297.297297297</v>
      </c>
      <c r="H467" s="108">
        <f>H464</f>
        <v>406702.70270270266</v>
      </c>
      <c r="I467" s="107"/>
      <c r="J467" s="109">
        <f>H465</f>
        <v>4103999.9999999995</v>
      </c>
    </row>
    <row r="469" spans="1:10" ht="12.75" customHeight="1" x14ac:dyDescent="0.25">
      <c r="A469" s="94" t="s">
        <v>1</v>
      </c>
      <c r="B469" s="95">
        <f>Invoice!E2738</f>
        <v>23120025</v>
      </c>
      <c r="C469" s="96"/>
      <c r="D469" s="97"/>
      <c r="E469" s="97"/>
      <c r="F469" s="97"/>
      <c r="G469" s="98"/>
      <c r="H469" s="99"/>
      <c r="I469" s="99"/>
      <c r="J469" s="100"/>
    </row>
    <row r="470" spans="1:10" ht="12.75" customHeight="1" x14ac:dyDescent="0.25">
      <c r="A470" s="101">
        <v>1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Invoice!B2746</f>
        <v>1</v>
      </c>
      <c r="C471" s="88" t="str">
        <f>Invoice!E2746</f>
        <v>TAS KARUNG V (35 X 40)</v>
      </c>
      <c r="D471" s="89">
        <f>Invoice!H2746</f>
        <v>180000</v>
      </c>
      <c r="E471" s="81">
        <f>D471*B471</f>
        <v>180000</v>
      </c>
      <c r="F471" s="81"/>
      <c r="G471" s="82">
        <f>E471/1.11</f>
        <v>162162.16216216216</v>
      </c>
      <c r="H471" s="83">
        <f>G471*11%</f>
        <v>17837.837837837837</v>
      </c>
      <c r="I471" s="83">
        <f>G471/B471</f>
        <v>162162.16216216216</v>
      </c>
      <c r="J471" s="103">
        <f>H471/B471</f>
        <v>17837.837837837837</v>
      </c>
    </row>
    <row r="472" spans="1:10" ht="12.75" customHeight="1" x14ac:dyDescent="0.25">
      <c r="A472" s="101"/>
      <c r="D472" s="81"/>
      <c r="E472" s="81">
        <f>(E471*Invoice!I2746)+((E471-(E471*Invoice!I2746))*Invoice!J2746)</f>
        <v>0</v>
      </c>
      <c r="F472" s="81"/>
      <c r="G472" s="90">
        <f>E472/1.11</f>
        <v>0</v>
      </c>
      <c r="H472" s="91">
        <f>G472*11%</f>
        <v>0</v>
      </c>
      <c r="I472" s="91">
        <f>G472/B471</f>
        <v>0</v>
      </c>
      <c r="J472" s="104">
        <f>H472/B471</f>
        <v>0</v>
      </c>
    </row>
    <row r="473" spans="1:10" ht="12.75" customHeight="1" x14ac:dyDescent="0.25">
      <c r="A473" s="101"/>
      <c r="D473" s="81" t="s">
        <v>23</v>
      </c>
      <c r="E473" s="81">
        <f>E471-E472</f>
        <v>180000</v>
      </c>
      <c r="F473" s="81"/>
      <c r="G473" s="82">
        <f>G471-G472</f>
        <v>162162.16216216216</v>
      </c>
      <c r="H473" s="82">
        <f>H471-H472</f>
        <v>17837.837837837837</v>
      </c>
      <c r="I473" s="82">
        <f>I471-I472</f>
        <v>162162.16216216216</v>
      </c>
      <c r="J473" s="105">
        <f>J471-J472</f>
        <v>17837.837837837837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180000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2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Invoice!B2747</f>
        <v>3</v>
      </c>
      <c r="C477" s="88" t="str">
        <f>Invoice!E2747</f>
        <v>GEL PEN KENKO FUN GEL</v>
      </c>
      <c r="D477" s="89">
        <f>Invoice!H2747</f>
        <v>25200</v>
      </c>
      <c r="E477" s="81">
        <f t="shared" ref="E477:E555" si="75">D477*B477</f>
        <v>75600</v>
      </c>
      <c r="F477" s="81"/>
      <c r="G477" s="82">
        <f t="shared" ref="G477:G555" si="76">E477/1.11</f>
        <v>68108.108108108107</v>
      </c>
      <c r="H477" s="83">
        <f t="shared" ref="H477:H555" si="77">G477*11%</f>
        <v>7491.8918918918916</v>
      </c>
      <c r="I477" s="83">
        <f t="shared" ref="I477:I555" si="78">G477/B477</f>
        <v>22702.702702702703</v>
      </c>
      <c r="J477" s="103">
        <f t="shared" ref="J477:J555" si="79">H477/B477</f>
        <v>2497.2972972972971</v>
      </c>
    </row>
    <row r="478" spans="1:10" ht="12.75" customHeight="1" x14ac:dyDescent="0.25">
      <c r="A478" s="101"/>
      <c r="D478" s="81"/>
      <c r="E478" s="81">
        <f>(E477*Invoice!I2747)+((E477-(E477*Invoice!I2747))*Invoice!J2747)</f>
        <v>7560</v>
      </c>
      <c r="F478" s="81"/>
      <c r="G478" s="90">
        <f>E478/1.11</f>
        <v>6810.8108108108099</v>
      </c>
      <c r="H478" s="91">
        <f>G478*11%</f>
        <v>749.18918918918905</v>
      </c>
      <c r="I478" s="91">
        <f>G478/B477</f>
        <v>2270.27027027027</v>
      </c>
      <c r="J478" s="104">
        <f>H478/B477</f>
        <v>249.72972972972968</v>
      </c>
    </row>
    <row r="479" spans="1:10" ht="12.75" customHeight="1" x14ac:dyDescent="0.25">
      <c r="A479" s="101"/>
      <c r="D479" s="81" t="s">
        <v>23</v>
      </c>
      <c r="E479" s="81">
        <f>E477-E478</f>
        <v>68040</v>
      </c>
      <c r="F479" s="81"/>
      <c r="G479" s="82">
        <f>G477-G478</f>
        <v>61297.297297297293</v>
      </c>
      <c r="H479" s="82">
        <f>H477-H478</f>
        <v>6742.7027027027025</v>
      </c>
      <c r="I479" s="82">
        <f>I477-I478</f>
        <v>20432.432432432433</v>
      </c>
      <c r="J479" s="105">
        <f>J477-J478</f>
        <v>2247.5675675675675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68040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3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Invoice!B2748</f>
        <v>2</v>
      </c>
      <c r="C483" s="88" t="str">
        <f>Invoice!E2748</f>
        <v>SPIDOL PERMANEN KENKO PM-100 HITAM</v>
      </c>
      <c r="D483" s="89">
        <f>Invoice!H2748</f>
        <v>36000</v>
      </c>
      <c r="E483" s="81">
        <f t="shared" si="75"/>
        <v>72000</v>
      </c>
      <c r="F483" s="81"/>
      <c r="G483" s="82">
        <f t="shared" si="76"/>
        <v>64864.86486486486</v>
      </c>
      <c r="H483" s="83">
        <f t="shared" si="77"/>
        <v>7135.135135135135</v>
      </c>
      <c r="I483" s="83">
        <f t="shared" si="78"/>
        <v>32432.43243243243</v>
      </c>
      <c r="J483" s="103">
        <f t="shared" si="79"/>
        <v>3567.5675675675675</v>
      </c>
    </row>
    <row r="484" spans="1:10" ht="12.75" customHeight="1" x14ac:dyDescent="0.25">
      <c r="A484" s="101"/>
      <c r="D484" s="81"/>
      <c r="E484" s="81">
        <f>(E483*Invoice!I2748)+((E483-(E483*Invoice!I2748))*Invoice!J2748)</f>
        <v>7200</v>
      </c>
      <c r="F484" s="81"/>
      <c r="G484" s="90">
        <f>E484/1.11</f>
        <v>6486.4864864864858</v>
      </c>
      <c r="H484" s="91">
        <f>G484*11%</f>
        <v>713.51351351351343</v>
      </c>
      <c r="I484" s="91">
        <f>G484/B483</f>
        <v>3243.2432432432429</v>
      </c>
      <c r="J484" s="104">
        <f>H484/B483</f>
        <v>356.75675675675672</v>
      </c>
    </row>
    <row r="485" spans="1:10" ht="12.75" customHeight="1" x14ac:dyDescent="0.25">
      <c r="A485" s="101"/>
      <c r="D485" s="81" t="s">
        <v>23</v>
      </c>
      <c r="E485" s="81">
        <f>E483-E484</f>
        <v>64800</v>
      </c>
      <c r="F485" s="81"/>
      <c r="G485" s="82">
        <f>G483-G484</f>
        <v>58378.378378378373</v>
      </c>
      <c r="H485" s="82">
        <f>H483-H484</f>
        <v>6421.6216216216217</v>
      </c>
      <c r="I485" s="82">
        <f>I483-I484</f>
        <v>29189.189189189186</v>
      </c>
      <c r="J485" s="105">
        <f>J483-J484</f>
        <v>3210.8108108108108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64799.999999999993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4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Invoice!B2749</f>
        <v>3</v>
      </c>
      <c r="C489" s="88" t="str">
        <f>Invoice!E2749</f>
        <v>GEL PEN AODEMI MASTONA 010</v>
      </c>
      <c r="D489" s="89">
        <f>Invoice!H2749</f>
        <v>18500</v>
      </c>
      <c r="E489" s="81">
        <f t="shared" si="75"/>
        <v>55500</v>
      </c>
      <c r="F489" s="81"/>
      <c r="G489" s="82">
        <f t="shared" si="76"/>
        <v>49999.999999999993</v>
      </c>
      <c r="H489" s="83">
        <f t="shared" si="77"/>
        <v>5499.9999999999991</v>
      </c>
      <c r="I489" s="83">
        <f t="shared" si="78"/>
        <v>16666.666666666664</v>
      </c>
      <c r="J489" s="103">
        <f t="shared" si="79"/>
        <v>1833.333333333333</v>
      </c>
    </row>
    <row r="490" spans="1:10" ht="12.75" customHeight="1" x14ac:dyDescent="0.25">
      <c r="A490" s="101"/>
      <c r="D490" s="81"/>
      <c r="E490" s="81">
        <f>(E489*Invoice!I2749)+((E489-(E489*Invoice!I2749))*Invoice!J2749)</f>
        <v>0</v>
      </c>
      <c r="F490" s="81"/>
      <c r="G490" s="90">
        <f>E490/1.11</f>
        <v>0</v>
      </c>
      <c r="H490" s="91">
        <f>G490*11%</f>
        <v>0</v>
      </c>
      <c r="I490" s="91">
        <f>G490/B489</f>
        <v>0</v>
      </c>
      <c r="J490" s="104">
        <f>H490/B489</f>
        <v>0</v>
      </c>
    </row>
    <row r="491" spans="1:10" ht="12.75" customHeight="1" x14ac:dyDescent="0.25">
      <c r="A491" s="101"/>
      <c r="D491" s="81" t="s">
        <v>23</v>
      </c>
      <c r="E491" s="81">
        <f>E489-E490</f>
        <v>55500</v>
      </c>
      <c r="F491" s="81"/>
      <c r="G491" s="82">
        <f>G489-G490</f>
        <v>49999.999999999993</v>
      </c>
      <c r="H491" s="82">
        <f>H489-H490</f>
        <v>5499.9999999999991</v>
      </c>
      <c r="I491" s="82">
        <f>I489-I490</f>
        <v>16666.666666666664</v>
      </c>
      <c r="J491" s="105">
        <f>J489-J490</f>
        <v>1833.333333333333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55499.999999999993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5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Invoice!B2750</f>
        <v>3</v>
      </c>
      <c r="C495" s="88" t="str">
        <f>Invoice!E2750</f>
        <v>KERTAS KARBON DOUBLE BIRU</v>
      </c>
      <c r="D495" s="89">
        <f>Invoice!H2750</f>
        <v>37500</v>
      </c>
      <c r="E495" s="81">
        <f t="shared" si="75"/>
        <v>112500</v>
      </c>
      <c r="F495" s="81"/>
      <c r="G495" s="82">
        <f t="shared" si="76"/>
        <v>101351.35135135135</v>
      </c>
      <c r="H495" s="83">
        <f t="shared" si="77"/>
        <v>11148.648648648648</v>
      </c>
      <c r="I495" s="83">
        <f t="shared" si="78"/>
        <v>33783.78378378378</v>
      </c>
      <c r="J495" s="103">
        <f t="shared" si="79"/>
        <v>3716.2162162162163</v>
      </c>
    </row>
    <row r="496" spans="1:10" ht="12.75" customHeight="1" x14ac:dyDescent="0.25">
      <c r="A496" s="101"/>
      <c r="D496" s="81"/>
      <c r="E496" s="81">
        <f>(E495*Invoice!I2750)+((E495-(E495*Invoice!I2750))*Invoice!J2750)</f>
        <v>0</v>
      </c>
      <c r="F496" s="81"/>
      <c r="G496" s="90">
        <f>E496/1.11</f>
        <v>0</v>
      </c>
      <c r="H496" s="91">
        <f>G496*11%</f>
        <v>0</v>
      </c>
      <c r="I496" s="91">
        <f>G496/B495</f>
        <v>0</v>
      </c>
      <c r="J496" s="104">
        <f>H496/B495</f>
        <v>0</v>
      </c>
    </row>
    <row r="497" spans="1:10" ht="12.75" customHeight="1" x14ac:dyDescent="0.25">
      <c r="A497" s="101"/>
      <c r="D497" s="81" t="s">
        <v>23</v>
      </c>
      <c r="E497" s="81">
        <f>E495-E496</f>
        <v>112500</v>
      </c>
      <c r="F497" s="81"/>
      <c r="G497" s="82">
        <f>G495-G496</f>
        <v>101351.35135135135</v>
      </c>
      <c r="H497" s="82">
        <f>H495-H496</f>
        <v>11148.648648648648</v>
      </c>
      <c r="I497" s="82">
        <f>I495-I496</f>
        <v>33783.78378378378</v>
      </c>
      <c r="J497" s="105">
        <f>J495-J496</f>
        <v>3716.2162162162163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112500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6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Invoice!B2751</f>
        <v>10</v>
      </c>
      <c r="C501" s="88" t="str">
        <f>Invoice!E2751</f>
        <v>BUKU KAS KWARTO</v>
      </c>
      <c r="D501" s="89">
        <f>Invoice!H2751</f>
        <v>9500</v>
      </c>
      <c r="E501" s="81">
        <f t="shared" si="75"/>
        <v>95000</v>
      </c>
      <c r="F501" s="81"/>
      <c r="G501" s="82">
        <f t="shared" si="76"/>
        <v>85585.585585585577</v>
      </c>
      <c r="H501" s="83">
        <f t="shared" si="77"/>
        <v>9414.4144144144138</v>
      </c>
      <c r="I501" s="83">
        <f t="shared" si="78"/>
        <v>8558.5585585585577</v>
      </c>
      <c r="J501" s="103">
        <f t="shared" si="79"/>
        <v>941.44144144144138</v>
      </c>
    </row>
    <row r="502" spans="1:10" ht="12.75" customHeight="1" x14ac:dyDescent="0.25">
      <c r="A502" s="101"/>
      <c r="D502" s="81"/>
      <c r="E502" s="81">
        <f>(E501*Invoice!I2751)+((E501-(E501*Invoice!I2751))*Invoice!J2751)</f>
        <v>0</v>
      </c>
      <c r="F502" s="81"/>
      <c r="G502" s="90">
        <f>E502/1.11</f>
        <v>0</v>
      </c>
      <c r="H502" s="91">
        <f>G502*11%</f>
        <v>0</v>
      </c>
      <c r="I502" s="91">
        <f>G502/B501</f>
        <v>0</v>
      </c>
      <c r="J502" s="104">
        <f>H502/B501</f>
        <v>0</v>
      </c>
    </row>
    <row r="503" spans="1:10" ht="12.75" customHeight="1" x14ac:dyDescent="0.25">
      <c r="A503" s="101"/>
      <c r="D503" s="81" t="s">
        <v>23</v>
      </c>
      <c r="E503" s="81">
        <f>E501-E502</f>
        <v>95000</v>
      </c>
      <c r="F503" s="81"/>
      <c r="G503" s="82">
        <f>G501-G502</f>
        <v>85585.585585585577</v>
      </c>
      <c r="H503" s="82">
        <f>H501-H502</f>
        <v>9414.4144144144138</v>
      </c>
      <c r="I503" s="82">
        <f>I501-I502</f>
        <v>8558.5585585585577</v>
      </c>
      <c r="J503" s="105">
        <f>J501-J502</f>
        <v>941.44144144144138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94999.999999999985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7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Invoice!B2752</f>
        <v>5</v>
      </c>
      <c r="C507" s="88" t="str">
        <f>Invoice!E2752</f>
        <v>BUKU KAS (FOLIO)</v>
      </c>
      <c r="D507" s="89">
        <f>Invoice!H2752</f>
        <v>18500</v>
      </c>
      <c r="E507" s="81">
        <f t="shared" si="75"/>
        <v>92500</v>
      </c>
      <c r="F507" s="81"/>
      <c r="G507" s="82">
        <f t="shared" si="76"/>
        <v>83333.333333333328</v>
      </c>
      <c r="H507" s="83">
        <f t="shared" si="77"/>
        <v>9166.6666666666661</v>
      </c>
      <c r="I507" s="83">
        <f t="shared" si="78"/>
        <v>16666.666666666664</v>
      </c>
      <c r="J507" s="103">
        <f t="shared" si="79"/>
        <v>1833.3333333333333</v>
      </c>
    </row>
    <row r="508" spans="1:10" ht="12.75" customHeight="1" x14ac:dyDescent="0.25">
      <c r="A508" s="101"/>
      <c r="D508" s="81"/>
      <c r="E508" s="81">
        <f>(E507*Invoice!I2752)+((E507-(E507*Invoice!I2752))*Invoice!J2752)</f>
        <v>0</v>
      </c>
      <c r="F508" s="81"/>
      <c r="G508" s="90">
        <f>E508/1.11</f>
        <v>0</v>
      </c>
      <c r="H508" s="91">
        <f>G508*11%</f>
        <v>0</v>
      </c>
      <c r="I508" s="91">
        <f>G508/B507</f>
        <v>0</v>
      </c>
      <c r="J508" s="104">
        <f>H508/B507</f>
        <v>0</v>
      </c>
    </row>
    <row r="509" spans="1:10" ht="12.75" customHeight="1" x14ac:dyDescent="0.25">
      <c r="A509" s="101"/>
      <c r="D509" s="81" t="s">
        <v>23</v>
      </c>
      <c r="E509" s="81">
        <f>E507-E508</f>
        <v>92500</v>
      </c>
      <c r="F509" s="81"/>
      <c r="G509" s="82">
        <f>G507-G508</f>
        <v>83333.333333333328</v>
      </c>
      <c r="H509" s="82">
        <f>H507-H508</f>
        <v>9166.6666666666661</v>
      </c>
      <c r="I509" s="82">
        <f>I507-I508</f>
        <v>16666.666666666664</v>
      </c>
      <c r="J509" s="105">
        <f>J507-J508</f>
        <v>1833.3333333333333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92500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8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Invoice!B2753</f>
        <v>2</v>
      </c>
      <c r="C513" s="88" t="str">
        <f>Invoice!E2753</f>
        <v>CRAYON / OIL PASTEL JOYKO OP-12S PP CASE SEA WORLD</v>
      </c>
      <c r="D513" s="89">
        <f>Invoice!H2753</f>
        <v>142800</v>
      </c>
      <c r="E513" s="81">
        <f t="shared" si="75"/>
        <v>285600</v>
      </c>
      <c r="F513" s="81"/>
      <c r="G513" s="82">
        <f t="shared" si="76"/>
        <v>257297.29729729728</v>
      </c>
      <c r="H513" s="83">
        <f t="shared" si="77"/>
        <v>28302.7027027027</v>
      </c>
      <c r="I513" s="83">
        <f t="shared" si="78"/>
        <v>128648.64864864864</v>
      </c>
      <c r="J513" s="103">
        <f t="shared" si="79"/>
        <v>14151.35135135135</v>
      </c>
    </row>
    <row r="514" spans="1:10" ht="12.75" customHeight="1" x14ac:dyDescent="0.25">
      <c r="A514" s="101"/>
      <c r="D514" s="81"/>
      <c r="E514" s="81">
        <f>(E513*Invoice!I2753)+((E513-(E513*Invoice!I2753))*Invoice!J2753)</f>
        <v>28560</v>
      </c>
      <c r="F514" s="81"/>
      <c r="G514" s="90">
        <f>E514/1.11</f>
        <v>25729.729729729726</v>
      </c>
      <c r="H514" s="91">
        <f>G514*11%</f>
        <v>2830.27027027027</v>
      </c>
      <c r="I514" s="91">
        <f>G514/B513</f>
        <v>12864.864864864863</v>
      </c>
      <c r="J514" s="104">
        <f>H514/B513</f>
        <v>1415.135135135135</v>
      </c>
    </row>
    <row r="515" spans="1:10" ht="12.75" customHeight="1" x14ac:dyDescent="0.25">
      <c r="A515" s="101"/>
      <c r="D515" s="81" t="s">
        <v>23</v>
      </c>
      <c r="E515" s="81">
        <f>E513-E514</f>
        <v>257040</v>
      </c>
      <c r="F515" s="81"/>
      <c r="G515" s="82">
        <f>G513-G514</f>
        <v>231567.56756756754</v>
      </c>
      <c r="H515" s="82">
        <f>H513-H514</f>
        <v>25472.43243243243</v>
      </c>
      <c r="I515" s="82">
        <f>I513-I514</f>
        <v>115783.78378378377</v>
      </c>
      <c r="J515" s="105">
        <f>J513-J514</f>
        <v>12736.216216216215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257039.99999999997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9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Invoice!B2754</f>
        <v>2</v>
      </c>
      <c r="C519" s="88" t="str">
        <f>Invoice!E2754</f>
        <v>CRAYON / OIL PASTEL JOYKO OP-18S PP CASE SEA WORLD</v>
      </c>
      <c r="D519" s="89">
        <f>Invoice!H2754</f>
        <v>276000</v>
      </c>
      <c r="E519" s="81">
        <f t="shared" si="75"/>
        <v>552000</v>
      </c>
      <c r="F519" s="81"/>
      <c r="G519" s="82">
        <f t="shared" si="76"/>
        <v>497297.29729729728</v>
      </c>
      <c r="H519" s="83">
        <f t="shared" si="77"/>
        <v>54702.7027027027</v>
      </c>
      <c r="I519" s="83">
        <f t="shared" si="78"/>
        <v>248648.64864864864</v>
      </c>
      <c r="J519" s="103">
        <f t="shared" si="79"/>
        <v>27351.35135135135</v>
      </c>
    </row>
    <row r="520" spans="1:10" ht="12.75" customHeight="1" x14ac:dyDescent="0.25">
      <c r="A520" s="101"/>
      <c r="D520" s="81"/>
      <c r="E520" s="81">
        <f>(E519*Invoice!I2754)+((E519-(E519*Invoice!I2754))*Invoice!J2754)</f>
        <v>55200</v>
      </c>
      <c r="F520" s="81"/>
      <c r="G520" s="90">
        <f>E520/1.11</f>
        <v>49729.729729729726</v>
      </c>
      <c r="H520" s="91">
        <f>G520*11%</f>
        <v>5470.27027027027</v>
      </c>
      <c r="I520" s="91">
        <f>G520/B519</f>
        <v>24864.864864864863</v>
      </c>
      <c r="J520" s="104">
        <f>H520/B519</f>
        <v>2735.135135135135</v>
      </c>
    </row>
    <row r="521" spans="1:10" ht="12.75" customHeight="1" x14ac:dyDescent="0.25">
      <c r="A521" s="101"/>
      <c r="D521" s="81" t="s">
        <v>23</v>
      </c>
      <c r="E521" s="81">
        <f>E519-E520</f>
        <v>496800</v>
      </c>
      <c r="F521" s="81"/>
      <c r="G521" s="82">
        <f>G519-G520</f>
        <v>447567.56756756757</v>
      </c>
      <c r="H521" s="82">
        <f>H519-H520</f>
        <v>49232.432432432426</v>
      </c>
      <c r="I521" s="82">
        <f>I519-I520</f>
        <v>223783.78378378379</v>
      </c>
      <c r="J521" s="105">
        <f>J519-J520</f>
        <v>24616.216216216213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496800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10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Invoice!B2755</f>
        <v>2</v>
      </c>
      <c r="C525" s="88" t="str">
        <f>Invoice!E2755</f>
        <v>PUSH PIN JOYKO PP-30</v>
      </c>
      <c r="D525" s="89">
        <f>Invoice!H2755</f>
        <v>31200</v>
      </c>
      <c r="E525" s="81">
        <f t="shared" si="75"/>
        <v>62400</v>
      </c>
      <c r="F525" s="81"/>
      <c r="G525" s="82">
        <f t="shared" si="76"/>
        <v>56216.216216216213</v>
      </c>
      <c r="H525" s="83">
        <f t="shared" si="77"/>
        <v>6183.7837837837833</v>
      </c>
      <c r="I525" s="83">
        <f t="shared" si="78"/>
        <v>28108.108108108107</v>
      </c>
      <c r="J525" s="103">
        <f t="shared" si="79"/>
        <v>3091.8918918918916</v>
      </c>
    </row>
    <row r="526" spans="1:10" ht="12.75" customHeight="1" x14ac:dyDescent="0.25">
      <c r="A526" s="101"/>
      <c r="D526" s="81"/>
      <c r="E526" s="81">
        <f>(E525*Invoice!I2755)+((E525-(E525*Invoice!I2755))*Invoice!J2755)</f>
        <v>6240</v>
      </c>
      <c r="F526" s="81"/>
      <c r="G526" s="90">
        <f>E526/1.11</f>
        <v>5621.6216216216208</v>
      </c>
      <c r="H526" s="91">
        <f>G526*11%</f>
        <v>618.37837837837833</v>
      </c>
      <c r="I526" s="91">
        <f>G526/B525</f>
        <v>2810.8108108108104</v>
      </c>
      <c r="J526" s="104">
        <f>H526/B525</f>
        <v>309.18918918918916</v>
      </c>
    </row>
    <row r="527" spans="1:10" ht="12.75" customHeight="1" x14ac:dyDescent="0.25">
      <c r="A527" s="101"/>
      <c r="D527" s="81" t="s">
        <v>23</v>
      </c>
      <c r="E527" s="81">
        <f>E525-E526</f>
        <v>56160</v>
      </c>
      <c r="F527" s="81"/>
      <c r="G527" s="82">
        <f>G525-G526</f>
        <v>50594.594594594593</v>
      </c>
      <c r="H527" s="82">
        <f>H525-H526</f>
        <v>5565.405405405405</v>
      </c>
      <c r="I527" s="82">
        <f>I525-I526</f>
        <v>25297.297297297297</v>
      </c>
      <c r="J527" s="105">
        <f>J525-J526</f>
        <v>2782.7027027027025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56160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11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Invoice!B2756</f>
        <v>2</v>
      </c>
      <c r="C531" s="88" t="str">
        <f>Invoice!E2756</f>
        <v>STIP / PENGHAPUS JOYKO ER-B20BL HITAM</v>
      </c>
      <c r="D531" s="89">
        <f>Invoice!H2756</f>
        <v>34100</v>
      </c>
      <c r="E531" s="81">
        <f t="shared" si="75"/>
        <v>68200</v>
      </c>
      <c r="F531" s="81"/>
      <c r="G531" s="82">
        <f t="shared" si="76"/>
        <v>61441.441441441435</v>
      </c>
      <c r="H531" s="83">
        <f t="shared" si="77"/>
        <v>6758.5585585585577</v>
      </c>
      <c r="I531" s="83">
        <f t="shared" si="78"/>
        <v>30720.720720720718</v>
      </c>
      <c r="J531" s="103">
        <f t="shared" si="79"/>
        <v>3379.2792792792789</v>
      </c>
    </row>
    <row r="532" spans="1:10" ht="12.75" customHeight="1" x14ac:dyDescent="0.25">
      <c r="A532" s="101"/>
      <c r="D532" s="81"/>
      <c r="E532" s="81">
        <f>(E531*Invoice!I2756)+((E531-(E531*Invoice!I2756))*Invoice!J2756)</f>
        <v>6820</v>
      </c>
      <c r="F532" s="81"/>
      <c r="G532" s="90">
        <f>E532/1.11</f>
        <v>6144.1441441441439</v>
      </c>
      <c r="H532" s="91">
        <f>G532*11%</f>
        <v>675.85585585585579</v>
      </c>
      <c r="I532" s="91">
        <f>G532/B531</f>
        <v>3072.0720720720719</v>
      </c>
      <c r="J532" s="104">
        <f>H532/B531</f>
        <v>337.9279279279279</v>
      </c>
    </row>
    <row r="533" spans="1:10" ht="12.75" customHeight="1" x14ac:dyDescent="0.25">
      <c r="A533" s="101"/>
      <c r="D533" s="81" t="s">
        <v>23</v>
      </c>
      <c r="E533" s="81">
        <f>E531-E532</f>
        <v>61380</v>
      </c>
      <c r="F533" s="81"/>
      <c r="G533" s="82">
        <f>G531-G532</f>
        <v>55297.297297297293</v>
      </c>
      <c r="H533" s="82">
        <f>H531-H532</f>
        <v>6082.7027027027016</v>
      </c>
      <c r="I533" s="82">
        <f>I531-I532</f>
        <v>27648.648648648646</v>
      </c>
      <c r="J533" s="105">
        <f>J531-J532</f>
        <v>3041.3513513513508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61379.999999999993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12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Invoice!B2757</f>
        <v>1</v>
      </c>
      <c r="C537" s="88" t="str">
        <f>Invoice!E2757</f>
        <v>PENCIL CASE 22 x 7.5 MAGNET AC-1762</v>
      </c>
      <c r="D537" s="89">
        <f>Invoice!H2757</f>
        <v>175000</v>
      </c>
      <c r="E537" s="81">
        <f t="shared" si="75"/>
        <v>175000</v>
      </c>
      <c r="F537" s="81"/>
      <c r="G537" s="82">
        <f t="shared" si="76"/>
        <v>157657.65765765763</v>
      </c>
      <c r="H537" s="83">
        <f t="shared" si="77"/>
        <v>17342.342342342341</v>
      </c>
      <c r="I537" s="83">
        <f t="shared" si="78"/>
        <v>157657.65765765763</v>
      </c>
      <c r="J537" s="103">
        <f t="shared" si="79"/>
        <v>17342.342342342341</v>
      </c>
    </row>
    <row r="538" spans="1:10" ht="12.75" customHeight="1" x14ac:dyDescent="0.25">
      <c r="A538" s="101"/>
      <c r="D538" s="81"/>
      <c r="E538" s="81">
        <f>(E537*Invoice!I2757)+((E537-(E537*Invoice!I2757))*Invoice!J2757)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175000</v>
      </c>
      <c r="F539" s="81"/>
      <c r="G539" s="82">
        <f>G537-G538</f>
        <v>157657.65765765763</v>
      </c>
      <c r="H539" s="82">
        <f>H537-H538</f>
        <v>17342.342342342341</v>
      </c>
      <c r="I539" s="82">
        <f>I537-I538</f>
        <v>157657.65765765763</v>
      </c>
      <c r="J539" s="105">
        <f>J537-J538</f>
        <v>17342.342342342341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174999.99999999997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13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Invoice!B2758</f>
        <v>6</v>
      </c>
      <c r="C543" s="88" t="str">
        <f>Invoice!E2758</f>
        <v>CORRECTION FLUID KENKO KE-826M</v>
      </c>
      <c r="D543" s="89">
        <f>Invoice!H2758</f>
        <v>60300</v>
      </c>
      <c r="E543" s="81">
        <f t="shared" si="75"/>
        <v>361800</v>
      </c>
      <c r="F543" s="81"/>
      <c r="G543" s="82">
        <f t="shared" si="76"/>
        <v>325945.94594594592</v>
      </c>
      <c r="H543" s="83">
        <f t="shared" si="77"/>
        <v>35854.054054054053</v>
      </c>
      <c r="I543" s="83">
        <f t="shared" si="78"/>
        <v>54324.32432432432</v>
      </c>
      <c r="J543" s="103">
        <f t="shared" si="79"/>
        <v>5975.6756756756758</v>
      </c>
    </row>
    <row r="544" spans="1:10" ht="12.75" customHeight="1" x14ac:dyDescent="0.25">
      <c r="A544" s="101"/>
      <c r="D544" s="81"/>
      <c r="E544" s="81">
        <f>(E543*Invoice!I2758)+((E543-(E543*Invoice!I2758))*Invoice!J2758)</f>
        <v>36180</v>
      </c>
      <c r="F544" s="81"/>
      <c r="G544" s="90">
        <f>E544/1.11</f>
        <v>32594.594594594593</v>
      </c>
      <c r="H544" s="91">
        <f>G544*11%</f>
        <v>3585.4054054054054</v>
      </c>
      <c r="I544" s="91">
        <f>G544/B543</f>
        <v>5432.4324324324325</v>
      </c>
      <c r="J544" s="104">
        <f>H544/B543</f>
        <v>597.56756756756761</v>
      </c>
    </row>
    <row r="545" spans="1:10" ht="12.75" customHeight="1" x14ac:dyDescent="0.25">
      <c r="A545" s="101"/>
      <c r="D545" s="81" t="s">
        <v>23</v>
      </c>
      <c r="E545" s="81">
        <f>E543-E544</f>
        <v>325620</v>
      </c>
      <c r="F545" s="81"/>
      <c r="G545" s="82">
        <f>G543-G544</f>
        <v>293351.3513513513</v>
      </c>
      <c r="H545" s="82">
        <f>H543-H544</f>
        <v>32268.648648648646</v>
      </c>
      <c r="I545" s="82">
        <f>I543-I544</f>
        <v>48891.891891891886</v>
      </c>
      <c r="J545" s="105">
        <f>J543-J544</f>
        <v>5378.1081081081084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325619.99999999994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14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Invoice!B2759</f>
        <v>6</v>
      </c>
      <c r="C549" s="88" t="str">
        <f>Invoice!E2759</f>
        <v>CORRECTION FLUID KENKO KE-01</v>
      </c>
      <c r="D549" s="89">
        <f>Invoice!H2759</f>
        <v>54300</v>
      </c>
      <c r="E549" s="81">
        <f t="shared" si="75"/>
        <v>325800</v>
      </c>
      <c r="F549" s="81"/>
      <c r="G549" s="82">
        <f t="shared" si="76"/>
        <v>293513.51351351349</v>
      </c>
      <c r="H549" s="83">
        <f t="shared" si="77"/>
        <v>32286.486486486483</v>
      </c>
      <c r="I549" s="83">
        <f t="shared" si="78"/>
        <v>48918.918918918913</v>
      </c>
      <c r="J549" s="103">
        <f t="shared" si="79"/>
        <v>5381.0810810810808</v>
      </c>
    </row>
    <row r="550" spans="1:10" ht="12.75" customHeight="1" x14ac:dyDescent="0.25">
      <c r="A550" s="101"/>
      <c r="D550" s="81"/>
      <c r="E550" s="81">
        <f>(E549*Invoice!I2759)+((E549-(E549*Invoice!I2759))*Invoice!J2759)</f>
        <v>32580</v>
      </c>
      <c r="F550" s="81"/>
      <c r="G550" s="90">
        <f>E550/1.11</f>
        <v>29351.35135135135</v>
      </c>
      <c r="H550" s="91">
        <f>G550*11%</f>
        <v>3228.6486486486483</v>
      </c>
      <c r="I550" s="91">
        <f>G550/B549</f>
        <v>4891.8918918918916</v>
      </c>
      <c r="J550" s="104">
        <f>H550/B549</f>
        <v>538.10810810810801</v>
      </c>
    </row>
    <row r="551" spans="1:10" ht="12.75" customHeight="1" x14ac:dyDescent="0.25">
      <c r="A551" s="101"/>
      <c r="D551" s="81" t="s">
        <v>23</v>
      </c>
      <c r="E551" s="81">
        <f>E549-E550</f>
        <v>293220</v>
      </c>
      <c r="F551" s="81"/>
      <c r="G551" s="82">
        <f>G549-G550</f>
        <v>264162.16216216213</v>
      </c>
      <c r="H551" s="82">
        <f>H549-H550</f>
        <v>29057.837837837833</v>
      </c>
      <c r="I551" s="82">
        <f>I549-I550</f>
        <v>44027.027027027019</v>
      </c>
      <c r="J551" s="105">
        <f>J549-J550</f>
        <v>4842.9729729729725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293219.99999999994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15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Invoice!B2760</f>
        <v>3</v>
      </c>
      <c r="C555" s="88" t="str">
        <f>Invoice!E2760</f>
        <v>GEL PEN JOYKO GP-266 ITECH HITAM</v>
      </c>
      <c r="D555" s="89">
        <f>Invoice!H2760</f>
        <v>27600</v>
      </c>
      <c r="E555" s="81">
        <f t="shared" si="75"/>
        <v>82800</v>
      </c>
      <c r="F555" s="81"/>
      <c r="G555" s="82">
        <f t="shared" si="76"/>
        <v>74594.594594594586</v>
      </c>
      <c r="H555" s="83">
        <f t="shared" si="77"/>
        <v>8205.405405405405</v>
      </c>
      <c r="I555" s="83">
        <f t="shared" si="78"/>
        <v>24864.864864864863</v>
      </c>
      <c r="J555" s="103">
        <f t="shared" si="79"/>
        <v>2735.135135135135</v>
      </c>
    </row>
    <row r="556" spans="1:10" ht="12.75" customHeight="1" x14ac:dyDescent="0.25">
      <c r="A556" s="101"/>
      <c r="D556" s="81"/>
      <c r="E556" s="81">
        <f>(E555*Invoice!I2760)+((E555-(E555*Invoice!I2760))*Invoice!J2760)</f>
        <v>8280</v>
      </c>
      <c r="F556" s="81"/>
      <c r="G556" s="90">
        <f>E556/1.11</f>
        <v>7459.4594594594591</v>
      </c>
      <c r="H556" s="91">
        <f>G556*11%</f>
        <v>820.54054054054052</v>
      </c>
      <c r="I556" s="91">
        <f>G556/B555</f>
        <v>2486.4864864864862</v>
      </c>
      <c r="J556" s="104">
        <f>H556/B555</f>
        <v>273.51351351351349</v>
      </c>
    </row>
    <row r="557" spans="1:10" ht="12.75" customHeight="1" x14ac:dyDescent="0.25">
      <c r="A557" s="101"/>
      <c r="D557" s="81" t="s">
        <v>23</v>
      </c>
      <c r="E557" s="81">
        <f>E555-E556</f>
        <v>74520</v>
      </c>
      <c r="F557" s="81"/>
      <c r="G557" s="82">
        <f>G555-G556</f>
        <v>67135.135135135133</v>
      </c>
      <c r="H557" s="82">
        <f>H555-H556</f>
        <v>7384.8648648648641</v>
      </c>
      <c r="I557" s="82">
        <f>I555-I556</f>
        <v>22378.378378378377</v>
      </c>
      <c r="J557" s="105">
        <f>J555-J556</f>
        <v>2461.6216216216217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74520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G473+G479+G485+G491+G497+G503+G509+G515+G521+G527+G533+G539+G545+G551+G557</f>
        <v>2169441.4414414414</v>
      </c>
      <c r="H560" s="108">
        <f>H473+H479+H485+H491+H497+H503+H509+H515+H521+H527+H533+H539+H545+H551+H557</f>
        <v>238638.55855855852</v>
      </c>
      <c r="I560" s="107"/>
      <c r="J560" s="109">
        <f>H474+H480+H486+H492+H498+H504+H510+H516+H522+H528+H534+H540+H546+H552+H558</f>
        <v>2408080</v>
      </c>
    </row>
    <row r="562" spans="1:10" ht="12.75" customHeight="1" x14ac:dyDescent="0.25">
      <c r="A562" s="94" t="s">
        <v>1</v>
      </c>
      <c r="B562" s="95">
        <f>Invoice!E2852</f>
        <v>23120026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Invoice!B2860</f>
        <v>1</v>
      </c>
      <c r="C564" s="88" t="str">
        <f>Invoice!E2860</f>
        <v>CORRECTION TAPE KENKO CT-809 (8M x 5MM)</v>
      </c>
      <c r="D564" s="89">
        <f>Invoice!H2860</f>
        <v>54000</v>
      </c>
      <c r="E564" s="81">
        <f>D564*B564</f>
        <v>54000</v>
      </c>
      <c r="F564" s="81"/>
      <c r="G564" s="82">
        <f>E564/1.11</f>
        <v>48648.648648648646</v>
      </c>
      <c r="H564" s="83">
        <f>G564*11%</f>
        <v>5351.3513513513508</v>
      </c>
      <c r="I564" s="83">
        <f>G564/B564</f>
        <v>48648.648648648646</v>
      </c>
      <c r="J564" s="103">
        <f>H564/B564</f>
        <v>5351.3513513513508</v>
      </c>
    </row>
    <row r="565" spans="1:10" ht="12.75" customHeight="1" x14ac:dyDescent="0.25">
      <c r="A565" s="101"/>
      <c r="D565" s="81"/>
      <c r="E565" s="81">
        <f>(E564*Invoice!I2860)+((E564-(E564*Invoice!I2860))*Invoice!J2860)</f>
        <v>5400</v>
      </c>
      <c r="F565" s="81"/>
      <c r="G565" s="90">
        <f>E565/1.11</f>
        <v>4864.8648648648641</v>
      </c>
      <c r="H565" s="91">
        <f>G565*11%</f>
        <v>535.1351351351351</v>
      </c>
      <c r="I565" s="91">
        <f>G565/B564</f>
        <v>4864.8648648648641</v>
      </c>
      <c r="J565" s="104">
        <f>H565/B564</f>
        <v>535.1351351351351</v>
      </c>
    </row>
    <row r="566" spans="1:10" ht="12.75" customHeight="1" x14ac:dyDescent="0.25">
      <c r="A566" s="101"/>
      <c r="D566" s="81" t="s">
        <v>23</v>
      </c>
      <c r="E566" s="81">
        <f>E564-E565</f>
        <v>48600</v>
      </c>
      <c r="F566" s="81"/>
      <c r="G566" s="82">
        <f>G564-G565</f>
        <v>43783.78378378378</v>
      </c>
      <c r="H566" s="82">
        <f>H564-H565</f>
        <v>4816.2162162162158</v>
      </c>
      <c r="I566" s="82">
        <f>I564-I565</f>
        <v>43783.78378378378</v>
      </c>
      <c r="J566" s="105">
        <f>J564-J565</f>
        <v>4816.2162162162158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48599.999999999993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Invoice!B2861</f>
        <v>1</v>
      </c>
      <c r="C570" s="88" t="str">
        <f>Invoice!E2861</f>
        <v>STAPLER SDI 1104</v>
      </c>
      <c r="D570" s="89">
        <f>Invoice!H2861</f>
        <v>234000</v>
      </c>
      <c r="E570" s="81">
        <f t="shared" ref="E570:E594" si="80">D570*B570</f>
        <v>234000</v>
      </c>
      <c r="F570" s="81"/>
      <c r="G570" s="82">
        <f t="shared" ref="G570:G594" si="81">E570/1.11</f>
        <v>210810.8108108108</v>
      </c>
      <c r="H570" s="83">
        <f t="shared" ref="H570:H594" si="82">G570*11%</f>
        <v>23189.189189189186</v>
      </c>
      <c r="I570" s="83">
        <f t="shared" ref="I570:I594" si="83">G570/B570</f>
        <v>210810.8108108108</v>
      </c>
      <c r="J570" s="103">
        <f t="shared" ref="J570:J594" si="84">H570/B570</f>
        <v>23189.189189189186</v>
      </c>
    </row>
    <row r="571" spans="1:10" ht="12.75" customHeight="1" x14ac:dyDescent="0.25">
      <c r="A571" s="101"/>
      <c r="D571" s="81"/>
      <c r="E571" s="81">
        <f>(E570*Invoice!I2861)+((E570-(E570*Invoice!I2861))*Invoice!J2861)</f>
        <v>0</v>
      </c>
      <c r="F571" s="81"/>
      <c r="G571" s="90">
        <f>E571/1.11</f>
        <v>0</v>
      </c>
      <c r="H571" s="91">
        <f>G571*11%</f>
        <v>0</v>
      </c>
      <c r="I571" s="91">
        <f>G571/B570</f>
        <v>0</v>
      </c>
      <c r="J571" s="104">
        <f>H571/B570</f>
        <v>0</v>
      </c>
    </row>
    <row r="572" spans="1:10" ht="12.75" customHeight="1" x14ac:dyDescent="0.25">
      <c r="A572" s="101"/>
      <c r="D572" s="81" t="s">
        <v>23</v>
      </c>
      <c r="E572" s="81">
        <f>E570-E571</f>
        <v>234000</v>
      </c>
      <c r="F572" s="81"/>
      <c r="G572" s="82">
        <f>G570-G571</f>
        <v>210810.8108108108</v>
      </c>
      <c r="H572" s="82">
        <f>H570-H571</f>
        <v>23189.189189189186</v>
      </c>
      <c r="I572" s="82">
        <f>I570-I571</f>
        <v>210810.8108108108</v>
      </c>
      <c r="J572" s="105">
        <f>J570-J571</f>
        <v>23189.189189189186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234000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Invoice!B2862</f>
        <v>1</v>
      </c>
      <c r="C576" s="88" t="str">
        <f>Invoice!E2862</f>
        <v>GUNTING KENKO SC-838N</v>
      </c>
      <c r="D576" s="89">
        <f>Invoice!H2862</f>
        <v>79800</v>
      </c>
      <c r="E576" s="81">
        <f t="shared" si="80"/>
        <v>79800</v>
      </c>
      <c r="F576" s="81"/>
      <c r="G576" s="82">
        <f t="shared" si="81"/>
        <v>71891.891891891879</v>
      </c>
      <c r="H576" s="83">
        <f t="shared" si="82"/>
        <v>7908.1081081081065</v>
      </c>
      <c r="I576" s="83">
        <f t="shared" si="83"/>
        <v>71891.891891891879</v>
      </c>
      <c r="J576" s="103">
        <f t="shared" si="84"/>
        <v>7908.1081081081065</v>
      </c>
    </row>
    <row r="577" spans="1:10" ht="12.75" customHeight="1" x14ac:dyDescent="0.25">
      <c r="A577" s="101"/>
      <c r="D577" s="81"/>
      <c r="E577" s="81">
        <f>(E576*Invoice!I2862)+((E576-(E576*Invoice!I2862))*Invoice!J2862)</f>
        <v>7980</v>
      </c>
      <c r="F577" s="81"/>
      <c r="G577" s="90">
        <f>E577/1.11</f>
        <v>7189.1891891891883</v>
      </c>
      <c r="H577" s="91">
        <f>G577*11%</f>
        <v>790.81081081081072</v>
      </c>
      <c r="I577" s="91">
        <f>G577/B576</f>
        <v>7189.1891891891883</v>
      </c>
      <c r="J577" s="104">
        <f>H577/B576</f>
        <v>790.81081081081072</v>
      </c>
    </row>
    <row r="578" spans="1:10" ht="12.75" customHeight="1" x14ac:dyDescent="0.25">
      <c r="A578" s="101"/>
      <c r="D578" s="81" t="s">
        <v>23</v>
      </c>
      <c r="E578" s="81">
        <f>E576-E577</f>
        <v>71820</v>
      </c>
      <c r="F578" s="81"/>
      <c r="G578" s="82">
        <f>G576-G577</f>
        <v>64702.702702702692</v>
      </c>
      <c r="H578" s="82">
        <f>H576-H577</f>
        <v>7117.2972972972957</v>
      </c>
      <c r="I578" s="82">
        <f>I576-I577</f>
        <v>64702.702702702692</v>
      </c>
      <c r="J578" s="105">
        <f>J576-J577</f>
        <v>7117.2972972972957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71819.999999999985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Invoice!B2863</f>
        <v>1</v>
      </c>
      <c r="C582" s="88" t="str">
        <f>Invoice!E2863</f>
        <v>GUNTING KENKO SC-848N</v>
      </c>
      <c r="D582" s="89">
        <f>Invoice!H2863</f>
        <v>118800</v>
      </c>
      <c r="E582" s="81">
        <f t="shared" si="80"/>
        <v>118800</v>
      </c>
      <c r="F582" s="81"/>
      <c r="G582" s="82">
        <f t="shared" si="81"/>
        <v>107027.02702702701</v>
      </c>
      <c r="H582" s="83">
        <f t="shared" si="82"/>
        <v>11772.972972972972</v>
      </c>
      <c r="I582" s="83">
        <f t="shared" si="83"/>
        <v>107027.02702702701</v>
      </c>
      <c r="J582" s="103">
        <f t="shared" si="84"/>
        <v>11772.972972972972</v>
      </c>
    </row>
    <row r="583" spans="1:10" ht="12.75" customHeight="1" x14ac:dyDescent="0.25">
      <c r="A583" s="101"/>
      <c r="D583" s="81"/>
      <c r="E583" s="81">
        <f>(E582*Invoice!I2863)+((E582-(E582*Invoice!I2863))*Invoice!J2863)</f>
        <v>11880</v>
      </c>
      <c r="F583" s="81"/>
      <c r="G583" s="90">
        <f>E583/1.11</f>
        <v>10702.702702702702</v>
      </c>
      <c r="H583" s="91">
        <f>G583*11%</f>
        <v>1177.2972972972973</v>
      </c>
      <c r="I583" s="91">
        <f>G583/B582</f>
        <v>10702.702702702702</v>
      </c>
      <c r="J583" s="104">
        <f>H583/B582</f>
        <v>1177.2972972972973</v>
      </c>
    </row>
    <row r="584" spans="1:10" ht="12.75" customHeight="1" x14ac:dyDescent="0.25">
      <c r="A584" s="101"/>
      <c r="D584" s="81" t="s">
        <v>23</v>
      </c>
      <c r="E584" s="81">
        <f>E582-E583</f>
        <v>106920</v>
      </c>
      <c r="F584" s="81"/>
      <c r="G584" s="82">
        <f>G582-G583</f>
        <v>96324.324324324305</v>
      </c>
      <c r="H584" s="82">
        <f>H582-H583</f>
        <v>10595.675675675675</v>
      </c>
      <c r="I584" s="82">
        <f>I582-I583</f>
        <v>96324.324324324305</v>
      </c>
      <c r="J584" s="105">
        <f>J582-J583</f>
        <v>10595.675675675675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106919.99999999999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Invoice!B2864</f>
        <v>1</v>
      </c>
      <c r="C588" s="88" t="str">
        <f>Invoice!E2864</f>
        <v>MAP DATA A4 1935</v>
      </c>
      <c r="D588" s="89">
        <f>Invoice!H2864</f>
        <v>75000</v>
      </c>
      <c r="E588" s="81">
        <f t="shared" si="80"/>
        <v>75000</v>
      </c>
      <c r="F588" s="81"/>
      <c r="G588" s="82">
        <f t="shared" si="81"/>
        <v>67567.567567567559</v>
      </c>
      <c r="H588" s="83">
        <f t="shared" si="82"/>
        <v>7432.4324324324316</v>
      </c>
      <c r="I588" s="83">
        <f t="shared" si="83"/>
        <v>67567.567567567559</v>
      </c>
      <c r="J588" s="103">
        <f t="shared" si="84"/>
        <v>7432.4324324324316</v>
      </c>
    </row>
    <row r="589" spans="1:10" ht="12.75" customHeight="1" x14ac:dyDescent="0.25">
      <c r="A589" s="101"/>
      <c r="D589" s="81"/>
      <c r="E589" s="81">
        <f>(E588*Invoice!I2864)+((E588-(E588*Invoice!I2864))*Invoice!J2864)</f>
        <v>0</v>
      </c>
      <c r="F589" s="81"/>
      <c r="G589" s="90">
        <f>E589/1.11</f>
        <v>0</v>
      </c>
      <c r="H589" s="91">
        <f>G589*11%</f>
        <v>0</v>
      </c>
      <c r="I589" s="91">
        <f>G589/B588</f>
        <v>0</v>
      </c>
      <c r="J589" s="104">
        <f>H589/B588</f>
        <v>0</v>
      </c>
    </row>
    <row r="590" spans="1:10" ht="12.75" customHeight="1" x14ac:dyDescent="0.25">
      <c r="A590" s="101"/>
      <c r="D590" s="81" t="s">
        <v>23</v>
      </c>
      <c r="E590" s="81">
        <f>E588-E589</f>
        <v>75000</v>
      </c>
      <c r="F590" s="81"/>
      <c r="G590" s="82">
        <f>G588-G589</f>
        <v>67567.567567567559</v>
      </c>
      <c r="H590" s="82">
        <f>H588-H589</f>
        <v>7432.4324324324316</v>
      </c>
      <c r="I590" s="82">
        <f>I588-I589</f>
        <v>67567.567567567559</v>
      </c>
      <c r="J590" s="105">
        <f>J588-J589</f>
        <v>7432.4324324324316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74999.999999999985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Invoice!B2865</f>
        <v>1</v>
      </c>
      <c r="C594" s="88" t="str">
        <f>Invoice!E2865</f>
        <v>MAP A5 F 8517</v>
      </c>
      <c r="D594" s="89">
        <f>Invoice!H2865</f>
        <v>85000</v>
      </c>
      <c r="E594" s="81">
        <f t="shared" si="80"/>
        <v>85000</v>
      </c>
      <c r="F594" s="81"/>
      <c r="G594" s="82">
        <f t="shared" si="81"/>
        <v>76576.576576576568</v>
      </c>
      <c r="H594" s="83">
        <f t="shared" si="82"/>
        <v>8423.4234234234227</v>
      </c>
      <c r="I594" s="83">
        <f t="shared" si="83"/>
        <v>76576.576576576568</v>
      </c>
      <c r="J594" s="103">
        <f t="shared" si="84"/>
        <v>8423.4234234234227</v>
      </c>
    </row>
    <row r="595" spans="1:10" ht="12.75" customHeight="1" x14ac:dyDescent="0.25">
      <c r="A595" s="101"/>
      <c r="D595" s="81"/>
      <c r="E595" s="81">
        <f>(E594*Invoice!I2865)+((E594-(E594*Invoice!I2865))*Invoice!J2865)</f>
        <v>0</v>
      </c>
      <c r="F595" s="81"/>
      <c r="G595" s="90">
        <f>E595/1.11</f>
        <v>0</v>
      </c>
      <c r="H595" s="91">
        <f>G595*11%</f>
        <v>0</v>
      </c>
      <c r="I595" s="91">
        <f>G595/B594</f>
        <v>0</v>
      </c>
      <c r="J595" s="104">
        <f>H595/B594</f>
        <v>0</v>
      </c>
    </row>
    <row r="596" spans="1:10" ht="12.75" customHeight="1" x14ac:dyDescent="0.25">
      <c r="A596" s="101"/>
      <c r="D596" s="81" t="s">
        <v>23</v>
      </c>
      <c r="E596" s="81">
        <f>E594-E595</f>
        <v>85000</v>
      </c>
      <c r="F596" s="81"/>
      <c r="G596" s="82">
        <f>G594-G595</f>
        <v>76576.576576576568</v>
      </c>
      <c r="H596" s="82">
        <f>H594-H595</f>
        <v>8423.4234234234227</v>
      </c>
      <c r="I596" s="82">
        <f>I594-I595</f>
        <v>76576.576576576568</v>
      </c>
      <c r="J596" s="105">
        <f>J594-J595</f>
        <v>8423.4234234234227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84999.999999999985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G566+G572+G578+G584+G590+G596</f>
        <v>559765.76576576568</v>
      </c>
      <c r="H599" s="108">
        <f>H566+H572+H578+H584+H590+H596</f>
        <v>61574.234234234231</v>
      </c>
      <c r="I599" s="107"/>
      <c r="J599" s="109">
        <f>H567+H573+H579+H585+H591+H597</f>
        <v>621340</v>
      </c>
    </row>
    <row r="601" spans="1:10" ht="12.75" customHeight="1" x14ac:dyDescent="0.25">
      <c r="A601" s="94" t="s">
        <v>1</v>
      </c>
      <c r="B601" s="95">
        <f>Invoice!E2966</f>
        <v>23120027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Invoice!B2974</f>
        <v>200</v>
      </c>
      <c r="C603" s="88" t="str">
        <f>Invoice!E2974</f>
        <v>STAPLER KENKO HD-10</v>
      </c>
      <c r="D603" s="89">
        <f>Invoice!H2974</f>
        <v>93000</v>
      </c>
      <c r="E603" s="81">
        <f>D603*B603</f>
        <v>18600000</v>
      </c>
      <c r="F603" s="81"/>
      <c r="G603" s="82">
        <f>E603/1.11</f>
        <v>16756756.756756755</v>
      </c>
      <c r="H603" s="83">
        <f>G603*11%</f>
        <v>1843243.2432432431</v>
      </c>
      <c r="I603" s="83">
        <f>G603/B603</f>
        <v>83783.783783783772</v>
      </c>
      <c r="J603" s="103">
        <f>H603/B603</f>
        <v>9216.2162162162149</v>
      </c>
    </row>
    <row r="604" spans="1:10" ht="12.75" customHeight="1" x14ac:dyDescent="0.25">
      <c r="A604" s="101"/>
      <c r="D604" s="81"/>
      <c r="E604" s="81">
        <f>(E603*Invoice!I2974)+((E603-(E603*Invoice!I2974))*Invoice!J2974)</f>
        <v>2511000</v>
      </c>
      <c r="F604" s="81"/>
      <c r="G604" s="90">
        <f>E604/1.11</f>
        <v>2262162.1621621619</v>
      </c>
      <c r="H604" s="91">
        <f>G604*11%</f>
        <v>248837.83783783781</v>
      </c>
      <c r="I604" s="91">
        <f>G604/B603</f>
        <v>11310.81081081081</v>
      </c>
      <c r="J604" s="104">
        <f>H604/B603</f>
        <v>1244.1891891891892</v>
      </c>
    </row>
    <row r="605" spans="1:10" ht="12.75" customHeight="1" x14ac:dyDescent="0.25">
      <c r="A605" s="101"/>
      <c r="D605" s="81" t="s">
        <v>23</v>
      </c>
      <c r="E605" s="81">
        <f>E603-E604</f>
        <v>16089000</v>
      </c>
      <c r="F605" s="81"/>
      <c r="G605" s="82">
        <f>G603-G604</f>
        <v>14494594.594594592</v>
      </c>
      <c r="H605" s="82">
        <f>H603-H604</f>
        <v>1594405.4054054052</v>
      </c>
      <c r="I605" s="82">
        <f>I603-I604</f>
        <v>72472.972972972959</v>
      </c>
      <c r="J605" s="105">
        <f>J603-J604</f>
        <v>7972.0270270270257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16088999.999999998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6"/>
      <c r="B608" s="107"/>
      <c r="C608" s="107"/>
      <c r="D608" s="107"/>
      <c r="E608" s="107"/>
      <c r="F608" s="107"/>
      <c r="G608" s="108">
        <f>G605</f>
        <v>14494594.594594592</v>
      </c>
      <c r="H608" s="108">
        <f>H605</f>
        <v>1594405.4054054052</v>
      </c>
      <c r="I608" s="107"/>
      <c r="J608" s="109">
        <f>H606</f>
        <v>16088999.999999998</v>
      </c>
    </row>
    <row r="610" spans="1:10" ht="12.75" customHeight="1" x14ac:dyDescent="0.25">
      <c r="A610" s="94" t="s">
        <v>1</v>
      </c>
      <c r="B610" s="95">
        <f>Invoice!E3080</f>
        <v>23120028</v>
      </c>
      <c r="C610" s="96"/>
      <c r="D610" s="97"/>
      <c r="E610" s="97"/>
      <c r="F610" s="97"/>
      <c r="G610" s="98"/>
      <c r="H610" s="99"/>
      <c r="I610" s="99"/>
      <c r="J610" s="100"/>
    </row>
    <row r="611" spans="1:10" ht="12.75" customHeight="1" x14ac:dyDescent="0.25">
      <c r="A611" s="101">
        <v>1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Invoice!B3088</f>
        <v>500</v>
      </c>
      <c r="C612" s="88" t="str">
        <f>Invoice!E3088</f>
        <v>PAPER TRIGONAL CLIP KENKO NO. 1</v>
      </c>
      <c r="D612" s="89">
        <f>Invoice!H3088</f>
        <v>1700</v>
      </c>
      <c r="E612" s="81">
        <f>D612*B612</f>
        <v>850000</v>
      </c>
      <c r="F612" s="81"/>
      <c r="G612" s="82">
        <f>E612/1.11</f>
        <v>765765.76576576568</v>
      </c>
      <c r="H612" s="83">
        <f>G612*11%</f>
        <v>84234.234234234231</v>
      </c>
      <c r="I612" s="83">
        <f>G612/B612</f>
        <v>1531.5315315315313</v>
      </c>
      <c r="J612" s="103">
        <f>H612/B612</f>
        <v>168.46846846846847</v>
      </c>
    </row>
    <row r="613" spans="1:10" ht="12.75" customHeight="1" x14ac:dyDescent="0.25">
      <c r="A613" s="101"/>
      <c r="D613" s="81"/>
      <c r="E613" s="81">
        <f>(E612*Invoice!I3088)+((E612-(E612*Invoice!I3088))*Invoice!J3088)</f>
        <v>119000.00000000001</v>
      </c>
      <c r="F613" s="81"/>
      <c r="G613" s="90">
        <f>E613/1.11</f>
        <v>107207.2072072072</v>
      </c>
      <c r="H613" s="91">
        <f>G613*11%</f>
        <v>11792.792792792792</v>
      </c>
      <c r="I613" s="91">
        <f>G613/B612</f>
        <v>214.41441441441441</v>
      </c>
      <c r="J613" s="104">
        <f>H613/B612</f>
        <v>23.585585585585584</v>
      </c>
    </row>
    <row r="614" spans="1:10" ht="12.75" customHeight="1" x14ac:dyDescent="0.25">
      <c r="A614" s="101"/>
      <c r="D614" s="81" t="s">
        <v>23</v>
      </c>
      <c r="E614" s="81">
        <f>E612-E613</f>
        <v>731000</v>
      </c>
      <c r="F614" s="81"/>
      <c r="G614" s="82">
        <f>G612-G613</f>
        <v>658558.55855855846</v>
      </c>
      <c r="H614" s="82">
        <f>H612-H613</f>
        <v>72441.441441441435</v>
      </c>
      <c r="I614" s="82">
        <f>I612-I613</f>
        <v>1317.1171171171168</v>
      </c>
      <c r="J614" s="105">
        <f>J612-J613</f>
        <v>144.88288288288288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730999.99999999988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2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Invoice!B3089</f>
        <v>25</v>
      </c>
      <c r="C618" s="88" t="str">
        <f>Invoice!E3089</f>
        <v>GUNTING KENKO SC-838N</v>
      </c>
      <c r="D618" s="89">
        <f>Invoice!H3089</f>
        <v>79800</v>
      </c>
      <c r="E618" s="81">
        <f t="shared" ref="E618:E624" si="85">D618*B618</f>
        <v>1995000</v>
      </c>
      <c r="F618" s="81"/>
      <c r="G618" s="82">
        <f t="shared" ref="G618:G624" si="86">E618/1.11</f>
        <v>1797297.297297297</v>
      </c>
      <c r="H618" s="83">
        <f t="shared" ref="H618:H624" si="87">G618*11%</f>
        <v>197702.70270270266</v>
      </c>
      <c r="I618" s="83">
        <f t="shared" ref="I618:I624" si="88">G618/B618</f>
        <v>71891.891891891879</v>
      </c>
      <c r="J618" s="103">
        <f t="shared" ref="J618:J624" si="89">H618/B618</f>
        <v>7908.1081081081065</v>
      </c>
    </row>
    <row r="619" spans="1:10" ht="12.75" customHeight="1" x14ac:dyDescent="0.25">
      <c r="A619" s="101"/>
      <c r="D619" s="81"/>
      <c r="E619" s="81">
        <f>(E618*Invoice!I3089)+((E618-(E618*Invoice!I3089))*Invoice!J3089)</f>
        <v>279300</v>
      </c>
      <c r="F619" s="81"/>
      <c r="G619" s="90">
        <f>E619/1.11</f>
        <v>251621.6216216216</v>
      </c>
      <c r="H619" s="91">
        <f>G619*11%</f>
        <v>27678.378378378377</v>
      </c>
      <c r="I619" s="91">
        <f>G619/B618</f>
        <v>10064.864864864863</v>
      </c>
      <c r="J619" s="104">
        <f>H619/B618</f>
        <v>1107.135135135135</v>
      </c>
    </row>
    <row r="620" spans="1:10" ht="12.75" customHeight="1" x14ac:dyDescent="0.25">
      <c r="A620" s="101"/>
      <c r="D620" s="81" t="s">
        <v>23</v>
      </c>
      <c r="E620" s="81">
        <f>E618-E619</f>
        <v>1715700</v>
      </c>
      <c r="F620" s="81"/>
      <c r="G620" s="82">
        <f>G618-G619</f>
        <v>1545675.6756756755</v>
      </c>
      <c r="H620" s="82">
        <f>H618-H619</f>
        <v>170024.32432432429</v>
      </c>
      <c r="I620" s="82">
        <f>I618-I619</f>
        <v>61827.027027027012</v>
      </c>
      <c r="J620" s="105">
        <f>J618-J619</f>
        <v>6800.9729729729715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1715699.9999999998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3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Invoice!B3090</f>
        <v>3</v>
      </c>
      <c r="C624" s="88" t="str">
        <f>Invoice!E3090</f>
        <v>RAK SUSUN BESI 5 SUSUN</v>
      </c>
      <c r="D624" s="89">
        <f>Invoice!H3090</f>
        <v>110000</v>
      </c>
      <c r="E624" s="81">
        <f t="shared" si="85"/>
        <v>330000</v>
      </c>
      <c r="F624" s="81"/>
      <c r="G624" s="82">
        <f t="shared" si="86"/>
        <v>297297.29729729728</v>
      </c>
      <c r="H624" s="83">
        <f t="shared" si="87"/>
        <v>32702.7027027027</v>
      </c>
      <c r="I624" s="83">
        <f t="shared" si="88"/>
        <v>99099.099099099098</v>
      </c>
      <c r="J624" s="103">
        <f t="shared" si="89"/>
        <v>10900.900900900901</v>
      </c>
    </row>
    <row r="625" spans="1:10" ht="12.75" customHeight="1" x14ac:dyDescent="0.25">
      <c r="A625" s="101"/>
      <c r="D625" s="81"/>
      <c r="E625" s="81">
        <f>(E624*Invoice!I3090)+((E624-(E624*Invoice!I3090))*Invoice!J3090)</f>
        <v>0</v>
      </c>
      <c r="F625" s="81"/>
      <c r="G625" s="90">
        <f>E625/1.11</f>
        <v>0</v>
      </c>
      <c r="H625" s="91">
        <f>G625*11%</f>
        <v>0</v>
      </c>
      <c r="I625" s="91">
        <f>G625/B624</f>
        <v>0</v>
      </c>
      <c r="J625" s="104">
        <f>H625/B624</f>
        <v>0</v>
      </c>
    </row>
    <row r="626" spans="1:10" ht="12.75" customHeight="1" x14ac:dyDescent="0.25">
      <c r="A626" s="101"/>
      <c r="D626" s="81" t="s">
        <v>23</v>
      </c>
      <c r="E626" s="81">
        <f>E624-E625</f>
        <v>330000</v>
      </c>
      <c r="F626" s="81"/>
      <c r="G626" s="82">
        <f>G624-G625</f>
        <v>297297.29729729728</v>
      </c>
      <c r="H626" s="82">
        <f>H624-H625</f>
        <v>32702.7027027027</v>
      </c>
      <c r="I626" s="82">
        <f>I624-I625</f>
        <v>99099.099099099098</v>
      </c>
      <c r="J626" s="105">
        <f>J624-J625</f>
        <v>10900.900900900901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330000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G614+G620+G626</f>
        <v>2501531.5315315314</v>
      </c>
      <c r="H629" s="108">
        <f>H614+H620+H626</f>
        <v>275168.46846846846</v>
      </c>
      <c r="I629" s="107"/>
      <c r="J629" s="109">
        <f>H615+H621+H627</f>
        <v>2776699.9999999995</v>
      </c>
    </row>
    <row r="631" spans="1:10" ht="12.75" customHeight="1" x14ac:dyDescent="0.25">
      <c r="A631" s="94" t="s">
        <v>1</v>
      </c>
      <c r="B631" s="95">
        <f>Invoice!E3194</f>
        <v>23120029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288</v>
      </c>
      <c r="C633" s="88" t="str">
        <f>Invoice!E3202</f>
        <v>GEL PEN KENKO HI-TECH-H 0.28 MM HITAM</v>
      </c>
      <c r="D633" s="89">
        <f>Invoice!H3202</f>
        <v>39000</v>
      </c>
      <c r="E633" s="81">
        <f>D633*B633</f>
        <v>11232000</v>
      </c>
      <c r="F633" s="81"/>
      <c r="G633" s="82">
        <f>E633/1.11</f>
        <v>10118918.918918919</v>
      </c>
      <c r="H633" s="83">
        <f>G633*11%</f>
        <v>1113081.0810810812</v>
      </c>
      <c r="I633" s="83">
        <f>G633/B633</f>
        <v>35135.135135135133</v>
      </c>
      <c r="J633" s="103">
        <f>H633/B633</f>
        <v>3864.864864864865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1516320</v>
      </c>
      <c r="F634" s="81"/>
      <c r="G634" s="90">
        <f>E634/1.11</f>
        <v>1366054.054054054</v>
      </c>
      <c r="H634" s="91">
        <f>G634*11%</f>
        <v>150265.94594594595</v>
      </c>
      <c r="I634" s="91">
        <f>G634/B633</f>
        <v>4743.2432432432433</v>
      </c>
      <c r="J634" s="104">
        <f>H634/B633</f>
        <v>521.75675675675677</v>
      </c>
    </row>
    <row r="635" spans="1:10" ht="12.75" customHeight="1" x14ac:dyDescent="0.25">
      <c r="A635" s="101"/>
      <c r="D635" s="81" t="s">
        <v>23</v>
      </c>
      <c r="E635" s="81">
        <f>E633-E634</f>
        <v>9715680</v>
      </c>
      <c r="F635" s="81"/>
      <c r="G635" s="82">
        <f>G633-G634</f>
        <v>8752864.8648648653</v>
      </c>
      <c r="H635" s="82">
        <f>H633-H634</f>
        <v>962815.13513513526</v>
      </c>
      <c r="I635" s="82">
        <f>I633-I634</f>
        <v>30391.89189189189</v>
      </c>
      <c r="J635" s="105">
        <f>J633-J634</f>
        <v>3343.1081081081084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9715680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8752864.8648648653</v>
      </c>
      <c r="H638" s="108">
        <f>H635</f>
        <v>962815.13513513526</v>
      </c>
      <c r="I638" s="107"/>
      <c r="J638" s="109">
        <f>H636</f>
        <v>9715680</v>
      </c>
    </row>
    <row r="640" spans="1:10" ht="12.75" customHeight="1" x14ac:dyDescent="0.25">
      <c r="A640" s="94" t="s">
        <v>1</v>
      </c>
      <c r="B640" s="95">
        <f>Invoice!E3308</f>
        <v>23120030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108</v>
      </c>
      <c r="C642" s="88" t="str">
        <f>Invoice!E3316</f>
        <v>CORRECTION FLUID JOYKO CF-S209</v>
      </c>
      <c r="D642" s="89">
        <f>Invoice!H3316</f>
        <v>41400</v>
      </c>
      <c r="E642" s="81">
        <f>D642*B642</f>
        <v>4471200</v>
      </c>
      <c r="F642" s="81"/>
      <c r="G642" s="82">
        <f>E642/1.11</f>
        <v>4028108.1081081079</v>
      </c>
      <c r="H642" s="83">
        <f>G642*11%</f>
        <v>443091.89189189189</v>
      </c>
      <c r="I642" s="83">
        <f>G642/B642</f>
        <v>37297.297297297293</v>
      </c>
      <c r="J642" s="103">
        <f>H642/B642</f>
        <v>4102.7027027027025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754515</v>
      </c>
      <c r="F643" s="81"/>
      <c r="G643" s="90">
        <f>E643/1.11</f>
        <v>679743.2432432432</v>
      </c>
      <c r="H643" s="91">
        <f>G643*11%</f>
        <v>74771.756756756746</v>
      </c>
      <c r="I643" s="91">
        <f>G643/B642</f>
        <v>6293.9189189189183</v>
      </c>
      <c r="J643" s="104">
        <f>H643/B642</f>
        <v>692.33108108108092</v>
      </c>
    </row>
    <row r="644" spans="1:10" ht="12.75" customHeight="1" x14ac:dyDescent="0.25">
      <c r="A644" s="101"/>
      <c r="D644" s="81" t="s">
        <v>23</v>
      </c>
      <c r="E644" s="81">
        <f>E642-E643</f>
        <v>3716685</v>
      </c>
      <c r="F644" s="81"/>
      <c r="G644" s="82">
        <f>G642-G643</f>
        <v>3348364.8648648649</v>
      </c>
      <c r="H644" s="82">
        <f>H642-H643</f>
        <v>368320.13513513515</v>
      </c>
      <c r="I644" s="82">
        <f>I642-I643</f>
        <v>31003.378378378373</v>
      </c>
      <c r="J644" s="105">
        <f>J642-J643</f>
        <v>3410.3716216216217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3716685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2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Invoice!B3317</f>
        <v>72</v>
      </c>
      <c r="C648" s="88" t="str">
        <f>Invoice!E3317</f>
        <v>CORRECTION FLUID JOYKO CF-S209A</v>
      </c>
      <c r="D648" s="89">
        <f>Invoice!H3317</f>
        <v>41400</v>
      </c>
      <c r="E648" s="81">
        <f t="shared" ref="E648" si="90">D648*B648</f>
        <v>2980800</v>
      </c>
      <c r="F648" s="81"/>
      <c r="G648" s="82">
        <f t="shared" ref="G648" si="91">E648/1.11</f>
        <v>2685405.405405405</v>
      </c>
      <c r="H648" s="83">
        <f t="shared" ref="H648" si="92">G648*11%</f>
        <v>295394.59459459456</v>
      </c>
      <c r="I648" s="83">
        <f t="shared" ref="I648" si="93">G648/B648</f>
        <v>37297.297297297293</v>
      </c>
      <c r="J648" s="103">
        <f t="shared" ref="J648" si="94">H648/B648</f>
        <v>4102.7027027027025</v>
      </c>
    </row>
    <row r="649" spans="1:10" ht="12.75" customHeight="1" x14ac:dyDescent="0.25">
      <c r="A649" s="101"/>
      <c r="D649" s="81"/>
      <c r="E649" s="81">
        <f>(E648*Invoice!I3317)+((E648-(E648*Invoice!I3317))*Invoice!J3317)</f>
        <v>503010</v>
      </c>
      <c r="F649" s="81"/>
      <c r="G649" s="90">
        <f>E649/1.11</f>
        <v>453162.16216216213</v>
      </c>
      <c r="H649" s="91">
        <f>G649*11%</f>
        <v>49847.837837837833</v>
      </c>
      <c r="I649" s="91">
        <f>G649/B648</f>
        <v>6293.9189189189183</v>
      </c>
      <c r="J649" s="104">
        <f>H649/B648</f>
        <v>692.33108108108104</v>
      </c>
    </row>
    <row r="650" spans="1:10" ht="12.75" customHeight="1" x14ac:dyDescent="0.25">
      <c r="A650" s="101"/>
      <c r="D650" s="81" t="s">
        <v>23</v>
      </c>
      <c r="E650" s="81">
        <f>E648-E649</f>
        <v>2477790</v>
      </c>
      <c r="F650" s="81"/>
      <c r="G650" s="82">
        <f>G648-G649</f>
        <v>2232243.2432432426</v>
      </c>
      <c r="H650" s="82">
        <f>H648-H649</f>
        <v>245546.75675675672</v>
      </c>
      <c r="I650" s="82">
        <f>I648-I649</f>
        <v>31003.378378378373</v>
      </c>
      <c r="J650" s="105">
        <f>J648-J649</f>
        <v>3410.3716216216217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2477789.9999999995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6"/>
      <c r="B653" s="107"/>
      <c r="C653" s="107"/>
      <c r="D653" s="107"/>
      <c r="E653" s="107"/>
      <c r="F653" s="107"/>
      <c r="G653" s="108">
        <f>G644+G650</f>
        <v>5580608.108108107</v>
      </c>
      <c r="H653" s="108">
        <f>H644+H650</f>
        <v>613866.89189189184</v>
      </c>
      <c r="I653" s="107"/>
      <c r="J653" s="109">
        <f>H645+H651</f>
        <v>6194475</v>
      </c>
    </row>
    <row r="655" spans="1:10" ht="12.75" customHeight="1" x14ac:dyDescent="0.25">
      <c r="A655" s="94" t="s">
        <v>1</v>
      </c>
      <c r="B655" s="95">
        <f>Invoice!E3422</f>
        <v>23120031</v>
      </c>
      <c r="C655" s="96"/>
      <c r="D655" s="97"/>
      <c r="E655" s="97"/>
      <c r="F655" s="97"/>
      <c r="G655" s="98"/>
      <c r="H655" s="99"/>
      <c r="I655" s="99"/>
      <c r="J655" s="100"/>
    </row>
    <row r="656" spans="1:10" ht="12.75" customHeight="1" x14ac:dyDescent="0.25">
      <c r="A656" s="101">
        <v>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Invoice!B3430</f>
        <v>12</v>
      </c>
      <c r="C657" s="88" t="str">
        <f>Invoice!E3430</f>
        <v>NOTEBOOK KANCING SZB-32K-1008-23</v>
      </c>
      <c r="D657" s="89">
        <f>Invoice!H3430</f>
        <v>18000</v>
      </c>
      <c r="E657" s="81">
        <f>D657*B657</f>
        <v>216000</v>
      </c>
      <c r="F657" s="81"/>
      <c r="G657" s="82">
        <f>E657/1.11</f>
        <v>194594.59459459459</v>
      </c>
      <c r="H657" s="83">
        <f>G657*11%</f>
        <v>21405.405405405403</v>
      </c>
      <c r="I657" s="83">
        <f>G657/B657</f>
        <v>16216.216216216215</v>
      </c>
      <c r="J657" s="103">
        <f>H657/B657</f>
        <v>1783.7837837837835</v>
      </c>
    </row>
    <row r="658" spans="1:10" ht="12.75" customHeight="1" x14ac:dyDescent="0.25">
      <c r="A658" s="101"/>
      <c r="D658" s="81"/>
      <c r="E658" s="81">
        <f>(E657*Invoice!I3430)+((E657-(E657*Invoice!I3430))*Invoice!J3430)</f>
        <v>0</v>
      </c>
      <c r="F658" s="81"/>
      <c r="G658" s="90">
        <f>E658/1.11</f>
        <v>0</v>
      </c>
      <c r="H658" s="91">
        <f>G658*11%</f>
        <v>0</v>
      </c>
      <c r="I658" s="91">
        <f>G658/B657</f>
        <v>0</v>
      </c>
      <c r="J658" s="104">
        <f>H658/B657</f>
        <v>0</v>
      </c>
    </row>
    <row r="659" spans="1:10" ht="12.75" customHeight="1" x14ac:dyDescent="0.25">
      <c r="A659" s="101"/>
      <c r="D659" s="81" t="s">
        <v>23</v>
      </c>
      <c r="E659" s="81">
        <f>E657-E658</f>
        <v>216000</v>
      </c>
      <c r="F659" s="81"/>
      <c r="G659" s="82">
        <f>G657-G658</f>
        <v>194594.59459459459</v>
      </c>
      <c r="H659" s="82">
        <f>H657-H658</f>
        <v>21405.405405405403</v>
      </c>
      <c r="I659" s="82">
        <f>I657-I658</f>
        <v>16216.216216216215</v>
      </c>
      <c r="J659" s="105">
        <f>J657-J658</f>
        <v>1783.7837837837835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216000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Invoice!B3431</f>
        <v>12</v>
      </c>
      <c r="C663" s="88" t="str">
        <f>Invoice!E3431</f>
        <v>NOTEBOOK KANCING SZB-32K-1008-22</v>
      </c>
      <c r="D663" s="89">
        <f>Invoice!H3431</f>
        <v>18000</v>
      </c>
      <c r="E663" s="81">
        <f t="shared" ref="E663:E675" si="95">D663*B663</f>
        <v>216000</v>
      </c>
      <c r="F663" s="81"/>
      <c r="G663" s="82">
        <f t="shared" ref="G663:G675" si="96">E663/1.11</f>
        <v>194594.59459459459</v>
      </c>
      <c r="H663" s="83">
        <f t="shared" ref="H663:H675" si="97">G663*11%</f>
        <v>21405.405405405403</v>
      </c>
      <c r="I663" s="83">
        <f t="shared" ref="I663:I675" si="98">G663/B663</f>
        <v>16216.216216216215</v>
      </c>
      <c r="J663" s="103">
        <f t="shared" ref="J663:J675" si="99">H663/B663</f>
        <v>1783.7837837837835</v>
      </c>
    </row>
    <row r="664" spans="1:10" ht="12.75" customHeight="1" x14ac:dyDescent="0.25">
      <c r="A664" s="101"/>
      <c r="D664" s="81"/>
      <c r="E664" s="81">
        <f>(E663*Invoice!I3431)+((E663-(E663*Invoice!I3431))*Invoice!J3431)</f>
        <v>0</v>
      </c>
      <c r="F664" s="81"/>
      <c r="G664" s="90">
        <f>E664/1.11</f>
        <v>0</v>
      </c>
      <c r="H664" s="91">
        <f>G664*11%</f>
        <v>0</v>
      </c>
      <c r="I664" s="91">
        <f>G664/B663</f>
        <v>0</v>
      </c>
      <c r="J664" s="104">
        <f>H664/B663</f>
        <v>0</v>
      </c>
    </row>
    <row r="665" spans="1:10" ht="12.75" customHeight="1" x14ac:dyDescent="0.25">
      <c r="A665" s="101"/>
      <c r="D665" s="81" t="s">
        <v>23</v>
      </c>
      <c r="E665" s="81">
        <f>E663-E664</f>
        <v>216000</v>
      </c>
      <c r="F665" s="81"/>
      <c r="G665" s="82">
        <f>G663-G664</f>
        <v>194594.59459459459</v>
      </c>
      <c r="H665" s="82">
        <f>H663-H664</f>
        <v>21405.405405405403</v>
      </c>
      <c r="I665" s="82">
        <f>I663-I664</f>
        <v>16216.216216216215</v>
      </c>
      <c r="J665" s="105">
        <f>J663-J664</f>
        <v>1783.7837837837835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216000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Invoice!B3432</f>
        <v>1</v>
      </c>
      <c r="C669" s="88" t="str">
        <f>Invoice!E3432</f>
        <v>TAS KARUNG WIN/LS 35x40 CM</v>
      </c>
      <c r="D669" s="89">
        <f>Invoice!H3432</f>
        <v>140000</v>
      </c>
      <c r="E669" s="81">
        <f t="shared" si="95"/>
        <v>140000</v>
      </c>
      <c r="F669" s="81"/>
      <c r="G669" s="82">
        <f t="shared" si="96"/>
        <v>126126.12612612611</v>
      </c>
      <c r="H669" s="83">
        <f t="shared" si="97"/>
        <v>13873.873873873872</v>
      </c>
      <c r="I669" s="83">
        <f t="shared" si="98"/>
        <v>126126.12612612611</v>
      </c>
      <c r="J669" s="103">
        <f t="shared" si="99"/>
        <v>13873.873873873872</v>
      </c>
    </row>
    <row r="670" spans="1:10" ht="12.75" customHeight="1" x14ac:dyDescent="0.25">
      <c r="A670" s="101"/>
      <c r="D670" s="81"/>
      <c r="E670" s="81">
        <f>(E669*Invoice!I3432)+((E669-(E669*Invoice!I3432))*Invoice!J3432)</f>
        <v>0</v>
      </c>
      <c r="F670" s="81"/>
      <c r="G670" s="90">
        <f>E670/1.11</f>
        <v>0</v>
      </c>
      <c r="H670" s="91">
        <f>G670*11%</f>
        <v>0</v>
      </c>
      <c r="I670" s="91">
        <f>G670/B669</f>
        <v>0</v>
      </c>
      <c r="J670" s="104">
        <f>H670/B669</f>
        <v>0</v>
      </c>
    </row>
    <row r="671" spans="1:10" ht="12.75" customHeight="1" x14ac:dyDescent="0.25">
      <c r="A671" s="101"/>
      <c r="D671" s="81" t="s">
        <v>23</v>
      </c>
      <c r="E671" s="81">
        <f>E669-E670</f>
        <v>140000</v>
      </c>
      <c r="F671" s="81"/>
      <c r="G671" s="82">
        <f>G669-G670</f>
        <v>126126.12612612611</v>
      </c>
      <c r="H671" s="82">
        <f>H669-H670</f>
        <v>13873.873873873872</v>
      </c>
      <c r="I671" s="82">
        <f>I669-I670</f>
        <v>126126.12612612611</v>
      </c>
      <c r="J671" s="105">
        <f>J669-J670</f>
        <v>13873.873873873872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139999.99999999997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Invoice!B3433</f>
        <v>1</v>
      </c>
      <c r="C675" s="88" t="str">
        <f>Invoice!E3433</f>
        <v>TAS KARUNG WIN/LS 45x50 CM</v>
      </c>
      <c r="D675" s="89">
        <f>Invoice!H3433</f>
        <v>177000</v>
      </c>
      <c r="E675" s="81">
        <f t="shared" si="95"/>
        <v>177000</v>
      </c>
      <c r="F675" s="81"/>
      <c r="G675" s="82">
        <f t="shared" si="96"/>
        <v>159459.45945945944</v>
      </c>
      <c r="H675" s="83">
        <f t="shared" si="97"/>
        <v>17540.54054054054</v>
      </c>
      <c r="I675" s="83">
        <f t="shared" si="98"/>
        <v>159459.45945945944</v>
      </c>
      <c r="J675" s="103">
        <f t="shared" si="99"/>
        <v>17540.54054054054</v>
      </c>
    </row>
    <row r="676" spans="1:10" ht="12.75" customHeight="1" x14ac:dyDescent="0.25">
      <c r="A676" s="101"/>
      <c r="D676" s="81"/>
      <c r="E676" s="81">
        <f>(E675*Invoice!I3433)+((E675-(E675*Invoice!I3433))*Invoice!J3433)</f>
        <v>0</v>
      </c>
      <c r="F676" s="81"/>
      <c r="G676" s="90">
        <f>E676/1.11</f>
        <v>0</v>
      </c>
      <c r="H676" s="91">
        <f>G676*11%</f>
        <v>0</v>
      </c>
      <c r="I676" s="91">
        <f>G676/B675</f>
        <v>0</v>
      </c>
      <c r="J676" s="104">
        <f>H676/B675</f>
        <v>0</v>
      </c>
    </row>
    <row r="677" spans="1:10" ht="12.75" customHeight="1" x14ac:dyDescent="0.25">
      <c r="A677" s="101"/>
      <c r="D677" s="81" t="s">
        <v>23</v>
      </c>
      <c r="E677" s="81">
        <f>E675-E676</f>
        <v>177000</v>
      </c>
      <c r="F677" s="81"/>
      <c r="G677" s="82">
        <f>G675-G676</f>
        <v>159459.45945945944</v>
      </c>
      <c r="H677" s="82">
        <f>H675-H676</f>
        <v>17540.54054054054</v>
      </c>
      <c r="I677" s="82">
        <f>I675-I676</f>
        <v>159459.45945945944</v>
      </c>
      <c r="J677" s="105">
        <f>J675-J676</f>
        <v>17540.54054054054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176999.99999999997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6"/>
      <c r="B680" s="107"/>
      <c r="C680" s="107"/>
      <c r="D680" s="107"/>
      <c r="E680" s="107"/>
      <c r="F680" s="107"/>
      <c r="G680" s="108">
        <f>G659+G665+G671+G677</f>
        <v>674774.77477477468</v>
      </c>
      <c r="H680" s="108">
        <f>H659+H665+H671+H677</f>
        <v>74225.225225225207</v>
      </c>
      <c r="I680" s="107"/>
      <c r="J680" s="109">
        <f>H660+H666+H672+H678</f>
        <v>749000</v>
      </c>
    </row>
    <row r="682" spans="1:10" ht="12.75" customHeight="1" x14ac:dyDescent="0.25">
      <c r="A682" s="94" t="s">
        <v>1</v>
      </c>
      <c r="B682" s="95">
        <f>Invoice!E3536</f>
        <v>23120032</v>
      </c>
      <c r="C682" s="96"/>
      <c r="D682" s="97"/>
      <c r="E682" s="97"/>
      <c r="F682" s="97"/>
      <c r="G682" s="98"/>
      <c r="H682" s="99"/>
      <c r="I682" s="99"/>
      <c r="J682" s="100"/>
    </row>
    <row r="683" spans="1:10" ht="12.75" customHeight="1" x14ac:dyDescent="0.25">
      <c r="A683" s="101">
        <v>1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Invoice!B3544</f>
        <v>144</v>
      </c>
      <c r="C684" s="88" t="str">
        <f>Invoice!E3544</f>
        <v>GEL PEN TRIFELLO HI-TECH TF-1190 BIRU</v>
      </c>
      <c r="D684" s="89">
        <f>Invoice!H3544</f>
        <v>28500</v>
      </c>
      <c r="E684" s="81">
        <f>D684*B684</f>
        <v>4104000</v>
      </c>
      <c r="F684" s="81"/>
      <c r="G684" s="82">
        <f>E684/1.11</f>
        <v>3697297.297297297</v>
      </c>
      <c r="H684" s="83">
        <f>G684*11%</f>
        <v>406702.70270270266</v>
      </c>
      <c r="I684" s="83">
        <f>G684/B684</f>
        <v>25675.675675675673</v>
      </c>
      <c r="J684" s="103">
        <f>H684/B684</f>
        <v>2824.3243243243242</v>
      </c>
    </row>
    <row r="685" spans="1:10" ht="12.75" customHeight="1" x14ac:dyDescent="0.25">
      <c r="A685" s="101"/>
      <c r="D685" s="81"/>
      <c r="E685" s="81">
        <f>(E684*Invoice!I3544)+((E684-(E684*Invoice!I3544))*Invoice!J3544)</f>
        <v>0</v>
      </c>
      <c r="F685" s="81"/>
      <c r="G685" s="90">
        <f>E685/1.11</f>
        <v>0</v>
      </c>
      <c r="H685" s="91">
        <f>G685*11%</f>
        <v>0</v>
      </c>
      <c r="I685" s="91">
        <f>G685/B684</f>
        <v>0</v>
      </c>
      <c r="J685" s="104">
        <f>H685/B684</f>
        <v>0</v>
      </c>
    </row>
    <row r="686" spans="1:10" ht="12.75" customHeight="1" x14ac:dyDescent="0.25">
      <c r="A686" s="101"/>
      <c r="D686" s="81" t="s">
        <v>23</v>
      </c>
      <c r="E686" s="81">
        <f>E684-E685</f>
        <v>4104000</v>
      </c>
      <c r="F686" s="81"/>
      <c r="G686" s="82">
        <f>G684-G685</f>
        <v>3697297.297297297</v>
      </c>
      <c r="H686" s="82">
        <f>H684-H685</f>
        <v>406702.70270270266</v>
      </c>
      <c r="I686" s="82">
        <f>I684-I685</f>
        <v>25675.675675675673</v>
      </c>
      <c r="J686" s="105">
        <f>J684-J685</f>
        <v>2824.3243243243242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4103999.9999999995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2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Invoice!B3545</f>
        <v>288</v>
      </c>
      <c r="C690" s="88" t="str">
        <f>Invoice!E3545</f>
        <v>GEL PEN TRIFELLO HI-TECH TF-1190 HITAM</v>
      </c>
      <c r="D690" s="89">
        <f>Invoice!H3545</f>
        <v>28500</v>
      </c>
      <c r="E690" s="81">
        <f t="shared" ref="E690" si="100">D690*B690</f>
        <v>8208000</v>
      </c>
      <c r="F690" s="81"/>
      <c r="G690" s="82">
        <f t="shared" ref="G690" si="101">E690/1.11</f>
        <v>7394594.5945945941</v>
      </c>
      <c r="H690" s="83">
        <f t="shared" ref="H690" si="102">G690*11%</f>
        <v>813405.40540540533</v>
      </c>
      <c r="I690" s="83">
        <f t="shared" ref="I690" si="103">G690/B690</f>
        <v>25675.675675675673</v>
      </c>
      <c r="J690" s="103">
        <f t="shared" ref="J690" si="104">H690/B690</f>
        <v>2824.3243243243242</v>
      </c>
    </row>
    <row r="691" spans="1:10" ht="12.75" customHeight="1" x14ac:dyDescent="0.25">
      <c r="A691" s="101"/>
      <c r="D691" s="81"/>
      <c r="E691" s="81">
        <f>(E690*Invoice!I3545)+((E690-(E690*Invoice!I3545))*Invoice!J3545)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8208000</v>
      </c>
      <c r="F692" s="81"/>
      <c r="G692" s="82">
        <f>G690-G691</f>
        <v>7394594.5945945941</v>
      </c>
      <c r="H692" s="82">
        <f>H690-H691</f>
        <v>813405.40540540533</v>
      </c>
      <c r="I692" s="82">
        <f>I690-I691</f>
        <v>25675.675675675673</v>
      </c>
      <c r="J692" s="105">
        <f>J690-J691</f>
        <v>2824.3243243243242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8207999.9999999991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6"/>
      <c r="B695" s="107"/>
      <c r="C695" s="107"/>
      <c r="D695" s="107"/>
      <c r="E695" s="107"/>
      <c r="F695" s="107"/>
      <c r="G695" s="108">
        <f>G686+G692</f>
        <v>11091891.891891891</v>
      </c>
      <c r="H695" s="108">
        <f>H686+H692</f>
        <v>1220108.1081081079</v>
      </c>
      <c r="I695" s="107"/>
      <c r="J695" s="109">
        <f>H687+H693</f>
        <v>12311999.999999998</v>
      </c>
    </row>
    <row r="697" spans="1:10" ht="12.75" customHeight="1" x14ac:dyDescent="0.25">
      <c r="A697" s="94" t="s">
        <v>1</v>
      </c>
      <c r="B697" s="95">
        <f>Invoice!E3650</f>
        <v>23120033</v>
      </c>
      <c r="C697" s="96"/>
      <c r="D697" s="97"/>
      <c r="E697" s="97"/>
      <c r="F697" s="97"/>
      <c r="G697" s="98"/>
      <c r="H697" s="99"/>
      <c r="I697" s="99"/>
      <c r="J697" s="100"/>
    </row>
    <row r="698" spans="1:10" ht="12.75" customHeight="1" x14ac:dyDescent="0.25">
      <c r="A698" s="101">
        <v>1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Invoice!B3658</f>
        <v>500</v>
      </c>
      <c r="C699" s="88" t="str">
        <f>Invoice!E3658</f>
        <v>PAPER TRIGONAL CLIP KENKO NO. 1</v>
      </c>
      <c r="D699" s="89">
        <f>Invoice!H3658</f>
        <v>1700</v>
      </c>
      <c r="E699" s="81">
        <f>D699*B699</f>
        <v>850000</v>
      </c>
      <c r="F699" s="81"/>
      <c r="G699" s="82">
        <f>E699/1.11</f>
        <v>765765.76576576568</v>
      </c>
      <c r="H699" s="83">
        <f>G699*11%</f>
        <v>84234.234234234231</v>
      </c>
      <c r="I699" s="83">
        <f>G699/B699</f>
        <v>1531.5315315315313</v>
      </c>
      <c r="J699" s="103">
        <f>H699/B699</f>
        <v>168.46846846846847</v>
      </c>
    </row>
    <row r="700" spans="1:10" ht="12.75" customHeight="1" x14ac:dyDescent="0.25">
      <c r="A700" s="101"/>
      <c r="D700" s="81"/>
      <c r="E700" s="81">
        <f>(E699*Invoice!I3658)+((E699-(E699*Invoice!I3658))*Invoice!J3658)</f>
        <v>119000.00000000001</v>
      </c>
      <c r="F700" s="81"/>
      <c r="G700" s="90">
        <f>E700/1.11</f>
        <v>107207.2072072072</v>
      </c>
      <c r="H700" s="91">
        <f>G700*11%</f>
        <v>11792.792792792792</v>
      </c>
      <c r="I700" s="91">
        <f>G700/B699</f>
        <v>214.41441441441441</v>
      </c>
      <c r="J700" s="104">
        <f>H700/B699</f>
        <v>23.585585585585584</v>
      </c>
    </row>
    <row r="701" spans="1:10" ht="12.75" customHeight="1" x14ac:dyDescent="0.25">
      <c r="A701" s="101"/>
      <c r="D701" s="81" t="s">
        <v>23</v>
      </c>
      <c r="E701" s="81">
        <f>E699-E700</f>
        <v>731000</v>
      </c>
      <c r="F701" s="81"/>
      <c r="G701" s="82">
        <f>G699-G700</f>
        <v>658558.55855855846</v>
      </c>
      <c r="H701" s="82">
        <f>H699-H700</f>
        <v>72441.441441441435</v>
      </c>
      <c r="I701" s="82">
        <f>I699-I700</f>
        <v>1317.1171171171168</v>
      </c>
      <c r="J701" s="105">
        <f>J699-J700</f>
        <v>144.88288288288288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730999.99999999988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2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Invoice!B3659</f>
        <v>400</v>
      </c>
      <c r="C705" s="88" t="str">
        <f>Invoice!E3659</f>
        <v>PAPER JUMBO CLIP KENKO NO. 5</v>
      </c>
      <c r="D705" s="89">
        <f>Invoice!H3659</f>
        <v>4300</v>
      </c>
      <c r="E705" s="81">
        <f t="shared" ref="E705:E711" si="105">D705*B705</f>
        <v>1720000</v>
      </c>
      <c r="F705" s="81"/>
      <c r="G705" s="82">
        <f t="shared" ref="G705:G711" si="106">E705/1.11</f>
        <v>1549549.5495495494</v>
      </c>
      <c r="H705" s="83">
        <f t="shared" ref="H705:H711" si="107">G705*11%</f>
        <v>170450.45045045044</v>
      </c>
      <c r="I705" s="83">
        <f t="shared" ref="I705:I711" si="108">G705/B705</f>
        <v>3873.8738738738734</v>
      </c>
      <c r="J705" s="103">
        <f t="shared" ref="J705:J711" si="109">H705/B705</f>
        <v>426.12612612612611</v>
      </c>
    </row>
    <row r="706" spans="1:10" ht="12.75" customHeight="1" x14ac:dyDescent="0.25">
      <c r="A706" s="101"/>
      <c r="D706" s="81"/>
      <c r="E706" s="81">
        <f>(E705*Invoice!I3659)+((E705-(E705*Invoice!I3659))*Invoice!J3659)</f>
        <v>240800.00000000003</v>
      </c>
      <c r="F706" s="81"/>
      <c r="G706" s="90">
        <f>E706/1.11</f>
        <v>216936.93693693695</v>
      </c>
      <c r="H706" s="91">
        <f>G706*11%</f>
        <v>23863.063063063066</v>
      </c>
      <c r="I706" s="91">
        <f>G706/B705</f>
        <v>542.34234234234236</v>
      </c>
      <c r="J706" s="104">
        <f>H706/B705</f>
        <v>59.657657657657666</v>
      </c>
    </row>
    <row r="707" spans="1:10" ht="12.75" customHeight="1" x14ac:dyDescent="0.25">
      <c r="A707" s="101"/>
      <c r="D707" s="81" t="s">
        <v>23</v>
      </c>
      <c r="E707" s="81">
        <f>E705-E706</f>
        <v>1479200</v>
      </c>
      <c r="F707" s="81"/>
      <c r="G707" s="82">
        <f>G705-G706</f>
        <v>1332612.6126126123</v>
      </c>
      <c r="H707" s="82">
        <f>H705-H706</f>
        <v>146587.38738738737</v>
      </c>
      <c r="I707" s="82">
        <f>I705-I706</f>
        <v>3331.5315315315311</v>
      </c>
      <c r="J707" s="105">
        <f>J705-J706</f>
        <v>366.46846846846847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1479199.9999999998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3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Invoice!B3660</f>
        <v>36</v>
      </c>
      <c r="C711" s="88" t="str">
        <f>Invoice!E3660</f>
        <v>LEM STICK KENKO 8 GR (KECIL) isi 30 pc</v>
      </c>
      <c r="D711" s="89">
        <f>Invoice!H3660</f>
        <v>66000</v>
      </c>
      <c r="E711" s="81">
        <f t="shared" si="105"/>
        <v>2376000</v>
      </c>
      <c r="F711" s="81"/>
      <c r="G711" s="82">
        <f t="shared" si="106"/>
        <v>2140540.5405405401</v>
      </c>
      <c r="H711" s="83">
        <f t="shared" si="107"/>
        <v>235459.45945945941</v>
      </c>
      <c r="I711" s="83">
        <f t="shared" si="108"/>
        <v>59459.459459459445</v>
      </c>
      <c r="J711" s="103">
        <f t="shared" si="109"/>
        <v>6540.540540540539</v>
      </c>
    </row>
    <row r="712" spans="1:10" ht="12.75" customHeight="1" x14ac:dyDescent="0.25">
      <c r="A712" s="101"/>
      <c r="D712" s="81"/>
      <c r="E712" s="81">
        <f>(E711*Invoice!I3660)+((E711-(E711*Invoice!I3660))*Invoice!J3660)</f>
        <v>332640.00000000006</v>
      </c>
      <c r="F712" s="81"/>
      <c r="G712" s="90">
        <f>E712/1.11</f>
        <v>299675.67567567568</v>
      </c>
      <c r="H712" s="91">
        <f>G712*11%</f>
        <v>32964.324324324327</v>
      </c>
      <c r="I712" s="91">
        <f>G712/B711</f>
        <v>8324.3243243243251</v>
      </c>
      <c r="J712" s="104">
        <f>H712/B711</f>
        <v>915.67567567567573</v>
      </c>
    </row>
    <row r="713" spans="1:10" ht="12.75" customHeight="1" x14ac:dyDescent="0.25">
      <c r="A713" s="101"/>
      <c r="D713" s="81" t="s">
        <v>23</v>
      </c>
      <c r="E713" s="81">
        <f>E711-E712</f>
        <v>2043360</v>
      </c>
      <c r="F713" s="81"/>
      <c r="G713" s="82">
        <f>G711-G712</f>
        <v>1840864.8648648644</v>
      </c>
      <c r="H713" s="82">
        <f>H711-H712</f>
        <v>202495.13513513509</v>
      </c>
      <c r="I713" s="82">
        <f>I711-I712</f>
        <v>51135.135135135119</v>
      </c>
      <c r="J713" s="105">
        <f>J711-J712</f>
        <v>5624.8648648648632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2043359.9999999995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6"/>
      <c r="B716" s="107"/>
      <c r="C716" s="107"/>
      <c r="D716" s="107"/>
      <c r="E716" s="107"/>
      <c r="F716" s="107"/>
      <c r="G716" s="108">
        <f>G701+G707+G713</f>
        <v>3832036.036036035</v>
      </c>
      <c r="H716" s="108">
        <f>H701+H707+H713</f>
        <v>421523.96396396391</v>
      </c>
      <c r="I716" s="107"/>
      <c r="J716" s="109">
        <f>H702+H708+H714</f>
        <v>4253559.9999999991</v>
      </c>
    </row>
    <row r="718" spans="1:10" ht="12.75" customHeight="1" x14ac:dyDescent="0.25">
      <c r="A718" s="94" t="s">
        <v>1</v>
      </c>
      <c r="B718" s="95">
        <f>Invoice!E3764</f>
        <v>23120034</v>
      </c>
      <c r="C718" s="96"/>
      <c r="D718" s="97"/>
      <c r="E718" s="97"/>
      <c r="F718" s="97"/>
      <c r="G718" s="98"/>
      <c r="H718" s="99"/>
      <c r="I718" s="99"/>
      <c r="J718" s="100"/>
    </row>
    <row r="719" spans="1:10" ht="12.75" customHeight="1" x14ac:dyDescent="0.25">
      <c r="A719" s="101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Invoice!B3772</f>
        <v>60</v>
      </c>
      <c r="C720" s="88" t="str">
        <f>Invoice!E3772</f>
        <v>ISI CUTTER 18 MM KENKO L-150 (BESAR)</v>
      </c>
      <c r="D720" s="89">
        <f>Invoice!H3772</f>
        <v>64800</v>
      </c>
      <c r="E720" s="81">
        <f>D720*B720</f>
        <v>3888000</v>
      </c>
      <c r="F720" s="81"/>
      <c r="G720" s="82">
        <f>E720/1.11</f>
        <v>3502702.7027027025</v>
      </c>
      <c r="H720" s="83">
        <f>G720*11%</f>
        <v>385297.29729729728</v>
      </c>
      <c r="I720" s="83">
        <f>G720/B720</f>
        <v>58378.378378378373</v>
      </c>
      <c r="J720" s="103">
        <f>H720/B720</f>
        <v>6421.6216216216217</v>
      </c>
    </row>
    <row r="721" spans="1:10" ht="12.75" customHeight="1" x14ac:dyDescent="0.25">
      <c r="A721" s="101"/>
      <c r="D721" s="81"/>
      <c r="E721" s="81">
        <f>(E720*Invoice!I3772)+((E720-(E720*Invoice!I3772))*Invoice!J3772)</f>
        <v>505440</v>
      </c>
      <c r="F721" s="81"/>
      <c r="G721" s="90">
        <f>E721/1.11</f>
        <v>455351.3513513513</v>
      </c>
      <c r="H721" s="91">
        <f>G721*11%</f>
        <v>50088.648648648646</v>
      </c>
      <c r="I721" s="91">
        <f>G721/B720</f>
        <v>7589.1891891891883</v>
      </c>
      <c r="J721" s="104">
        <f>H721/B720</f>
        <v>834.81081081081072</v>
      </c>
    </row>
    <row r="722" spans="1:10" ht="12.75" customHeight="1" x14ac:dyDescent="0.25">
      <c r="A722" s="101"/>
      <c r="D722" s="81" t="s">
        <v>23</v>
      </c>
      <c r="E722" s="81">
        <f>E720-E721</f>
        <v>3382560</v>
      </c>
      <c r="F722" s="81"/>
      <c r="G722" s="82">
        <f>G720-G721</f>
        <v>3047351.351351351</v>
      </c>
      <c r="H722" s="82">
        <f>H720-H721</f>
        <v>335208.64864864864</v>
      </c>
      <c r="I722" s="82">
        <f>I720-I721</f>
        <v>50789.189189189186</v>
      </c>
      <c r="J722" s="105">
        <f>J720-J721</f>
        <v>5586.8108108108108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3382559.9999999995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2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Invoice!B3773</f>
        <v>0</v>
      </c>
      <c r="C726" s="88">
        <f>Invoice!E3773</f>
        <v>0</v>
      </c>
      <c r="D726" s="89">
        <f>Invoice!H3773</f>
        <v>0</v>
      </c>
      <c r="E726" s="81">
        <f t="shared" ref="E726:E810" si="110">D726*B726</f>
        <v>0</v>
      </c>
      <c r="F726" s="81"/>
      <c r="G726" s="82">
        <f t="shared" ref="G726:G810" si="111">E726/1.11</f>
        <v>0</v>
      </c>
      <c r="H726" s="83">
        <f t="shared" ref="H726:H810" si="112">G726*11%</f>
        <v>0</v>
      </c>
      <c r="I726" s="83" t="e">
        <f t="shared" ref="I726:I810" si="113">G726/B726</f>
        <v>#DIV/0!</v>
      </c>
      <c r="J726" s="103" t="e">
        <f t="shared" ref="J726:J810" si="114">H726/B726</f>
        <v>#DIV/0!</v>
      </c>
    </row>
    <row r="727" spans="1:10" ht="12.75" customHeight="1" x14ac:dyDescent="0.25">
      <c r="A727" s="101"/>
      <c r="D727" s="81"/>
      <c r="E727" s="81">
        <f>(E726*Invoice!I3773)+((E726-(E726*Invoice!I3773))*Invoice!J3773)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3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Invoice!B3774</f>
        <v>0</v>
      </c>
      <c r="C732" s="88">
        <f>Invoice!E3774</f>
        <v>0</v>
      </c>
      <c r="D732" s="89">
        <f>Invoice!H3774</f>
        <v>0</v>
      </c>
      <c r="E732" s="81">
        <f t="shared" si="110"/>
        <v>0</v>
      </c>
      <c r="F732" s="81"/>
      <c r="G732" s="82">
        <f t="shared" si="111"/>
        <v>0</v>
      </c>
      <c r="H732" s="83">
        <f t="shared" si="112"/>
        <v>0</v>
      </c>
      <c r="I732" s="83" t="e">
        <f t="shared" si="113"/>
        <v>#DIV/0!</v>
      </c>
      <c r="J732" s="103" t="e">
        <f t="shared" si="114"/>
        <v>#DIV/0!</v>
      </c>
    </row>
    <row r="733" spans="1:10" ht="12.75" customHeight="1" x14ac:dyDescent="0.25">
      <c r="A733" s="101"/>
      <c r="D733" s="81"/>
      <c r="E733" s="81">
        <f>(E732*Invoice!I3774)+((E732-(E732*Invoice!I3774))*Invoice!J3774)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4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Invoice!B3775</f>
        <v>0</v>
      </c>
      <c r="C738" s="88">
        <f>Invoice!E3775</f>
        <v>0</v>
      </c>
      <c r="D738" s="89">
        <f>Invoice!H3775</f>
        <v>0</v>
      </c>
      <c r="E738" s="81">
        <f t="shared" si="110"/>
        <v>0</v>
      </c>
      <c r="F738" s="81"/>
      <c r="G738" s="82">
        <f t="shared" si="111"/>
        <v>0</v>
      </c>
      <c r="H738" s="83">
        <f t="shared" si="112"/>
        <v>0</v>
      </c>
      <c r="I738" s="83" t="e">
        <f t="shared" si="113"/>
        <v>#DIV/0!</v>
      </c>
      <c r="J738" s="103" t="e">
        <f t="shared" si="114"/>
        <v>#DIV/0!</v>
      </c>
    </row>
    <row r="739" spans="1:10" ht="12.75" customHeight="1" x14ac:dyDescent="0.25">
      <c r="A739" s="101"/>
      <c r="D739" s="81"/>
      <c r="E739" s="81">
        <f>(E738*Invoice!I3775)+((E738-(E738*Invoice!I3775))*Invoice!J3775)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5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Invoice!B3776</f>
        <v>0</v>
      </c>
      <c r="C744" s="88">
        <f>Invoice!E3776</f>
        <v>0</v>
      </c>
      <c r="D744" s="89">
        <f>Invoice!H3776</f>
        <v>0</v>
      </c>
      <c r="E744" s="81">
        <f t="shared" si="110"/>
        <v>0</v>
      </c>
      <c r="F744" s="81"/>
      <c r="G744" s="82">
        <f t="shared" si="111"/>
        <v>0</v>
      </c>
      <c r="H744" s="83">
        <f t="shared" si="112"/>
        <v>0</v>
      </c>
      <c r="I744" s="83" t="e">
        <f t="shared" si="113"/>
        <v>#DIV/0!</v>
      </c>
      <c r="J744" s="103" t="e">
        <f t="shared" si="114"/>
        <v>#DIV/0!</v>
      </c>
    </row>
    <row r="745" spans="1:10" ht="12.75" customHeight="1" x14ac:dyDescent="0.25">
      <c r="A745" s="101"/>
      <c r="D745" s="81"/>
      <c r="E745" s="81">
        <f>(E744*Invoice!I3776)+((E744-(E744*Invoice!I3776))*Invoice!J3776)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6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Invoice!B3777</f>
        <v>0</v>
      </c>
      <c r="C750" s="88">
        <f>Invoice!E3777</f>
        <v>0</v>
      </c>
      <c r="D750" s="89">
        <f>Invoice!H3777</f>
        <v>0</v>
      </c>
      <c r="E750" s="81">
        <f t="shared" si="110"/>
        <v>0</v>
      </c>
      <c r="F750" s="81"/>
      <c r="G750" s="82">
        <f t="shared" si="111"/>
        <v>0</v>
      </c>
      <c r="H750" s="83">
        <f t="shared" si="112"/>
        <v>0</v>
      </c>
      <c r="I750" s="83" t="e">
        <f t="shared" si="113"/>
        <v>#DIV/0!</v>
      </c>
      <c r="J750" s="103" t="e">
        <f t="shared" si="114"/>
        <v>#DIV/0!</v>
      </c>
    </row>
    <row r="751" spans="1:10" ht="12.75" customHeight="1" x14ac:dyDescent="0.25">
      <c r="A751" s="101"/>
      <c r="D751" s="81"/>
      <c r="E751" s="81">
        <f>(E750*Invoice!I3777)+((E750-(E750*Invoice!I3777))*Invoice!J3777)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7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Invoice!B3778</f>
        <v>0</v>
      </c>
      <c r="C756" s="88">
        <f>Invoice!E3778</f>
        <v>0</v>
      </c>
      <c r="D756" s="89">
        <f>Invoice!H3778</f>
        <v>0</v>
      </c>
      <c r="E756" s="81">
        <f t="shared" si="110"/>
        <v>0</v>
      </c>
      <c r="F756" s="81"/>
      <c r="G756" s="82">
        <f t="shared" si="111"/>
        <v>0</v>
      </c>
      <c r="H756" s="83">
        <f t="shared" si="112"/>
        <v>0</v>
      </c>
      <c r="I756" s="83" t="e">
        <f t="shared" si="113"/>
        <v>#DIV/0!</v>
      </c>
      <c r="J756" s="103" t="e">
        <f t="shared" si="114"/>
        <v>#DIV/0!</v>
      </c>
    </row>
    <row r="757" spans="1:10" ht="12.75" customHeight="1" x14ac:dyDescent="0.25">
      <c r="A757" s="101"/>
      <c r="D757" s="81"/>
      <c r="E757" s="81">
        <f>(E756*Invoice!I3778)+((E756-(E756*Invoice!I3778))*Invoice!J3778)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8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Invoice!B3779</f>
        <v>0</v>
      </c>
      <c r="C762" s="88">
        <f>Invoice!E3779</f>
        <v>0</v>
      </c>
      <c r="D762" s="89">
        <f>Invoice!H3779</f>
        <v>0</v>
      </c>
      <c r="E762" s="81">
        <f t="shared" si="110"/>
        <v>0</v>
      </c>
      <c r="F762" s="81"/>
      <c r="G762" s="82">
        <f t="shared" si="111"/>
        <v>0</v>
      </c>
      <c r="H762" s="83">
        <f t="shared" si="112"/>
        <v>0</v>
      </c>
      <c r="I762" s="83" t="e">
        <f t="shared" si="113"/>
        <v>#DIV/0!</v>
      </c>
      <c r="J762" s="103" t="e">
        <f t="shared" si="114"/>
        <v>#DIV/0!</v>
      </c>
    </row>
    <row r="763" spans="1:10" ht="12.75" customHeight="1" x14ac:dyDescent="0.25">
      <c r="A763" s="101"/>
      <c r="D763" s="81"/>
      <c r="E763" s="81">
        <f>(E762*Invoice!I3779)+((E762-(E762*Invoice!I3779))*Invoice!J3779)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9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Invoice!B3780</f>
        <v>0</v>
      </c>
      <c r="C768" s="88">
        <f>Invoice!E3780</f>
        <v>0</v>
      </c>
      <c r="D768" s="89">
        <f>Invoice!H3780</f>
        <v>0</v>
      </c>
      <c r="E768" s="81">
        <f t="shared" si="110"/>
        <v>0</v>
      </c>
      <c r="F768" s="81"/>
      <c r="G768" s="82">
        <f t="shared" si="111"/>
        <v>0</v>
      </c>
      <c r="H768" s="83">
        <f t="shared" si="112"/>
        <v>0</v>
      </c>
      <c r="I768" s="83" t="e">
        <f t="shared" si="113"/>
        <v>#DIV/0!</v>
      </c>
      <c r="J768" s="103" t="e">
        <f t="shared" si="114"/>
        <v>#DIV/0!</v>
      </c>
    </row>
    <row r="769" spans="1:10" ht="12.75" customHeight="1" x14ac:dyDescent="0.25">
      <c r="A769" s="101"/>
      <c r="D769" s="81"/>
      <c r="E769" s="81">
        <f>(E768*Invoice!I3780)+((E768-(E768*Invoice!I3780))*Invoice!J3780)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10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Invoice!B3781</f>
        <v>0</v>
      </c>
      <c r="C774" s="88">
        <f>Invoice!E3781</f>
        <v>0</v>
      </c>
      <c r="D774" s="89">
        <f>Invoice!H3781</f>
        <v>0</v>
      </c>
      <c r="E774" s="81">
        <f t="shared" si="110"/>
        <v>0</v>
      </c>
      <c r="F774" s="81"/>
      <c r="G774" s="82">
        <f t="shared" si="111"/>
        <v>0</v>
      </c>
      <c r="H774" s="83">
        <f t="shared" si="112"/>
        <v>0</v>
      </c>
      <c r="I774" s="83" t="e">
        <f t="shared" si="113"/>
        <v>#DIV/0!</v>
      </c>
      <c r="J774" s="103" t="e">
        <f t="shared" si="114"/>
        <v>#DIV/0!</v>
      </c>
    </row>
    <row r="775" spans="1:10" ht="12.75" customHeight="1" x14ac:dyDescent="0.25">
      <c r="A775" s="101"/>
      <c r="D775" s="81"/>
      <c r="E775" s="81">
        <f>(E774*Invoice!I3781)+((E774-(E774*Invoice!I3781))*Invoice!J3781)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Invoice!B3782</f>
        <v>0</v>
      </c>
      <c r="C780" s="88">
        <f>Invoice!E3782</f>
        <v>0</v>
      </c>
      <c r="D780" s="89">
        <f>Invoice!H3782</f>
        <v>0</v>
      </c>
      <c r="E780" s="81">
        <f t="shared" si="110"/>
        <v>0</v>
      </c>
      <c r="F780" s="81"/>
      <c r="G780" s="82">
        <f t="shared" si="111"/>
        <v>0</v>
      </c>
      <c r="H780" s="83">
        <f t="shared" si="112"/>
        <v>0</v>
      </c>
      <c r="I780" s="83" t="e">
        <f t="shared" si="113"/>
        <v>#DIV/0!</v>
      </c>
      <c r="J780" s="103" t="e">
        <f t="shared" si="114"/>
        <v>#DIV/0!</v>
      </c>
    </row>
    <row r="781" spans="1:10" ht="12.75" customHeight="1" x14ac:dyDescent="0.25">
      <c r="A781" s="101"/>
      <c r="D781" s="81"/>
      <c r="E781" s="81">
        <f>(E780*Invoice!I3782)+((E780-(E780*Invoice!I3782))*Invoice!J3782)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Invoice!B3783</f>
        <v>0</v>
      </c>
      <c r="C786" s="88">
        <f>Invoice!E3783</f>
        <v>0</v>
      </c>
      <c r="D786" s="89">
        <f>Invoice!H3783</f>
        <v>0</v>
      </c>
      <c r="E786" s="81">
        <f t="shared" si="110"/>
        <v>0</v>
      </c>
      <c r="F786" s="81"/>
      <c r="G786" s="82">
        <f t="shared" si="111"/>
        <v>0</v>
      </c>
      <c r="H786" s="83">
        <f t="shared" si="112"/>
        <v>0</v>
      </c>
      <c r="I786" s="83" t="e">
        <f t="shared" si="113"/>
        <v>#DIV/0!</v>
      </c>
      <c r="J786" s="103" t="e">
        <f t="shared" si="114"/>
        <v>#DIV/0!</v>
      </c>
    </row>
    <row r="787" spans="1:10" ht="12.75" customHeight="1" x14ac:dyDescent="0.25">
      <c r="A787" s="101"/>
      <c r="D787" s="81"/>
      <c r="E787" s="81">
        <f>(E786*Invoice!I3783)+((E786-(E786*Invoice!I3783))*Invoice!J3783)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1">
        <v>13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2"/>
    </row>
    <row r="792" spans="1:10" ht="12.75" customHeight="1" x14ac:dyDescent="0.25">
      <c r="A792" s="101"/>
      <c r="B792" s="80">
        <f>Invoice!B3784</f>
        <v>0</v>
      </c>
      <c r="C792" s="88">
        <f>Invoice!E3784</f>
        <v>0</v>
      </c>
      <c r="D792" s="89">
        <f>Invoice!H3784</f>
        <v>0</v>
      </c>
      <c r="E792" s="81">
        <f t="shared" si="110"/>
        <v>0</v>
      </c>
      <c r="F792" s="81"/>
      <c r="G792" s="82">
        <f t="shared" si="111"/>
        <v>0</v>
      </c>
      <c r="H792" s="83">
        <f t="shared" si="112"/>
        <v>0</v>
      </c>
      <c r="I792" s="83" t="e">
        <f t="shared" si="113"/>
        <v>#DIV/0!</v>
      </c>
      <c r="J792" s="103" t="e">
        <f t="shared" si="114"/>
        <v>#DIV/0!</v>
      </c>
    </row>
    <row r="793" spans="1:10" ht="12.75" customHeight="1" x14ac:dyDescent="0.25">
      <c r="A793" s="101"/>
      <c r="D793" s="81"/>
      <c r="E793" s="81">
        <f>(E792*Invoice!I3784)+((E792-(E792*Invoice!I3784))*Invoice!J3784)</f>
        <v>0</v>
      </c>
      <c r="F793" s="81"/>
      <c r="G793" s="90">
        <f>E793/1.11</f>
        <v>0</v>
      </c>
      <c r="H793" s="91">
        <f>G793*11%</f>
        <v>0</v>
      </c>
      <c r="I793" s="91" t="e">
        <f>G793/B792</f>
        <v>#DIV/0!</v>
      </c>
      <c r="J793" s="104" t="e">
        <f>H793/B792</f>
        <v>#DIV/0!</v>
      </c>
    </row>
    <row r="794" spans="1:10" ht="12.75" customHeight="1" x14ac:dyDescent="0.25">
      <c r="A794" s="101"/>
      <c r="D794" s="81" t="s">
        <v>23</v>
      </c>
      <c r="E794" s="81">
        <f>E792-E793</f>
        <v>0</v>
      </c>
      <c r="F794" s="81"/>
      <c r="G794" s="82">
        <f>G792-G793</f>
        <v>0</v>
      </c>
      <c r="H794" s="82">
        <f>H792-H793</f>
        <v>0</v>
      </c>
      <c r="I794" s="82" t="e">
        <f>I792-I793</f>
        <v>#DIV/0!</v>
      </c>
      <c r="J794" s="105" t="e">
        <f>J792-J793</f>
        <v>#DIV/0!</v>
      </c>
    </row>
    <row r="795" spans="1:10" ht="12.75" customHeight="1" x14ac:dyDescent="0.25">
      <c r="A795" s="101"/>
      <c r="D795" s="81"/>
      <c r="E795" s="81"/>
      <c r="F795" s="81"/>
      <c r="G795" s="82"/>
      <c r="H795" s="83">
        <f>G794+H794</f>
        <v>0</v>
      </c>
      <c r="I795" s="83"/>
      <c r="J795" s="103"/>
    </row>
    <row r="796" spans="1:10" ht="12.75" customHeight="1" x14ac:dyDescent="0.25">
      <c r="A796" s="101"/>
      <c r="B796" s="79"/>
      <c r="D796" s="81"/>
      <c r="E796" s="81"/>
      <c r="F796" s="81"/>
      <c r="G796" s="82"/>
      <c r="H796" s="83"/>
      <c r="I796" s="83"/>
      <c r="J796" s="103"/>
    </row>
    <row r="797" spans="1:10" ht="12.75" customHeight="1" x14ac:dyDescent="0.25">
      <c r="A797" s="101">
        <v>14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Invoice!B3785</f>
        <v>0</v>
      </c>
      <c r="C798" s="88">
        <f>Invoice!E3785</f>
        <v>0</v>
      </c>
      <c r="D798" s="89">
        <f>Invoice!H3785</f>
        <v>0</v>
      </c>
      <c r="E798" s="81">
        <f t="shared" si="110"/>
        <v>0</v>
      </c>
      <c r="F798" s="81"/>
      <c r="G798" s="82">
        <f t="shared" si="111"/>
        <v>0</v>
      </c>
      <c r="H798" s="83">
        <f t="shared" si="112"/>
        <v>0</v>
      </c>
      <c r="I798" s="83" t="e">
        <f t="shared" si="113"/>
        <v>#DIV/0!</v>
      </c>
      <c r="J798" s="103" t="e">
        <f t="shared" si="114"/>
        <v>#DIV/0!</v>
      </c>
    </row>
    <row r="799" spans="1:10" ht="12.75" customHeight="1" x14ac:dyDescent="0.25">
      <c r="A799" s="101"/>
      <c r="D799" s="81"/>
      <c r="E799" s="81">
        <f>(E798*Invoice!I3785)+((E798-(E798*Invoice!I3785))*Invoice!J3785)</f>
        <v>0</v>
      </c>
      <c r="F799" s="81"/>
      <c r="G799" s="90">
        <f>E799/1.11</f>
        <v>0</v>
      </c>
      <c r="H799" s="91">
        <f>G799*11%</f>
        <v>0</v>
      </c>
      <c r="I799" s="91" t="e">
        <f>G799/B798</f>
        <v>#DIV/0!</v>
      </c>
      <c r="J799" s="104" t="e">
        <f>H799/B798</f>
        <v>#DIV/0!</v>
      </c>
    </row>
    <row r="800" spans="1:10" ht="12.75" customHeight="1" x14ac:dyDescent="0.25">
      <c r="A800" s="101"/>
      <c r="D800" s="81" t="s">
        <v>23</v>
      </c>
      <c r="E800" s="81">
        <f>E798-E799</f>
        <v>0</v>
      </c>
      <c r="F800" s="81"/>
      <c r="G800" s="82">
        <f>G798-G799</f>
        <v>0</v>
      </c>
      <c r="H800" s="82">
        <f>H798-H799</f>
        <v>0</v>
      </c>
      <c r="I800" s="82" t="e">
        <f>I798-I799</f>
        <v>#DIV/0!</v>
      </c>
      <c r="J800" s="105" t="e">
        <f>J798-J799</f>
        <v>#DIV/0!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0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15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Invoice!B3786</f>
        <v>0</v>
      </c>
      <c r="C804" s="88">
        <f>Invoice!E3786</f>
        <v>0</v>
      </c>
      <c r="D804" s="89">
        <f>Invoice!H3786</f>
        <v>0</v>
      </c>
      <c r="E804" s="81">
        <f t="shared" si="110"/>
        <v>0</v>
      </c>
      <c r="F804" s="81"/>
      <c r="G804" s="82">
        <f t="shared" si="111"/>
        <v>0</v>
      </c>
      <c r="H804" s="83">
        <f t="shared" si="112"/>
        <v>0</v>
      </c>
      <c r="I804" s="83" t="e">
        <f t="shared" si="113"/>
        <v>#DIV/0!</v>
      </c>
      <c r="J804" s="103" t="e">
        <f t="shared" si="114"/>
        <v>#DIV/0!</v>
      </c>
    </row>
    <row r="805" spans="1:10" ht="12.75" customHeight="1" x14ac:dyDescent="0.25">
      <c r="A805" s="101"/>
      <c r="D805" s="81"/>
      <c r="E805" s="81">
        <f>(E804*Invoice!I3786)+((E804-(E804*Invoice!I3786))*Invoice!J3786)</f>
        <v>0</v>
      </c>
      <c r="F805" s="81"/>
      <c r="G805" s="90">
        <f>E805/1.11</f>
        <v>0</v>
      </c>
      <c r="H805" s="91">
        <f>G805*11%</f>
        <v>0</v>
      </c>
      <c r="I805" s="91" t="e">
        <f>G805/B804</f>
        <v>#DIV/0!</v>
      </c>
      <c r="J805" s="104" t="e">
        <f>H805/B804</f>
        <v>#DIV/0!</v>
      </c>
    </row>
    <row r="806" spans="1:10" ht="12.75" customHeight="1" x14ac:dyDescent="0.25">
      <c r="A806" s="101"/>
      <c r="D806" s="81" t="s">
        <v>23</v>
      </c>
      <c r="E806" s="81">
        <f>E804-E805</f>
        <v>0</v>
      </c>
      <c r="F806" s="81"/>
      <c r="G806" s="82">
        <f>G804-G805</f>
        <v>0</v>
      </c>
      <c r="H806" s="82">
        <f>H804-H805</f>
        <v>0</v>
      </c>
      <c r="I806" s="82" t="e">
        <f>I804-I805</f>
        <v>#DIV/0!</v>
      </c>
      <c r="J806" s="105" t="e">
        <f>J804-J805</f>
        <v>#DIV/0!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16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Invoice!B3787</f>
        <v>0</v>
      </c>
      <c r="C810" s="88">
        <f>Invoice!E3787</f>
        <v>0</v>
      </c>
      <c r="D810" s="89">
        <f>Invoice!H3787</f>
        <v>0</v>
      </c>
      <c r="E810" s="81">
        <f t="shared" si="110"/>
        <v>0</v>
      </c>
      <c r="F810" s="81"/>
      <c r="G810" s="82">
        <f t="shared" si="111"/>
        <v>0</v>
      </c>
      <c r="H810" s="83">
        <f t="shared" si="112"/>
        <v>0</v>
      </c>
      <c r="I810" s="83" t="e">
        <f t="shared" si="113"/>
        <v>#DIV/0!</v>
      </c>
      <c r="J810" s="103" t="e">
        <f t="shared" si="114"/>
        <v>#DIV/0!</v>
      </c>
    </row>
    <row r="811" spans="1:10" ht="12.75" customHeight="1" x14ac:dyDescent="0.25">
      <c r="A811" s="101"/>
      <c r="D811" s="81"/>
      <c r="E811" s="81">
        <f>(E810*Invoice!I3787)+((E810-(E810*Invoice!I3787))*Invoice!J3787)</f>
        <v>0</v>
      </c>
      <c r="F811" s="81"/>
      <c r="G811" s="90">
        <f>E811/1.11</f>
        <v>0</v>
      </c>
      <c r="H811" s="91">
        <f>G811*11%</f>
        <v>0</v>
      </c>
      <c r="I811" s="91" t="e">
        <f>G811/B810</f>
        <v>#DIV/0!</v>
      </c>
      <c r="J811" s="104" t="e">
        <f>H811/B810</f>
        <v>#DIV/0!</v>
      </c>
    </row>
    <row r="812" spans="1:10" ht="12.75" customHeight="1" x14ac:dyDescent="0.25">
      <c r="A812" s="101"/>
      <c r="D812" s="81" t="s">
        <v>23</v>
      </c>
      <c r="E812" s="81">
        <f>E810-E811</f>
        <v>0</v>
      </c>
      <c r="F812" s="81"/>
      <c r="G812" s="82">
        <f>G810-G811</f>
        <v>0</v>
      </c>
      <c r="H812" s="82">
        <f>H810-H811</f>
        <v>0</v>
      </c>
      <c r="I812" s="82" t="e">
        <f>I810-I811</f>
        <v>#DIV/0!</v>
      </c>
      <c r="J812" s="105" t="e">
        <f>J810-J811</f>
        <v>#DIV/0!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0</v>
      </c>
      <c r="I813" s="83"/>
      <c r="J813" s="103"/>
    </row>
    <row r="814" spans="1:10" ht="12.75" customHeight="1" x14ac:dyDescent="0.25">
      <c r="A814" s="101"/>
      <c r="C814" s="88"/>
      <c r="D814" s="89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6"/>
      <c r="B815" s="107"/>
      <c r="C815" s="107"/>
      <c r="D815" s="107"/>
      <c r="E815" s="107"/>
      <c r="F815" s="107"/>
      <c r="G815" s="108">
        <f>G722+G728+G734+G740+G746+G752+G758+G764+G770+G776+G782+G788+G794+G800+G806+G812</f>
        <v>3047351.351351351</v>
      </c>
      <c r="H815" s="108">
        <f>H722+H728+H734+H740+H746+H752+H758+H764+H770+H776+H782+H788+H794+H800+H806+H812</f>
        <v>335208.64864864864</v>
      </c>
      <c r="I815" s="107"/>
      <c r="J815" s="109">
        <f>H723+H729+H735+H741+H747+H753+H759+H765+H771+H777+H783+H789+H795+H801+H807+H813</f>
        <v>3382559.9999999995</v>
      </c>
    </row>
    <row r="817" spans="1:10" ht="12.75" customHeight="1" x14ac:dyDescent="0.25">
      <c r="A817" s="94" t="s">
        <v>1</v>
      </c>
      <c r="B817" s="95">
        <f>Invoice!E3878</f>
        <v>23120035</v>
      </c>
      <c r="C817" s="96"/>
      <c r="D817" s="97"/>
      <c r="E817" s="97"/>
      <c r="F817" s="97"/>
      <c r="G817" s="98"/>
      <c r="H817" s="99"/>
      <c r="I817" s="99"/>
      <c r="J817" s="100"/>
    </row>
    <row r="818" spans="1:10" ht="12.75" customHeight="1" x14ac:dyDescent="0.25">
      <c r="A818" s="101">
        <v>1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Invoice!B3886</f>
        <v>10</v>
      </c>
      <c r="C819" s="88" t="str">
        <f>Invoice!E3886</f>
        <v>CORRECTION FLUID KENKO KE-826M</v>
      </c>
      <c r="D819" s="89">
        <f>Invoice!H3886</f>
        <v>60300</v>
      </c>
      <c r="E819" s="81">
        <f>D819*B819</f>
        <v>603000</v>
      </c>
      <c r="F819" s="81"/>
      <c r="G819" s="82">
        <f>E819/1.11</f>
        <v>543243.2432432432</v>
      </c>
      <c r="H819" s="83">
        <f>G819*11%</f>
        <v>59756.756756756753</v>
      </c>
      <c r="I819" s="83">
        <f>G819/B819</f>
        <v>54324.32432432432</v>
      </c>
      <c r="J819" s="103">
        <f>H819/B819</f>
        <v>5975.6756756756749</v>
      </c>
    </row>
    <row r="820" spans="1:10" ht="12.75" customHeight="1" x14ac:dyDescent="0.25">
      <c r="A820" s="101"/>
      <c r="D820" s="81"/>
      <c r="E820" s="81">
        <f>(E819*Invoice!I3886)+((E819-(E819*Invoice!I3886))*Invoice!J3886)</f>
        <v>60300</v>
      </c>
      <c r="F820" s="81"/>
      <c r="G820" s="90">
        <f>E820/1.11</f>
        <v>54324.32432432432</v>
      </c>
      <c r="H820" s="91">
        <f>G820*11%</f>
        <v>5975.6756756756749</v>
      </c>
      <c r="I820" s="91">
        <f>G820/B819</f>
        <v>5432.4324324324316</v>
      </c>
      <c r="J820" s="104">
        <f>H820/B819</f>
        <v>597.56756756756749</v>
      </c>
    </row>
    <row r="821" spans="1:10" ht="12.75" customHeight="1" x14ac:dyDescent="0.25">
      <c r="A821" s="101"/>
      <c r="D821" s="81" t="s">
        <v>23</v>
      </c>
      <c r="E821" s="81">
        <f>E819-E820</f>
        <v>542700</v>
      </c>
      <c r="F821" s="81"/>
      <c r="G821" s="82">
        <f>G819-G820</f>
        <v>488918.91891891888</v>
      </c>
      <c r="H821" s="82">
        <f>H819-H820</f>
        <v>53781.08108108108</v>
      </c>
      <c r="I821" s="82">
        <f>I819-I820</f>
        <v>48891.891891891886</v>
      </c>
      <c r="J821" s="105">
        <f>J819-J820</f>
        <v>5378.1081081081074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542700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2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Invoice!B3887</f>
        <v>5</v>
      </c>
      <c r="C825" s="88" t="str">
        <f>Invoice!E3887</f>
        <v>CORRECTION TAPE KENKO CT-902 (12M x 5MM)</v>
      </c>
      <c r="D825" s="89">
        <f>Invoice!H3887</f>
        <v>60000</v>
      </c>
      <c r="E825" s="81">
        <f t="shared" ref="E825:E909" si="115">D825*B825</f>
        <v>300000</v>
      </c>
      <c r="F825" s="81"/>
      <c r="G825" s="82">
        <f t="shared" ref="G825:G909" si="116">E825/1.11</f>
        <v>270270.27027027024</v>
      </c>
      <c r="H825" s="83">
        <f t="shared" ref="H825:H909" si="117">G825*11%</f>
        <v>29729.729729729726</v>
      </c>
      <c r="I825" s="83">
        <f t="shared" ref="I825:I909" si="118">G825/B825</f>
        <v>54054.054054054046</v>
      </c>
      <c r="J825" s="103">
        <f t="shared" ref="J825:J909" si="119">H825/B825</f>
        <v>5945.9459459459449</v>
      </c>
    </row>
    <row r="826" spans="1:10" ht="12.75" customHeight="1" x14ac:dyDescent="0.25">
      <c r="A826" s="101"/>
      <c r="D826" s="81"/>
      <c r="E826" s="81">
        <f>(E825*Invoice!I3887)+((E825-(E825*Invoice!I3887))*Invoice!J3887)</f>
        <v>30000</v>
      </c>
      <c r="F826" s="81"/>
      <c r="G826" s="90">
        <f>E826/1.11</f>
        <v>27027.027027027023</v>
      </c>
      <c r="H826" s="91">
        <f>G826*11%</f>
        <v>2972.9729729729725</v>
      </c>
      <c r="I826" s="91">
        <f>G826/B825</f>
        <v>5405.405405405405</v>
      </c>
      <c r="J826" s="104">
        <f>H826/B825</f>
        <v>594.59459459459447</v>
      </c>
    </row>
    <row r="827" spans="1:10" ht="12.75" customHeight="1" x14ac:dyDescent="0.25">
      <c r="A827" s="101"/>
      <c r="D827" s="81" t="s">
        <v>23</v>
      </c>
      <c r="E827" s="81">
        <f>E825-E826</f>
        <v>270000</v>
      </c>
      <c r="F827" s="81"/>
      <c r="G827" s="82">
        <f>G825-G826</f>
        <v>243243.24324324323</v>
      </c>
      <c r="H827" s="82">
        <f>H825-H826</f>
        <v>26756.756756756753</v>
      </c>
      <c r="I827" s="82">
        <f>I825-I826</f>
        <v>48648.648648648639</v>
      </c>
      <c r="J827" s="105">
        <f>J825-J826</f>
        <v>5351.3513513513508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270000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3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Invoice!B3888</f>
        <v>3</v>
      </c>
      <c r="C831" s="88" t="str">
        <f>Invoice!E3888</f>
        <v>MESIN LABEL HARGA KENKO MX-5500 (8 DIGITS, 1 LINE)</v>
      </c>
      <c r="D831" s="89">
        <f>Invoice!H3888</f>
        <v>45000</v>
      </c>
      <c r="E831" s="81">
        <f t="shared" si="115"/>
        <v>135000</v>
      </c>
      <c r="F831" s="81"/>
      <c r="G831" s="82">
        <f t="shared" si="116"/>
        <v>121621.62162162161</v>
      </c>
      <c r="H831" s="83">
        <f t="shared" si="117"/>
        <v>13378.378378378378</v>
      </c>
      <c r="I831" s="83">
        <f t="shared" si="118"/>
        <v>40540.54054054054</v>
      </c>
      <c r="J831" s="103">
        <f t="shared" si="119"/>
        <v>4459.4594594594591</v>
      </c>
    </row>
    <row r="832" spans="1:10" ht="12.75" customHeight="1" x14ac:dyDescent="0.25">
      <c r="A832" s="101"/>
      <c r="D832" s="81"/>
      <c r="E832" s="81">
        <f>(E831*Invoice!I3888)+((E831-(E831*Invoice!I3888))*Invoice!J3888)</f>
        <v>13500</v>
      </c>
      <c r="F832" s="81"/>
      <c r="G832" s="90">
        <f>E832/1.11</f>
        <v>12162.162162162162</v>
      </c>
      <c r="H832" s="91">
        <f>G832*11%</f>
        <v>1337.8378378378377</v>
      </c>
      <c r="I832" s="91">
        <f>G832/B831</f>
        <v>4054.0540540540537</v>
      </c>
      <c r="J832" s="104">
        <f>H832/B831</f>
        <v>445.94594594594588</v>
      </c>
    </row>
    <row r="833" spans="1:10" ht="12.75" customHeight="1" x14ac:dyDescent="0.25">
      <c r="A833" s="101"/>
      <c r="D833" s="81" t="s">
        <v>23</v>
      </c>
      <c r="E833" s="81">
        <f>E831-E832</f>
        <v>121500</v>
      </c>
      <c r="F833" s="81"/>
      <c r="G833" s="82">
        <f>G831-G832</f>
        <v>109459.45945945945</v>
      </c>
      <c r="H833" s="82">
        <f>H831-H832</f>
        <v>12040.54054054054</v>
      </c>
      <c r="I833" s="82">
        <f>I831-I832</f>
        <v>36486.486486486487</v>
      </c>
      <c r="J833" s="105">
        <f>J831-J832</f>
        <v>4013.5135135135133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121500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4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Invoice!B3889</f>
        <v>0</v>
      </c>
      <c r="C837" s="88">
        <f>Invoice!E3889</f>
        <v>0</v>
      </c>
      <c r="D837" s="89">
        <f>Invoice!H3889</f>
        <v>0</v>
      </c>
      <c r="E837" s="81">
        <f t="shared" si="115"/>
        <v>0</v>
      </c>
      <c r="F837" s="81"/>
      <c r="G837" s="82">
        <f t="shared" si="116"/>
        <v>0</v>
      </c>
      <c r="H837" s="83">
        <f t="shared" si="117"/>
        <v>0</v>
      </c>
      <c r="I837" s="83" t="e">
        <f t="shared" si="118"/>
        <v>#DIV/0!</v>
      </c>
      <c r="J837" s="103" t="e">
        <f t="shared" si="119"/>
        <v>#DIV/0!</v>
      </c>
    </row>
    <row r="838" spans="1:10" ht="12.75" customHeight="1" x14ac:dyDescent="0.25">
      <c r="A838" s="101"/>
      <c r="D838" s="81"/>
      <c r="E838" s="81">
        <f>(E837*Invoice!I3889)+((E837-(E837*Invoice!I3889))*Invoice!J3889)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5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Invoice!B3890</f>
        <v>0</v>
      </c>
      <c r="C843" s="88">
        <f>Invoice!E3890</f>
        <v>0</v>
      </c>
      <c r="D843" s="89">
        <f>Invoice!H3890</f>
        <v>0</v>
      </c>
      <c r="E843" s="81">
        <f t="shared" si="115"/>
        <v>0</v>
      </c>
      <c r="F843" s="81"/>
      <c r="G843" s="82">
        <f t="shared" si="116"/>
        <v>0</v>
      </c>
      <c r="H843" s="83">
        <f t="shared" si="117"/>
        <v>0</v>
      </c>
      <c r="I843" s="83" t="e">
        <f t="shared" si="118"/>
        <v>#DIV/0!</v>
      </c>
      <c r="J843" s="103" t="e">
        <f t="shared" si="119"/>
        <v>#DIV/0!</v>
      </c>
    </row>
    <row r="844" spans="1:10" ht="12.75" customHeight="1" x14ac:dyDescent="0.25">
      <c r="A844" s="101"/>
      <c r="D844" s="81"/>
      <c r="E844" s="81">
        <f>(E843*Invoice!I3890)+((E843-(E843*Invoice!I3890))*Invoice!J3890)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6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Invoice!B3891</f>
        <v>0</v>
      </c>
      <c r="C849" s="88">
        <f>Invoice!E3891</f>
        <v>0</v>
      </c>
      <c r="D849" s="89">
        <f>Invoice!H3891</f>
        <v>0</v>
      </c>
      <c r="E849" s="81">
        <f t="shared" si="115"/>
        <v>0</v>
      </c>
      <c r="F849" s="81"/>
      <c r="G849" s="82">
        <f t="shared" si="116"/>
        <v>0</v>
      </c>
      <c r="H849" s="83">
        <f t="shared" si="117"/>
        <v>0</v>
      </c>
      <c r="I849" s="83" t="e">
        <f t="shared" si="118"/>
        <v>#DIV/0!</v>
      </c>
      <c r="J849" s="103" t="e">
        <f t="shared" si="119"/>
        <v>#DIV/0!</v>
      </c>
    </row>
    <row r="850" spans="1:10" ht="12.75" customHeight="1" x14ac:dyDescent="0.25">
      <c r="A850" s="101"/>
      <c r="D850" s="81"/>
      <c r="E850" s="81">
        <f>(E849*Invoice!I3891)+((E849-(E849*Invoice!I3891))*Invoice!J3891)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7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Invoice!B3892</f>
        <v>0</v>
      </c>
      <c r="C855" s="88">
        <f>Invoice!E3892</f>
        <v>0</v>
      </c>
      <c r="D855" s="89">
        <f>Invoice!H3892</f>
        <v>0</v>
      </c>
      <c r="E855" s="81">
        <f t="shared" si="115"/>
        <v>0</v>
      </c>
      <c r="F855" s="81"/>
      <c r="G855" s="82">
        <f t="shared" si="116"/>
        <v>0</v>
      </c>
      <c r="H855" s="83">
        <f t="shared" si="117"/>
        <v>0</v>
      </c>
      <c r="I855" s="83" t="e">
        <f t="shared" si="118"/>
        <v>#DIV/0!</v>
      </c>
      <c r="J855" s="103" t="e">
        <f t="shared" si="119"/>
        <v>#DIV/0!</v>
      </c>
    </row>
    <row r="856" spans="1:10" ht="12.75" customHeight="1" x14ac:dyDescent="0.25">
      <c r="A856" s="101"/>
      <c r="D856" s="81"/>
      <c r="E856" s="81">
        <f>(E855*Invoice!I3892)+((E855-(E855*Invoice!I3892))*Invoice!J3892)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8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Invoice!B3893</f>
        <v>0</v>
      </c>
      <c r="C861" s="88">
        <f>Invoice!E3893</f>
        <v>0</v>
      </c>
      <c r="D861" s="89">
        <f>Invoice!H3893</f>
        <v>0</v>
      </c>
      <c r="E861" s="81">
        <f t="shared" si="115"/>
        <v>0</v>
      </c>
      <c r="F861" s="81"/>
      <c r="G861" s="82">
        <f t="shared" si="116"/>
        <v>0</v>
      </c>
      <c r="H861" s="83">
        <f t="shared" si="117"/>
        <v>0</v>
      </c>
      <c r="I861" s="83" t="e">
        <f t="shared" si="118"/>
        <v>#DIV/0!</v>
      </c>
      <c r="J861" s="103" t="e">
        <f t="shared" si="119"/>
        <v>#DIV/0!</v>
      </c>
    </row>
    <row r="862" spans="1:10" ht="12.75" customHeight="1" x14ac:dyDescent="0.25">
      <c r="A862" s="101"/>
      <c r="D862" s="81"/>
      <c r="E862" s="81">
        <f>(E861*Invoice!I3893)+((E861-(E861*Invoice!I3893))*Invoice!J3893)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9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Invoice!B3894</f>
        <v>0</v>
      </c>
      <c r="C867" s="88">
        <f>Invoice!E3894</f>
        <v>0</v>
      </c>
      <c r="D867" s="89">
        <f>Invoice!H3894</f>
        <v>0</v>
      </c>
      <c r="E867" s="81">
        <f t="shared" si="115"/>
        <v>0</v>
      </c>
      <c r="F867" s="81"/>
      <c r="G867" s="82">
        <f t="shared" si="116"/>
        <v>0</v>
      </c>
      <c r="H867" s="83">
        <f t="shared" si="117"/>
        <v>0</v>
      </c>
      <c r="I867" s="83" t="e">
        <f t="shared" si="118"/>
        <v>#DIV/0!</v>
      </c>
      <c r="J867" s="103" t="e">
        <f t="shared" si="119"/>
        <v>#DIV/0!</v>
      </c>
    </row>
    <row r="868" spans="1:10" ht="12.75" customHeight="1" x14ac:dyDescent="0.25">
      <c r="A868" s="101"/>
      <c r="D868" s="81"/>
      <c r="E868" s="81">
        <f>(E867*Invoice!I3894)+((E867-(E867*Invoice!I3894))*Invoice!J3894)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10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Invoice!B3895</f>
        <v>0</v>
      </c>
      <c r="C873" s="88">
        <f>Invoice!E3895</f>
        <v>0</v>
      </c>
      <c r="D873" s="89">
        <f>Invoice!H3895</f>
        <v>0</v>
      </c>
      <c r="E873" s="81">
        <f t="shared" si="115"/>
        <v>0</v>
      </c>
      <c r="F873" s="81"/>
      <c r="G873" s="82">
        <f t="shared" si="116"/>
        <v>0</v>
      </c>
      <c r="H873" s="83">
        <f t="shared" si="117"/>
        <v>0</v>
      </c>
      <c r="I873" s="83" t="e">
        <f t="shared" si="118"/>
        <v>#DIV/0!</v>
      </c>
      <c r="J873" s="103" t="e">
        <f t="shared" si="119"/>
        <v>#DIV/0!</v>
      </c>
    </row>
    <row r="874" spans="1:10" ht="12.75" customHeight="1" x14ac:dyDescent="0.25">
      <c r="A874" s="101"/>
      <c r="D874" s="81"/>
      <c r="E874" s="81">
        <f>(E873*Invoice!I3895)+((E873-(E873*Invoice!I3895))*Invoice!J3895)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Invoice!B3896</f>
        <v>0</v>
      </c>
      <c r="C879" s="88">
        <f>Invoice!E3896</f>
        <v>0</v>
      </c>
      <c r="D879" s="89">
        <f>Invoice!H3896</f>
        <v>0</v>
      </c>
      <c r="E879" s="81">
        <f t="shared" si="115"/>
        <v>0</v>
      </c>
      <c r="F879" s="81"/>
      <c r="G879" s="82">
        <f t="shared" si="116"/>
        <v>0</v>
      </c>
      <c r="H879" s="83">
        <f t="shared" si="117"/>
        <v>0</v>
      </c>
      <c r="I879" s="83" t="e">
        <f t="shared" si="118"/>
        <v>#DIV/0!</v>
      </c>
      <c r="J879" s="103" t="e">
        <f t="shared" si="119"/>
        <v>#DIV/0!</v>
      </c>
    </row>
    <row r="880" spans="1:10" ht="12.75" customHeight="1" x14ac:dyDescent="0.25">
      <c r="A880" s="101"/>
      <c r="D880" s="81"/>
      <c r="E880" s="81">
        <f>(E879*Invoice!I3896)+((E879-(E879*Invoice!I3896))*Invoice!J3896)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12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Invoice!B3897</f>
        <v>0</v>
      </c>
      <c r="C885" s="88">
        <f>Invoice!E3897</f>
        <v>0</v>
      </c>
      <c r="D885" s="89">
        <f>Invoice!H3897</f>
        <v>0</v>
      </c>
      <c r="E885" s="81">
        <f t="shared" si="115"/>
        <v>0</v>
      </c>
      <c r="F885" s="81"/>
      <c r="G885" s="82">
        <f t="shared" si="116"/>
        <v>0</v>
      </c>
      <c r="H885" s="83">
        <f t="shared" si="117"/>
        <v>0</v>
      </c>
      <c r="I885" s="83" t="e">
        <f t="shared" si="118"/>
        <v>#DIV/0!</v>
      </c>
      <c r="J885" s="103" t="e">
        <f t="shared" si="119"/>
        <v>#DIV/0!</v>
      </c>
    </row>
    <row r="886" spans="1:10" ht="12.75" customHeight="1" x14ac:dyDescent="0.25">
      <c r="A886" s="101"/>
      <c r="D886" s="81"/>
      <c r="E886" s="81">
        <f>(E885*Invoice!I3897)+((E885-(E885*Invoice!I3897))*Invoice!J3897)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B889" s="79"/>
      <c r="D889" s="81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1">
        <v>13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2"/>
    </row>
    <row r="891" spans="1:10" ht="12.75" customHeight="1" x14ac:dyDescent="0.25">
      <c r="A891" s="101"/>
      <c r="B891" s="80">
        <f>Invoice!B3898</f>
        <v>0</v>
      </c>
      <c r="C891" s="88">
        <f>Invoice!E3898</f>
        <v>0</v>
      </c>
      <c r="D891" s="89">
        <f>Invoice!H3898</f>
        <v>0</v>
      </c>
      <c r="E891" s="81">
        <f t="shared" si="115"/>
        <v>0</v>
      </c>
      <c r="F891" s="81"/>
      <c r="G891" s="82">
        <f t="shared" si="116"/>
        <v>0</v>
      </c>
      <c r="H891" s="83">
        <f t="shared" si="117"/>
        <v>0</v>
      </c>
      <c r="I891" s="83" t="e">
        <f t="shared" si="118"/>
        <v>#DIV/0!</v>
      </c>
      <c r="J891" s="103" t="e">
        <f t="shared" si="119"/>
        <v>#DIV/0!</v>
      </c>
    </row>
    <row r="892" spans="1:10" ht="12.75" customHeight="1" x14ac:dyDescent="0.25">
      <c r="A892" s="101"/>
      <c r="D892" s="81"/>
      <c r="E892" s="81">
        <f>(E891*Invoice!I3898)+((E891-(E891*Invoice!I3898))*Invoice!J3898)</f>
        <v>0</v>
      </c>
      <c r="F892" s="81"/>
      <c r="G892" s="90">
        <f>E892/1.11</f>
        <v>0</v>
      </c>
      <c r="H892" s="91">
        <f>G892*11%</f>
        <v>0</v>
      </c>
      <c r="I892" s="91" t="e">
        <f>G892/B891</f>
        <v>#DIV/0!</v>
      </c>
      <c r="J892" s="104" t="e">
        <f>H892/B891</f>
        <v>#DIV/0!</v>
      </c>
    </row>
    <row r="893" spans="1:10" ht="12.75" customHeight="1" x14ac:dyDescent="0.25">
      <c r="A893" s="101"/>
      <c r="D893" s="81" t="s">
        <v>23</v>
      </c>
      <c r="E893" s="81">
        <f>E891-E892</f>
        <v>0</v>
      </c>
      <c r="F893" s="81"/>
      <c r="G893" s="82">
        <f>G891-G892</f>
        <v>0</v>
      </c>
      <c r="H893" s="82">
        <f>H891-H892</f>
        <v>0</v>
      </c>
      <c r="I893" s="82" t="e">
        <f>I891-I892</f>
        <v>#DIV/0!</v>
      </c>
      <c r="J893" s="105" t="e">
        <f>J891-J892</f>
        <v>#DIV/0!</v>
      </c>
    </row>
    <row r="894" spans="1:10" ht="12.75" customHeight="1" x14ac:dyDescent="0.25">
      <c r="A894" s="101"/>
      <c r="D894" s="81"/>
      <c r="E894" s="81"/>
      <c r="F894" s="81"/>
      <c r="G894" s="82"/>
      <c r="H894" s="83">
        <f>G893+H893</f>
        <v>0</v>
      </c>
      <c r="I894" s="83"/>
      <c r="J894" s="103"/>
    </row>
    <row r="895" spans="1:10" ht="12.75" customHeight="1" x14ac:dyDescent="0.25">
      <c r="A895" s="101"/>
      <c r="B895" s="79"/>
      <c r="D895" s="81"/>
      <c r="E895" s="81"/>
      <c r="F895" s="81"/>
      <c r="G895" s="82"/>
      <c r="H895" s="83"/>
      <c r="I895" s="83"/>
      <c r="J895" s="103"/>
    </row>
    <row r="896" spans="1:10" ht="12.75" customHeight="1" x14ac:dyDescent="0.25">
      <c r="A896" s="101">
        <v>14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Invoice!B3899</f>
        <v>0</v>
      </c>
      <c r="C897" s="88">
        <f>Invoice!E3899</f>
        <v>0</v>
      </c>
      <c r="D897" s="89">
        <f>Invoice!H3899</f>
        <v>0</v>
      </c>
      <c r="E897" s="81">
        <f t="shared" si="115"/>
        <v>0</v>
      </c>
      <c r="F897" s="81"/>
      <c r="G897" s="82">
        <f t="shared" si="116"/>
        <v>0</v>
      </c>
      <c r="H897" s="83">
        <f t="shared" si="117"/>
        <v>0</v>
      </c>
      <c r="I897" s="83" t="e">
        <f t="shared" si="118"/>
        <v>#DIV/0!</v>
      </c>
      <c r="J897" s="103" t="e">
        <f t="shared" si="119"/>
        <v>#DIV/0!</v>
      </c>
    </row>
    <row r="898" spans="1:10" ht="12.75" customHeight="1" x14ac:dyDescent="0.25">
      <c r="A898" s="101"/>
      <c r="D898" s="81"/>
      <c r="E898" s="81">
        <f>(E897*Invoice!I3899)+((E897-(E897*Invoice!I3899))*Invoice!J3899)</f>
        <v>0</v>
      </c>
      <c r="F898" s="81"/>
      <c r="G898" s="90">
        <f>E898/1.11</f>
        <v>0</v>
      </c>
      <c r="H898" s="91">
        <f>G898*11%</f>
        <v>0</v>
      </c>
      <c r="I898" s="91" t="e">
        <f>G898/B897</f>
        <v>#DIV/0!</v>
      </c>
      <c r="J898" s="104" t="e">
        <f>H898/B897</f>
        <v>#DIV/0!</v>
      </c>
    </row>
    <row r="899" spans="1:10" ht="12.75" customHeight="1" x14ac:dyDescent="0.25">
      <c r="A899" s="101"/>
      <c r="D899" s="81" t="s">
        <v>23</v>
      </c>
      <c r="E899" s="81">
        <f>E897-E898</f>
        <v>0</v>
      </c>
      <c r="F899" s="81"/>
      <c r="G899" s="82">
        <f>G897-G898</f>
        <v>0</v>
      </c>
      <c r="H899" s="82">
        <f>H897-H898</f>
        <v>0</v>
      </c>
      <c r="I899" s="82" t="e">
        <f>I897-I898</f>
        <v>#DIV/0!</v>
      </c>
      <c r="J899" s="105" t="e">
        <f>J897-J898</f>
        <v>#DIV/0!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0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1">
        <v>15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Invoice!B3900</f>
        <v>0</v>
      </c>
      <c r="C903" s="88">
        <f>Invoice!E3900</f>
        <v>0</v>
      </c>
      <c r="D903" s="89">
        <f>Invoice!H3900</f>
        <v>0</v>
      </c>
      <c r="E903" s="81">
        <f t="shared" si="115"/>
        <v>0</v>
      </c>
      <c r="F903" s="81"/>
      <c r="G903" s="82">
        <f t="shared" si="116"/>
        <v>0</v>
      </c>
      <c r="H903" s="83">
        <f t="shared" si="117"/>
        <v>0</v>
      </c>
      <c r="I903" s="83" t="e">
        <f t="shared" si="118"/>
        <v>#DIV/0!</v>
      </c>
      <c r="J903" s="103" t="e">
        <f t="shared" si="119"/>
        <v>#DIV/0!</v>
      </c>
    </row>
    <row r="904" spans="1:10" ht="12.75" customHeight="1" x14ac:dyDescent="0.25">
      <c r="A904" s="101"/>
      <c r="D904" s="81"/>
      <c r="E904" s="81">
        <f>(E903*Invoice!I3900)+((E903-(E903*Invoice!I3900))*Invoice!J3900)</f>
        <v>0</v>
      </c>
      <c r="F904" s="81"/>
      <c r="G904" s="90">
        <f>E904/1.11</f>
        <v>0</v>
      </c>
      <c r="H904" s="91">
        <f>G904*11%</f>
        <v>0</v>
      </c>
      <c r="I904" s="91" t="e">
        <f>G904/B903</f>
        <v>#DIV/0!</v>
      </c>
      <c r="J904" s="104" t="e">
        <f>H904/B903</f>
        <v>#DIV/0!</v>
      </c>
    </row>
    <row r="905" spans="1:10" ht="12.75" customHeight="1" x14ac:dyDescent="0.25">
      <c r="A905" s="101"/>
      <c r="D905" s="81" t="s">
        <v>23</v>
      </c>
      <c r="E905" s="81">
        <f>E903-E904</f>
        <v>0</v>
      </c>
      <c r="F905" s="81"/>
      <c r="G905" s="82">
        <f>G903-G904</f>
        <v>0</v>
      </c>
      <c r="H905" s="82">
        <f>H903-H904</f>
        <v>0</v>
      </c>
      <c r="I905" s="82" t="e">
        <f>I903-I904</f>
        <v>#DIV/0!</v>
      </c>
      <c r="J905" s="105" t="e">
        <f>J903-J904</f>
        <v>#DIV/0!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16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Invoice!B3901</f>
        <v>0</v>
      </c>
      <c r="C909" s="88">
        <f>Invoice!E3901</f>
        <v>0</v>
      </c>
      <c r="D909" s="89">
        <f>Invoice!H3901</f>
        <v>0</v>
      </c>
      <c r="E909" s="81">
        <f t="shared" si="115"/>
        <v>0</v>
      </c>
      <c r="F909" s="81"/>
      <c r="G909" s="82">
        <f t="shared" si="116"/>
        <v>0</v>
      </c>
      <c r="H909" s="83">
        <f t="shared" si="117"/>
        <v>0</v>
      </c>
      <c r="I909" s="83" t="e">
        <f t="shared" si="118"/>
        <v>#DIV/0!</v>
      </c>
      <c r="J909" s="103" t="e">
        <f t="shared" si="119"/>
        <v>#DIV/0!</v>
      </c>
    </row>
    <row r="910" spans="1:10" ht="12.75" customHeight="1" x14ac:dyDescent="0.25">
      <c r="A910" s="101"/>
      <c r="D910" s="81"/>
      <c r="E910" s="81">
        <f>(E909*Invoice!I3901)+((E909-(E909*Invoice!I3901))*Invoice!J3901)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C913" s="88"/>
      <c r="D913" s="89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6"/>
      <c r="B914" s="107"/>
      <c r="C914" s="107"/>
      <c r="D914" s="107"/>
      <c r="E914" s="107"/>
      <c r="F914" s="107"/>
      <c r="G914" s="108">
        <f>G821+G827+G833+G839+G845+G851+G857+G863+G869+G875+G881+G887+G893+G899+G905+G911</f>
        <v>841621.62162162154</v>
      </c>
      <c r="H914" s="108">
        <f>H821+H827+H833+H839+H845+H851+H857+H863+H869+H875+H881+H887+H893+H899+H905+H911</f>
        <v>92578.378378378373</v>
      </c>
      <c r="I914" s="107"/>
      <c r="J914" s="109">
        <f>H822+H828+H834+H840+H846+H852+H858+H864+H870+H876+H882+H888+H894+H900+H906+H912</f>
        <v>934200</v>
      </c>
    </row>
    <row r="916" spans="1:10" ht="12.75" customHeight="1" x14ac:dyDescent="0.25">
      <c r="A916" s="94" t="s">
        <v>1</v>
      </c>
      <c r="B916" s="95">
        <f>Invoice!E3992</f>
        <v>23120036</v>
      </c>
      <c r="C916" s="96"/>
      <c r="D916" s="97"/>
      <c r="E916" s="97"/>
      <c r="F916" s="97"/>
      <c r="G916" s="98"/>
      <c r="H916" s="99"/>
      <c r="I916" s="99"/>
      <c r="J916" s="100"/>
    </row>
    <row r="917" spans="1:10" ht="12.75" customHeight="1" x14ac:dyDescent="0.25">
      <c r="A917" s="101">
        <v>1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Invoice!B4000</f>
        <v>0</v>
      </c>
      <c r="C918" s="88">
        <f>Invoice!E4000</f>
        <v>0</v>
      </c>
      <c r="D918" s="89">
        <f>Invoice!H4000</f>
        <v>0</v>
      </c>
      <c r="E918" s="81">
        <f>D918*B918</f>
        <v>0</v>
      </c>
      <c r="F918" s="81"/>
      <c r="G918" s="82">
        <f>E918/1.11</f>
        <v>0</v>
      </c>
      <c r="H918" s="83">
        <f>G918*11%</f>
        <v>0</v>
      </c>
      <c r="I918" s="83" t="e">
        <f>G918/B918</f>
        <v>#DIV/0!</v>
      </c>
      <c r="J918" s="103" t="e">
        <f>H918/B918</f>
        <v>#DIV/0!</v>
      </c>
    </row>
    <row r="919" spans="1:10" ht="12.75" customHeight="1" x14ac:dyDescent="0.25">
      <c r="A919" s="101"/>
      <c r="D919" s="81"/>
      <c r="E919" s="81">
        <f>(E918*Invoice!I4000)+((E918-(E918*Invoice!I4000))*Invoice!J4000)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2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Invoice!B4001</f>
        <v>0</v>
      </c>
      <c r="C924" s="88">
        <f>Invoice!E4001</f>
        <v>0</v>
      </c>
      <c r="D924" s="89">
        <f>Invoice!H4001</f>
        <v>0</v>
      </c>
      <c r="E924" s="81">
        <f t="shared" ref="E924:E1008" si="120">D924*B924</f>
        <v>0</v>
      </c>
      <c r="F924" s="81"/>
      <c r="G924" s="82">
        <f t="shared" ref="G924:G1008" si="121">E924/1.11</f>
        <v>0</v>
      </c>
      <c r="H924" s="83">
        <f t="shared" ref="H924:H1008" si="122">G924*11%</f>
        <v>0</v>
      </c>
      <c r="I924" s="83" t="e">
        <f t="shared" ref="I924:I1008" si="123">G924/B924</f>
        <v>#DIV/0!</v>
      </c>
      <c r="J924" s="103" t="e">
        <f t="shared" ref="J924:J1008" si="124">H924/B924</f>
        <v>#DIV/0!</v>
      </c>
    </row>
    <row r="925" spans="1:10" ht="12.75" customHeight="1" x14ac:dyDescent="0.25">
      <c r="A925" s="101"/>
      <c r="D925" s="81"/>
      <c r="E925" s="81">
        <f>(E924*Invoice!I4001)+((E924-(E924*Invoice!I4001))*Invoice!J4001)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3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Invoice!B4002</f>
        <v>0</v>
      </c>
      <c r="C930" s="88">
        <f>Invoice!E4002</f>
        <v>0</v>
      </c>
      <c r="D930" s="89">
        <f>Invoice!H4002</f>
        <v>0</v>
      </c>
      <c r="E930" s="81">
        <f t="shared" si="120"/>
        <v>0</v>
      </c>
      <c r="F930" s="81"/>
      <c r="G930" s="82">
        <f t="shared" si="121"/>
        <v>0</v>
      </c>
      <c r="H930" s="83">
        <f t="shared" si="122"/>
        <v>0</v>
      </c>
      <c r="I930" s="83" t="e">
        <f t="shared" si="123"/>
        <v>#DIV/0!</v>
      </c>
      <c r="J930" s="103" t="e">
        <f t="shared" si="124"/>
        <v>#DIV/0!</v>
      </c>
    </row>
    <row r="931" spans="1:10" ht="12.75" customHeight="1" x14ac:dyDescent="0.25">
      <c r="A931" s="101"/>
      <c r="D931" s="81"/>
      <c r="E931" s="81">
        <f>(E930*Invoice!I4002)+((E930-(E930*Invoice!I4002))*Invoice!J4002)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4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Invoice!B4003</f>
        <v>0</v>
      </c>
      <c r="C936" s="88">
        <f>Invoice!E4003</f>
        <v>0</v>
      </c>
      <c r="D936" s="89">
        <f>Invoice!H4003</f>
        <v>0</v>
      </c>
      <c r="E936" s="81">
        <f t="shared" si="120"/>
        <v>0</v>
      </c>
      <c r="F936" s="81"/>
      <c r="G936" s="82">
        <f t="shared" si="121"/>
        <v>0</v>
      </c>
      <c r="H936" s="83">
        <f t="shared" si="122"/>
        <v>0</v>
      </c>
      <c r="I936" s="83" t="e">
        <f t="shared" si="123"/>
        <v>#DIV/0!</v>
      </c>
      <c r="J936" s="103" t="e">
        <f t="shared" si="124"/>
        <v>#DIV/0!</v>
      </c>
    </row>
    <row r="937" spans="1:10" ht="12.75" customHeight="1" x14ac:dyDescent="0.25">
      <c r="A937" s="101"/>
      <c r="D937" s="81"/>
      <c r="E937" s="81">
        <f>(E936*Invoice!I4003)+((E936-(E936*Invoice!I4003))*Invoice!J4003)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5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Invoice!B4004</f>
        <v>0</v>
      </c>
      <c r="C942" s="88">
        <f>Invoice!E4004</f>
        <v>0</v>
      </c>
      <c r="D942" s="89">
        <f>Invoice!H4004</f>
        <v>0</v>
      </c>
      <c r="E942" s="81">
        <f t="shared" si="120"/>
        <v>0</v>
      </c>
      <c r="F942" s="81"/>
      <c r="G942" s="82">
        <f t="shared" si="121"/>
        <v>0</v>
      </c>
      <c r="H942" s="83">
        <f t="shared" si="122"/>
        <v>0</v>
      </c>
      <c r="I942" s="83" t="e">
        <f t="shared" si="123"/>
        <v>#DIV/0!</v>
      </c>
      <c r="J942" s="103" t="e">
        <f t="shared" si="124"/>
        <v>#DIV/0!</v>
      </c>
    </row>
    <row r="943" spans="1:10" ht="12.75" customHeight="1" x14ac:dyDescent="0.25">
      <c r="A943" s="101"/>
      <c r="D943" s="81"/>
      <c r="E943" s="81">
        <f>(E942*Invoice!I4004)+((E942-(E942*Invoice!I4004))*Invoice!J4004)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6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Invoice!B4005</f>
        <v>0</v>
      </c>
      <c r="C948" s="88">
        <f>Invoice!E4005</f>
        <v>0</v>
      </c>
      <c r="D948" s="89">
        <f>Invoice!H4005</f>
        <v>0</v>
      </c>
      <c r="E948" s="81">
        <f t="shared" si="120"/>
        <v>0</v>
      </c>
      <c r="F948" s="81"/>
      <c r="G948" s="82">
        <f t="shared" si="121"/>
        <v>0</v>
      </c>
      <c r="H948" s="83">
        <f t="shared" si="122"/>
        <v>0</v>
      </c>
      <c r="I948" s="83" t="e">
        <f t="shared" si="123"/>
        <v>#DIV/0!</v>
      </c>
      <c r="J948" s="103" t="e">
        <f t="shared" si="124"/>
        <v>#DIV/0!</v>
      </c>
    </row>
    <row r="949" spans="1:10" ht="12.75" customHeight="1" x14ac:dyDescent="0.25">
      <c r="A949" s="101"/>
      <c r="D949" s="81"/>
      <c r="E949" s="81">
        <f>(E948*Invoice!I4005)+((E948-(E948*Invoice!I4005))*Invoice!J4005)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7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Invoice!B4006</f>
        <v>0</v>
      </c>
      <c r="C954" s="88">
        <f>Invoice!E4006</f>
        <v>0</v>
      </c>
      <c r="D954" s="89">
        <f>Invoice!H4006</f>
        <v>0</v>
      </c>
      <c r="E954" s="81">
        <f t="shared" si="120"/>
        <v>0</v>
      </c>
      <c r="F954" s="81"/>
      <c r="G954" s="82">
        <f t="shared" si="121"/>
        <v>0</v>
      </c>
      <c r="H954" s="83">
        <f t="shared" si="122"/>
        <v>0</v>
      </c>
      <c r="I954" s="83" t="e">
        <f t="shared" si="123"/>
        <v>#DIV/0!</v>
      </c>
      <c r="J954" s="103" t="e">
        <f t="shared" si="124"/>
        <v>#DIV/0!</v>
      </c>
    </row>
    <row r="955" spans="1:10" ht="12.75" customHeight="1" x14ac:dyDescent="0.25">
      <c r="A955" s="101"/>
      <c r="D955" s="81"/>
      <c r="E955" s="81">
        <f>(E954*Invoice!I4006)+((E954-(E954*Invoice!I4006))*Invoice!J4006)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8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Invoice!B4007</f>
        <v>0</v>
      </c>
      <c r="C960" s="88">
        <f>Invoice!E4007</f>
        <v>0</v>
      </c>
      <c r="D960" s="89">
        <f>Invoice!H4007</f>
        <v>0</v>
      </c>
      <c r="E960" s="81">
        <f t="shared" si="120"/>
        <v>0</v>
      </c>
      <c r="F960" s="81"/>
      <c r="G960" s="82">
        <f t="shared" si="121"/>
        <v>0</v>
      </c>
      <c r="H960" s="83">
        <f t="shared" si="122"/>
        <v>0</v>
      </c>
      <c r="I960" s="83" t="e">
        <f t="shared" si="123"/>
        <v>#DIV/0!</v>
      </c>
      <c r="J960" s="103" t="e">
        <f t="shared" si="124"/>
        <v>#DIV/0!</v>
      </c>
    </row>
    <row r="961" spans="1:10" ht="12.75" customHeight="1" x14ac:dyDescent="0.25">
      <c r="A961" s="101"/>
      <c r="D961" s="81"/>
      <c r="E961" s="81">
        <f>(E960*Invoice!I4007)+((E960-(E960*Invoice!I4007))*Invoice!J4007)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9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Invoice!B4008</f>
        <v>0</v>
      </c>
      <c r="C966" s="88">
        <f>Invoice!E4008</f>
        <v>0</v>
      </c>
      <c r="D966" s="89">
        <f>Invoice!H4008</f>
        <v>0</v>
      </c>
      <c r="E966" s="81">
        <f t="shared" si="120"/>
        <v>0</v>
      </c>
      <c r="F966" s="81"/>
      <c r="G966" s="82">
        <f t="shared" si="121"/>
        <v>0</v>
      </c>
      <c r="H966" s="83">
        <f t="shared" si="122"/>
        <v>0</v>
      </c>
      <c r="I966" s="83" t="e">
        <f t="shared" si="123"/>
        <v>#DIV/0!</v>
      </c>
      <c r="J966" s="103" t="e">
        <f t="shared" si="124"/>
        <v>#DIV/0!</v>
      </c>
    </row>
    <row r="967" spans="1:10" ht="12.75" customHeight="1" x14ac:dyDescent="0.25">
      <c r="A967" s="101"/>
      <c r="D967" s="81"/>
      <c r="E967" s="81">
        <f>(E966*Invoice!I4008)+((E966-(E966*Invoice!I4008))*Invoice!J4008)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10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Invoice!B4009</f>
        <v>0</v>
      </c>
      <c r="C972" s="88">
        <f>Invoice!E4009</f>
        <v>0</v>
      </c>
      <c r="D972" s="89">
        <f>Invoice!H4009</f>
        <v>0</v>
      </c>
      <c r="E972" s="81">
        <f t="shared" si="120"/>
        <v>0</v>
      </c>
      <c r="F972" s="81"/>
      <c r="G972" s="82">
        <f t="shared" si="121"/>
        <v>0</v>
      </c>
      <c r="H972" s="83">
        <f t="shared" si="122"/>
        <v>0</v>
      </c>
      <c r="I972" s="83" t="e">
        <f t="shared" si="123"/>
        <v>#DIV/0!</v>
      </c>
      <c r="J972" s="103" t="e">
        <f t="shared" si="124"/>
        <v>#DIV/0!</v>
      </c>
    </row>
    <row r="973" spans="1:10" ht="12.75" customHeight="1" x14ac:dyDescent="0.25">
      <c r="A973" s="101"/>
      <c r="D973" s="81"/>
      <c r="E973" s="81">
        <f>(E972*Invoice!I4009)+((E972-(E972*Invoice!I4009))*Invoice!J4009)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11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Invoice!B4010</f>
        <v>0</v>
      </c>
      <c r="C978" s="88">
        <f>Invoice!E4010</f>
        <v>0</v>
      </c>
      <c r="D978" s="89">
        <f>Invoice!H4010</f>
        <v>0</v>
      </c>
      <c r="E978" s="81">
        <f t="shared" si="120"/>
        <v>0</v>
      </c>
      <c r="F978" s="81"/>
      <c r="G978" s="82">
        <f t="shared" si="121"/>
        <v>0</v>
      </c>
      <c r="H978" s="83">
        <f t="shared" si="122"/>
        <v>0</v>
      </c>
      <c r="I978" s="83" t="e">
        <f t="shared" si="123"/>
        <v>#DIV/0!</v>
      </c>
      <c r="J978" s="103" t="e">
        <f t="shared" si="124"/>
        <v>#DIV/0!</v>
      </c>
    </row>
    <row r="979" spans="1:10" ht="12.75" customHeight="1" x14ac:dyDescent="0.25">
      <c r="A979" s="101"/>
      <c r="D979" s="81"/>
      <c r="E979" s="81">
        <f>(E978*Invoice!I4010)+((E978-(E978*Invoice!I4010))*Invoice!J4010)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12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Invoice!B4011</f>
        <v>0</v>
      </c>
      <c r="C984" s="88">
        <f>Invoice!E4011</f>
        <v>0</v>
      </c>
      <c r="D984" s="89">
        <f>Invoice!H4011</f>
        <v>0</v>
      </c>
      <c r="E984" s="81">
        <f t="shared" si="120"/>
        <v>0</v>
      </c>
      <c r="F984" s="81"/>
      <c r="G984" s="82">
        <f t="shared" si="121"/>
        <v>0</v>
      </c>
      <c r="H984" s="83">
        <f t="shared" si="122"/>
        <v>0</v>
      </c>
      <c r="I984" s="83" t="e">
        <f t="shared" si="123"/>
        <v>#DIV/0!</v>
      </c>
      <c r="J984" s="103" t="e">
        <f t="shared" si="124"/>
        <v>#DIV/0!</v>
      </c>
    </row>
    <row r="985" spans="1:10" ht="12.75" customHeight="1" x14ac:dyDescent="0.25">
      <c r="A985" s="101"/>
      <c r="D985" s="81"/>
      <c r="E985" s="81">
        <f>(E984*Invoice!I4011)+((E984-(E984*Invoice!I4011))*Invoice!J4011)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1">
        <v>13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2"/>
    </row>
    <row r="990" spans="1:10" ht="12.75" customHeight="1" x14ac:dyDescent="0.25">
      <c r="A990" s="101"/>
      <c r="B990" s="80">
        <f>Invoice!B4012</f>
        <v>0</v>
      </c>
      <c r="C990" s="88">
        <f>Invoice!E4012</f>
        <v>0</v>
      </c>
      <c r="D990" s="89">
        <f>Invoice!H4012</f>
        <v>0</v>
      </c>
      <c r="E990" s="81">
        <f t="shared" si="120"/>
        <v>0</v>
      </c>
      <c r="F990" s="81"/>
      <c r="G990" s="82">
        <f t="shared" si="121"/>
        <v>0</v>
      </c>
      <c r="H990" s="83">
        <f t="shared" si="122"/>
        <v>0</v>
      </c>
      <c r="I990" s="83" t="e">
        <f t="shared" si="123"/>
        <v>#DIV/0!</v>
      </c>
      <c r="J990" s="103" t="e">
        <f t="shared" si="124"/>
        <v>#DIV/0!</v>
      </c>
    </row>
    <row r="991" spans="1:10" ht="12.75" customHeight="1" x14ac:dyDescent="0.25">
      <c r="A991" s="101"/>
      <c r="D991" s="81"/>
      <c r="E991" s="81">
        <f>(E990*Invoice!I4012)+((E990-(E990*Invoice!I4012))*Invoice!J4012)</f>
        <v>0</v>
      </c>
      <c r="F991" s="81"/>
      <c r="G991" s="90">
        <f>E991/1.11</f>
        <v>0</v>
      </c>
      <c r="H991" s="91">
        <f>G991*11%</f>
        <v>0</v>
      </c>
      <c r="I991" s="91" t="e">
        <f>G991/B990</f>
        <v>#DIV/0!</v>
      </c>
      <c r="J991" s="104" t="e">
        <f>H991/B990</f>
        <v>#DIV/0!</v>
      </c>
    </row>
    <row r="992" spans="1:10" ht="12.75" customHeight="1" x14ac:dyDescent="0.25">
      <c r="A992" s="101"/>
      <c r="D992" s="81" t="s">
        <v>23</v>
      </c>
      <c r="E992" s="81">
        <f>E990-E991</f>
        <v>0</v>
      </c>
      <c r="F992" s="81"/>
      <c r="G992" s="82">
        <f>G990-G991</f>
        <v>0</v>
      </c>
      <c r="H992" s="82">
        <f>H990-H991</f>
        <v>0</v>
      </c>
      <c r="I992" s="82" t="e">
        <f>I990-I991</f>
        <v>#DIV/0!</v>
      </c>
      <c r="J992" s="105" t="e">
        <f>J990-J991</f>
        <v>#DIV/0!</v>
      </c>
    </row>
    <row r="993" spans="1:10" ht="12.75" customHeight="1" x14ac:dyDescent="0.25">
      <c r="A993" s="101"/>
      <c r="D993" s="81"/>
      <c r="E993" s="81"/>
      <c r="F993" s="81"/>
      <c r="G993" s="82"/>
      <c r="H993" s="83">
        <f>G992+H992</f>
        <v>0</v>
      </c>
      <c r="I993" s="83"/>
      <c r="J993" s="103"/>
    </row>
    <row r="994" spans="1:10" ht="12.75" customHeight="1" x14ac:dyDescent="0.25">
      <c r="A994" s="101"/>
      <c r="B994" s="79"/>
      <c r="D994" s="81"/>
      <c r="E994" s="81"/>
      <c r="F994" s="81"/>
      <c r="G994" s="82"/>
      <c r="H994" s="83"/>
      <c r="I994" s="83"/>
      <c r="J994" s="103"/>
    </row>
    <row r="995" spans="1:10" ht="12.75" customHeight="1" x14ac:dyDescent="0.25">
      <c r="A995" s="101">
        <v>14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Invoice!B4013</f>
        <v>0</v>
      </c>
      <c r="C996" s="88">
        <f>Invoice!E4013</f>
        <v>0</v>
      </c>
      <c r="D996" s="89">
        <f>Invoice!H4013</f>
        <v>0</v>
      </c>
      <c r="E996" s="81">
        <f t="shared" si="120"/>
        <v>0</v>
      </c>
      <c r="F996" s="81"/>
      <c r="G996" s="82">
        <f t="shared" si="121"/>
        <v>0</v>
      </c>
      <c r="H996" s="83">
        <f t="shared" si="122"/>
        <v>0</v>
      </c>
      <c r="I996" s="83" t="e">
        <f t="shared" si="123"/>
        <v>#DIV/0!</v>
      </c>
      <c r="J996" s="103" t="e">
        <f t="shared" si="124"/>
        <v>#DIV/0!</v>
      </c>
    </row>
    <row r="997" spans="1:10" ht="12.75" customHeight="1" x14ac:dyDescent="0.25">
      <c r="A997" s="101"/>
      <c r="D997" s="81"/>
      <c r="E997" s="81">
        <f>(E996*Invoice!I4013)+((E996-(E996*Invoice!I4013))*Invoice!J4013)</f>
        <v>0</v>
      </c>
      <c r="F997" s="81"/>
      <c r="G997" s="90">
        <f>E997/1.11</f>
        <v>0</v>
      </c>
      <c r="H997" s="91">
        <f>G997*11%</f>
        <v>0</v>
      </c>
      <c r="I997" s="91" t="e">
        <f>G997/B996</f>
        <v>#DIV/0!</v>
      </c>
      <c r="J997" s="104" t="e">
        <f>H997/B996</f>
        <v>#DIV/0!</v>
      </c>
    </row>
    <row r="998" spans="1:10" ht="12.75" customHeight="1" x14ac:dyDescent="0.25">
      <c r="A998" s="101"/>
      <c r="D998" s="81" t="s">
        <v>23</v>
      </c>
      <c r="E998" s="81">
        <f>E996-E997</f>
        <v>0</v>
      </c>
      <c r="F998" s="81"/>
      <c r="G998" s="82">
        <f>G996-G997</f>
        <v>0</v>
      </c>
      <c r="H998" s="82">
        <f>H996-H997</f>
        <v>0</v>
      </c>
      <c r="I998" s="82" t="e">
        <f>I996-I997</f>
        <v>#DIV/0!</v>
      </c>
      <c r="J998" s="105" t="e">
        <f>J996-J997</f>
        <v>#DIV/0!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15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Invoice!B4014</f>
        <v>0</v>
      </c>
      <c r="C1002" s="88">
        <f>Invoice!E4014</f>
        <v>0</v>
      </c>
      <c r="D1002" s="89">
        <f>Invoice!H4014</f>
        <v>0</v>
      </c>
      <c r="E1002" s="81">
        <f t="shared" si="120"/>
        <v>0</v>
      </c>
      <c r="F1002" s="81"/>
      <c r="G1002" s="82">
        <f t="shared" si="121"/>
        <v>0</v>
      </c>
      <c r="H1002" s="83">
        <f t="shared" si="122"/>
        <v>0</v>
      </c>
      <c r="I1002" s="83" t="e">
        <f t="shared" si="123"/>
        <v>#DIV/0!</v>
      </c>
      <c r="J1002" s="103" t="e">
        <f t="shared" si="124"/>
        <v>#DIV/0!</v>
      </c>
    </row>
    <row r="1003" spans="1:10" ht="12.75" customHeight="1" x14ac:dyDescent="0.25">
      <c r="A1003" s="101"/>
      <c r="D1003" s="81"/>
      <c r="E1003" s="81">
        <f>(E1002*Invoice!I4014)+((E1002-(E1002*Invoice!I4014))*Invoice!J4014)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16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Invoice!B4015</f>
        <v>0</v>
      </c>
      <c r="C1008" s="88">
        <f>Invoice!E4015</f>
        <v>0</v>
      </c>
      <c r="D1008" s="89">
        <f>Invoice!H4015</f>
        <v>0</v>
      </c>
      <c r="E1008" s="81">
        <f t="shared" si="120"/>
        <v>0</v>
      </c>
      <c r="F1008" s="81"/>
      <c r="G1008" s="82">
        <f t="shared" si="121"/>
        <v>0</v>
      </c>
      <c r="H1008" s="83">
        <f t="shared" si="122"/>
        <v>0</v>
      </c>
      <c r="I1008" s="83" t="e">
        <f t="shared" si="123"/>
        <v>#DIV/0!</v>
      </c>
      <c r="J1008" s="103" t="e">
        <f t="shared" si="124"/>
        <v>#DIV/0!</v>
      </c>
    </row>
    <row r="1009" spans="1:10" ht="12.75" customHeight="1" x14ac:dyDescent="0.25">
      <c r="A1009" s="101"/>
      <c r="D1009" s="81"/>
      <c r="E1009" s="81">
        <f>(E1008*Invoice!I4015)+((E1008-(E1008*Invoice!I4015))*Invoice!J4015)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C1012" s="88"/>
      <c r="D1012" s="89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6"/>
      <c r="B1013" s="107"/>
      <c r="C1013" s="107"/>
      <c r="D1013" s="107"/>
      <c r="E1013" s="107"/>
      <c r="F1013" s="107"/>
      <c r="G1013" s="108">
        <f>G920+G926+G932+G938+G944+G950+G956+G962+G968+G974+G980+G986+G992+G998+G1004+G1010</f>
        <v>0</v>
      </c>
      <c r="H1013" s="108">
        <f>H920+H926+H932+H938+H944+H950+H956+H962+H968+H974+H980+H986+H992+H998+H1004+H1010</f>
        <v>0</v>
      </c>
      <c r="I1013" s="107"/>
      <c r="J1013" s="109">
        <f>H921+H927+H933+H939+H945+H951+H957+H963+H969+H975+H981+H987+H993+H999+H1005+H1011</f>
        <v>0</v>
      </c>
    </row>
    <row r="1015" spans="1:10" ht="12.75" customHeight="1" x14ac:dyDescent="0.25">
      <c r="A1015" s="94" t="s">
        <v>1</v>
      </c>
      <c r="B1015" s="95">
        <f>Invoice!E4106</f>
        <v>23120037</v>
      </c>
      <c r="C1015" s="96"/>
      <c r="D1015" s="97"/>
      <c r="E1015" s="97"/>
      <c r="F1015" s="97"/>
      <c r="G1015" s="98"/>
      <c r="H1015" s="99"/>
      <c r="I1015" s="99"/>
      <c r="J1015" s="100"/>
    </row>
    <row r="1016" spans="1:10" ht="12.75" customHeight="1" x14ac:dyDescent="0.25">
      <c r="A1016" s="101">
        <v>1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Invoice!B4114</f>
        <v>0</v>
      </c>
      <c r="C1017" s="88">
        <f>Invoice!E4114</f>
        <v>0</v>
      </c>
      <c r="D1017" s="89">
        <f>Invoice!H4114</f>
        <v>0</v>
      </c>
      <c r="E1017" s="81">
        <f>D1017*B1017</f>
        <v>0</v>
      </c>
      <c r="F1017" s="81"/>
      <c r="G1017" s="82">
        <f>E1017/1.11</f>
        <v>0</v>
      </c>
      <c r="H1017" s="83">
        <f>G1017*11%</f>
        <v>0</v>
      </c>
      <c r="I1017" s="83" t="e">
        <f>G1017/B1017</f>
        <v>#DIV/0!</v>
      </c>
      <c r="J1017" s="103" t="e">
        <f>H1017/B1017</f>
        <v>#DIV/0!</v>
      </c>
    </row>
    <row r="1018" spans="1:10" ht="12.75" customHeight="1" x14ac:dyDescent="0.25">
      <c r="A1018" s="101"/>
      <c r="D1018" s="81"/>
      <c r="E1018" s="81">
        <f>(E1017*Invoice!I4114)+((E1017-(E1017*Invoice!I4114))*Invoice!J4114)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2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Invoice!B4115</f>
        <v>0</v>
      </c>
      <c r="C1023" s="88">
        <f>Invoice!E4115</f>
        <v>0</v>
      </c>
      <c r="D1023" s="89">
        <f>Invoice!H4115</f>
        <v>0</v>
      </c>
      <c r="E1023" s="81">
        <f t="shared" ref="E1023:E1107" si="125">D1023*B1023</f>
        <v>0</v>
      </c>
      <c r="F1023" s="81"/>
      <c r="G1023" s="82">
        <f t="shared" ref="G1023:G1107" si="126">E1023/1.11</f>
        <v>0</v>
      </c>
      <c r="H1023" s="83">
        <f t="shared" ref="H1023:H1107" si="127">G1023*11%</f>
        <v>0</v>
      </c>
      <c r="I1023" s="83" t="e">
        <f t="shared" ref="I1023:I1107" si="128">G1023/B1023</f>
        <v>#DIV/0!</v>
      </c>
      <c r="J1023" s="103" t="e">
        <f t="shared" ref="J1023:J1107" si="129">H1023/B1023</f>
        <v>#DIV/0!</v>
      </c>
    </row>
    <row r="1024" spans="1:10" ht="12.75" customHeight="1" x14ac:dyDescent="0.25">
      <c r="A1024" s="101"/>
      <c r="D1024" s="81"/>
      <c r="E1024" s="81">
        <f>(E1023*Invoice!I4115)+((E1023-(E1023*Invoice!I4115))*Invoice!J4115)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3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Invoice!B4116</f>
        <v>0</v>
      </c>
      <c r="C1029" s="88">
        <f>Invoice!E4116</f>
        <v>0</v>
      </c>
      <c r="D1029" s="89">
        <f>Invoice!H4116</f>
        <v>0</v>
      </c>
      <c r="E1029" s="81">
        <f t="shared" si="125"/>
        <v>0</v>
      </c>
      <c r="F1029" s="81"/>
      <c r="G1029" s="82">
        <f t="shared" si="126"/>
        <v>0</v>
      </c>
      <c r="H1029" s="83">
        <f t="shared" si="127"/>
        <v>0</v>
      </c>
      <c r="I1029" s="83" t="e">
        <f t="shared" si="128"/>
        <v>#DIV/0!</v>
      </c>
      <c r="J1029" s="103" t="e">
        <f t="shared" si="129"/>
        <v>#DIV/0!</v>
      </c>
    </row>
    <row r="1030" spans="1:10" ht="12.75" customHeight="1" x14ac:dyDescent="0.25">
      <c r="A1030" s="101"/>
      <c r="D1030" s="81"/>
      <c r="E1030" s="81">
        <f>(E1029*Invoice!I4116)+((E1029-(E1029*Invoice!I4116))*Invoice!J4116)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4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Invoice!B4117</f>
        <v>0</v>
      </c>
      <c r="C1035" s="88">
        <f>Invoice!E4117</f>
        <v>0</v>
      </c>
      <c r="D1035" s="89">
        <f>Invoice!H4117</f>
        <v>0</v>
      </c>
      <c r="E1035" s="81">
        <f t="shared" si="125"/>
        <v>0</v>
      </c>
      <c r="F1035" s="81"/>
      <c r="G1035" s="82">
        <f t="shared" si="126"/>
        <v>0</v>
      </c>
      <c r="H1035" s="83">
        <f t="shared" si="127"/>
        <v>0</v>
      </c>
      <c r="I1035" s="83" t="e">
        <f t="shared" si="128"/>
        <v>#DIV/0!</v>
      </c>
      <c r="J1035" s="103" t="e">
        <f t="shared" si="129"/>
        <v>#DIV/0!</v>
      </c>
    </row>
    <row r="1036" spans="1:10" ht="12.75" customHeight="1" x14ac:dyDescent="0.25">
      <c r="A1036" s="101"/>
      <c r="D1036" s="81"/>
      <c r="E1036" s="81">
        <f>(E1035*Invoice!I4117)+((E1035-(E1035*Invoice!I4117))*Invoice!J4117)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5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Invoice!B4118</f>
        <v>0</v>
      </c>
      <c r="C1041" s="88">
        <f>Invoice!E4118</f>
        <v>0</v>
      </c>
      <c r="D1041" s="89">
        <f>Invoice!H4118</f>
        <v>0</v>
      </c>
      <c r="E1041" s="81">
        <f t="shared" si="125"/>
        <v>0</v>
      </c>
      <c r="F1041" s="81"/>
      <c r="G1041" s="82">
        <f t="shared" si="126"/>
        <v>0</v>
      </c>
      <c r="H1041" s="83">
        <f t="shared" si="127"/>
        <v>0</v>
      </c>
      <c r="I1041" s="83" t="e">
        <f t="shared" si="128"/>
        <v>#DIV/0!</v>
      </c>
      <c r="J1041" s="103" t="e">
        <f t="shared" si="129"/>
        <v>#DIV/0!</v>
      </c>
    </row>
    <row r="1042" spans="1:10" ht="12.75" customHeight="1" x14ac:dyDescent="0.25">
      <c r="A1042" s="101"/>
      <c r="D1042" s="81"/>
      <c r="E1042" s="81">
        <f>(E1041*Invoice!I4118)+((E1041-(E1041*Invoice!I4118))*Invoice!J4118)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6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Invoice!B4119</f>
        <v>0</v>
      </c>
      <c r="C1047" s="88">
        <f>Invoice!E4119</f>
        <v>0</v>
      </c>
      <c r="D1047" s="89">
        <f>Invoice!H4119</f>
        <v>0</v>
      </c>
      <c r="E1047" s="81">
        <f t="shared" si="125"/>
        <v>0</v>
      </c>
      <c r="F1047" s="81"/>
      <c r="G1047" s="82">
        <f t="shared" si="126"/>
        <v>0</v>
      </c>
      <c r="H1047" s="83">
        <f t="shared" si="127"/>
        <v>0</v>
      </c>
      <c r="I1047" s="83" t="e">
        <f t="shared" si="128"/>
        <v>#DIV/0!</v>
      </c>
      <c r="J1047" s="103" t="e">
        <f t="shared" si="129"/>
        <v>#DIV/0!</v>
      </c>
    </row>
    <row r="1048" spans="1:10" ht="12.75" customHeight="1" x14ac:dyDescent="0.25">
      <c r="A1048" s="101"/>
      <c r="D1048" s="81"/>
      <c r="E1048" s="81">
        <f>(E1047*Invoice!I4119)+((E1047-(E1047*Invoice!I4119))*Invoice!J4119)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7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Invoice!B4120</f>
        <v>0</v>
      </c>
      <c r="C1053" s="88">
        <f>Invoice!E4120</f>
        <v>0</v>
      </c>
      <c r="D1053" s="89">
        <f>Invoice!H4120</f>
        <v>0</v>
      </c>
      <c r="E1053" s="81">
        <f t="shared" si="125"/>
        <v>0</v>
      </c>
      <c r="F1053" s="81"/>
      <c r="G1053" s="82">
        <f t="shared" si="126"/>
        <v>0</v>
      </c>
      <c r="H1053" s="83">
        <f t="shared" si="127"/>
        <v>0</v>
      </c>
      <c r="I1053" s="83" t="e">
        <f t="shared" si="128"/>
        <v>#DIV/0!</v>
      </c>
      <c r="J1053" s="103" t="e">
        <f t="shared" si="129"/>
        <v>#DIV/0!</v>
      </c>
    </row>
    <row r="1054" spans="1:10" ht="12.75" customHeight="1" x14ac:dyDescent="0.25">
      <c r="A1054" s="101"/>
      <c r="D1054" s="81"/>
      <c r="E1054" s="81">
        <f>(E1053*Invoice!I4120)+((E1053-(E1053*Invoice!I4120))*Invoice!J4120)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8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Invoice!B4121</f>
        <v>0</v>
      </c>
      <c r="C1059" s="88">
        <f>Invoice!E4121</f>
        <v>0</v>
      </c>
      <c r="D1059" s="89">
        <f>Invoice!H4121</f>
        <v>0</v>
      </c>
      <c r="E1059" s="81">
        <f t="shared" si="125"/>
        <v>0</v>
      </c>
      <c r="F1059" s="81"/>
      <c r="G1059" s="82">
        <f t="shared" si="126"/>
        <v>0</v>
      </c>
      <c r="H1059" s="83">
        <f t="shared" si="127"/>
        <v>0</v>
      </c>
      <c r="I1059" s="83" t="e">
        <f t="shared" si="128"/>
        <v>#DIV/0!</v>
      </c>
      <c r="J1059" s="103" t="e">
        <f t="shared" si="129"/>
        <v>#DIV/0!</v>
      </c>
    </row>
    <row r="1060" spans="1:10" ht="12.75" customHeight="1" x14ac:dyDescent="0.25">
      <c r="A1060" s="101"/>
      <c r="D1060" s="81"/>
      <c r="E1060" s="81">
        <f>(E1059*Invoice!I4121)+((E1059-(E1059*Invoice!I4121))*Invoice!J4121)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9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Invoice!B4122</f>
        <v>0</v>
      </c>
      <c r="C1065" s="88">
        <f>Invoice!E4122</f>
        <v>0</v>
      </c>
      <c r="D1065" s="89">
        <f>Invoice!H4122</f>
        <v>0</v>
      </c>
      <c r="E1065" s="81">
        <f t="shared" si="125"/>
        <v>0</v>
      </c>
      <c r="F1065" s="81"/>
      <c r="G1065" s="82">
        <f t="shared" si="126"/>
        <v>0</v>
      </c>
      <c r="H1065" s="83">
        <f t="shared" si="127"/>
        <v>0</v>
      </c>
      <c r="I1065" s="83" t="e">
        <f t="shared" si="128"/>
        <v>#DIV/0!</v>
      </c>
      <c r="J1065" s="103" t="e">
        <f t="shared" si="129"/>
        <v>#DIV/0!</v>
      </c>
    </row>
    <row r="1066" spans="1:10" ht="12.75" customHeight="1" x14ac:dyDescent="0.25">
      <c r="A1066" s="101"/>
      <c r="D1066" s="81"/>
      <c r="E1066" s="81">
        <f>(E1065*Invoice!I4122)+((E1065-(E1065*Invoice!I4122))*Invoice!J4122)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10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Invoice!B4123</f>
        <v>0</v>
      </c>
      <c r="C1071" s="88">
        <f>Invoice!E4123</f>
        <v>0</v>
      </c>
      <c r="D1071" s="89">
        <f>Invoice!H4123</f>
        <v>0</v>
      </c>
      <c r="E1071" s="81">
        <f t="shared" si="125"/>
        <v>0</v>
      </c>
      <c r="F1071" s="81"/>
      <c r="G1071" s="82">
        <f t="shared" si="126"/>
        <v>0</v>
      </c>
      <c r="H1071" s="83">
        <f t="shared" si="127"/>
        <v>0</v>
      </c>
      <c r="I1071" s="83" t="e">
        <f t="shared" si="128"/>
        <v>#DIV/0!</v>
      </c>
      <c r="J1071" s="103" t="e">
        <f t="shared" si="129"/>
        <v>#DIV/0!</v>
      </c>
    </row>
    <row r="1072" spans="1:10" ht="12.75" customHeight="1" x14ac:dyDescent="0.25">
      <c r="A1072" s="101"/>
      <c r="D1072" s="81"/>
      <c r="E1072" s="81">
        <f>(E1071*Invoice!I4123)+((E1071-(E1071*Invoice!I4123))*Invoice!J4123)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11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Invoice!B4124</f>
        <v>0</v>
      </c>
      <c r="C1077" s="88">
        <f>Invoice!E4124</f>
        <v>0</v>
      </c>
      <c r="D1077" s="89">
        <f>Invoice!H4124</f>
        <v>0</v>
      </c>
      <c r="E1077" s="81">
        <f t="shared" si="125"/>
        <v>0</v>
      </c>
      <c r="F1077" s="81"/>
      <c r="G1077" s="82">
        <f t="shared" si="126"/>
        <v>0</v>
      </c>
      <c r="H1077" s="83">
        <f t="shared" si="127"/>
        <v>0</v>
      </c>
      <c r="I1077" s="83" t="e">
        <f t="shared" si="128"/>
        <v>#DIV/0!</v>
      </c>
      <c r="J1077" s="103" t="e">
        <f t="shared" si="129"/>
        <v>#DIV/0!</v>
      </c>
    </row>
    <row r="1078" spans="1:10" ht="12.75" customHeight="1" x14ac:dyDescent="0.25">
      <c r="A1078" s="101"/>
      <c r="D1078" s="81"/>
      <c r="E1078" s="81">
        <f>(E1077*Invoice!I4124)+((E1077-(E1077*Invoice!I4124))*Invoice!J4124)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12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Invoice!B4125</f>
        <v>0</v>
      </c>
      <c r="C1083" s="88">
        <f>Invoice!E4125</f>
        <v>0</v>
      </c>
      <c r="D1083" s="89">
        <f>Invoice!H4125</f>
        <v>0</v>
      </c>
      <c r="E1083" s="81">
        <f t="shared" si="125"/>
        <v>0</v>
      </c>
      <c r="F1083" s="81"/>
      <c r="G1083" s="82">
        <f t="shared" si="126"/>
        <v>0</v>
      </c>
      <c r="H1083" s="83">
        <f t="shared" si="127"/>
        <v>0</v>
      </c>
      <c r="I1083" s="83" t="e">
        <f t="shared" si="128"/>
        <v>#DIV/0!</v>
      </c>
      <c r="J1083" s="103" t="e">
        <f t="shared" si="129"/>
        <v>#DIV/0!</v>
      </c>
    </row>
    <row r="1084" spans="1:10" ht="12.75" customHeight="1" x14ac:dyDescent="0.25">
      <c r="A1084" s="101"/>
      <c r="D1084" s="81"/>
      <c r="E1084" s="81">
        <f>(E1083*Invoice!I4125)+((E1083-(E1083*Invoice!I4125))*Invoice!J4125)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B1087" s="79"/>
      <c r="D1087" s="81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1">
        <v>13</v>
      </c>
      <c r="B1088" s="84" t="s">
        <v>20</v>
      </c>
      <c r="C1088" s="84" t="s">
        <v>21</v>
      </c>
      <c r="D1088" s="85" t="s">
        <v>22</v>
      </c>
      <c r="E1088" s="85" t="s">
        <v>23</v>
      </c>
      <c r="F1088" s="85"/>
      <c r="G1088" s="86" t="s">
        <v>24</v>
      </c>
      <c r="H1088" s="87" t="s">
        <v>25</v>
      </c>
      <c r="I1088" s="87" t="s">
        <v>26</v>
      </c>
      <c r="J1088" s="102"/>
    </row>
    <row r="1089" spans="1:10" ht="12.75" customHeight="1" x14ac:dyDescent="0.25">
      <c r="A1089" s="101"/>
      <c r="B1089" s="80">
        <f>Invoice!B4126</f>
        <v>0</v>
      </c>
      <c r="C1089" s="88">
        <f>Invoice!E4126</f>
        <v>0</v>
      </c>
      <c r="D1089" s="89">
        <f>Invoice!H4126</f>
        <v>0</v>
      </c>
      <c r="E1089" s="81">
        <f t="shared" si="125"/>
        <v>0</v>
      </c>
      <c r="F1089" s="81"/>
      <c r="G1089" s="82">
        <f t="shared" si="126"/>
        <v>0</v>
      </c>
      <c r="H1089" s="83">
        <f t="shared" si="127"/>
        <v>0</v>
      </c>
      <c r="I1089" s="83" t="e">
        <f t="shared" si="128"/>
        <v>#DIV/0!</v>
      </c>
      <c r="J1089" s="103" t="e">
        <f t="shared" si="129"/>
        <v>#DIV/0!</v>
      </c>
    </row>
    <row r="1090" spans="1:10" ht="12.75" customHeight="1" x14ac:dyDescent="0.25">
      <c r="A1090" s="101"/>
      <c r="D1090" s="81"/>
      <c r="E1090" s="81">
        <f>(E1089*Invoice!I4126)+((E1089-(E1089*Invoice!I4126))*Invoice!J4126)</f>
        <v>0</v>
      </c>
      <c r="F1090" s="81"/>
      <c r="G1090" s="90">
        <f>E1090/1.11</f>
        <v>0</v>
      </c>
      <c r="H1090" s="91">
        <f>G1090*11%</f>
        <v>0</v>
      </c>
      <c r="I1090" s="91" t="e">
        <f>G1090/B1089</f>
        <v>#DIV/0!</v>
      </c>
      <c r="J1090" s="104" t="e">
        <f>H1090/B1089</f>
        <v>#DIV/0!</v>
      </c>
    </row>
    <row r="1091" spans="1:10" ht="12.75" customHeight="1" x14ac:dyDescent="0.25">
      <c r="A1091" s="101"/>
      <c r="D1091" s="81" t="s">
        <v>23</v>
      </c>
      <c r="E1091" s="81">
        <f>E1089-E1090</f>
        <v>0</v>
      </c>
      <c r="F1091" s="81"/>
      <c r="G1091" s="82">
        <f>G1089-G1090</f>
        <v>0</v>
      </c>
      <c r="H1091" s="82">
        <f>H1089-H1090</f>
        <v>0</v>
      </c>
      <c r="I1091" s="82" t="e">
        <f>I1089-I1090</f>
        <v>#DIV/0!</v>
      </c>
      <c r="J1091" s="105" t="e">
        <f>J1089-J1090</f>
        <v>#DIV/0!</v>
      </c>
    </row>
    <row r="1092" spans="1:10" ht="12.75" customHeight="1" x14ac:dyDescent="0.25">
      <c r="A1092" s="101"/>
      <c r="D1092" s="81"/>
      <c r="E1092" s="81"/>
      <c r="F1092" s="81"/>
      <c r="G1092" s="82"/>
      <c r="H1092" s="83">
        <f>G1091+H1091</f>
        <v>0</v>
      </c>
      <c r="I1092" s="83"/>
      <c r="J1092" s="103"/>
    </row>
    <row r="1093" spans="1:10" ht="12.75" customHeight="1" x14ac:dyDescent="0.25">
      <c r="A1093" s="101"/>
      <c r="B1093" s="79"/>
      <c r="D1093" s="81"/>
      <c r="E1093" s="81"/>
      <c r="F1093" s="81"/>
      <c r="G1093" s="82"/>
      <c r="H1093" s="83"/>
      <c r="I1093" s="83"/>
      <c r="J1093" s="103"/>
    </row>
    <row r="1094" spans="1:10" ht="12.75" customHeight="1" x14ac:dyDescent="0.25">
      <c r="A1094" s="101">
        <v>14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Invoice!B4127</f>
        <v>0</v>
      </c>
      <c r="C1095" s="88">
        <f>Invoice!E4127</f>
        <v>0</v>
      </c>
      <c r="D1095" s="89">
        <f>Invoice!H4127</f>
        <v>0</v>
      </c>
      <c r="E1095" s="81">
        <f t="shared" si="125"/>
        <v>0</v>
      </c>
      <c r="F1095" s="81"/>
      <c r="G1095" s="82">
        <f t="shared" si="126"/>
        <v>0</v>
      </c>
      <c r="H1095" s="83">
        <f t="shared" si="127"/>
        <v>0</v>
      </c>
      <c r="I1095" s="83" t="e">
        <f t="shared" si="128"/>
        <v>#DIV/0!</v>
      </c>
      <c r="J1095" s="103" t="e">
        <f t="shared" si="129"/>
        <v>#DIV/0!</v>
      </c>
    </row>
    <row r="1096" spans="1:10" ht="12.75" customHeight="1" x14ac:dyDescent="0.25">
      <c r="A1096" s="101"/>
      <c r="D1096" s="81"/>
      <c r="E1096" s="81">
        <f>(E1095*Invoice!I4127)+((E1095-(E1095*Invoice!I4127))*Invoice!J4127)</f>
        <v>0</v>
      </c>
      <c r="F1096" s="81"/>
      <c r="G1096" s="90">
        <f>E1096/1.11</f>
        <v>0</v>
      </c>
      <c r="H1096" s="91">
        <f>G1096*11%</f>
        <v>0</v>
      </c>
      <c r="I1096" s="91" t="e">
        <f>G1096/B1095</f>
        <v>#DIV/0!</v>
      </c>
      <c r="J1096" s="104" t="e">
        <f>H1096/B1095</f>
        <v>#DIV/0!</v>
      </c>
    </row>
    <row r="1097" spans="1:10" ht="12.75" customHeight="1" x14ac:dyDescent="0.25">
      <c r="A1097" s="101"/>
      <c r="D1097" s="81" t="s">
        <v>23</v>
      </c>
      <c r="E1097" s="81">
        <f>E1095-E1096</f>
        <v>0</v>
      </c>
      <c r="F1097" s="81"/>
      <c r="G1097" s="82">
        <f>G1095-G1096</f>
        <v>0</v>
      </c>
      <c r="H1097" s="82">
        <f>H1095-H1096</f>
        <v>0</v>
      </c>
      <c r="I1097" s="82" t="e">
        <f>I1095-I1096</f>
        <v>#DIV/0!</v>
      </c>
      <c r="J1097" s="105" t="e">
        <f>J1095-J1096</f>
        <v>#DIV/0!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0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15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Invoice!B4128</f>
        <v>0</v>
      </c>
      <c r="C1101" s="88">
        <f>Invoice!E4128</f>
        <v>0</v>
      </c>
      <c r="D1101" s="89">
        <f>Invoice!H4128</f>
        <v>0</v>
      </c>
      <c r="E1101" s="81">
        <f t="shared" si="125"/>
        <v>0</v>
      </c>
      <c r="F1101" s="81"/>
      <c r="G1101" s="82">
        <f t="shared" si="126"/>
        <v>0</v>
      </c>
      <c r="H1101" s="83">
        <f t="shared" si="127"/>
        <v>0</v>
      </c>
      <c r="I1101" s="83" t="e">
        <f t="shared" si="128"/>
        <v>#DIV/0!</v>
      </c>
      <c r="J1101" s="103" t="e">
        <f t="shared" si="129"/>
        <v>#DIV/0!</v>
      </c>
    </row>
    <row r="1102" spans="1:10" ht="12.75" customHeight="1" x14ac:dyDescent="0.25">
      <c r="A1102" s="101"/>
      <c r="D1102" s="81"/>
      <c r="E1102" s="81">
        <f>(E1101*Invoice!I4128)+((E1101-(E1101*Invoice!I4128))*Invoice!J4128)</f>
        <v>0</v>
      </c>
      <c r="F1102" s="81"/>
      <c r="G1102" s="90">
        <f>E1102/1.11</f>
        <v>0</v>
      </c>
      <c r="H1102" s="91">
        <f>G1102*11%</f>
        <v>0</v>
      </c>
      <c r="I1102" s="91" t="e">
        <f>G1102/B1101</f>
        <v>#DIV/0!</v>
      </c>
      <c r="J1102" s="104" t="e">
        <f>H1102/B1101</f>
        <v>#DIV/0!</v>
      </c>
    </row>
    <row r="1103" spans="1:10" ht="12.75" customHeight="1" x14ac:dyDescent="0.25">
      <c r="A1103" s="101"/>
      <c r="D1103" s="81" t="s">
        <v>23</v>
      </c>
      <c r="E1103" s="81">
        <f>E1101-E1102</f>
        <v>0</v>
      </c>
      <c r="F1103" s="81"/>
      <c r="G1103" s="82">
        <f>G1101-G1102</f>
        <v>0</v>
      </c>
      <c r="H1103" s="82">
        <f>H1101-H1102</f>
        <v>0</v>
      </c>
      <c r="I1103" s="82" t="e">
        <f>I1101-I1102</f>
        <v>#DIV/0!</v>
      </c>
      <c r="J1103" s="105" t="e">
        <f>J1101-J1102</f>
        <v>#DIV/0!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0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16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Invoice!B4129</f>
        <v>0</v>
      </c>
      <c r="C1107" s="88">
        <f>Invoice!E4129</f>
        <v>0</v>
      </c>
      <c r="D1107" s="89">
        <f>Invoice!H4129</f>
        <v>0</v>
      </c>
      <c r="E1107" s="81">
        <f t="shared" si="125"/>
        <v>0</v>
      </c>
      <c r="F1107" s="81"/>
      <c r="G1107" s="82">
        <f t="shared" si="126"/>
        <v>0</v>
      </c>
      <c r="H1107" s="83">
        <f t="shared" si="127"/>
        <v>0</v>
      </c>
      <c r="I1107" s="83" t="e">
        <f t="shared" si="128"/>
        <v>#DIV/0!</v>
      </c>
      <c r="J1107" s="103" t="e">
        <f t="shared" si="129"/>
        <v>#DIV/0!</v>
      </c>
    </row>
    <row r="1108" spans="1:10" ht="12.75" customHeight="1" x14ac:dyDescent="0.25">
      <c r="A1108" s="101"/>
      <c r="D1108" s="81"/>
      <c r="E1108" s="81">
        <f>(E1107*Invoice!I4129)+((E1107-(E1107*Invoice!I4129))*Invoice!J4129)</f>
        <v>0</v>
      </c>
      <c r="F1108" s="81"/>
      <c r="G1108" s="90">
        <f>E1108/1.11</f>
        <v>0</v>
      </c>
      <c r="H1108" s="91">
        <f>G1108*11%</f>
        <v>0</v>
      </c>
      <c r="I1108" s="91" t="e">
        <f>G1108/B1107</f>
        <v>#DIV/0!</v>
      </c>
      <c r="J1108" s="104" t="e">
        <f>H1108/B1107</f>
        <v>#DIV/0!</v>
      </c>
    </row>
    <row r="1109" spans="1:10" ht="12.75" customHeight="1" x14ac:dyDescent="0.25">
      <c r="A1109" s="101"/>
      <c r="D1109" s="81" t="s">
        <v>23</v>
      </c>
      <c r="E1109" s="81">
        <f>E1107-E1108</f>
        <v>0</v>
      </c>
      <c r="F1109" s="81"/>
      <c r="G1109" s="82">
        <f>G1107-G1108</f>
        <v>0</v>
      </c>
      <c r="H1109" s="82">
        <f>H1107-H1108</f>
        <v>0</v>
      </c>
      <c r="I1109" s="82" t="e">
        <f>I1107-I1108</f>
        <v>#DIV/0!</v>
      </c>
      <c r="J1109" s="105" t="e">
        <f>J1107-J1108</f>
        <v>#DIV/0!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0</v>
      </c>
      <c r="I1110" s="83"/>
      <c r="J1110" s="103"/>
    </row>
    <row r="1111" spans="1:10" ht="12.75" customHeight="1" x14ac:dyDescent="0.25">
      <c r="A1111" s="101"/>
      <c r="C1111" s="88"/>
      <c r="D1111" s="89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6"/>
      <c r="B1112" s="107"/>
      <c r="C1112" s="107"/>
      <c r="D1112" s="107"/>
      <c r="E1112" s="107"/>
      <c r="F1112" s="107"/>
      <c r="G1112" s="108">
        <f>G1019+G1025+G1031+G1037+G1043+G1049+G1055+G1061+G1067+G1073+G1079+G1085+G1091+G1097+G1103+G1109</f>
        <v>0</v>
      </c>
      <c r="H1112" s="108">
        <f>H1019+H1025+H1031+H1037+H1043+H1049+H1055+H1061+H1067+H1073+H1079+H1085+H1091+H1097+H1103+H1109</f>
        <v>0</v>
      </c>
      <c r="I1112" s="107"/>
      <c r="J1112" s="109">
        <f>H1020+H1026+H1032+H1038+H1044+H1050+H1056+H1062+H1068+H1074+H1080+H1086+H1092+H1098+H1104+H1110</f>
        <v>0</v>
      </c>
    </row>
    <row r="1114" spans="1:10" ht="12.75" customHeight="1" x14ac:dyDescent="0.25">
      <c r="A1114" s="94" t="s">
        <v>1</v>
      </c>
      <c r="B1114" s="95">
        <f>Invoice!E4220</f>
        <v>23120038</v>
      </c>
      <c r="C1114" s="96"/>
      <c r="D1114" s="97"/>
      <c r="E1114" s="97"/>
      <c r="F1114" s="97"/>
      <c r="G1114" s="98"/>
      <c r="H1114" s="99"/>
      <c r="I1114" s="99"/>
      <c r="J1114" s="100"/>
    </row>
    <row r="1115" spans="1:10" ht="12.75" customHeight="1" x14ac:dyDescent="0.25">
      <c r="A1115" s="101">
        <v>1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Invoice!B4228</f>
        <v>0</v>
      </c>
      <c r="C1116" s="88">
        <f>Invoice!E4228</f>
        <v>0</v>
      </c>
      <c r="D1116" s="89">
        <f>Invoice!H4228</f>
        <v>0</v>
      </c>
      <c r="E1116" s="81">
        <f>D1116*B1116</f>
        <v>0</v>
      </c>
      <c r="F1116" s="81"/>
      <c r="G1116" s="82">
        <f>E1116/1.11</f>
        <v>0</v>
      </c>
      <c r="H1116" s="83">
        <f>G1116*11%</f>
        <v>0</v>
      </c>
      <c r="I1116" s="83" t="e">
        <f>G1116/B1116</f>
        <v>#DIV/0!</v>
      </c>
      <c r="J1116" s="103" t="e">
        <f>H1116/B1116</f>
        <v>#DIV/0!</v>
      </c>
    </row>
    <row r="1117" spans="1:10" ht="12.75" customHeight="1" x14ac:dyDescent="0.25">
      <c r="A1117" s="101"/>
      <c r="D1117" s="81"/>
      <c r="E1117" s="81">
        <f>(E1116*Invoice!I4228)+((E1116-(E1116*Invoice!I4228))*Invoice!J4228)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2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Invoice!B4229</f>
        <v>0</v>
      </c>
      <c r="C1122" s="88">
        <f>Invoice!E4229</f>
        <v>0</v>
      </c>
      <c r="D1122" s="89">
        <f>Invoice!H4229</f>
        <v>0</v>
      </c>
      <c r="E1122" s="81">
        <f t="shared" ref="E1122:E1206" si="130">D1122*B1122</f>
        <v>0</v>
      </c>
      <c r="F1122" s="81"/>
      <c r="G1122" s="82">
        <f t="shared" ref="G1122:G1206" si="131">E1122/1.11</f>
        <v>0</v>
      </c>
      <c r="H1122" s="83">
        <f t="shared" ref="H1122:H1206" si="132">G1122*11%</f>
        <v>0</v>
      </c>
      <c r="I1122" s="83" t="e">
        <f t="shared" ref="I1122:I1206" si="133">G1122/B1122</f>
        <v>#DIV/0!</v>
      </c>
      <c r="J1122" s="103" t="e">
        <f t="shared" ref="J1122:J1206" si="134">H1122/B1122</f>
        <v>#DIV/0!</v>
      </c>
    </row>
    <row r="1123" spans="1:10" ht="12.75" customHeight="1" x14ac:dyDescent="0.25">
      <c r="A1123" s="101"/>
      <c r="D1123" s="81"/>
      <c r="E1123" s="81">
        <f>(E1122*Invoice!I4229)+((E1122-(E1122*Invoice!I4229))*Invoice!J4229)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3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Invoice!B4230</f>
        <v>0</v>
      </c>
      <c r="C1128" s="88">
        <f>Invoice!E4230</f>
        <v>0</v>
      </c>
      <c r="D1128" s="89">
        <f>Invoice!H4230</f>
        <v>0</v>
      </c>
      <c r="E1128" s="81">
        <f t="shared" si="130"/>
        <v>0</v>
      </c>
      <c r="F1128" s="81"/>
      <c r="G1128" s="82">
        <f t="shared" si="131"/>
        <v>0</v>
      </c>
      <c r="H1128" s="83">
        <f t="shared" si="132"/>
        <v>0</v>
      </c>
      <c r="I1128" s="83" t="e">
        <f t="shared" si="133"/>
        <v>#DIV/0!</v>
      </c>
      <c r="J1128" s="103" t="e">
        <f t="shared" si="134"/>
        <v>#DIV/0!</v>
      </c>
    </row>
    <row r="1129" spans="1:10" ht="12.75" customHeight="1" x14ac:dyDescent="0.25">
      <c r="A1129" s="101"/>
      <c r="D1129" s="81"/>
      <c r="E1129" s="81">
        <f>(E1128*Invoice!I4230)+((E1128-(E1128*Invoice!I4230))*Invoice!J4230)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4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Invoice!B4231</f>
        <v>0</v>
      </c>
      <c r="C1134" s="88">
        <f>Invoice!E4231</f>
        <v>0</v>
      </c>
      <c r="D1134" s="89">
        <f>Invoice!H4231</f>
        <v>0</v>
      </c>
      <c r="E1134" s="81">
        <f t="shared" si="130"/>
        <v>0</v>
      </c>
      <c r="F1134" s="81"/>
      <c r="G1134" s="82">
        <f t="shared" si="131"/>
        <v>0</v>
      </c>
      <c r="H1134" s="83">
        <f t="shared" si="132"/>
        <v>0</v>
      </c>
      <c r="I1134" s="83" t="e">
        <f t="shared" si="133"/>
        <v>#DIV/0!</v>
      </c>
      <c r="J1134" s="103" t="e">
        <f t="shared" si="134"/>
        <v>#DIV/0!</v>
      </c>
    </row>
    <row r="1135" spans="1:10" ht="12.75" customHeight="1" x14ac:dyDescent="0.25">
      <c r="A1135" s="101"/>
      <c r="D1135" s="81"/>
      <c r="E1135" s="81">
        <f>(E1134*Invoice!I4231)+((E1134-(E1134*Invoice!I4231))*Invoice!J4231)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5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Invoice!B4232</f>
        <v>0</v>
      </c>
      <c r="C1140" s="88">
        <f>Invoice!E4232</f>
        <v>0</v>
      </c>
      <c r="D1140" s="89">
        <f>Invoice!H4232</f>
        <v>0</v>
      </c>
      <c r="E1140" s="81">
        <f t="shared" si="130"/>
        <v>0</v>
      </c>
      <c r="F1140" s="81"/>
      <c r="G1140" s="82">
        <f t="shared" si="131"/>
        <v>0</v>
      </c>
      <c r="H1140" s="83">
        <f t="shared" si="132"/>
        <v>0</v>
      </c>
      <c r="I1140" s="83" t="e">
        <f t="shared" si="133"/>
        <v>#DIV/0!</v>
      </c>
      <c r="J1140" s="103" t="e">
        <f t="shared" si="134"/>
        <v>#DIV/0!</v>
      </c>
    </row>
    <row r="1141" spans="1:10" ht="12.75" customHeight="1" x14ac:dyDescent="0.25">
      <c r="A1141" s="101"/>
      <c r="D1141" s="81"/>
      <c r="E1141" s="81">
        <f>(E1140*Invoice!I4232)+((E1140-(E1140*Invoice!I4232))*Invoice!J4232)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6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Invoice!B4233</f>
        <v>0</v>
      </c>
      <c r="C1146" s="88">
        <f>Invoice!E4233</f>
        <v>0</v>
      </c>
      <c r="D1146" s="89">
        <f>Invoice!H4233</f>
        <v>0</v>
      </c>
      <c r="E1146" s="81">
        <f t="shared" si="130"/>
        <v>0</v>
      </c>
      <c r="F1146" s="81"/>
      <c r="G1146" s="82">
        <f t="shared" si="131"/>
        <v>0</v>
      </c>
      <c r="H1146" s="83">
        <f t="shared" si="132"/>
        <v>0</v>
      </c>
      <c r="I1146" s="83" t="e">
        <f t="shared" si="133"/>
        <v>#DIV/0!</v>
      </c>
      <c r="J1146" s="103" t="e">
        <f t="shared" si="134"/>
        <v>#DIV/0!</v>
      </c>
    </row>
    <row r="1147" spans="1:10" ht="12.75" customHeight="1" x14ac:dyDescent="0.25">
      <c r="A1147" s="101"/>
      <c r="D1147" s="81"/>
      <c r="E1147" s="81">
        <f>(E1146*Invoice!I4233)+((E1146-(E1146*Invoice!I4233))*Invoice!J4233)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7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Invoice!B4234</f>
        <v>0</v>
      </c>
      <c r="C1152" s="88">
        <f>Invoice!E4234</f>
        <v>0</v>
      </c>
      <c r="D1152" s="89">
        <f>Invoice!H4234</f>
        <v>0</v>
      </c>
      <c r="E1152" s="81">
        <f t="shared" si="130"/>
        <v>0</v>
      </c>
      <c r="F1152" s="81"/>
      <c r="G1152" s="82">
        <f t="shared" si="131"/>
        <v>0</v>
      </c>
      <c r="H1152" s="83">
        <f t="shared" si="132"/>
        <v>0</v>
      </c>
      <c r="I1152" s="83" t="e">
        <f t="shared" si="133"/>
        <v>#DIV/0!</v>
      </c>
      <c r="J1152" s="103" t="e">
        <f t="shared" si="134"/>
        <v>#DIV/0!</v>
      </c>
    </row>
    <row r="1153" spans="1:10" ht="12.75" customHeight="1" x14ac:dyDescent="0.25">
      <c r="A1153" s="101"/>
      <c r="D1153" s="81"/>
      <c r="E1153" s="81">
        <f>(E1152*Invoice!I4234)+((E1152-(E1152*Invoice!I4234))*Invoice!J4234)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8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Invoice!B4235</f>
        <v>0</v>
      </c>
      <c r="C1158" s="88">
        <f>Invoice!E4235</f>
        <v>0</v>
      </c>
      <c r="D1158" s="89">
        <f>Invoice!H4235</f>
        <v>0</v>
      </c>
      <c r="E1158" s="81">
        <f t="shared" si="130"/>
        <v>0</v>
      </c>
      <c r="F1158" s="81"/>
      <c r="G1158" s="82">
        <f t="shared" si="131"/>
        <v>0</v>
      </c>
      <c r="H1158" s="83">
        <f t="shared" si="132"/>
        <v>0</v>
      </c>
      <c r="I1158" s="83" t="e">
        <f t="shared" si="133"/>
        <v>#DIV/0!</v>
      </c>
      <c r="J1158" s="103" t="e">
        <f t="shared" si="134"/>
        <v>#DIV/0!</v>
      </c>
    </row>
    <row r="1159" spans="1:10" ht="12.75" customHeight="1" x14ac:dyDescent="0.25">
      <c r="A1159" s="101"/>
      <c r="D1159" s="81"/>
      <c r="E1159" s="81">
        <f>(E1158*Invoice!I4235)+((E1158-(E1158*Invoice!I4235))*Invoice!J4235)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9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Invoice!B4236</f>
        <v>0</v>
      </c>
      <c r="C1164" s="88">
        <f>Invoice!E4236</f>
        <v>0</v>
      </c>
      <c r="D1164" s="89">
        <f>Invoice!H4236</f>
        <v>0</v>
      </c>
      <c r="E1164" s="81">
        <f t="shared" si="130"/>
        <v>0</v>
      </c>
      <c r="F1164" s="81"/>
      <c r="G1164" s="82">
        <f t="shared" si="131"/>
        <v>0</v>
      </c>
      <c r="H1164" s="83">
        <f t="shared" si="132"/>
        <v>0</v>
      </c>
      <c r="I1164" s="83" t="e">
        <f t="shared" si="133"/>
        <v>#DIV/0!</v>
      </c>
      <c r="J1164" s="103" t="e">
        <f t="shared" si="134"/>
        <v>#DIV/0!</v>
      </c>
    </row>
    <row r="1165" spans="1:10" ht="12.75" customHeight="1" x14ac:dyDescent="0.25">
      <c r="A1165" s="101"/>
      <c r="D1165" s="81"/>
      <c r="E1165" s="81">
        <f>(E1164*Invoice!I4236)+((E1164-(E1164*Invoice!I4236))*Invoice!J4236)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10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Invoice!B4237</f>
        <v>0</v>
      </c>
      <c r="C1170" s="88">
        <f>Invoice!E4237</f>
        <v>0</v>
      </c>
      <c r="D1170" s="89">
        <f>Invoice!H4237</f>
        <v>0</v>
      </c>
      <c r="E1170" s="81">
        <f t="shared" si="130"/>
        <v>0</v>
      </c>
      <c r="F1170" s="81"/>
      <c r="G1170" s="82">
        <f t="shared" si="131"/>
        <v>0</v>
      </c>
      <c r="H1170" s="83">
        <f t="shared" si="132"/>
        <v>0</v>
      </c>
      <c r="I1170" s="83" t="e">
        <f t="shared" si="133"/>
        <v>#DIV/0!</v>
      </c>
      <c r="J1170" s="103" t="e">
        <f t="shared" si="134"/>
        <v>#DIV/0!</v>
      </c>
    </row>
    <row r="1171" spans="1:10" ht="12.75" customHeight="1" x14ac:dyDescent="0.25">
      <c r="A1171" s="101"/>
      <c r="D1171" s="81"/>
      <c r="E1171" s="81">
        <f>(E1170*Invoice!I4237)+((E1170-(E1170*Invoice!I4237))*Invoice!J4237)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11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Invoice!B4238</f>
        <v>0</v>
      </c>
      <c r="C1176" s="88">
        <f>Invoice!E4238</f>
        <v>0</v>
      </c>
      <c r="D1176" s="89">
        <f>Invoice!H4238</f>
        <v>0</v>
      </c>
      <c r="E1176" s="81">
        <f t="shared" si="130"/>
        <v>0</v>
      </c>
      <c r="F1176" s="81"/>
      <c r="G1176" s="82">
        <f t="shared" si="131"/>
        <v>0</v>
      </c>
      <c r="H1176" s="83">
        <f t="shared" si="132"/>
        <v>0</v>
      </c>
      <c r="I1176" s="83" t="e">
        <f t="shared" si="133"/>
        <v>#DIV/0!</v>
      </c>
      <c r="J1176" s="103" t="e">
        <f t="shared" si="134"/>
        <v>#DIV/0!</v>
      </c>
    </row>
    <row r="1177" spans="1:10" ht="12.75" customHeight="1" x14ac:dyDescent="0.25">
      <c r="A1177" s="101"/>
      <c r="D1177" s="81"/>
      <c r="E1177" s="81">
        <f>(E1176*Invoice!I4238)+((E1176-(E1176*Invoice!I4238))*Invoice!J4238)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12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Invoice!B4239</f>
        <v>0</v>
      </c>
      <c r="C1182" s="88">
        <f>Invoice!E4239</f>
        <v>0</v>
      </c>
      <c r="D1182" s="89">
        <f>Invoice!H4239</f>
        <v>0</v>
      </c>
      <c r="E1182" s="81">
        <f t="shared" si="130"/>
        <v>0</v>
      </c>
      <c r="F1182" s="81"/>
      <c r="G1182" s="82">
        <f t="shared" si="131"/>
        <v>0</v>
      </c>
      <c r="H1182" s="83">
        <f t="shared" si="132"/>
        <v>0</v>
      </c>
      <c r="I1182" s="83" t="e">
        <f t="shared" si="133"/>
        <v>#DIV/0!</v>
      </c>
      <c r="J1182" s="103" t="e">
        <f t="shared" si="134"/>
        <v>#DIV/0!</v>
      </c>
    </row>
    <row r="1183" spans="1:10" ht="12.75" customHeight="1" x14ac:dyDescent="0.25">
      <c r="A1183" s="101"/>
      <c r="D1183" s="81"/>
      <c r="E1183" s="81">
        <f>(E1182*Invoice!I4239)+((E1182-(E1182*Invoice!I4239))*Invoice!J4239)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B1186" s="79"/>
      <c r="D1186" s="81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1">
        <v>13</v>
      </c>
      <c r="B1187" s="84" t="s">
        <v>20</v>
      </c>
      <c r="C1187" s="84" t="s">
        <v>21</v>
      </c>
      <c r="D1187" s="85" t="s">
        <v>22</v>
      </c>
      <c r="E1187" s="85" t="s">
        <v>23</v>
      </c>
      <c r="F1187" s="85"/>
      <c r="G1187" s="86" t="s">
        <v>24</v>
      </c>
      <c r="H1187" s="87" t="s">
        <v>25</v>
      </c>
      <c r="I1187" s="87" t="s">
        <v>26</v>
      </c>
      <c r="J1187" s="102"/>
    </row>
    <row r="1188" spans="1:10" ht="12.75" customHeight="1" x14ac:dyDescent="0.25">
      <c r="A1188" s="101"/>
      <c r="B1188" s="80">
        <f>Invoice!B4240</f>
        <v>0</v>
      </c>
      <c r="C1188" s="88">
        <f>Invoice!E4240</f>
        <v>0</v>
      </c>
      <c r="D1188" s="89">
        <f>Invoice!H4240</f>
        <v>0</v>
      </c>
      <c r="E1188" s="81">
        <f t="shared" si="130"/>
        <v>0</v>
      </c>
      <c r="F1188" s="81"/>
      <c r="G1188" s="82">
        <f t="shared" si="131"/>
        <v>0</v>
      </c>
      <c r="H1188" s="83">
        <f t="shared" si="132"/>
        <v>0</v>
      </c>
      <c r="I1188" s="83" t="e">
        <f t="shared" si="133"/>
        <v>#DIV/0!</v>
      </c>
      <c r="J1188" s="103" t="e">
        <f t="shared" si="134"/>
        <v>#DIV/0!</v>
      </c>
    </row>
    <row r="1189" spans="1:10" ht="12.75" customHeight="1" x14ac:dyDescent="0.25">
      <c r="A1189" s="101"/>
      <c r="D1189" s="81"/>
      <c r="E1189" s="81">
        <f>(E1188*Invoice!I4240)+((E1188-(E1188*Invoice!I4240))*Invoice!J4240)</f>
        <v>0</v>
      </c>
      <c r="F1189" s="81"/>
      <c r="G1189" s="90">
        <f>E1189/1.11</f>
        <v>0</v>
      </c>
      <c r="H1189" s="91">
        <f>G1189*11%</f>
        <v>0</v>
      </c>
      <c r="I1189" s="91" t="e">
        <f>G1189/B1188</f>
        <v>#DIV/0!</v>
      </c>
      <c r="J1189" s="104" t="e">
        <f>H1189/B1188</f>
        <v>#DIV/0!</v>
      </c>
    </row>
    <row r="1190" spans="1:10" ht="12.75" customHeight="1" x14ac:dyDescent="0.25">
      <c r="A1190" s="101"/>
      <c r="D1190" s="81" t="s">
        <v>23</v>
      </c>
      <c r="E1190" s="81">
        <f>E1188-E1189</f>
        <v>0</v>
      </c>
      <c r="F1190" s="81"/>
      <c r="G1190" s="82">
        <f>G1188-G1189</f>
        <v>0</v>
      </c>
      <c r="H1190" s="82">
        <f>H1188-H1189</f>
        <v>0</v>
      </c>
      <c r="I1190" s="82" t="e">
        <f>I1188-I1189</f>
        <v>#DIV/0!</v>
      </c>
      <c r="J1190" s="105" t="e">
        <f>J1188-J1189</f>
        <v>#DIV/0!</v>
      </c>
    </row>
    <row r="1191" spans="1:10" ht="12.75" customHeight="1" x14ac:dyDescent="0.25">
      <c r="A1191" s="101"/>
      <c r="D1191" s="81"/>
      <c r="E1191" s="81"/>
      <c r="F1191" s="81"/>
      <c r="G1191" s="82"/>
      <c r="H1191" s="83">
        <f>G1190+H1190</f>
        <v>0</v>
      </c>
      <c r="I1191" s="83"/>
      <c r="J1191" s="103"/>
    </row>
    <row r="1192" spans="1:10" ht="12.75" customHeight="1" x14ac:dyDescent="0.25">
      <c r="A1192" s="101"/>
      <c r="B1192" s="79"/>
      <c r="D1192" s="81"/>
      <c r="E1192" s="81"/>
      <c r="F1192" s="81"/>
      <c r="G1192" s="82"/>
      <c r="H1192" s="83"/>
      <c r="I1192" s="83"/>
      <c r="J1192" s="103"/>
    </row>
    <row r="1193" spans="1:10" ht="12.75" customHeight="1" x14ac:dyDescent="0.25">
      <c r="A1193" s="101">
        <v>14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Invoice!B4241</f>
        <v>0</v>
      </c>
      <c r="C1194" s="88">
        <f>Invoice!E4241</f>
        <v>0</v>
      </c>
      <c r="D1194" s="89">
        <f>Invoice!H4241</f>
        <v>0</v>
      </c>
      <c r="E1194" s="81">
        <f t="shared" si="130"/>
        <v>0</v>
      </c>
      <c r="F1194" s="81"/>
      <c r="G1194" s="82">
        <f t="shared" si="131"/>
        <v>0</v>
      </c>
      <c r="H1194" s="83">
        <f t="shared" si="132"/>
        <v>0</v>
      </c>
      <c r="I1194" s="83" t="e">
        <f t="shared" si="133"/>
        <v>#DIV/0!</v>
      </c>
      <c r="J1194" s="103" t="e">
        <f t="shared" si="134"/>
        <v>#DIV/0!</v>
      </c>
    </row>
    <row r="1195" spans="1:10" ht="12.75" customHeight="1" x14ac:dyDescent="0.25">
      <c r="A1195" s="101"/>
      <c r="D1195" s="81"/>
      <c r="E1195" s="81">
        <f>(E1194*Invoice!I4241)+((E1194-(E1194*Invoice!I4241))*Invoice!J4241)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15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Invoice!B4242</f>
        <v>0</v>
      </c>
      <c r="C1200" s="88">
        <f>Invoice!E4242</f>
        <v>0</v>
      </c>
      <c r="D1200" s="89">
        <f>Invoice!H4242</f>
        <v>0</v>
      </c>
      <c r="E1200" s="81">
        <f t="shared" si="130"/>
        <v>0</v>
      </c>
      <c r="F1200" s="81"/>
      <c r="G1200" s="82">
        <f t="shared" si="131"/>
        <v>0</v>
      </c>
      <c r="H1200" s="83">
        <f t="shared" si="132"/>
        <v>0</v>
      </c>
      <c r="I1200" s="83" t="e">
        <f t="shared" si="133"/>
        <v>#DIV/0!</v>
      </c>
      <c r="J1200" s="103" t="e">
        <f t="shared" si="134"/>
        <v>#DIV/0!</v>
      </c>
    </row>
    <row r="1201" spans="1:10" ht="12.75" customHeight="1" x14ac:dyDescent="0.25">
      <c r="A1201" s="101"/>
      <c r="D1201" s="81"/>
      <c r="E1201" s="81">
        <f>(E1200*Invoice!I4242)+((E1200-(E1200*Invoice!I4242))*Invoice!J4242)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16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Invoice!B4243</f>
        <v>0</v>
      </c>
      <c r="C1206" s="88">
        <f>Invoice!E4243</f>
        <v>0</v>
      </c>
      <c r="D1206" s="89">
        <f>Invoice!H4243</f>
        <v>0</v>
      </c>
      <c r="E1206" s="81">
        <f t="shared" si="130"/>
        <v>0</v>
      </c>
      <c r="F1206" s="81"/>
      <c r="G1206" s="82">
        <f t="shared" si="131"/>
        <v>0</v>
      </c>
      <c r="H1206" s="83">
        <f t="shared" si="132"/>
        <v>0</v>
      </c>
      <c r="I1206" s="83" t="e">
        <f t="shared" si="133"/>
        <v>#DIV/0!</v>
      </c>
      <c r="J1206" s="103" t="e">
        <f t="shared" si="134"/>
        <v>#DIV/0!</v>
      </c>
    </row>
    <row r="1207" spans="1:10" ht="12.75" customHeight="1" x14ac:dyDescent="0.25">
      <c r="A1207" s="101"/>
      <c r="D1207" s="81"/>
      <c r="E1207" s="81">
        <f>(E1206*Invoice!I4243)+((E1206-(E1206*Invoice!I4243))*Invoice!J4243)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C1210" s="88"/>
      <c r="D1210" s="89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6"/>
      <c r="B1211" s="107"/>
      <c r="C1211" s="107"/>
      <c r="D1211" s="107"/>
      <c r="E1211" s="107"/>
      <c r="F1211" s="107"/>
      <c r="G1211" s="108">
        <f>G1118+G1124+G1130+G1136+G1142+G1148+G1154+G1160+G1166+G1172+G1178+G1184+G1190+G1196+G1202+G1208</f>
        <v>0</v>
      </c>
      <c r="H1211" s="108">
        <f>H1118+H1124+H1130+H1136+H1142+H1148+H1154+H1160+H1166+H1172+H1178+H1184+H1190+H1196+H1202+H1208</f>
        <v>0</v>
      </c>
      <c r="I1211" s="107"/>
      <c r="J1211" s="109">
        <f>H1119+H1125+H1131+H1137+H1143+H1149+H1155+H1161+H1167+H1173+H1179+H1185+H1191+H1197+H1203+H1209</f>
        <v>0</v>
      </c>
    </row>
    <row r="1213" spans="1:10" ht="12.75" customHeight="1" x14ac:dyDescent="0.25">
      <c r="A1213" s="94" t="s">
        <v>1</v>
      </c>
      <c r="B1213" s="95">
        <f>Invoice!E4334</f>
        <v>23120039</v>
      </c>
      <c r="C1213" s="96"/>
      <c r="D1213" s="97"/>
      <c r="E1213" s="97"/>
      <c r="F1213" s="97"/>
      <c r="G1213" s="98"/>
      <c r="H1213" s="99"/>
      <c r="I1213" s="99"/>
      <c r="J1213" s="100"/>
    </row>
    <row r="1214" spans="1:10" ht="12.75" customHeight="1" x14ac:dyDescent="0.25">
      <c r="A1214" s="101">
        <v>1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Invoice!B4342</f>
        <v>0</v>
      </c>
      <c r="C1215" s="88">
        <f>Invoice!E4342</f>
        <v>0</v>
      </c>
      <c r="D1215" s="89">
        <f>Invoice!H4342</f>
        <v>0</v>
      </c>
      <c r="E1215" s="81">
        <f>D1215*B1215</f>
        <v>0</v>
      </c>
      <c r="F1215" s="81"/>
      <c r="G1215" s="82">
        <f>E1215/1.11</f>
        <v>0</v>
      </c>
      <c r="H1215" s="83">
        <f>G1215*11%</f>
        <v>0</v>
      </c>
      <c r="I1215" s="83" t="e">
        <f>G1215/B1215</f>
        <v>#DIV/0!</v>
      </c>
      <c r="J1215" s="103" t="e">
        <f>H1215/B1215</f>
        <v>#DIV/0!</v>
      </c>
    </row>
    <row r="1216" spans="1:10" ht="12.75" customHeight="1" x14ac:dyDescent="0.25">
      <c r="A1216" s="101"/>
      <c r="D1216" s="81"/>
      <c r="E1216" s="81">
        <f>(E1215*Invoice!I4342)+((E1215-(E1215*Invoice!I4342))*Invoice!J4342)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2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Invoice!B4343</f>
        <v>0</v>
      </c>
      <c r="C1221" s="88">
        <f>Invoice!E4343</f>
        <v>0</v>
      </c>
      <c r="D1221" s="89">
        <f>Invoice!H4343</f>
        <v>0</v>
      </c>
      <c r="E1221" s="81">
        <f t="shared" ref="E1221:E1305" si="135">D1221*B1221</f>
        <v>0</v>
      </c>
      <c r="F1221" s="81"/>
      <c r="G1221" s="82">
        <f t="shared" ref="G1221:G1305" si="136">E1221/1.11</f>
        <v>0</v>
      </c>
      <c r="H1221" s="83">
        <f t="shared" ref="H1221:H1305" si="137">G1221*11%</f>
        <v>0</v>
      </c>
      <c r="I1221" s="83" t="e">
        <f t="shared" ref="I1221:I1305" si="138">G1221/B1221</f>
        <v>#DIV/0!</v>
      </c>
      <c r="J1221" s="103" t="e">
        <f t="shared" ref="J1221:J1305" si="139">H1221/B1221</f>
        <v>#DIV/0!</v>
      </c>
    </row>
    <row r="1222" spans="1:10" ht="12.75" customHeight="1" x14ac:dyDescent="0.25">
      <c r="A1222" s="101"/>
      <c r="D1222" s="81"/>
      <c r="E1222" s="81">
        <f>(E1221*Invoice!I4343)+((E1221-(E1221*Invoice!I4343))*Invoice!J4343)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3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Invoice!B4344</f>
        <v>0</v>
      </c>
      <c r="C1227" s="88">
        <f>Invoice!E4344</f>
        <v>0</v>
      </c>
      <c r="D1227" s="89">
        <f>Invoice!H4344</f>
        <v>0</v>
      </c>
      <c r="E1227" s="81">
        <f t="shared" si="135"/>
        <v>0</v>
      </c>
      <c r="F1227" s="81"/>
      <c r="G1227" s="82">
        <f t="shared" si="136"/>
        <v>0</v>
      </c>
      <c r="H1227" s="83">
        <f t="shared" si="137"/>
        <v>0</v>
      </c>
      <c r="I1227" s="83" t="e">
        <f t="shared" si="138"/>
        <v>#DIV/0!</v>
      </c>
      <c r="J1227" s="103" t="e">
        <f t="shared" si="139"/>
        <v>#DIV/0!</v>
      </c>
    </row>
    <row r="1228" spans="1:10" ht="12.75" customHeight="1" x14ac:dyDescent="0.25">
      <c r="A1228" s="101"/>
      <c r="D1228" s="81"/>
      <c r="E1228" s="81">
        <f>(E1227*Invoice!I4344)+((E1227-(E1227*Invoice!I4344))*Invoice!J4344)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4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Invoice!B4345</f>
        <v>0</v>
      </c>
      <c r="C1233" s="88">
        <f>Invoice!E4345</f>
        <v>0</v>
      </c>
      <c r="D1233" s="89">
        <f>Invoice!H4345</f>
        <v>0</v>
      </c>
      <c r="E1233" s="81">
        <f t="shared" si="135"/>
        <v>0</v>
      </c>
      <c r="F1233" s="81"/>
      <c r="G1233" s="82">
        <f t="shared" si="136"/>
        <v>0</v>
      </c>
      <c r="H1233" s="83">
        <f t="shared" si="137"/>
        <v>0</v>
      </c>
      <c r="I1233" s="83" t="e">
        <f t="shared" si="138"/>
        <v>#DIV/0!</v>
      </c>
      <c r="J1233" s="103" t="e">
        <f t="shared" si="139"/>
        <v>#DIV/0!</v>
      </c>
    </row>
    <row r="1234" spans="1:10" ht="12.75" customHeight="1" x14ac:dyDescent="0.25">
      <c r="A1234" s="101"/>
      <c r="D1234" s="81"/>
      <c r="E1234" s="81">
        <f>(E1233*Invoice!I4345)+((E1233-(E1233*Invoice!I4345))*Invoice!J4345)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5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Invoice!B4346</f>
        <v>0</v>
      </c>
      <c r="C1239" s="88">
        <f>Invoice!E4346</f>
        <v>0</v>
      </c>
      <c r="D1239" s="89">
        <f>Invoice!H4346</f>
        <v>0</v>
      </c>
      <c r="E1239" s="81">
        <f t="shared" si="135"/>
        <v>0</v>
      </c>
      <c r="F1239" s="81"/>
      <c r="G1239" s="82">
        <f t="shared" si="136"/>
        <v>0</v>
      </c>
      <c r="H1239" s="83">
        <f t="shared" si="137"/>
        <v>0</v>
      </c>
      <c r="I1239" s="83" t="e">
        <f t="shared" si="138"/>
        <v>#DIV/0!</v>
      </c>
      <c r="J1239" s="103" t="e">
        <f t="shared" si="139"/>
        <v>#DIV/0!</v>
      </c>
    </row>
    <row r="1240" spans="1:10" ht="12.75" customHeight="1" x14ac:dyDescent="0.25">
      <c r="A1240" s="101"/>
      <c r="D1240" s="81"/>
      <c r="E1240" s="81">
        <f>(E1239*Invoice!I4346)+((E1239-(E1239*Invoice!I4346))*Invoice!J4346)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6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Invoice!B4347</f>
        <v>0</v>
      </c>
      <c r="C1245" s="88">
        <f>Invoice!E4347</f>
        <v>0</v>
      </c>
      <c r="D1245" s="89">
        <f>Invoice!H4347</f>
        <v>0</v>
      </c>
      <c r="E1245" s="81">
        <f t="shared" si="135"/>
        <v>0</v>
      </c>
      <c r="F1245" s="81"/>
      <c r="G1245" s="82">
        <f t="shared" si="136"/>
        <v>0</v>
      </c>
      <c r="H1245" s="83">
        <f t="shared" si="137"/>
        <v>0</v>
      </c>
      <c r="I1245" s="83" t="e">
        <f t="shared" si="138"/>
        <v>#DIV/0!</v>
      </c>
      <c r="J1245" s="103" t="e">
        <f t="shared" si="139"/>
        <v>#DIV/0!</v>
      </c>
    </row>
    <row r="1246" spans="1:10" ht="12.75" customHeight="1" x14ac:dyDescent="0.25">
      <c r="A1246" s="101"/>
      <c r="D1246" s="81"/>
      <c r="E1246" s="81">
        <f>(E1245*Invoice!I4347)+((E1245-(E1245*Invoice!I4347))*Invoice!J4347)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7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Invoice!B4348</f>
        <v>0</v>
      </c>
      <c r="C1251" s="88">
        <f>Invoice!E4348</f>
        <v>0</v>
      </c>
      <c r="D1251" s="89">
        <f>Invoice!H4348</f>
        <v>0</v>
      </c>
      <c r="E1251" s="81">
        <f t="shared" si="135"/>
        <v>0</v>
      </c>
      <c r="F1251" s="81"/>
      <c r="G1251" s="82">
        <f t="shared" si="136"/>
        <v>0</v>
      </c>
      <c r="H1251" s="83">
        <f t="shared" si="137"/>
        <v>0</v>
      </c>
      <c r="I1251" s="83" t="e">
        <f t="shared" si="138"/>
        <v>#DIV/0!</v>
      </c>
      <c r="J1251" s="103" t="e">
        <f t="shared" si="139"/>
        <v>#DIV/0!</v>
      </c>
    </row>
    <row r="1252" spans="1:10" ht="12.75" customHeight="1" x14ac:dyDescent="0.25">
      <c r="A1252" s="101"/>
      <c r="D1252" s="81"/>
      <c r="E1252" s="81">
        <f>(E1251*Invoice!I4348)+((E1251-(E1251*Invoice!I4348))*Invoice!J4348)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8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Invoice!B4349</f>
        <v>0</v>
      </c>
      <c r="C1257" s="88">
        <f>Invoice!E4349</f>
        <v>0</v>
      </c>
      <c r="D1257" s="89">
        <f>Invoice!H4349</f>
        <v>0</v>
      </c>
      <c r="E1257" s="81">
        <f t="shared" si="135"/>
        <v>0</v>
      </c>
      <c r="F1257" s="81"/>
      <c r="G1257" s="82">
        <f t="shared" si="136"/>
        <v>0</v>
      </c>
      <c r="H1257" s="83">
        <f t="shared" si="137"/>
        <v>0</v>
      </c>
      <c r="I1257" s="83" t="e">
        <f t="shared" si="138"/>
        <v>#DIV/0!</v>
      </c>
      <c r="J1257" s="103" t="e">
        <f t="shared" si="139"/>
        <v>#DIV/0!</v>
      </c>
    </row>
    <row r="1258" spans="1:10" ht="12.75" customHeight="1" x14ac:dyDescent="0.25">
      <c r="A1258" s="101"/>
      <c r="D1258" s="81"/>
      <c r="E1258" s="81">
        <f>(E1257*Invoice!I4349)+((E1257-(E1257*Invoice!I4349))*Invoice!J4349)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9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Invoice!B4350</f>
        <v>0</v>
      </c>
      <c r="C1263" s="88">
        <f>Invoice!E4350</f>
        <v>0</v>
      </c>
      <c r="D1263" s="89">
        <f>Invoice!H4350</f>
        <v>0</v>
      </c>
      <c r="E1263" s="81">
        <f t="shared" si="135"/>
        <v>0</v>
      </c>
      <c r="F1263" s="81"/>
      <c r="G1263" s="82">
        <f t="shared" si="136"/>
        <v>0</v>
      </c>
      <c r="H1263" s="83">
        <f t="shared" si="137"/>
        <v>0</v>
      </c>
      <c r="I1263" s="83" t="e">
        <f t="shared" si="138"/>
        <v>#DIV/0!</v>
      </c>
      <c r="J1263" s="103" t="e">
        <f t="shared" si="139"/>
        <v>#DIV/0!</v>
      </c>
    </row>
    <row r="1264" spans="1:10" ht="12.75" customHeight="1" x14ac:dyDescent="0.25">
      <c r="A1264" s="101"/>
      <c r="D1264" s="81"/>
      <c r="E1264" s="81">
        <f>(E1263*Invoice!I4350)+((E1263-(E1263*Invoice!I4350))*Invoice!J4350)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10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Invoice!B4351</f>
        <v>0</v>
      </c>
      <c r="C1269" s="88">
        <f>Invoice!E4351</f>
        <v>0</v>
      </c>
      <c r="D1269" s="89">
        <f>Invoice!H4351</f>
        <v>0</v>
      </c>
      <c r="E1269" s="81">
        <f t="shared" si="135"/>
        <v>0</v>
      </c>
      <c r="F1269" s="81"/>
      <c r="G1269" s="82">
        <f t="shared" si="136"/>
        <v>0</v>
      </c>
      <c r="H1269" s="83">
        <f t="shared" si="137"/>
        <v>0</v>
      </c>
      <c r="I1269" s="83" t="e">
        <f t="shared" si="138"/>
        <v>#DIV/0!</v>
      </c>
      <c r="J1269" s="103" t="e">
        <f t="shared" si="139"/>
        <v>#DIV/0!</v>
      </c>
    </row>
    <row r="1270" spans="1:10" ht="12.75" customHeight="1" x14ac:dyDescent="0.25">
      <c r="A1270" s="101"/>
      <c r="D1270" s="81"/>
      <c r="E1270" s="81">
        <f>(E1269*Invoice!I4351)+((E1269-(E1269*Invoice!I4351))*Invoice!J4351)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11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Invoice!B4352</f>
        <v>0</v>
      </c>
      <c r="C1275" s="88">
        <f>Invoice!E4352</f>
        <v>0</v>
      </c>
      <c r="D1275" s="89">
        <f>Invoice!H4352</f>
        <v>0</v>
      </c>
      <c r="E1275" s="81">
        <f t="shared" si="135"/>
        <v>0</v>
      </c>
      <c r="F1275" s="81"/>
      <c r="G1275" s="82">
        <f t="shared" si="136"/>
        <v>0</v>
      </c>
      <c r="H1275" s="83">
        <f t="shared" si="137"/>
        <v>0</v>
      </c>
      <c r="I1275" s="83" t="e">
        <f t="shared" si="138"/>
        <v>#DIV/0!</v>
      </c>
      <c r="J1275" s="103" t="e">
        <f t="shared" si="139"/>
        <v>#DIV/0!</v>
      </c>
    </row>
    <row r="1276" spans="1:10" ht="12.75" customHeight="1" x14ac:dyDescent="0.25">
      <c r="A1276" s="101"/>
      <c r="D1276" s="81"/>
      <c r="E1276" s="81">
        <f>(E1275*Invoice!I4352)+((E1275-(E1275*Invoice!I4352))*Invoice!J4352)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12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Invoice!B4353</f>
        <v>0</v>
      </c>
      <c r="C1281" s="88">
        <f>Invoice!E4353</f>
        <v>0</v>
      </c>
      <c r="D1281" s="89">
        <f>Invoice!H4353</f>
        <v>0</v>
      </c>
      <c r="E1281" s="81">
        <f t="shared" si="135"/>
        <v>0</v>
      </c>
      <c r="F1281" s="81"/>
      <c r="G1281" s="82">
        <f t="shared" si="136"/>
        <v>0</v>
      </c>
      <c r="H1281" s="83">
        <f t="shared" si="137"/>
        <v>0</v>
      </c>
      <c r="I1281" s="83" t="e">
        <f t="shared" si="138"/>
        <v>#DIV/0!</v>
      </c>
      <c r="J1281" s="103" t="e">
        <f t="shared" si="139"/>
        <v>#DIV/0!</v>
      </c>
    </row>
    <row r="1282" spans="1:10" ht="12.75" customHeight="1" x14ac:dyDescent="0.25">
      <c r="A1282" s="101"/>
      <c r="D1282" s="81"/>
      <c r="E1282" s="81">
        <f>(E1281*Invoice!I4353)+((E1281-(E1281*Invoice!I4353))*Invoice!J4353)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B1285" s="79"/>
      <c r="D1285" s="81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1">
        <v>13</v>
      </c>
      <c r="B1286" s="84" t="s">
        <v>20</v>
      </c>
      <c r="C1286" s="84" t="s">
        <v>21</v>
      </c>
      <c r="D1286" s="85" t="s">
        <v>22</v>
      </c>
      <c r="E1286" s="85" t="s">
        <v>23</v>
      </c>
      <c r="F1286" s="85"/>
      <c r="G1286" s="86" t="s">
        <v>24</v>
      </c>
      <c r="H1286" s="87" t="s">
        <v>25</v>
      </c>
      <c r="I1286" s="87" t="s">
        <v>26</v>
      </c>
      <c r="J1286" s="102"/>
    </row>
    <row r="1287" spans="1:10" ht="12.75" customHeight="1" x14ac:dyDescent="0.25">
      <c r="A1287" s="101"/>
      <c r="B1287" s="80">
        <f>Invoice!B4354</f>
        <v>0</v>
      </c>
      <c r="C1287" s="88">
        <f>Invoice!E4354</f>
        <v>0</v>
      </c>
      <c r="D1287" s="89">
        <f>Invoice!H4354</f>
        <v>0</v>
      </c>
      <c r="E1287" s="81">
        <f t="shared" si="135"/>
        <v>0</v>
      </c>
      <c r="F1287" s="81"/>
      <c r="G1287" s="82">
        <f t="shared" si="136"/>
        <v>0</v>
      </c>
      <c r="H1287" s="83">
        <f t="shared" si="137"/>
        <v>0</v>
      </c>
      <c r="I1287" s="83" t="e">
        <f t="shared" si="138"/>
        <v>#DIV/0!</v>
      </c>
      <c r="J1287" s="103" t="e">
        <f t="shared" si="139"/>
        <v>#DIV/0!</v>
      </c>
    </row>
    <row r="1288" spans="1:10" ht="12.75" customHeight="1" x14ac:dyDescent="0.25">
      <c r="A1288" s="101"/>
      <c r="D1288" s="81"/>
      <c r="E1288" s="81">
        <f>(E1287*Invoice!I4354)+((E1287-(E1287*Invoice!I4354))*Invoice!J4354)</f>
        <v>0</v>
      </c>
      <c r="F1288" s="81"/>
      <c r="G1288" s="90">
        <f>E1288/1.11</f>
        <v>0</v>
      </c>
      <c r="H1288" s="91">
        <f>G1288*11%</f>
        <v>0</v>
      </c>
      <c r="I1288" s="91" t="e">
        <f>G1288/B1287</f>
        <v>#DIV/0!</v>
      </c>
      <c r="J1288" s="104" t="e">
        <f>H1288/B1287</f>
        <v>#DIV/0!</v>
      </c>
    </row>
    <row r="1289" spans="1:10" ht="12.75" customHeight="1" x14ac:dyDescent="0.25">
      <c r="A1289" s="101"/>
      <c r="D1289" s="81" t="s">
        <v>23</v>
      </c>
      <c r="E1289" s="81">
        <f>E1287-E1288</f>
        <v>0</v>
      </c>
      <c r="F1289" s="81"/>
      <c r="G1289" s="82">
        <f>G1287-G1288</f>
        <v>0</v>
      </c>
      <c r="H1289" s="82">
        <f>H1287-H1288</f>
        <v>0</v>
      </c>
      <c r="I1289" s="82" t="e">
        <f>I1287-I1288</f>
        <v>#DIV/0!</v>
      </c>
      <c r="J1289" s="105" t="e">
        <f>J1287-J1288</f>
        <v>#DIV/0!</v>
      </c>
    </row>
    <row r="1290" spans="1:10" ht="12.75" customHeight="1" x14ac:dyDescent="0.25">
      <c r="A1290" s="101"/>
      <c r="D1290" s="81"/>
      <c r="E1290" s="81"/>
      <c r="F1290" s="81"/>
      <c r="G1290" s="82"/>
      <c r="H1290" s="83">
        <f>G1289+H1289</f>
        <v>0</v>
      </c>
      <c r="I1290" s="83"/>
      <c r="J1290" s="103"/>
    </row>
    <row r="1291" spans="1:10" ht="12.75" customHeight="1" x14ac:dyDescent="0.25">
      <c r="A1291" s="101"/>
      <c r="B1291" s="79"/>
      <c r="D1291" s="81"/>
      <c r="E1291" s="81"/>
      <c r="F1291" s="81"/>
      <c r="G1291" s="82"/>
      <c r="H1291" s="83"/>
      <c r="I1291" s="83"/>
      <c r="J1291" s="103"/>
    </row>
    <row r="1292" spans="1:10" ht="12.75" customHeight="1" x14ac:dyDescent="0.25">
      <c r="A1292" s="101">
        <v>14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Invoice!B4355</f>
        <v>0</v>
      </c>
      <c r="C1293" s="88">
        <f>Invoice!E4355</f>
        <v>0</v>
      </c>
      <c r="D1293" s="89">
        <f>Invoice!H4355</f>
        <v>0</v>
      </c>
      <c r="E1293" s="81">
        <f t="shared" si="135"/>
        <v>0</v>
      </c>
      <c r="F1293" s="81"/>
      <c r="G1293" s="82">
        <f t="shared" si="136"/>
        <v>0</v>
      </c>
      <c r="H1293" s="83">
        <f t="shared" si="137"/>
        <v>0</v>
      </c>
      <c r="I1293" s="83" t="e">
        <f t="shared" si="138"/>
        <v>#DIV/0!</v>
      </c>
      <c r="J1293" s="103" t="e">
        <f t="shared" si="139"/>
        <v>#DIV/0!</v>
      </c>
    </row>
    <row r="1294" spans="1:10" ht="12.75" customHeight="1" x14ac:dyDescent="0.25">
      <c r="A1294" s="101"/>
      <c r="D1294" s="81"/>
      <c r="E1294" s="81">
        <f>(E1293*Invoice!I4355)+((E1293-(E1293*Invoice!I4355))*Invoice!J4355)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15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Invoice!B4356</f>
        <v>0</v>
      </c>
      <c r="C1299" s="88">
        <f>Invoice!E4356</f>
        <v>0</v>
      </c>
      <c r="D1299" s="89">
        <f>Invoice!H4356</f>
        <v>0</v>
      </c>
      <c r="E1299" s="81">
        <f t="shared" si="135"/>
        <v>0</v>
      </c>
      <c r="F1299" s="81"/>
      <c r="G1299" s="82">
        <f t="shared" si="136"/>
        <v>0</v>
      </c>
      <c r="H1299" s="83">
        <f t="shared" si="137"/>
        <v>0</v>
      </c>
      <c r="I1299" s="83" t="e">
        <f t="shared" si="138"/>
        <v>#DIV/0!</v>
      </c>
      <c r="J1299" s="103" t="e">
        <f t="shared" si="139"/>
        <v>#DIV/0!</v>
      </c>
    </row>
    <row r="1300" spans="1:10" ht="12.75" customHeight="1" x14ac:dyDescent="0.25">
      <c r="A1300" s="101"/>
      <c r="D1300" s="81"/>
      <c r="E1300" s="81">
        <f>(E1299*Invoice!I4356)+((E1299-(E1299*Invoice!I4356))*Invoice!J4356)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16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Invoice!B4357</f>
        <v>0</v>
      </c>
      <c r="C1305" s="88">
        <f>Invoice!E4357</f>
        <v>0</v>
      </c>
      <c r="D1305" s="89">
        <f>Invoice!H4357</f>
        <v>0</v>
      </c>
      <c r="E1305" s="81">
        <f t="shared" si="135"/>
        <v>0</v>
      </c>
      <c r="F1305" s="81"/>
      <c r="G1305" s="82">
        <f t="shared" si="136"/>
        <v>0</v>
      </c>
      <c r="H1305" s="83">
        <f t="shared" si="137"/>
        <v>0</v>
      </c>
      <c r="I1305" s="83" t="e">
        <f t="shared" si="138"/>
        <v>#DIV/0!</v>
      </c>
      <c r="J1305" s="103" t="e">
        <f t="shared" si="139"/>
        <v>#DIV/0!</v>
      </c>
    </row>
    <row r="1306" spans="1:10" ht="12.75" customHeight="1" x14ac:dyDescent="0.25">
      <c r="A1306" s="101"/>
      <c r="D1306" s="81"/>
      <c r="E1306" s="81">
        <f>(E1305*Invoice!I4357)+((E1305-(E1305*Invoice!I4357))*Invoice!J4357)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C1309" s="88"/>
      <c r="D1309" s="89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6"/>
      <c r="B1310" s="107"/>
      <c r="C1310" s="107"/>
      <c r="D1310" s="107"/>
      <c r="E1310" s="107"/>
      <c r="F1310" s="107"/>
      <c r="G1310" s="108">
        <f>G1217+G1223+G1229+G1235+G1241+G1247+G1253+G1259+G1265+G1271+G1277+G1283+G1289+G1295+G1301+G1307</f>
        <v>0</v>
      </c>
      <c r="H1310" s="108">
        <f>H1217+H1223+H1229+H1235+H1241+H1247+H1253+H1259+H1265+H1271+H1277+H1283+H1289+H1295+H1301+H1307</f>
        <v>0</v>
      </c>
      <c r="I1310" s="107"/>
      <c r="J1310" s="109">
        <f>H1218+H1224+H1230+H1236+H1242+H1248+H1254+H1260+H1266+H1272+H1278+H1284+H1290+H1296+H1302+H1308</f>
        <v>0</v>
      </c>
    </row>
    <row r="1312" spans="1:10" ht="12.75" customHeight="1" x14ac:dyDescent="0.25">
      <c r="A1312" s="94" t="s">
        <v>1</v>
      </c>
      <c r="B1312" s="95">
        <f>Invoice!E4448</f>
        <v>23120040</v>
      </c>
      <c r="C1312" s="96"/>
      <c r="D1312" s="97"/>
      <c r="E1312" s="97"/>
      <c r="F1312" s="97"/>
      <c r="G1312" s="98"/>
      <c r="H1312" s="99"/>
      <c r="I1312" s="99"/>
      <c r="J1312" s="100"/>
    </row>
    <row r="1313" spans="1:10" ht="12.75" customHeight="1" x14ac:dyDescent="0.25">
      <c r="A1313" s="101">
        <v>1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Invoice!B4456</f>
        <v>0</v>
      </c>
      <c r="C1314" s="88">
        <f>Invoice!E4456</f>
        <v>0</v>
      </c>
      <c r="D1314" s="89">
        <f>Invoice!H4456</f>
        <v>0</v>
      </c>
      <c r="E1314" s="81">
        <f>D1314*B1314</f>
        <v>0</v>
      </c>
      <c r="F1314" s="81"/>
      <c r="G1314" s="82">
        <f>E1314/1.11</f>
        <v>0</v>
      </c>
      <c r="H1314" s="83">
        <f>G1314*11%</f>
        <v>0</v>
      </c>
      <c r="I1314" s="83" t="e">
        <f>G1314/B1314</f>
        <v>#DIV/0!</v>
      </c>
      <c r="J1314" s="103" t="e">
        <f>H1314/B1314</f>
        <v>#DIV/0!</v>
      </c>
    </row>
    <row r="1315" spans="1:10" ht="12.75" customHeight="1" x14ac:dyDescent="0.25">
      <c r="A1315" s="101"/>
      <c r="D1315" s="81"/>
      <c r="E1315" s="81">
        <f>(E1314*Invoice!I4456)+((E1314-(E1314*Invoice!I4456))*Invoice!J4456)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2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Invoice!B4457</f>
        <v>0</v>
      </c>
      <c r="C1320" s="88">
        <f>Invoice!E4457</f>
        <v>0</v>
      </c>
      <c r="D1320" s="89">
        <f>Invoice!H4457</f>
        <v>0</v>
      </c>
      <c r="E1320" s="81">
        <f t="shared" ref="E1320:E1404" si="140">D1320*B1320</f>
        <v>0</v>
      </c>
      <c r="F1320" s="81"/>
      <c r="G1320" s="82">
        <f t="shared" ref="G1320:G1404" si="141">E1320/1.11</f>
        <v>0</v>
      </c>
      <c r="H1320" s="83">
        <f t="shared" ref="H1320:H1404" si="142">G1320*11%</f>
        <v>0</v>
      </c>
      <c r="I1320" s="83" t="e">
        <f t="shared" ref="I1320:I1404" si="143">G1320/B1320</f>
        <v>#DIV/0!</v>
      </c>
      <c r="J1320" s="103" t="e">
        <f t="shared" ref="J1320:J1404" si="144">H1320/B1320</f>
        <v>#DIV/0!</v>
      </c>
    </row>
    <row r="1321" spans="1:10" ht="12.75" customHeight="1" x14ac:dyDescent="0.25">
      <c r="A1321" s="101"/>
      <c r="D1321" s="81"/>
      <c r="E1321" s="81">
        <f>(E1320*Invoice!I4457)+((E1320-(E1320*Invoice!I4457))*Invoice!J4457)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3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Invoice!B4458</f>
        <v>0</v>
      </c>
      <c r="C1326" s="88">
        <f>Invoice!E4458</f>
        <v>0</v>
      </c>
      <c r="D1326" s="89">
        <f>Invoice!H4458</f>
        <v>0</v>
      </c>
      <c r="E1326" s="81">
        <f t="shared" si="140"/>
        <v>0</v>
      </c>
      <c r="F1326" s="81"/>
      <c r="G1326" s="82">
        <f t="shared" si="141"/>
        <v>0</v>
      </c>
      <c r="H1326" s="83">
        <f t="shared" si="142"/>
        <v>0</v>
      </c>
      <c r="I1326" s="83" t="e">
        <f t="shared" si="143"/>
        <v>#DIV/0!</v>
      </c>
      <c r="J1326" s="103" t="e">
        <f t="shared" si="144"/>
        <v>#DIV/0!</v>
      </c>
    </row>
    <row r="1327" spans="1:10" ht="12.75" customHeight="1" x14ac:dyDescent="0.25">
      <c r="A1327" s="101"/>
      <c r="D1327" s="81"/>
      <c r="E1327" s="81">
        <f>(E1326*Invoice!I4458)+((E1326-(E1326*Invoice!I4458))*Invoice!J4458)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4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Invoice!B4459</f>
        <v>0</v>
      </c>
      <c r="C1332" s="88">
        <f>Invoice!E4459</f>
        <v>0</v>
      </c>
      <c r="D1332" s="89">
        <f>Invoice!H4459</f>
        <v>0</v>
      </c>
      <c r="E1332" s="81">
        <f t="shared" si="140"/>
        <v>0</v>
      </c>
      <c r="F1332" s="81"/>
      <c r="G1332" s="82">
        <f t="shared" si="141"/>
        <v>0</v>
      </c>
      <c r="H1332" s="83">
        <f t="shared" si="142"/>
        <v>0</v>
      </c>
      <c r="I1332" s="83" t="e">
        <f t="shared" si="143"/>
        <v>#DIV/0!</v>
      </c>
      <c r="J1332" s="103" t="e">
        <f t="shared" si="144"/>
        <v>#DIV/0!</v>
      </c>
    </row>
    <row r="1333" spans="1:10" ht="12.75" customHeight="1" x14ac:dyDescent="0.25">
      <c r="A1333" s="101"/>
      <c r="D1333" s="81"/>
      <c r="E1333" s="81">
        <f>(E1332*Invoice!I4459)+((E1332-(E1332*Invoice!I4459))*Invoice!J4459)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5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Invoice!B4460</f>
        <v>0</v>
      </c>
      <c r="C1338" s="88">
        <f>Invoice!E4460</f>
        <v>0</v>
      </c>
      <c r="D1338" s="89">
        <f>Invoice!H4460</f>
        <v>0</v>
      </c>
      <c r="E1338" s="81">
        <f t="shared" si="140"/>
        <v>0</v>
      </c>
      <c r="F1338" s="81"/>
      <c r="G1338" s="82">
        <f t="shared" si="141"/>
        <v>0</v>
      </c>
      <c r="H1338" s="83">
        <f t="shared" si="142"/>
        <v>0</v>
      </c>
      <c r="I1338" s="83" t="e">
        <f t="shared" si="143"/>
        <v>#DIV/0!</v>
      </c>
      <c r="J1338" s="103" t="e">
        <f t="shared" si="144"/>
        <v>#DIV/0!</v>
      </c>
    </row>
    <row r="1339" spans="1:10" ht="12.75" customHeight="1" x14ac:dyDescent="0.25">
      <c r="A1339" s="101"/>
      <c r="D1339" s="81"/>
      <c r="E1339" s="81">
        <f>(E1338*Invoice!I4460)+((E1338-(E1338*Invoice!I4460))*Invoice!J4460)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6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Invoice!B4461</f>
        <v>0</v>
      </c>
      <c r="C1344" s="88">
        <f>Invoice!E4461</f>
        <v>0</v>
      </c>
      <c r="D1344" s="89">
        <f>Invoice!H4461</f>
        <v>0</v>
      </c>
      <c r="E1344" s="81">
        <f t="shared" si="140"/>
        <v>0</v>
      </c>
      <c r="F1344" s="81"/>
      <c r="G1344" s="82">
        <f t="shared" si="141"/>
        <v>0</v>
      </c>
      <c r="H1344" s="83">
        <f t="shared" si="142"/>
        <v>0</v>
      </c>
      <c r="I1344" s="83" t="e">
        <f t="shared" si="143"/>
        <v>#DIV/0!</v>
      </c>
      <c r="J1344" s="103" t="e">
        <f t="shared" si="144"/>
        <v>#DIV/0!</v>
      </c>
    </row>
    <row r="1345" spans="1:10" ht="12.75" customHeight="1" x14ac:dyDescent="0.25">
      <c r="A1345" s="101"/>
      <c r="D1345" s="81"/>
      <c r="E1345" s="81">
        <f>(E1344*Invoice!I4461)+((E1344-(E1344*Invoice!I4461))*Invoice!J4461)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7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Invoice!B4462</f>
        <v>0</v>
      </c>
      <c r="C1350" s="88">
        <f>Invoice!E4462</f>
        <v>0</v>
      </c>
      <c r="D1350" s="89">
        <f>Invoice!H4462</f>
        <v>0</v>
      </c>
      <c r="E1350" s="81">
        <f t="shared" si="140"/>
        <v>0</v>
      </c>
      <c r="F1350" s="81"/>
      <c r="G1350" s="82">
        <f t="shared" si="141"/>
        <v>0</v>
      </c>
      <c r="H1350" s="83">
        <f t="shared" si="142"/>
        <v>0</v>
      </c>
      <c r="I1350" s="83" t="e">
        <f t="shared" si="143"/>
        <v>#DIV/0!</v>
      </c>
      <c r="J1350" s="103" t="e">
        <f t="shared" si="144"/>
        <v>#DIV/0!</v>
      </c>
    </row>
    <row r="1351" spans="1:10" ht="12.75" customHeight="1" x14ac:dyDescent="0.25">
      <c r="A1351" s="101"/>
      <c r="D1351" s="81"/>
      <c r="E1351" s="81">
        <f>(E1350*Invoice!I4462)+((E1350-(E1350*Invoice!I4462))*Invoice!J4462)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8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Invoice!B4463</f>
        <v>0</v>
      </c>
      <c r="C1356" s="88">
        <f>Invoice!E4463</f>
        <v>0</v>
      </c>
      <c r="D1356" s="89">
        <f>Invoice!H4463</f>
        <v>0</v>
      </c>
      <c r="E1356" s="81">
        <f t="shared" si="140"/>
        <v>0</v>
      </c>
      <c r="F1356" s="81"/>
      <c r="G1356" s="82">
        <f t="shared" si="141"/>
        <v>0</v>
      </c>
      <c r="H1356" s="83">
        <f t="shared" si="142"/>
        <v>0</v>
      </c>
      <c r="I1356" s="83" t="e">
        <f t="shared" si="143"/>
        <v>#DIV/0!</v>
      </c>
      <c r="J1356" s="103" t="e">
        <f t="shared" si="144"/>
        <v>#DIV/0!</v>
      </c>
    </row>
    <row r="1357" spans="1:10" ht="12.75" customHeight="1" x14ac:dyDescent="0.25">
      <c r="A1357" s="101"/>
      <c r="D1357" s="81"/>
      <c r="E1357" s="81">
        <f>(E1356*Invoice!I4463)+((E1356-(E1356*Invoice!I4463))*Invoice!J4463)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9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Invoice!B4464</f>
        <v>0</v>
      </c>
      <c r="C1362" s="88">
        <f>Invoice!E4464</f>
        <v>0</v>
      </c>
      <c r="D1362" s="89">
        <f>Invoice!H4464</f>
        <v>0</v>
      </c>
      <c r="E1362" s="81">
        <f t="shared" si="140"/>
        <v>0</v>
      </c>
      <c r="F1362" s="81"/>
      <c r="G1362" s="82">
        <f t="shared" si="141"/>
        <v>0</v>
      </c>
      <c r="H1362" s="83">
        <f t="shared" si="142"/>
        <v>0</v>
      </c>
      <c r="I1362" s="83" t="e">
        <f t="shared" si="143"/>
        <v>#DIV/0!</v>
      </c>
      <c r="J1362" s="103" t="e">
        <f t="shared" si="144"/>
        <v>#DIV/0!</v>
      </c>
    </row>
    <row r="1363" spans="1:10" ht="12.75" customHeight="1" x14ac:dyDescent="0.25">
      <c r="A1363" s="101"/>
      <c r="D1363" s="81"/>
      <c r="E1363" s="81">
        <f>(E1362*Invoice!I4464)+((E1362-(E1362*Invoice!I4464))*Invoice!J4464)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10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Invoice!B4465</f>
        <v>0</v>
      </c>
      <c r="C1368" s="88">
        <f>Invoice!E4465</f>
        <v>0</v>
      </c>
      <c r="D1368" s="89">
        <f>Invoice!H4465</f>
        <v>0</v>
      </c>
      <c r="E1368" s="81">
        <f t="shared" si="140"/>
        <v>0</v>
      </c>
      <c r="F1368" s="81"/>
      <c r="G1368" s="82">
        <f t="shared" si="141"/>
        <v>0</v>
      </c>
      <c r="H1368" s="83">
        <f t="shared" si="142"/>
        <v>0</v>
      </c>
      <c r="I1368" s="83" t="e">
        <f t="shared" si="143"/>
        <v>#DIV/0!</v>
      </c>
      <c r="J1368" s="103" t="e">
        <f t="shared" si="144"/>
        <v>#DIV/0!</v>
      </c>
    </row>
    <row r="1369" spans="1:10" ht="12.75" customHeight="1" x14ac:dyDescent="0.25">
      <c r="A1369" s="101"/>
      <c r="D1369" s="81"/>
      <c r="E1369" s="81">
        <f>(E1368*Invoice!I4465)+((E1368-(E1368*Invoice!I4465))*Invoice!J4465)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11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Invoice!B4466</f>
        <v>0</v>
      </c>
      <c r="C1374" s="88">
        <f>Invoice!E4466</f>
        <v>0</v>
      </c>
      <c r="D1374" s="89">
        <f>Invoice!H4466</f>
        <v>0</v>
      </c>
      <c r="E1374" s="81">
        <f t="shared" si="140"/>
        <v>0</v>
      </c>
      <c r="F1374" s="81"/>
      <c r="G1374" s="82">
        <f t="shared" si="141"/>
        <v>0</v>
      </c>
      <c r="H1374" s="83">
        <f t="shared" si="142"/>
        <v>0</v>
      </c>
      <c r="I1374" s="83" t="e">
        <f t="shared" si="143"/>
        <v>#DIV/0!</v>
      </c>
      <c r="J1374" s="103" t="e">
        <f t="shared" si="144"/>
        <v>#DIV/0!</v>
      </c>
    </row>
    <row r="1375" spans="1:10" ht="12.75" customHeight="1" x14ac:dyDescent="0.25">
      <c r="A1375" s="101"/>
      <c r="D1375" s="81"/>
      <c r="E1375" s="81">
        <f>(E1374*Invoice!I4466)+((E1374-(E1374*Invoice!I4466))*Invoice!J4466)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12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Invoice!B4467</f>
        <v>0</v>
      </c>
      <c r="C1380" s="88">
        <f>Invoice!E4467</f>
        <v>0</v>
      </c>
      <c r="D1380" s="89">
        <f>Invoice!H4467</f>
        <v>0</v>
      </c>
      <c r="E1380" s="81">
        <f t="shared" si="140"/>
        <v>0</v>
      </c>
      <c r="F1380" s="81"/>
      <c r="G1380" s="82">
        <f t="shared" si="141"/>
        <v>0</v>
      </c>
      <c r="H1380" s="83">
        <f t="shared" si="142"/>
        <v>0</v>
      </c>
      <c r="I1380" s="83" t="e">
        <f t="shared" si="143"/>
        <v>#DIV/0!</v>
      </c>
      <c r="J1380" s="103" t="e">
        <f t="shared" si="144"/>
        <v>#DIV/0!</v>
      </c>
    </row>
    <row r="1381" spans="1:10" ht="12.75" customHeight="1" x14ac:dyDescent="0.25">
      <c r="A1381" s="101"/>
      <c r="D1381" s="81"/>
      <c r="E1381" s="81">
        <f>(E1380*Invoice!I4467)+((E1380-(E1380*Invoice!I4467))*Invoice!J4467)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B1384" s="79"/>
      <c r="D1384" s="81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1">
        <v>13</v>
      </c>
      <c r="B1385" s="84" t="s">
        <v>20</v>
      </c>
      <c r="C1385" s="84" t="s">
        <v>21</v>
      </c>
      <c r="D1385" s="85" t="s">
        <v>22</v>
      </c>
      <c r="E1385" s="85" t="s">
        <v>23</v>
      </c>
      <c r="F1385" s="85"/>
      <c r="G1385" s="86" t="s">
        <v>24</v>
      </c>
      <c r="H1385" s="87" t="s">
        <v>25</v>
      </c>
      <c r="I1385" s="87" t="s">
        <v>26</v>
      </c>
      <c r="J1385" s="102"/>
    </row>
    <row r="1386" spans="1:10" ht="12.75" customHeight="1" x14ac:dyDescent="0.25">
      <c r="A1386" s="101"/>
      <c r="B1386" s="80">
        <f>Invoice!B4468</f>
        <v>0</v>
      </c>
      <c r="C1386" s="88">
        <f>Invoice!E4468</f>
        <v>0</v>
      </c>
      <c r="D1386" s="89">
        <f>Invoice!H4468</f>
        <v>0</v>
      </c>
      <c r="E1386" s="81">
        <f t="shared" si="140"/>
        <v>0</v>
      </c>
      <c r="F1386" s="81"/>
      <c r="G1386" s="82">
        <f t="shared" si="141"/>
        <v>0</v>
      </c>
      <c r="H1386" s="83">
        <f t="shared" si="142"/>
        <v>0</v>
      </c>
      <c r="I1386" s="83" t="e">
        <f t="shared" si="143"/>
        <v>#DIV/0!</v>
      </c>
      <c r="J1386" s="103" t="e">
        <f t="shared" si="144"/>
        <v>#DIV/0!</v>
      </c>
    </row>
    <row r="1387" spans="1:10" ht="12.75" customHeight="1" x14ac:dyDescent="0.25">
      <c r="A1387" s="101"/>
      <c r="D1387" s="81"/>
      <c r="E1387" s="81">
        <f>(E1386*Invoice!I4468)+((E1386-(E1386*Invoice!I4468))*Invoice!J4468)</f>
        <v>0</v>
      </c>
      <c r="F1387" s="81"/>
      <c r="G1387" s="90">
        <f>E1387/1.11</f>
        <v>0</v>
      </c>
      <c r="H1387" s="91">
        <f>G1387*11%</f>
        <v>0</v>
      </c>
      <c r="I1387" s="91" t="e">
        <f>G1387/B1386</f>
        <v>#DIV/0!</v>
      </c>
      <c r="J1387" s="104" t="e">
        <f>H1387/B1386</f>
        <v>#DIV/0!</v>
      </c>
    </row>
    <row r="1388" spans="1:10" ht="12.75" customHeight="1" x14ac:dyDescent="0.25">
      <c r="A1388" s="101"/>
      <c r="D1388" s="81" t="s">
        <v>23</v>
      </c>
      <c r="E1388" s="81">
        <f>E1386-E1387</f>
        <v>0</v>
      </c>
      <c r="F1388" s="81"/>
      <c r="G1388" s="82">
        <f>G1386-G1387</f>
        <v>0</v>
      </c>
      <c r="H1388" s="82">
        <f>H1386-H1387</f>
        <v>0</v>
      </c>
      <c r="I1388" s="82" t="e">
        <f>I1386-I1387</f>
        <v>#DIV/0!</v>
      </c>
      <c r="J1388" s="105" t="e">
        <f>J1386-J1387</f>
        <v>#DIV/0!</v>
      </c>
    </row>
    <row r="1389" spans="1:10" ht="12.75" customHeight="1" x14ac:dyDescent="0.25">
      <c r="A1389" s="101"/>
      <c r="D1389" s="81"/>
      <c r="E1389" s="81"/>
      <c r="F1389" s="81"/>
      <c r="G1389" s="82"/>
      <c r="H1389" s="83">
        <f>G1388+H1388</f>
        <v>0</v>
      </c>
      <c r="I1389" s="83"/>
      <c r="J1389" s="103"/>
    </row>
    <row r="1390" spans="1:10" ht="12.75" customHeight="1" x14ac:dyDescent="0.25">
      <c r="A1390" s="101"/>
      <c r="B1390" s="79"/>
      <c r="D1390" s="81"/>
      <c r="E1390" s="81"/>
      <c r="F1390" s="81"/>
      <c r="G1390" s="82"/>
      <c r="H1390" s="83"/>
      <c r="I1390" s="83"/>
      <c r="J1390" s="103"/>
    </row>
    <row r="1391" spans="1:10" ht="12.75" customHeight="1" x14ac:dyDescent="0.25">
      <c r="A1391" s="101">
        <v>14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Invoice!B4469</f>
        <v>0</v>
      </c>
      <c r="C1392" s="88">
        <f>Invoice!E4469</f>
        <v>0</v>
      </c>
      <c r="D1392" s="89">
        <f>Invoice!H4469</f>
        <v>0</v>
      </c>
      <c r="E1392" s="81">
        <f t="shared" si="140"/>
        <v>0</v>
      </c>
      <c r="F1392" s="81"/>
      <c r="G1392" s="82">
        <f t="shared" si="141"/>
        <v>0</v>
      </c>
      <c r="H1392" s="83">
        <f t="shared" si="142"/>
        <v>0</v>
      </c>
      <c r="I1392" s="83" t="e">
        <f t="shared" si="143"/>
        <v>#DIV/0!</v>
      </c>
      <c r="J1392" s="103" t="e">
        <f t="shared" si="144"/>
        <v>#DIV/0!</v>
      </c>
    </row>
    <row r="1393" spans="1:10" ht="12.75" customHeight="1" x14ac:dyDescent="0.25">
      <c r="A1393" s="101"/>
      <c r="D1393" s="81"/>
      <c r="E1393" s="81">
        <f>(E1392*Invoice!I4469)+((E1392-(E1392*Invoice!I4469))*Invoice!J4469)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15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Invoice!B4470</f>
        <v>0</v>
      </c>
      <c r="C1398" s="88">
        <f>Invoice!E4470</f>
        <v>0</v>
      </c>
      <c r="D1398" s="89">
        <f>Invoice!H4470</f>
        <v>0</v>
      </c>
      <c r="E1398" s="81">
        <f t="shared" si="140"/>
        <v>0</v>
      </c>
      <c r="F1398" s="81"/>
      <c r="G1398" s="82">
        <f t="shared" si="141"/>
        <v>0</v>
      </c>
      <c r="H1398" s="83">
        <f t="shared" si="142"/>
        <v>0</v>
      </c>
      <c r="I1398" s="83" t="e">
        <f t="shared" si="143"/>
        <v>#DIV/0!</v>
      </c>
      <c r="J1398" s="103" t="e">
        <f t="shared" si="144"/>
        <v>#DIV/0!</v>
      </c>
    </row>
    <row r="1399" spans="1:10" ht="12.75" customHeight="1" x14ac:dyDescent="0.25">
      <c r="A1399" s="101"/>
      <c r="D1399" s="81"/>
      <c r="E1399" s="81">
        <f>(E1398*Invoice!I4470)+((E1398-(E1398*Invoice!I4470))*Invoice!J4470)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16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Invoice!B4471</f>
        <v>0</v>
      </c>
      <c r="C1404" s="88">
        <f>Invoice!E4471</f>
        <v>0</v>
      </c>
      <c r="D1404" s="89">
        <f>Invoice!H4471</f>
        <v>0</v>
      </c>
      <c r="E1404" s="81">
        <f t="shared" si="140"/>
        <v>0</v>
      </c>
      <c r="F1404" s="81"/>
      <c r="G1404" s="82">
        <f t="shared" si="141"/>
        <v>0</v>
      </c>
      <c r="H1404" s="83">
        <f t="shared" si="142"/>
        <v>0</v>
      </c>
      <c r="I1404" s="83" t="e">
        <f t="shared" si="143"/>
        <v>#DIV/0!</v>
      </c>
      <c r="J1404" s="103" t="e">
        <f t="shared" si="144"/>
        <v>#DIV/0!</v>
      </c>
    </row>
    <row r="1405" spans="1:10" ht="12.75" customHeight="1" x14ac:dyDescent="0.25">
      <c r="A1405" s="101"/>
      <c r="D1405" s="81"/>
      <c r="E1405" s="81">
        <f>(E1404*Invoice!I4471)+((E1404-(E1404*Invoice!I4471))*Invoice!J4471)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C1408" s="88"/>
      <c r="D1408" s="89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6"/>
      <c r="B1409" s="107"/>
      <c r="C1409" s="107"/>
      <c r="D1409" s="107"/>
      <c r="E1409" s="107"/>
      <c r="F1409" s="107"/>
      <c r="G1409" s="108">
        <f>G1316+G1322+G1328+G1334+G1340+G1346+G1352+G1358+G1364+G1370+G1376+G1382+G1388+G1394+G1400+G1406</f>
        <v>0</v>
      </c>
      <c r="H1409" s="108">
        <f>H1316+H1322+H1328+H1334+H1340+H1346+H1352+H1358+H1364+H1370+H1376+H1382+H1388+H1394+H1400+H1406</f>
        <v>0</v>
      </c>
      <c r="I1409" s="107"/>
      <c r="J1409" s="109">
        <f>H1317+H1323+H1329+H1335+H1341+H1347+H1353+H1359+H1365+H1371+H1377+H1383+H1389+H1395+H1401+H1407</f>
        <v>0</v>
      </c>
    </row>
    <row r="1411" spans="1:10" ht="12.75" customHeight="1" x14ac:dyDescent="0.25">
      <c r="A1411" s="94" t="s">
        <v>1</v>
      </c>
      <c r="B1411" s="95">
        <f>Invoice!E4562</f>
        <v>23120041</v>
      </c>
      <c r="C1411" s="96"/>
      <c r="D1411" s="97"/>
      <c r="E1411" s="97"/>
      <c r="F1411" s="97"/>
      <c r="G1411" s="98"/>
      <c r="H1411" s="99"/>
      <c r="I1411" s="99"/>
      <c r="J1411" s="100"/>
    </row>
    <row r="1412" spans="1:10" ht="12.75" customHeight="1" x14ac:dyDescent="0.25">
      <c r="A1412" s="101">
        <v>1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Invoice!B4570</f>
        <v>0</v>
      </c>
      <c r="C1413" s="88">
        <f>Invoice!E4570</f>
        <v>0</v>
      </c>
      <c r="D1413" s="89">
        <f>Invoice!H4570</f>
        <v>0</v>
      </c>
      <c r="E1413" s="81">
        <f>D1413*B1413</f>
        <v>0</v>
      </c>
      <c r="F1413" s="81"/>
      <c r="G1413" s="82">
        <f>E1413/1.11</f>
        <v>0</v>
      </c>
      <c r="H1413" s="83">
        <f>G1413*11%</f>
        <v>0</v>
      </c>
      <c r="I1413" s="83" t="e">
        <f>G1413/B1413</f>
        <v>#DIV/0!</v>
      </c>
      <c r="J1413" s="103" t="e">
        <f>H1413/B1413</f>
        <v>#DIV/0!</v>
      </c>
    </row>
    <row r="1414" spans="1:10" ht="12.75" customHeight="1" x14ac:dyDescent="0.25">
      <c r="A1414" s="101"/>
      <c r="D1414" s="81"/>
      <c r="E1414" s="81">
        <f>(E1413*Invoice!I4570)+((E1413-(E1413*Invoice!I4570))*Invoice!J4570)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2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Invoice!B4571</f>
        <v>0</v>
      </c>
      <c r="C1419" s="88">
        <f>Invoice!E4571</f>
        <v>0</v>
      </c>
      <c r="D1419" s="89">
        <f>Invoice!H4571</f>
        <v>0</v>
      </c>
      <c r="E1419" s="81">
        <f t="shared" ref="E1419:E1503" si="145">D1419*B1419</f>
        <v>0</v>
      </c>
      <c r="F1419" s="81"/>
      <c r="G1419" s="82">
        <f t="shared" ref="G1419:G1503" si="146">E1419/1.11</f>
        <v>0</v>
      </c>
      <c r="H1419" s="83">
        <f t="shared" ref="H1419:H1503" si="147">G1419*11%</f>
        <v>0</v>
      </c>
      <c r="I1419" s="83" t="e">
        <f t="shared" ref="I1419:I1503" si="148">G1419/B1419</f>
        <v>#DIV/0!</v>
      </c>
      <c r="J1419" s="103" t="e">
        <f t="shared" ref="J1419:J1503" si="149">H1419/B1419</f>
        <v>#DIV/0!</v>
      </c>
    </row>
    <row r="1420" spans="1:10" ht="12.75" customHeight="1" x14ac:dyDescent="0.25">
      <c r="A1420" s="101"/>
      <c r="D1420" s="81"/>
      <c r="E1420" s="81">
        <f>(E1419*Invoice!I4571)+((E1419-(E1419*Invoice!I4571))*Invoice!J4571)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3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Invoice!B4572</f>
        <v>0</v>
      </c>
      <c r="C1425" s="88">
        <f>Invoice!E4572</f>
        <v>0</v>
      </c>
      <c r="D1425" s="89">
        <f>Invoice!H4572</f>
        <v>0</v>
      </c>
      <c r="E1425" s="81">
        <f t="shared" si="145"/>
        <v>0</v>
      </c>
      <c r="F1425" s="81"/>
      <c r="G1425" s="82">
        <f t="shared" si="146"/>
        <v>0</v>
      </c>
      <c r="H1425" s="83">
        <f t="shared" si="147"/>
        <v>0</v>
      </c>
      <c r="I1425" s="83" t="e">
        <f t="shared" si="148"/>
        <v>#DIV/0!</v>
      </c>
      <c r="J1425" s="103" t="e">
        <f t="shared" si="149"/>
        <v>#DIV/0!</v>
      </c>
    </row>
    <row r="1426" spans="1:10" ht="12.75" customHeight="1" x14ac:dyDescent="0.25">
      <c r="A1426" s="101"/>
      <c r="D1426" s="81"/>
      <c r="E1426" s="81">
        <f>(E1425*Invoice!I4572)+((E1425-(E1425*Invoice!I4572))*Invoice!J4572)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4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Invoice!B4573</f>
        <v>0</v>
      </c>
      <c r="C1431" s="88">
        <f>Invoice!E4573</f>
        <v>0</v>
      </c>
      <c r="D1431" s="89">
        <f>Invoice!H4573</f>
        <v>0</v>
      </c>
      <c r="E1431" s="81">
        <f t="shared" si="145"/>
        <v>0</v>
      </c>
      <c r="F1431" s="81"/>
      <c r="G1431" s="82">
        <f t="shared" si="146"/>
        <v>0</v>
      </c>
      <c r="H1431" s="83">
        <f t="shared" si="147"/>
        <v>0</v>
      </c>
      <c r="I1431" s="83" t="e">
        <f t="shared" si="148"/>
        <v>#DIV/0!</v>
      </c>
      <c r="J1431" s="103" t="e">
        <f t="shared" si="149"/>
        <v>#DIV/0!</v>
      </c>
    </row>
    <row r="1432" spans="1:10" ht="12.75" customHeight="1" x14ac:dyDescent="0.25">
      <c r="A1432" s="101"/>
      <c r="D1432" s="81"/>
      <c r="E1432" s="81">
        <f>(E1431*Invoice!I4573)+((E1431-(E1431*Invoice!I4573))*Invoice!J4573)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5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Invoice!B4574</f>
        <v>0</v>
      </c>
      <c r="C1437" s="88">
        <f>Invoice!E4574</f>
        <v>0</v>
      </c>
      <c r="D1437" s="89">
        <f>Invoice!H4574</f>
        <v>0</v>
      </c>
      <c r="E1437" s="81">
        <f t="shared" si="145"/>
        <v>0</v>
      </c>
      <c r="F1437" s="81"/>
      <c r="G1437" s="82">
        <f t="shared" si="146"/>
        <v>0</v>
      </c>
      <c r="H1437" s="83">
        <f t="shared" si="147"/>
        <v>0</v>
      </c>
      <c r="I1437" s="83" t="e">
        <f t="shared" si="148"/>
        <v>#DIV/0!</v>
      </c>
      <c r="J1437" s="103" t="e">
        <f t="shared" si="149"/>
        <v>#DIV/0!</v>
      </c>
    </row>
    <row r="1438" spans="1:10" ht="12.75" customHeight="1" x14ac:dyDescent="0.25">
      <c r="A1438" s="101"/>
      <c r="D1438" s="81"/>
      <c r="E1438" s="81">
        <f>(E1437*Invoice!I4574)+((E1437-(E1437*Invoice!I4574))*Invoice!J4574)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6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Invoice!B4575</f>
        <v>0</v>
      </c>
      <c r="C1443" s="88">
        <f>Invoice!E4575</f>
        <v>0</v>
      </c>
      <c r="D1443" s="89">
        <f>Invoice!H4575</f>
        <v>0</v>
      </c>
      <c r="E1443" s="81">
        <f t="shared" si="145"/>
        <v>0</v>
      </c>
      <c r="F1443" s="81"/>
      <c r="G1443" s="82">
        <f t="shared" si="146"/>
        <v>0</v>
      </c>
      <c r="H1443" s="83">
        <f t="shared" si="147"/>
        <v>0</v>
      </c>
      <c r="I1443" s="83" t="e">
        <f t="shared" si="148"/>
        <v>#DIV/0!</v>
      </c>
      <c r="J1443" s="103" t="e">
        <f t="shared" si="149"/>
        <v>#DIV/0!</v>
      </c>
    </row>
    <row r="1444" spans="1:10" ht="12.75" customHeight="1" x14ac:dyDescent="0.25">
      <c r="A1444" s="101"/>
      <c r="D1444" s="81"/>
      <c r="E1444" s="81">
        <f>(E1443*Invoice!I4575)+((E1443-(E1443*Invoice!I4575))*Invoice!J4575)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7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Invoice!B4576</f>
        <v>0</v>
      </c>
      <c r="C1449" s="88">
        <f>Invoice!E4576</f>
        <v>0</v>
      </c>
      <c r="D1449" s="89">
        <f>Invoice!H4576</f>
        <v>0</v>
      </c>
      <c r="E1449" s="81">
        <f t="shared" si="145"/>
        <v>0</v>
      </c>
      <c r="F1449" s="81"/>
      <c r="G1449" s="82">
        <f t="shared" si="146"/>
        <v>0</v>
      </c>
      <c r="H1449" s="83">
        <f t="shared" si="147"/>
        <v>0</v>
      </c>
      <c r="I1449" s="83" t="e">
        <f t="shared" si="148"/>
        <v>#DIV/0!</v>
      </c>
      <c r="J1449" s="103" t="e">
        <f t="shared" si="149"/>
        <v>#DIV/0!</v>
      </c>
    </row>
    <row r="1450" spans="1:10" ht="12.75" customHeight="1" x14ac:dyDescent="0.25">
      <c r="A1450" s="101"/>
      <c r="D1450" s="81"/>
      <c r="E1450" s="81">
        <f>(E1449*Invoice!I4576)+((E1449-(E1449*Invoice!I4576))*Invoice!J4576)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8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Invoice!B4577</f>
        <v>0</v>
      </c>
      <c r="C1455" s="88">
        <f>Invoice!E4577</f>
        <v>0</v>
      </c>
      <c r="D1455" s="89">
        <f>Invoice!H4577</f>
        <v>0</v>
      </c>
      <c r="E1455" s="81">
        <f t="shared" si="145"/>
        <v>0</v>
      </c>
      <c r="F1455" s="81"/>
      <c r="G1455" s="82">
        <f t="shared" si="146"/>
        <v>0</v>
      </c>
      <c r="H1455" s="83">
        <f t="shared" si="147"/>
        <v>0</v>
      </c>
      <c r="I1455" s="83" t="e">
        <f t="shared" si="148"/>
        <v>#DIV/0!</v>
      </c>
      <c r="J1455" s="103" t="e">
        <f t="shared" si="149"/>
        <v>#DIV/0!</v>
      </c>
    </row>
    <row r="1456" spans="1:10" ht="12.75" customHeight="1" x14ac:dyDescent="0.25">
      <c r="A1456" s="101"/>
      <c r="D1456" s="81"/>
      <c r="E1456" s="81">
        <f>(E1455*Invoice!I4577)+((E1455-(E1455*Invoice!I4577))*Invoice!J4577)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9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Invoice!B4578</f>
        <v>0</v>
      </c>
      <c r="C1461" s="88">
        <f>Invoice!E4578</f>
        <v>0</v>
      </c>
      <c r="D1461" s="89">
        <f>Invoice!H4578</f>
        <v>0</v>
      </c>
      <c r="E1461" s="81">
        <f t="shared" si="145"/>
        <v>0</v>
      </c>
      <c r="F1461" s="81"/>
      <c r="G1461" s="82">
        <f t="shared" si="146"/>
        <v>0</v>
      </c>
      <c r="H1461" s="83">
        <f t="shared" si="147"/>
        <v>0</v>
      </c>
      <c r="I1461" s="83" t="e">
        <f t="shared" si="148"/>
        <v>#DIV/0!</v>
      </c>
      <c r="J1461" s="103" t="e">
        <f t="shared" si="149"/>
        <v>#DIV/0!</v>
      </c>
    </row>
    <row r="1462" spans="1:10" ht="12.75" customHeight="1" x14ac:dyDescent="0.25">
      <c r="A1462" s="101"/>
      <c r="D1462" s="81"/>
      <c r="E1462" s="81">
        <f>(E1461*Invoice!I4578)+((E1461-(E1461*Invoice!I4578))*Invoice!J4578)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10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Invoice!B4579</f>
        <v>0</v>
      </c>
      <c r="C1467" s="88">
        <f>Invoice!E4579</f>
        <v>0</v>
      </c>
      <c r="D1467" s="89">
        <f>Invoice!H4579</f>
        <v>0</v>
      </c>
      <c r="E1467" s="81">
        <f t="shared" si="145"/>
        <v>0</v>
      </c>
      <c r="F1467" s="81"/>
      <c r="G1467" s="82">
        <f t="shared" si="146"/>
        <v>0</v>
      </c>
      <c r="H1467" s="83">
        <f t="shared" si="147"/>
        <v>0</v>
      </c>
      <c r="I1467" s="83" t="e">
        <f t="shared" si="148"/>
        <v>#DIV/0!</v>
      </c>
      <c r="J1467" s="103" t="e">
        <f t="shared" si="149"/>
        <v>#DIV/0!</v>
      </c>
    </row>
    <row r="1468" spans="1:10" ht="12.75" customHeight="1" x14ac:dyDescent="0.25">
      <c r="A1468" s="101"/>
      <c r="D1468" s="81"/>
      <c r="E1468" s="81">
        <f>(E1467*Invoice!I4579)+((E1467-(E1467*Invoice!I4579))*Invoice!J4579)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11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Invoice!B4580</f>
        <v>0</v>
      </c>
      <c r="C1473" s="88">
        <f>Invoice!E4580</f>
        <v>0</v>
      </c>
      <c r="D1473" s="89">
        <f>Invoice!H4580</f>
        <v>0</v>
      </c>
      <c r="E1473" s="81">
        <f t="shared" si="145"/>
        <v>0</v>
      </c>
      <c r="F1473" s="81"/>
      <c r="G1473" s="82">
        <f t="shared" si="146"/>
        <v>0</v>
      </c>
      <c r="H1473" s="83">
        <f t="shared" si="147"/>
        <v>0</v>
      </c>
      <c r="I1473" s="83" t="e">
        <f t="shared" si="148"/>
        <v>#DIV/0!</v>
      </c>
      <c r="J1473" s="103" t="e">
        <f t="shared" si="149"/>
        <v>#DIV/0!</v>
      </c>
    </row>
    <row r="1474" spans="1:10" ht="12.75" customHeight="1" x14ac:dyDescent="0.25">
      <c r="A1474" s="101"/>
      <c r="D1474" s="81"/>
      <c r="E1474" s="81">
        <f>(E1473*Invoice!I4580)+((E1473-(E1473*Invoice!I4580))*Invoice!J4580)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12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Invoice!B4581</f>
        <v>0</v>
      </c>
      <c r="C1479" s="88">
        <f>Invoice!E4581</f>
        <v>0</v>
      </c>
      <c r="D1479" s="89">
        <f>Invoice!H4581</f>
        <v>0</v>
      </c>
      <c r="E1479" s="81">
        <f t="shared" si="145"/>
        <v>0</v>
      </c>
      <c r="F1479" s="81"/>
      <c r="G1479" s="82">
        <f t="shared" si="146"/>
        <v>0</v>
      </c>
      <c r="H1479" s="83">
        <f t="shared" si="147"/>
        <v>0</v>
      </c>
      <c r="I1479" s="83" t="e">
        <f t="shared" si="148"/>
        <v>#DIV/0!</v>
      </c>
      <c r="J1479" s="103" t="e">
        <f t="shared" si="149"/>
        <v>#DIV/0!</v>
      </c>
    </row>
    <row r="1480" spans="1:10" ht="12.75" customHeight="1" x14ac:dyDescent="0.25">
      <c r="A1480" s="101"/>
      <c r="D1480" s="81"/>
      <c r="E1480" s="81">
        <f>(E1479*Invoice!I4581)+((E1479-(E1479*Invoice!I4581))*Invoice!J4581)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B1483" s="79"/>
      <c r="D1483" s="81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1">
        <v>13</v>
      </c>
      <c r="B1484" s="84" t="s">
        <v>20</v>
      </c>
      <c r="C1484" s="84" t="s">
        <v>21</v>
      </c>
      <c r="D1484" s="85" t="s">
        <v>22</v>
      </c>
      <c r="E1484" s="85" t="s">
        <v>23</v>
      </c>
      <c r="F1484" s="85"/>
      <c r="G1484" s="86" t="s">
        <v>24</v>
      </c>
      <c r="H1484" s="87" t="s">
        <v>25</v>
      </c>
      <c r="I1484" s="87" t="s">
        <v>26</v>
      </c>
      <c r="J1484" s="102"/>
    </row>
    <row r="1485" spans="1:10" ht="12.75" customHeight="1" x14ac:dyDescent="0.25">
      <c r="A1485" s="101"/>
      <c r="B1485" s="80">
        <f>Invoice!B4582</f>
        <v>0</v>
      </c>
      <c r="C1485" s="88">
        <f>Invoice!E4582</f>
        <v>0</v>
      </c>
      <c r="D1485" s="89">
        <f>Invoice!H4582</f>
        <v>0</v>
      </c>
      <c r="E1485" s="81">
        <f t="shared" si="145"/>
        <v>0</v>
      </c>
      <c r="F1485" s="81"/>
      <c r="G1485" s="82">
        <f t="shared" si="146"/>
        <v>0</v>
      </c>
      <c r="H1485" s="83">
        <f t="shared" si="147"/>
        <v>0</v>
      </c>
      <c r="I1485" s="83" t="e">
        <f t="shared" si="148"/>
        <v>#DIV/0!</v>
      </c>
      <c r="J1485" s="103" t="e">
        <f t="shared" si="149"/>
        <v>#DIV/0!</v>
      </c>
    </row>
    <row r="1486" spans="1:10" ht="12.75" customHeight="1" x14ac:dyDescent="0.25">
      <c r="A1486" s="101"/>
      <c r="D1486" s="81"/>
      <c r="E1486" s="81">
        <f>(E1485*Invoice!I4582)+((E1485-(E1485*Invoice!I4582))*Invoice!J4582)</f>
        <v>0</v>
      </c>
      <c r="F1486" s="81"/>
      <c r="G1486" s="90">
        <f>E1486/1.11</f>
        <v>0</v>
      </c>
      <c r="H1486" s="91">
        <f>G1486*11%</f>
        <v>0</v>
      </c>
      <c r="I1486" s="91" t="e">
        <f>G1486/B1485</f>
        <v>#DIV/0!</v>
      </c>
      <c r="J1486" s="104" t="e">
        <f>H1486/B1485</f>
        <v>#DIV/0!</v>
      </c>
    </row>
    <row r="1487" spans="1:10" ht="12.75" customHeight="1" x14ac:dyDescent="0.25">
      <c r="A1487" s="101"/>
      <c r="D1487" s="81" t="s">
        <v>23</v>
      </c>
      <c r="E1487" s="81">
        <f>E1485-E1486</f>
        <v>0</v>
      </c>
      <c r="F1487" s="81"/>
      <c r="G1487" s="82">
        <f>G1485-G1486</f>
        <v>0</v>
      </c>
      <c r="H1487" s="82">
        <f>H1485-H1486</f>
        <v>0</v>
      </c>
      <c r="I1487" s="82" t="e">
        <f>I1485-I1486</f>
        <v>#DIV/0!</v>
      </c>
      <c r="J1487" s="105" t="e">
        <f>J1485-J1486</f>
        <v>#DIV/0!</v>
      </c>
    </row>
    <row r="1488" spans="1:10" ht="12.75" customHeight="1" x14ac:dyDescent="0.25">
      <c r="A1488" s="101"/>
      <c r="D1488" s="81"/>
      <c r="E1488" s="81"/>
      <c r="F1488" s="81"/>
      <c r="G1488" s="82"/>
      <c r="H1488" s="83">
        <f>G1487+H1487</f>
        <v>0</v>
      </c>
      <c r="I1488" s="83"/>
      <c r="J1488" s="103"/>
    </row>
    <row r="1489" spans="1:10" ht="12.75" customHeight="1" x14ac:dyDescent="0.25">
      <c r="A1489" s="101"/>
      <c r="B1489" s="79"/>
      <c r="D1489" s="81"/>
      <c r="E1489" s="81"/>
      <c r="F1489" s="81"/>
      <c r="G1489" s="82"/>
      <c r="H1489" s="83"/>
      <c r="I1489" s="83"/>
      <c r="J1489" s="103"/>
    </row>
    <row r="1490" spans="1:10" ht="12.75" customHeight="1" x14ac:dyDescent="0.25">
      <c r="A1490" s="101">
        <v>14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Invoice!B4583</f>
        <v>0</v>
      </c>
      <c r="C1491" s="88">
        <f>Invoice!E4583</f>
        <v>0</v>
      </c>
      <c r="D1491" s="89">
        <f>Invoice!H4583</f>
        <v>0</v>
      </c>
      <c r="E1491" s="81">
        <f t="shared" si="145"/>
        <v>0</v>
      </c>
      <c r="F1491" s="81"/>
      <c r="G1491" s="82">
        <f t="shared" si="146"/>
        <v>0</v>
      </c>
      <c r="H1491" s="83">
        <f t="shared" si="147"/>
        <v>0</v>
      </c>
      <c r="I1491" s="83" t="e">
        <f t="shared" si="148"/>
        <v>#DIV/0!</v>
      </c>
      <c r="J1491" s="103" t="e">
        <f t="shared" si="149"/>
        <v>#DIV/0!</v>
      </c>
    </row>
    <row r="1492" spans="1:10" ht="12.75" customHeight="1" x14ac:dyDescent="0.25">
      <c r="A1492" s="101"/>
      <c r="D1492" s="81"/>
      <c r="E1492" s="81">
        <f>(E1491*Invoice!I4583)+((E1491-(E1491*Invoice!I4583))*Invoice!J4583)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15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Invoice!B4584</f>
        <v>0</v>
      </c>
      <c r="C1497" s="88">
        <f>Invoice!E4584</f>
        <v>0</v>
      </c>
      <c r="D1497" s="89">
        <f>Invoice!H4584</f>
        <v>0</v>
      </c>
      <c r="E1497" s="81">
        <f t="shared" si="145"/>
        <v>0</v>
      </c>
      <c r="F1497" s="81"/>
      <c r="G1497" s="82">
        <f t="shared" si="146"/>
        <v>0</v>
      </c>
      <c r="H1497" s="83">
        <f t="shared" si="147"/>
        <v>0</v>
      </c>
      <c r="I1497" s="83" t="e">
        <f t="shared" si="148"/>
        <v>#DIV/0!</v>
      </c>
      <c r="J1497" s="103" t="e">
        <f t="shared" si="149"/>
        <v>#DIV/0!</v>
      </c>
    </row>
    <row r="1498" spans="1:10" ht="12.75" customHeight="1" x14ac:dyDescent="0.25">
      <c r="A1498" s="101"/>
      <c r="D1498" s="81"/>
      <c r="E1498" s="81">
        <f>(E1497*Invoice!I4584)+((E1497-(E1497*Invoice!I4584))*Invoice!J4584)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16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Invoice!B4585</f>
        <v>0</v>
      </c>
      <c r="C1503" s="88">
        <f>Invoice!E4585</f>
        <v>0</v>
      </c>
      <c r="D1503" s="89">
        <f>Invoice!H4585</f>
        <v>0</v>
      </c>
      <c r="E1503" s="81">
        <f t="shared" si="145"/>
        <v>0</v>
      </c>
      <c r="F1503" s="81"/>
      <c r="G1503" s="82">
        <f t="shared" si="146"/>
        <v>0</v>
      </c>
      <c r="H1503" s="83">
        <f t="shared" si="147"/>
        <v>0</v>
      </c>
      <c r="I1503" s="83" t="e">
        <f t="shared" si="148"/>
        <v>#DIV/0!</v>
      </c>
      <c r="J1503" s="103" t="e">
        <f t="shared" si="149"/>
        <v>#DIV/0!</v>
      </c>
    </row>
    <row r="1504" spans="1:10" ht="12.75" customHeight="1" x14ac:dyDescent="0.25">
      <c r="A1504" s="101"/>
      <c r="D1504" s="81"/>
      <c r="E1504" s="81">
        <f>(E1503*Invoice!I4585)+((E1503-(E1503*Invoice!I4585))*Invoice!J4585)</f>
        <v>0</v>
      </c>
      <c r="F1504" s="81"/>
      <c r="G1504" s="90">
        <f>E1504/1.11</f>
        <v>0</v>
      </c>
      <c r="H1504" s="91">
        <f>G1504*11%</f>
        <v>0</v>
      </c>
      <c r="I1504" s="91" t="e">
        <f>G1504/B1503</f>
        <v>#DIV/0!</v>
      </c>
      <c r="J1504" s="104" t="e">
        <f>H1504/B1503</f>
        <v>#DIV/0!</v>
      </c>
    </row>
    <row r="1505" spans="1:10" ht="12.75" customHeight="1" x14ac:dyDescent="0.25">
      <c r="A1505" s="101"/>
      <c r="D1505" s="81" t="s">
        <v>23</v>
      </c>
      <c r="E1505" s="81">
        <f>E1503-E1504</f>
        <v>0</v>
      </c>
      <c r="F1505" s="81"/>
      <c r="G1505" s="82">
        <f>G1503-G1504</f>
        <v>0</v>
      </c>
      <c r="H1505" s="82">
        <f>H1503-H1504</f>
        <v>0</v>
      </c>
      <c r="I1505" s="82" t="e">
        <f>I1503-I1504</f>
        <v>#DIV/0!</v>
      </c>
      <c r="J1505" s="105" t="e">
        <f>J1503-J1504</f>
        <v>#DIV/0!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0</v>
      </c>
      <c r="I1506" s="83"/>
      <c r="J1506" s="103"/>
    </row>
    <row r="1507" spans="1:10" ht="12.75" customHeight="1" x14ac:dyDescent="0.25">
      <c r="A1507" s="101"/>
      <c r="C1507" s="88"/>
      <c r="D1507" s="89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6"/>
      <c r="B1508" s="107"/>
      <c r="C1508" s="107"/>
      <c r="D1508" s="107"/>
      <c r="E1508" s="107"/>
      <c r="F1508" s="107"/>
      <c r="G1508" s="108">
        <f>G1415+G1421+G1427+G1433+G1439+G1445+G1451+G1457+G1463+G1469+G1475+G1481+G1487+G1493+G1499+G1505</f>
        <v>0</v>
      </c>
      <c r="H1508" s="108">
        <f>H1415+H1421+H1427+H1433+H1439+H1445+H1451+H1457+H1463+H1469+H1475+H1481+H1487+H1493+H1499+H1505</f>
        <v>0</v>
      </c>
      <c r="I1508" s="107"/>
      <c r="J1508" s="109">
        <f>H1416+H1422+H1428+H1434+H1440+H1446+H1452+H1458+H1464+H1470+H1476+H1482+H1488+H1494+H1500+H1506</f>
        <v>0</v>
      </c>
    </row>
    <row r="1510" spans="1:10" ht="12.75" customHeight="1" x14ac:dyDescent="0.25">
      <c r="A1510" s="94" t="s">
        <v>1</v>
      </c>
      <c r="B1510" s="95">
        <f>Invoice!E4676</f>
        <v>23120042</v>
      </c>
      <c r="C1510" s="96"/>
      <c r="D1510" s="97"/>
      <c r="E1510" s="97"/>
      <c r="F1510" s="97"/>
      <c r="G1510" s="98"/>
      <c r="H1510" s="99"/>
      <c r="I1510" s="99"/>
      <c r="J1510" s="100"/>
    </row>
    <row r="1511" spans="1:10" ht="12.75" customHeight="1" x14ac:dyDescent="0.25">
      <c r="A1511" s="101">
        <v>1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Invoice!B4684</f>
        <v>0</v>
      </c>
      <c r="C1512" s="88">
        <f>Invoice!E4684</f>
        <v>0</v>
      </c>
      <c r="D1512" s="89">
        <f>Invoice!H4684</f>
        <v>0</v>
      </c>
      <c r="E1512" s="81">
        <f>D1512*B1512</f>
        <v>0</v>
      </c>
      <c r="F1512" s="81"/>
      <c r="G1512" s="82">
        <f>E1512/1.11</f>
        <v>0</v>
      </c>
      <c r="H1512" s="83">
        <f>G1512*11%</f>
        <v>0</v>
      </c>
      <c r="I1512" s="83" t="e">
        <f>G1512/B1512</f>
        <v>#DIV/0!</v>
      </c>
      <c r="J1512" s="103" t="e">
        <f>H1512/B1512</f>
        <v>#DIV/0!</v>
      </c>
    </row>
    <row r="1513" spans="1:10" ht="12.75" customHeight="1" x14ac:dyDescent="0.25">
      <c r="A1513" s="101"/>
      <c r="D1513" s="81"/>
      <c r="E1513" s="81">
        <f>(E1512*Invoice!I4684)+((E1512-(E1512*Invoice!I4684))*Invoice!J4684)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2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Invoice!B4685</f>
        <v>0</v>
      </c>
      <c r="C1518" s="88">
        <f>Invoice!E4685</f>
        <v>0</v>
      </c>
      <c r="D1518" s="89">
        <f>Invoice!H4685</f>
        <v>0</v>
      </c>
      <c r="E1518" s="81">
        <f t="shared" ref="E1518:E1602" si="150">D1518*B1518</f>
        <v>0</v>
      </c>
      <c r="F1518" s="81"/>
      <c r="G1518" s="82">
        <f t="shared" ref="G1518:G1602" si="151">E1518/1.11</f>
        <v>0</v>
      </c>
      <c r="H1518" s="83">
        <f t="shared" ref="H1518:H1602" si="152">G1518*11%</f>
        <v>0</v>
      </c>
      <c r="I1518" s="83" t="e">
        <f t="shared" ref="I1518:I1602" si="153">G1518/B1518</f>
        <v>#DIV/0!</v>
      </c>
      <c r="J1518" s="103" t="e">
        <f t="shared" ref="J1518:J1602" si="154">H1518/B1518</f>
        <v>#DIV/0!</v>
      </c>
    </row>
    <row r="1519" spans="1:10" ht="12.75" customHeight="1" x14ac:dyDescent="0.25">
      <c r="A1519" s="101"/>
      <c r="D1519" s="81"/>
      <c r="E1519" s="81">
        <f>(E1518*Invoice!I4685)+((E1518-(E1518*Invoice!I4685))*Invoice!J4685)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3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Invoice!B4686</f>
        <v>0</v>
      </c>
      <c r="C1524" s="88">
        <f>Invoice!E4686</f>
        <v>0</v>
      </c>
      <c r="D1524" s="89">
        <f>Invoice!H4686</f>
        <v>0</v>
      </c>
      <c r="E1524" s="81">
        <f t="shared" si="150"/>
        <v>0</v>
      </c>
      <c r="F1524" s="81"/>
      <c r="G1524" s="82">
        <f t="shared" si="151"/>
        <v>0</v>
      </c>
      <c r="H1524" s="83">
        <f t="shared" si="152"/>
        <v>0</v>
      </c>
      <c r="I1524" s="83" t="e">
        <f t="shared" si="153"/>
        <v>#DIV/0!</v>
      </c>
      <c r="J1524" s="103" t="e">
        <f t="shared" si="154"/>
        <v>#DIV/0!</v>
      </c>
    </row>
    <row r="1525" spans="1:10" ht="12.75" customHeight="1" x14ac:dyDescent="0.25">
      <c r="A1525" s="101"/>
      <c r="D1525" s="81"/>
      <c r="E1525" s="81">
        <f>(E1524*Invoice!I4686)+((E1524-(E1524*Invoice!I4686))*Invoice!J4686)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4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Invoice!B4687</f>
        <v>0</v>
      </c>
      <c r="C1530" s="88">
        <f>Invoice!E4687</f>
        <v>0</v>
      </c>
      <c r="D1530" s="89">
        <f>Invoice!H4687</f>
        <v>0</v>
      </c>
      <c r="E1530" s="81">
        <f t="shared" si="150"/>
        <v>0</v>
      </c>
      <c r="F1530" s="81"/>
      <c r="G1530" s="82">
        <f t="shared" si="151"/>
        <v>0</v>
      </c>
      <c r="H1530" s="83">
        <f t="shared" si="152"/>
        <v>0</v>
      </c>
      <c r="I1530" s="83" t="e">
        <f t="shared" si="153"/>
        <v>#DIV/0!</v>
      </c>
      <c r="J1530" s="103" t="e">
        <f t="shared" si="154"/>
        <v>#DIV/0!</v>
      </c>
    </row>
    <row r="1531" spans="1:10" ht="12.75" customHeight="1" x14ac:dyDescent="0.25">
      <c r="A1531" s="101"/>
      <c r="D1531" s="81"/>
      <c r="E1531" s="81">
        <f>(E1530*Invoice!I4687)+((E1530-(E1530*Invoice!I4687))*Invoice!J4687)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5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Invoice!B4688</f>
        <v>0</v>
      </c>
      <c r="C1536" s="88">
        <f>Invoice!E4688</f>
        <v>0</v>
      </c>
      <c r="D1536" s="89">
        <f>Invoice!H4688</f>
        <v>0</v>
      </c>
      <c r="E1536" s="81">
        <f t="shared" si="150"/>
        <v>0</v>
      </c>
      <c r="F1536" s="81"/>
      <c r="G1536" s="82">
        <f t="shared" si="151"/>
        <v>0</v>
      </c>
      <c r="H1536" s="83">
        <f t="shared" si="152"/>
        <v>0</v>
      </c>
      <c r="I1536" s="83" t="e">
        <f t="shared" si="153"/>
        <v>#DIV/0!</v>
      </c>
      <c r="J1536" s="103" t="e">
        <f t="shared" si="154"/>
        <v>#DIV/0!</v>
      </c>
    </row>
    <row r="1537" spans="1:10" ht="12.75" customHeight="1" x14ac:dyDescent="0.25">
      <c r="A1537" s="101"/>
      <c r="D1537" s="81"/>
      <c r="E1537" s="81">
        <f>(E1536*Invoice!I4688)+((E1536-(E1536*Invoice!I4688))*Invoice!J4688)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6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Invoice!B4689</f>
        <v>0</v>
      </c>
      <c r="C1542" s="88">
        <f>Invoice!E4689</f>
        <v>0</v>
      </c>
      <c r="D1542" s="89">
        <f>Invoice!H4689</f>
        <v>0</v>
      </c>
      <c r="E1542" s="81">
        <f t="shared" si="150"/>
        <v>0</v>
      </c>
      <c r="F1542" s="81"/>
      <c r="G1542" s="82">
        <f t="shared" si="151"/>
        <v>0</v>
      </c>
      <c r="H1542" s="83">
        <f t="shared" si="152"/>
        <v>0</v>
      </c>
      <c r="I1542" s="83" t="e">
        <f t="shared" si="153"/>
        <v>#DIV/0!</v>
      </c>
      <c r="J1542" s="103" t="e">
        <f t="shared" si="154"/>
        <v>#DIV/0!</v>
      </c>
    </row>
    <row r="1543" spans="1:10" ht="12.75" customHeight="1" x14ac:dyDescent="0.25">
      <c r="A1543" s="101"/>
      <c r="D1543" s="81"/>
      <c r="E1543" s="81">
        <f>(E1542*Invoice!I4689)+((E1542-(E1542*Invoice!I4689))*Invoice!J4689)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7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Invoice!B4690</f>
        <v>0</v>
      </c>
      <c r="C1548" s="88">
        <f>Invoice!E4690</f>
        <v>0</v>
      </c>
      <c r="D1548" s="89">
        <f>Invoice!H4690</f>
        <v>0</v>
      </c>
      <c r="E1548" s="81">
        <f t="shared" si="150"/>
        <v>0</v>
      </c>
      <c r="F1548" s="81"/>
      <c r="G1548" s="82">
        <f t="shared" si="151"/>
        <v>0</v>
      </c>
      <c r="H1548" s="83">
        <f t="shared" si="152"/>
        <v>0</v>
      </c>
      <c r="I1548" s="83" t="e">
        <f t="shared" si="153"/>
        <v>#DIV/0!</v>
      </c>
      <c r="J1548" s="103" t="e">
        <f t="shared" si="154"/>
        <v>#DIV/0!</v>
      </c>
    </row>
    <row r="1549" spans="1:10" ht="12.75" customHeight="1" x14ac:dyDescent="0.25">
      <c r="A1549" s="101"/>
      <c r="D1549" s="81"/>
      <c r="E1549" s="81">
        <f>(E1548*Invoice!I4690)+((E1548-(E1548*Invoice!I4690))*Invoice!J4690)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8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Invoice!B4691</f>
        <v>0</v>
      </c>
      <c r="C1554" s="88">
        <f>Invoice!E4691</f>
        <v>0</v>
      </c>
      <c r="D1554" s="89">
        <f>Invoice!H4691</f>
        <v>0</v>
      </c>
      <c r="E1554" s="81">
        <f t="shared" si="150"/>
        <v>0</v>
      </c>
      <c r="F1554" s="81"/>
      <c r="G1554" s="82">
        <f t="shared" si="151"/>
        <v>0</v>
      </c>
      <c r="H1554" s="83">
        <f t="shared" si="152"/>
        <v>0</v>
      </c>
      <c r="I1554" s="83" t="e">
        <f t="shared" si="153"/>
        <v>#DIV/0!</v>
      </c>
      <c r="J1554" s="103" t="e">
        <f t="shared" si="154"/>
        <v>#DIV/0!</v>
      </c>
    </row>
    <row r="1555" spans="1:10" ht="12.75" customHeight="1" x14ac:dyDescent="0.25">
      <c r="A1555" s="101"/>
      <c r="D1555" s="81"/>
      <c r="E1555" s="81">
        <f>(E1554*Invoice!I4691)+((E1554-(E1554*Invoice!I4691))*Invoice!J4691)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9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Invoice!B4692</f>
        <v>0</v>
      </c>
      <c r="C1560" s="88">
        <f>Invoice!E4692</f>
        <v>0</v>
      </c>
      <c r="D1560" s="89">
        <f>Invoice!H4692</f>
        <v>0</v>
      </c>
      <c r="E1560" s="81">
        <f t="shared" si="150"/>
        <v>0</v>
      </c>
      <c r="F1560" s="81"/>
      <c r="G1560" s="82">
        <f t="shared" si="151"/>
        <v>0</v>
      </c>
      <c r="H1560" s="83">
        <f t="shared" si="152"/>
        <v>0</v>
      </c>
      <c r="I1560" s="83" t="e">
        <f t="shared" si="153"/>
        <v>#DIV/0!</v>
      </c>
      <c r="J1560" s="103" t="e">
        <f t="shared" si="154"/>
        <v>#DIV/0!</v>
      </c>
    </row>
    <row r="1561" spans="1:10" ht="12.75" customHeight="1" x14ac:dyDescent="0.25">
      <c r="A1561" s="101"/>
      <c r="D1561" s="81"/>
      <c r="E1561" s="81">
        <f>(E1560*Invoice!I4692)+((E1560-(E1560*Invoice!I4692))*Invoice!J4692)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10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Invoice!B4693</f>
        <v>0</v>
      </c>
      <c r="C1566" s="88">
        <f>Invoice!E4693</f>
        <v>0</v>
      </c>
      <c r="D1566" s="89">
        <f>Invoice!H4693</f>
        <v>0</v>
      </c>
      <c r="E1566" s="81">
        <f t="shared" si="150"/>
        <v>0</v>
      </c>
      <c r="F1566" s="81"/>
      <c r="G1566" s="82">
        <f t="shared" si="151"/>
        <v>0</v>
      </c>
      <c r="H1566" s="83">
        <f t="shared" si="152"/>
        <v>0</v>
      </c>
      <c r="I1566" s="83" t="e">
        <f t="shared" si="153"/>
        <v>#DIV/0!</v>
      </c>
      <c r="J1566" s="103" t="e">
        <f t="shared" si="154"/>
        <v>#DIV/0!</v>
      </c>
    </row>
    <row r="1567" spans="1:10" ht="12.75" customHeight="1" x14ac:dyDescent="0.25">
      <c r="A1567" s="101"/>
      <c r="D1567" s="81"/>
      <c r="E1567" s="81">
        <f>(E1566*Invoice!I4693)+((E1566-(E1566*Invoice!I4693))*Invoice!J4693)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11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Invoice!B4694</f>
        <v>0</v>
      </c>
      <c r="C1572" s="88">
        <f>Invoice!E4694</f>
        <v>0</v>
      </c>
      <c r="D1572" s="89">
        <f>Invoice!H4694</f>
        <v>0</v>
      </c>
      <c r="E1572" s="81">
        <f t="shared" si="150"/>
        <v>0</v>
      </c>
      <c r="F1572" s="81"/>
      <c r="G1572" s="82">
        <f t="shared" si="151"/>
        <v>0</v>
      </c>
      <c r="H1572" s="83">
        <f t="shared" si="152"/>
        <v>0</v>
      </c>
      <c r="I1572" s="83" t="e">
        <f t="shared" si="153"/>
        <v>#DIV/0!</v>
      </c>
      <c r="J1572" s="103" t="e">
        <f t="shared" si="154"/>
        <v>#DIV/0!</v>
      </c>
    </row>
    <row r="1573" spans="1:10" ht="12.75" customHeight="1" x14ac:dyDescent="0.25">
      <c r="A1573" s="101"/>
      <c r="D1573" s="81"/>
      <c r="E1573" s="81">
        <f>(E1572*Invoice!I4694)+((E1572-(E1572*Invoice!I4694))*Invoice!J4694)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12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Invoice!B4695</f>
        <v>0</v>
      </c>
      <c r="C1578" s="88">
        <f>Invoice!E4695</f>
        <v>0</v>
      </c>
      <c r="D1578" s="89">
        <f>Invoice!H4695</f>
        <v>0</v>
      </c>
      <c r="E1578" s="81">
        <f t="shared" si="150"/>
        <v>0</v>
      </c>
      <c r="F1578" s="81"/>
      <c r="G1578" s="82">
        <f t="shared" si="151"/>
        <v>0</v>
      </c>
      <c r="H1578" s="83">
        <f t="shared" si="152"/>
        <v>0</v>
      </c>
      <c r="I1578" s="83" t="e">
        <f t="shared" si="153"/>
        <v>#DIV/0!</v>
      </c>
      <c r="J1578" s="103" t="e">
        <f t="shared" si="154"/>
        <v>#DIV/0!</v>
      </c>
    </row>
    <row r="1579" spans="1:10" ht="12.75" customHeight="1" x14ac:dyDescent="0.25">
      <c r="A1579" s="101"/>
      <c r="D1579" s="81"/>
      <c r="E1579" s="81">
        <f>(E1578*Invoice!I4695)+((E1578-(E1578*Invoice!I4695))*Invoice!J4695)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B1582" s="79"/>
      <c r="D1582" s="81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1">
        <v>13</v>
      </c>
      <c r="B1583" s="84" t="s">
        <v>20</v>
      </c>
      <c r="C1583" s="84" t="s">
        <v>21</v>
      </c>
      <c r="D1583" s="85" t="s">
        <v>22</v>
      </c>
      <c r="E1583" s="85" t="s">
        <v>23</v>
      </c>
      <c r="F1583" s="85"/>
      <c r="G1583" s="86" t="s">
        <v>24</v>
      </c>
      <c r="H1583" s="87" t="s">
        <v>25</v>
      </c>
      <c r="I1583" s="87" t="s">
        <v>26</v>
      </c>
      <c r="J1583" s="102"/>
    </row>
    <row r="1584" spans="1:10" ht="12.75" customHeight="1" x14ac:dyDescent="0.25">
      <c r="A1584" s="101"/>
      <c r="B1584" s="80">
        <f>Invoice!B4696</f>
        <v>0</v>
      </c>
      <c r="C1584" s="88">
        <f>Invoice!E4696</f>
        <v>0</v>
      </c>
      <c r="D1584" s="89">
        <f>Invoice!H4696</f>
        <v>0</v>
      </c>
      <c r="E1584" s="81">
        <f t="shared" si="150"/>
        <v>0</v>
      </c>
      <c r="F1584" s="81"/>
      <c r="G1584" s="82">
        <f t="shared" si="151"/>
        <v>0</v>
      </c>
      <c r="H1584" s="83">
        <f t="shared" si="152"/>
        <v>0</v>
      </c>
      <c r="I1584" s="83" t="e">
        <f t="shared" si="153"/>
        <v>#DIV/0!</v>
      </c>
      <c r="J1584" s="103" t="e">
        <f t="shared" si="154"/>
        <v>#DIV/0!</v>
      </c>
    </row>
    <row r="1585" spans="1:10" ht="12.75" customHeight="1" x14ac:dyDescent="0.25">
      <c r="A1585" s="101"/>
      <c r="D1585" s="81"/>
      <c r="E1585" s="81">
        <f>(E1584*Invoice!I4696)+((E1584-(E1584*Invoice!I4696))*Invoice!J4696)</f>
        <v>0</v>
      </c>
      <c r="F1585" s="81"/>
      <c r="G1585" s="90">
        <f>E1585/1.11</f>
        <v>0</v>
      </c>
      <c r="H1585" s="91">
        <f>G1585*11%</f>
        <v>0</v>
      </c>
      <c r="I1585" s="91" t="e">
        <f>G1585/B1584</f>
        <v>#DIV/0!</v>
      </c>
      <c r="J1585" s="104" t="e">
        <f>H1585/B1584</f>
        <v>#DIV/0!</v>
      </c>
    </row>
    <row r="1586" spans="1:10" ht="12.75" customHeight="1" x14ac:dyDescent="0.25">
      <c r="A1586" s="101"/>
      <c r="D1586" s="81" t="s">
        <v>23</v>
      </c>
      <c r="E1586" s="81">
        <f>E1584-E1585</f>
        <v>0</v>
      </c>
      <c r="F1586" s="81"/>
      <c r="G1586" s="82">
        <f>G1584-G1585</f>
        <v>0</v>
      </c>
      <c r="H1586" s="82">
        <f>H1584-H1585</f>
        <v>0</v>
      </c>
      <c r="I1586" s="82" t="e">
        <f>I1584-I1585</f>
        <v>#DIV/0!</v>
      </c>
      <c r="J1586" s="105" t="e">
        <f>J1584-J1585</f>
        <v>#DIV/0!</v>
      </c>
    </row>
    <row r="1587" spans="1:10" ht="12.75" customHeight="1" x14ac:dyDescent="0.25">
      <c r="A1587" s="101"/>
      <c r="D1587" s="81"/>
      <c r="E1587" s="81"/>
      <c r="F1587" s="81"/>
      <c r="G1587" s="82"/>
      <c r="H1587" s="83">
        <f>G1586+H1586</f>
        <v>0</v>
      </c>
      <c r="I1587" s="83"/>
      <c r="J1587" s="103"/>
    </row>
    <row r="1588" spans="1:10" ht="12.75" customHeight="1" x14ac:dyDescent="0.25">
      <c r="A1588" s="101"/>
      <c r="B1588" s="79"/>
      <c r="D1588" s="81"/>
      <c r="E1588" s="81"/>
      <c r="F1588" s="81"/>
      <c r="G1588" s="82"/>
      <c r="H1588" s="83"/>
      <c r="I1588" s="83"/>
      <c r="J1588" s="103"/>
    </row>
    <row r="1589" spans="1:10" ht="12.75" customHeight="1" x14ac:dyDescent="0.25">
      <c r="A1589" s="101">
        <v>14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Invoice!B4697</f>
        <v>0</v>
      </c>
      <c r="C1590" s="88">
        <f>Invoice!E4697</f>
        <v>0</v>
      </c>
      <c r="D1590" s="89">
        <f>Invoice!H4697</f>
        <v>0</v>
      </c>
      <c r="E1590" s="81">
        <f t="shared" si="150"/>
        <v>0</v>
      </c>
      <c r="F1590" s="81"/>
      <c r="G1590" s="82">
        <f t="shared" si="151"/>
        <v>0</v>
      </c>
      <c r="H1590" s="83">
        <f t="shared" si="152"/>
        <v>0</v>
      </c>
      <c r="I1590" s="83" t="e">
        <f t="shared" si="153"/>
        <v>#DIV/0!</v>
      </c>
      <c r="J1590" s="103" t="e">
        <f t="shared" si="154"/>
        <v>#DIV/0!</v>
      </c>
    </row>
    <row r="1591" spans="1:10" ht="12.75" customHeight="1" x14ac:dyDescent="0.25">
      <c r="A1591" s="101"/>
      <c r="D1591" s="81"/>
      <c r="E1591" s="81">
        <f>(E1590*Invoice!I4697)+((E1590-(E1590*Invoice!I4697))*Invoice!J4697)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15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Invoice!B4698</f>
        <v>0</v>
      </c>
      <c r="C1596" s="88">
        <f>Invoice!E4698</f>
        <v>0</v>
      </c>
      <c r="D1596" s="89">
        <f>Invoice!H4698</f>
        <v>0</v>
      </c>
      <c r="E1596" s="81">
        <f t="shared" si="150"/>
        <v>0</v>
      </c>
      <c r="F1596" s="81"/>
      <c r="G1596" s="82">
        <f t="shared" si="151"/>
        <v>0</v>
      </c>
      <c r="H1596" s="83">
        <f t="shared" si="152"/>
        <v>0</v>
      </c>
      <c r="I1596" s="83" t="e">
        <f t="shared" si="153"/>
        <v>#DIV/0!</v>
      </c>
      <c r="J1596" s="103" t="e">
        <f t="shared" si="154"/>
        <v>#DIV/0!</v>
      </c>
    </row>
    <row r="1597" spans="1:10" ht="12.75" customHeight="1" x14ac:dyDescent="0.25">
      <c r="A1597" s="101"/>
      <c r="D1597" s="81"/>
      <c r="E1597" s="81">
        <f>(E1596*Invoice!I4698)+((E1596-(E1596*Invoice!I4698))*Invoice!J4698)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16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Invoice!B4699</f>
        <v>0</v>
      </c>
      <c r="C1602" s="88">
        <f>Invoice!E4699</f>
        <v>0</v>
      </c>
      <c r="D1602" s="89">
        <f>Invoice!H4699</f>
        <v>0</v>
      </c>
      <c r="E1602" s="81">
        <f t="shared" si="150"/>
        <v>0</v>
      </c>
      <c r="F1602" s="81"/>
      <c r="G1602" s="82">
        <f t="shared" si="151"/>
        <v>0</v>
      </c>
      <c r="H1602" s="83">
        <f t="shared" si="152"/>
        <v>0</v>
      </c>
      <c r="I1602" s="83" t="e">
        <f t="shared" si="153"/>
        <v>#DIV/0!</v>
      </c>
      <c r="J1602" s="103" t="e">
        <f t="shared" si="154"/>
        <v>#DIV/0!</v>
      </c>
    </row>
    <row r="1603" spans="1:10" ht="12.75" customHeight="1" x14ac:dyDescent="0.25">
      <c r="A1603" s="101"/>
      <c r="D1603" s="81"/>
      <c r="E1603" s="81">
        <f>(E1602*Invoice!I4699)+((E1602-(E1602*Invoice!I4699))*Invoice!J4699)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C1606" s="88"/>
      <c r="D1606" s="89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6"/>
      <c r="B1607" s="107"/>
      <c r="C1607" s="107"/>
      <c r="D1607" s="107"/>
      <c r="E1607" s="107"/>
      <c r="F1607" s="107"/>
      <c r="G1607" s="108">
        <f>G1514+G1520+G1526+G1532+G1538+G1544+G1550+G1556+G1562+G1568+G1574+G1580+G1586+G1592+G1598+G1604</f>
        <v>0</v>
      </c>
      <c r="H1607" s="108">
        <f>H1514+H1520+H1526+H1532+H1538+H1544+H1550+H1556+H1562+H1568+H1574+H1580+H1586+H1592+H1598+H1604</f>
        <v>0</v>
      </c>
      <c r="I1607" s="107"/>
      <c r="J1607" s="109">
        <f>H1515+H1521+H1527+H1533+H1539+H1545+H1551+H1557+H1563+H1569+H1575+H1581+H1587+H1593+H1599+H1605</f>
        <v>0</v>
      </c>
    </row>
    <row r="1609" spans="1:10" ht="12.75" customHeight="1" x14ac:dyDescent="0.25">
      <c r="A1609" s="94" t="s">
        <v>1</v>
      </c>
      <c r="B1609" s="95">
        <f>Invoice!E4790</f>
        <v>23120043</v>
      </c>
      <c r="C1609" s="96"/>
      <c r="D1609" s="97"/>
      <c r="E1609" s="97"/>
      <c r="F1609" s="97"/>
      <c r="G1609" s="98"/>
      <c r="H1609" s="99"/>
      <c r="I1609" s="99"/>
      <c r="J1609" s="100"/>
    </row>
    <row r="1610" spans="1:10" ht="12.75" customHeight="1" x14ac:dyDescent="0.25">
      <c r="A1610" s="101">
        <v>1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Invoice!B4798</f>
        <v>0</v>
      </c>
      <c r="C1611" s="88">
        <f>Invoice!E4798</f>
        <v>0</v>
      </c>
      <c r="D1611" s="89">
        <f>Invoice!H4798</f>
        <v>0</v>
      </c>
      <c r="E1611" s="81">
        <f>D1611*B1611</f>
        <v>0</v>
      </c>
      <c r="F1611" s="81"/>
      <c r="G1611" s="82">
        <f>E1611/1.11</f>
        <v>0</v>
      </c>
      <c r="H1611" s="83">
        <f>G1611*11%</f>
        <v>0</v>
      </c>
      <c r="I1611" s="83" t="e">
        <f>G1611/B1611</f>
        <v>#DIV/0!</v>
      </c>
      <c r="J1611" s="103" t="e">
        <f>H1611/B1611</f>
        <v>#DIV/0!</v>
      </c>
    </row>
    <row r="1612" spans="1:10" ht="12.75" customHeight="1" x14ac:dyDescent="0.25">
      <c r="A1612" s="101"/>
      <c r="D1612" s="81"/>
      <c r="E1612" s="81">
        <f>(E1611*Invoice!I4798)+((E1611-(E1611*Invoice!I4798))*Invoice!J4798)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2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Invoice!B4799</f>
        <v>0</v>
      </c>
      <c r="C1617" s="88">
        <f>Invoice!E4799</f>
        <v>0</v>
      </c>
      <c r="D1617" s="89">
        <f>Invoice!H4799</f>
        <v>0</v>
      </c>
      <c r="E1617" s="81">
        <f t="shared" ref="E1617:E1701" si="155">D1617*B1617</f>
        <v>0</v>
      </c>
      <c r="F1617" s="81"/>
      <c r="G1617" s="82">
        <f t="shared" ref="G1617:G1701" si="156">E1617/1.11</f>
        <v>0</v>
      </c>
      <c r="H1617" s="83">
        <f t="shared" ref="H1617:H1701" si="157">G1617*11%</f>
        <v>0</v>
      </c>
      <c r="I1617" s="83" t="e">
        <f t="shared" ref="I1617:I1701" si="158">G1617/B1617</f>
        <v>#DIV/0!</v>
      </c>
      <c r="J1617" s="103" t="e">
        <f t="shared" ref="J1617:J1701" si="159">H1617/B1617</f>
        <v>#DIV/0!</v>
      </c>
    </row>
    <row r="1618" spans="1:10" ht="12.75" customHeight="1" x14ac:dyDescent="0.25">
      <c r="A1618" s="101"/>
      <c r="D1618" s="81"/>
      <c r="E1618" s="81">
        <f>(E1617*Invoice!I4799)+((E1617-(E1617*Invoice!I4799))*Invoice!J4799)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3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Invoice!B4800</f>
        <v>0</v>
      </c>
      <c r="C1623" s="88">
        <f>Invoice!E4800</f>
        <v>0</v>
      </c>
      <c r="D1623" s="89">
        <f>Invoice!H4800</f>
        <v>0</v>
      </c>
      <c r="E1623" s="81">
        <f t="shared" si="155"/>
        <v>0</v>
      </c>
      <c r="F1623" s="81"/>
      <c r="G1623" s="82">
        <f t="shared" si="156"/>
        <v>0</v>
      </c>
      <c r="H1623" s="83">
        <f t="shared" si="157"/>
        <v>0</v>
      </c>
      <c r="I1623" s="83" t="e">
        <f t="shared" si="158"/>
        <v>#DIV/0!</v>
      </c>
      <c r="J1623" s="103" t="e">
        <f t="shared" si="159"/>
        <v>#DIV/0!</v>
      </c>
    </row>
    <row r="1624" spans="1:10" ht="12.75" customHeight="1" x14ac:dyDescent="0.25">
      <c r="A1624" s="101"/>
      <c r="D1624" s="81"/>
      <c r="E1624" s="81">
        <f>(E1623*Invoice!I4800)+((E1623-(E1623*Invoice!I4800))*Invoice!J4800)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4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Invoice!B4801</f>
        <v>0</v>
      </c>
      <c r="C1629" s="88">
        <f>Invoice!E4801</f>
        <v>0</v>
      </c>
      <c r="D1629" s="89">
        <f>Invoice!H4801</f>
        <v>0</v>
      </c>
      <c r="E1629" s="81">
        <f t="shared" si="155"/>
        <v>0</v>
      </c>
      <c r="F1629" s="81"/>
      <c r="G1629" s="82">
        <f t="shared" si="156"/>
        <v>0</v>
      </c>
      <c r="H1629" s="83">
        <f t="shared" si="157"/>
        <v>0</v>
      </c>
      <c r="I1629" s="83" t="e">
        <f t="shared" si="158"/>
        <v>#DIV/0!</v>
      </c>
      <c r="J1629" s="103" t="e">
        <f t="shared" si="159"/>
        <v>#DIV/0!</v>
      </c>
    </row>
    <row r="1630" spans="1:10" ht="12.75" customHeight="1" x14ac:dyDescent="0.25">
      <c r="A1630" s="101"/>
      <c r="D1630" s="81"/>
      <c r="E1630" s="81">
        <f>(E1629*Invoice!I4801)+((E1629-(E1629*Invoice!I4801))*Invoice!J4801)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5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Invoice!B4802</f>
        <v>0</v>
      </c>
      <c r="C1635" s="88">
        <f>Invoice!E4802</f>
        <v>0</v>
      </c>
      <c r="D1635" s="89">
        <f>Invoice!H4802</f>
        <v>0</v>
      </c>
      <c r="E1635" s="81">
        <f t="shared" si="155"/>
        <v>0</v>
      </c>
      <c r="F1635" s="81"/>
      <c r="G1635" s="82">
        <f t="shared" si="156"/>
        <v>0</v>
      </c>
      <c r="H1635" s="83">
        <f t="shared" si="157"/>
        <v>0</v>
      </c>
      <c r="I1635" s="83" t="e">
        <f t="shared" si="158"/>
        <v>#DIV/0!</v>
      </c>
      <c r="J1635" s="103" t="e">
        <f t="shared" si="159"/>
        <v>#DIV/0!</v>
      </c>
    </row>
    <row r="1636" spans="1:10" ht="12.75" customHeight="1" x14ac:dyDescent="0.25">
      <c r="A1636" s="101"/>
      <c r="D1636" s="81"/>
      <c r="E1636" s="81">
        <f>(E1635*Invoice!I4802)+((E1635-(E1635*Invoice!I4802))*Invoice!J4802)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6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Invoice!B4803</f>
        <v>0</v>
      </c>
      <c r="C1641" s="88">
        <f>Invoice!E4803</f>
        <v>0</v>
      </c>
      <c r="D1641" s="89">
        <f>Invoice!H4803</f>
        <v>0</v>
      </c>
      <c r="E1641" s="81">
        <f t="shared" si="155"/>
        <v>0</v>
      </c>
      <c r="F1641" s="81"/>
      <c r="G1641" s="82">
        <f t="shared" si="156"/>
        <v>0</v>
      </c>
      <c r="H1641" s="83">
        <f t="shared" si="157"/>
        <v>0</v>
      </c>
      <c r="I1641" s="83" t="e">
        <f t="shared" si="158"/>
        <v>#DIV/0!</v>
      </c>
      <c r="J1641" s="103" t="e">
        <f t="shared" si="159"/>
        <v>#DIV/0!</v>
      </c>
    </row>
    <row r="1642" spans="1:10" ht="12.75" customHeight="1" x14ac:dyDescent="0.25">
      <c r="A1642" s="101"/>
      <c r="D1642" s="81"/>
      <c r="E1642" s="81">
        <f>(E1641*Invoice!I4803)+((E1641-(E1641*Invoice!I4803))*Invoice!J4803)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7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Invoice!B4804</f>
        <v>0</v>
      </c>
      <c r="C1647" s="88">
        <f>Invoice!E4804</f>
        <v>0</v>
      </c>
      <c r="D1647" s="89">
        <f>Invoice!H4804</f>
        <v>0</v>
      </c>
      <c r="E1647" s="81">
        <f t="shared" si="155"/>
        <v>0</v>
      </c>
      <c r="F1647" s="81"/>
      <c r="G1647" s="82">
        <f t="shared" si="156"/>
        <v>0</v>
      </c>
      <c r="H1647" s="83">
        <f t="shared" si="157"/>
        <v>0</v>
      </c>
      <c r="I1647" s="83" t="e">
        <f t="shared" si="158"/>
        <v>#DIV/0!</v>
      </c>
      <c r="J1647" s="103" t="e">
        <f t="shared" si="159"/>
        <v>#DIV/0!</v>
      </c>
    </row>
    <row r="1648" spans="1:10" ht="12.75" customHeight="1" x14ac:dyDescent="0.25">
      <c r="A1648" s="101"/>
      <c r="D1648" s="81"/>
      <c r="E1648" s="81">
        <f>(E1647*Invoice!I4804)+((E1647-(E1647*Invoice!I4804))*Invoice!J4804)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8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Invoice!B4805</f>
        <v>0</v>
      </c>
      <c r="C1653" s="88">
        <f>Invoice!E4805</f>
        <v>0</v>
      </c>
      <c r="D1653" s="89">
        <f>Invoice!H4805</f>
        <v>0</v>
      </c>
      <c r="E1653" s="81">
        <f t="shared" si="155"/>
        <v>0</v>
      </c>
      <c r="F1653" s="81"/>
      <c r="G1653" s="82">
        <f t="shared" si="156"/>
        <v>0</v>
      </c>
      <c r="H1653" s="83">
        <f t="shared" si="157"/>
        <v>0</v>
      </c>
      <c r="I1653" s="83" t="e">
        <f t="shared" si="158"/>
        <v>#DIV/0!</v>
      </c>
      <c r="J1653" s="103" t="e">
        <f t="shared" si="159"/>
        <v>#DIV/0!</v>
      </c>
    </row>
    <row r="1654" spans="1:10" ht="12.75" customHeight="1" x14ac:dyDescent="0.25">
      <c r="A1654" s="101"/>
      <c r="D1654" s="81"/>
      <c r="E1654" s="81">
        <f>(E1653*Invoice!I4805)+((E1653-(E1653*Invoice!I4805))*Invoice!J4805)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9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Invoice!B4806</f>
        <v>0</v>
      </c>
      <c r="C1659" s="88">
        <f>Invoice!E4806</f>
        <v>0</v>
      </c>
      <c r="D1659" s="89">
        <f>Invoice!H4806</f>
        <v>0</v>
      </c>
      <c r="E1659" s="81">
        <f t="shared" si="155"/>
        <v>0</v>
      </c>
      <c r="F1659" s="81"/>
      <c r="G1659" s="82">
        <f t="shared" si="156"/>
        <v>0</v>
      </c>
      <c r="H1659" s="83">
        <f t="shared" si="157"/>
        <v>0</v>
      </c>
      <c r="I1659" s="83" t="e">
        <f t="shared" si="158"/>
        <v>#DIV/0!</v>
      </c>
      <c r="J1659" s="103" t="e">
        <f t="shared" si="159"/>
        <v>#DIV/0!</v>
      </c>
    </row>
    <row r="1660" spans="1:10" ht="12.75" customHeight="1" x14ac:dyDescent="0.25">
      <c r="A1660" s="101"/>
      <c r="D1660" s="81"/>
      <c r="E1660" s="81">
        <f>(E1659*Invoice!I4806)+((E1659-(E1659*Invoice!I4806))*Invoice!J4806)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10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Invoice!B4807</f>
        <v>0</v>
      </c>
      <c r="C1665" s="88">
        <f>Invoice!E4807</f>
        <v>0</v>
      </c>
      <c r="D1665" s="89">
        <f>Invoice!H4807</f>
        <v>0</v>
      </c>
      <c r="E1665" s="81">
        <f t="shared" si="155"/>
        <v>0</v>
      </c>
      <c r="F1665" s="81"/>
      <c r="G1665" s="82">
        <f t="shared" si="156"/>
        <v>0</v>
      </c>
      <c r="H1665" s="83">
        <f t="shared" si="157"/>
        <v>0</v>
      </c>
      <c r="I1665" s="83" t="e">
        <f t="shared" si="158"/>
        <v>#DIV/0!</v>
      </c>
      <c r="J1665" s="103" t="e">
        <f t="shared" si="159"/>
        <v>#DIV/0!</v>
      </c>
    </row>
    <row r="1666" spans="1:10" ht="12.75" customHeight="1" x14ac:dyDescent="0.25">
      <c r="A1666" s="101"/>
      <c r="D1666" s="81"/>
      <c r="E1666" s="81">
        <f>(E1665*Invoice!I4807)+((E1665-(E1665*Invoice!I4807))*Invoice!J4807)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11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Invoice!B4808</f>
        <v>0</v>
      </c>
      <c r="C1671" s="88">
        <f>Invoice!E4808</f>
        <v>0</v>
      </c>
      <c r="D1671" s="89">
        <f>Invoice!H4808</f>
        <v>0</v>
      </c>
      <c r="E1671" s="81">
        <f t="shared" si="155"/>
        <v>0</v>
      </c>
      <c r="F1671" s="81"/>
      <c r="G1671" s="82">
        <f t="shared" si="156"/>
        <v>0</v>
      </c>
      <c r="H1671" s="83">
        <f t="shared" si="157"/>
        <v>0</v>
      </c>
      <c r="I1671" s="83" t="e">
        <f t="shared" si="158"/>
        <v>#DIV/0!</v>
      </c>
      <c r="J1671" s="103" t="e">
        <f t="shared" si="159"/>
        <v>#DIV/0!</v>
      </c>
    </row>
    <row r="1672" spans="1:10" ht="12.75" customHeight="1" x14ac:dyDescent="0.25">
      <c r="A1672" s="101"/>
      <c r="D1672" s="81"/>
      <c r="E1672" s="81">
        <f>(E1671*Invoice!I4808)+((E1671-(E1671*Invoice!I4808))*Invoice!J4808)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12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Invoice!B4809</f>
        <v>0</v>
      </c>
      <c r="C1677" s="88">
        <f>Invoice!E4809</f>
        <v>0</v>
      </c>
      <c r="D1677" s="89">
        <f>Invoice!H4809</f>
        <v>0</v>
      </c>
      <c r="E1677" s="81">
        <f t="shared" si="155"/>
        <v>0</v>
      </c>
      <c r="F1677" s="81"/>
      <c r="G1677" s="82">
        <f t="shared" si="156"/>
        <v>0</v>
      </c>
      <c r="H1677" s="83">
        <f t="shared" si="157"/>
        <v>0</v>
      </c>
      <c r="I1677" s="83" t="e">
        <f t="shared" si="158"/>
        <v>#DIV/0!</v>
      </c>
      <c r="J1677" s="103" t="e">
        <f t="shared" si="159"/>
        <v>#DIV/0!</v>
      </c>
    </row>
    <row r="1678" spans="1:10" ht="12.75" customHeight="1" x14ac:dyDescent="0.25">
      <c r="A1678" s="101"/>
      <c r="D1678" s="81"/>
      <c r="E1678" s="81">
        <f>(E1677*Invoice!I4809)+((E1677-(E1677*Invoice!I4809))*Invoice!J4809)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B1681" s="79"/>
      <c r="D1681" s="81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1">
        <v>13</v>
      </c>
      <c r="B1682" s="84" t="s">
        <v>20</v>
      </c>
      <c r="C1682" s="84" t="s">
        <v>21</v>
      </c>
      <c r="D1682" s="85" t="s">
        <v>22</v>
      </c>
      <c r="E1682" s="85" t="s">
        <v>23</v>
      </c>
      <c r="F1682" s="85"/>
      <c r="G1682" s="86" t="s">
        <v>24</v>
      </c>
      <c r="H1682" s="87" t="s">
        <v>25</v>
      </c>
      <c r="I1682" s="87" t="s">
        <v>26</v>
      </c>
      <c r="J1682" s="102"/>
    </row>
    <row r="1683" spans="1:10" ht="12.75" customHeight="1" x14ac:dyDescent="0.25">
      <c r="A1683" s="101"/>
      <c r="B1683" s="80">
        <f>Invoice!B4810</f>
        <v>0</v>
      </c>
      <c r="C1683" s="88">
        <f>Invoice!E4810</f>
        <v>0</v>
      </c>
      <c r="D1683" s="89">
        <f>Invoice!H4810</f>
        <v>0</v>
      </c>
      <c r="E1683" s="81">
        <f t="shared" si="155"/>
        <v>0</v>
      </c>
      <c r="F1683" s="81"/>
      <c r="G1683" s="82">
        <f t="shared" si="156"/>
        <v>0</v>
      </c>
      <c r="H1683" s="83">
        <f t="shared" si="157"/>
        <v>0</v>
      </c>
      <c r="I1683" s="83" t="e">
        <f t="shared" si="158"/>
        <v>#DIV/0!</v>
      </c>
      <c r="J1683" s="103" t="e">
        <f t="shared" si="159"/>
        <v>#DIV/0!</v>
      </c>
    </row>
    <row r="1684" spans="1:10" ht="12.75" customHeight="1" x14ac:dyDescent="0.25">
      <c r="A1684" s="101"/>
      <c r="D1684" s="81"/>
      <c r="E1684" s="81">
        <f>(E1683*Invoice!I4810)+((E1683-(E1683*Invoice!I4810))*Invoice!J4810)</f>
        <v>0</v>
      </c>
      <c r="F1684" s="81"/>
      <c r="G1684" s="90">
        <f>E1684/1.11</f>
        <v>0</v>
      </c>
      <c r="H1684" s="91">
        <f>G1684*11%</f>
        <v>0</v>
      </c>
      <c r="I1684" s="91" t="e">
        <f>G1684/B1683</f>
        <v>#DIV/0!</v>
      </c>
      <c r="J1684" s="104" t="e">
        <f>H1684/B1683</f>
        <v>#DIV/0!</v>
      </c>
    </row>
    <row r="1685" spans="1:10" ht="12.75" customHeight="1" x14ac:dyDescent="0.25">
      <c r="A1685" s="101"/>
      <c r="D1685" s="81" t="s">
        <v>23</v>
      </c>
      <c r="E1685" s="81">
        <f>E1683-E1684</f>
        <v>0</v>
      </c>
      <c r="F1685" s="81"/>
      <c r="G1685" s="82">
        <f>G1683-G1684</f>
        <v>0</v>
      </c>
      <c r="H1685" s="82">
        <f>H1683-H1684</f>
        <v>0</v>
      </c>
      <c r="I1685" s="82" t="e">
        <f>I1683-I1684</f>
        <v>#DIV/0!</v>
      </c>
      <c r="J1685" s="105" t="e">
        <f>J1683-J1684</f>
        <v>#DIV/0!</v>
      </c>
    </row>
    <row r="1686" spans="1:10" ht="12.75" customHeight="1" x14ac:dyDescent="0.25">
      <c r="A1686" s="101"/>
      <c r="D1686" s="81"/>
      <c r="E1686" s="81"/>
      <c r="F1686" s="81"/>
      <c r="G1686" s="82"/>
      <c r="H1686" s="83">
        <f>G1685+H1685</f>
        <v>0</v>
      </c>
      <c r="I1686" s="83"/>
      <c r="J1686" s="103"/>
    </row>
    <row r="1687" spans="1:10" ht="12.75" customHeight="1" x14ac:dyDescent="0.25">
      <c r="A1687" s="101"/>
      <c r="B1687" s="79"/>
      <c r="D1687" s="81"/>
      <c r="E1687" s="81"/>
      <c r="F1687" s="81"/>
      <c r="G1687" s="82"/>
      <c r="H1687" s="83"/>
      <c r="I1687" s="83"/>
      <c r="J1687" s="103"/>
    </row>
    <row r="1688" spans="1:10" ht="12.75" customHeight="1" x14ac:dyDescent="0.25">
      <c r="A1688" s="101">
        <v>14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Invoice!B4811</f>
        <v>0</v>
      </c>
      <c r="C1689" s="88">
        <f>Invoice!E4811</f>
        <v>0</v>
      </c>
      <c r="D1689" s="89">
        <f>Invoice!H4811</f>
        <v>0</v>
      </c>
      <c r="E1689" s="81">
        <f t="shared" si="155"/>
        <v>0</v>
      </c>
      <c r="F1689" s="81"/>
      <c r="G1689" s="82">
        <f t="shared" si="156"/>
        <v>0</v>
      </c>
      <c r="H1689" s="83">
        <f t="shared" si="157"/>
        <v>0</v>
      </c>
      <c r="I1689" s="83" t="e">
        <f t="shared" si="158"/>
        <v>#DIV/0!</v>
      </c>
      <c r="J1689" s="103" t="e">
        <f t="shared" si="159"/>
        <v>#DIV/0!</v>
      </c>
    </row>
    <row r="1690" spans="1:10" ht="12.75" customHeight="1" x14ac:dyDescent="0.25">
      <c r="A1690" s="101"/>
      <c r="D1690" s="81"/>
      <c r="E1690" s="81">
        <f>(E1689*Invoice!I4811)+((E1689-(E1689*Invoice!I4811))*Invoice!J4811)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15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Invoice!B4812</f>
        <v>0</v>
      </c>
      <c r="C1695" s="88">
        <f>Invoice!E4812</f>
        <v>0</v>
      </c>
      <c r="D1695" s="89">
        <f>Invoice!H4812</f>
        <v>0</v>
      </c>
      <c r="E1695" s="81">
        <f t="shared" si="155"/>
        <v>0</v>
      </c>
      <c r="F1695" s="81"/>
      <c r="G1695" s="82">
        <f t="shared" si="156"/>
        <v>0</v>
      </c>
      <c r="H1695" s="83">
        <f t="shared" si="157"/>
        <v>0</v>
      </c>
      <c r="I1695" s="83" t="e">
        <f t="shared" si="158"/>
        <v>#DIV/0!</v>
      </c>
      <c r="J1695" s="103" t="e">
        <f t="shared" si="159"/>
        <v>#DIV/0!</v>
      </c>
    </row>
    <row r="1696" spans="1:10" ht="12.75" customHeight="1" x14ac:dyDescent="0.25">
      <c r="A1696" s="101"/>
      <c r="D1696" s="81"/>
      <c r="E1696" s="81">
        <f>(E1695*Invoice!I4812)+((E1695-(E1695*Invoice!I4812))*Invoice!J4812)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16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Invoice!B4813</f>
        <v>0</v>
      </c>
      <c r="C1701" s="88">
        <f>Invoice!E4813</f>
        <v>0</v>
      </c>
      <c r="D1701" s="89">
        <f>Invoice!H4813</f>
        <v>0</v>
      </c>
      <c r="E1701" s="81">
        <f t="shared" si="155"/>
        <v>0</v>
      </c>
      <c r="F1701" s="81"/>
      <c r="G1701" s="82">
        <f t="shared" si="156"/>
        <v>0</v>
      </c>
      <c r="H1701" s="83">
        <f t="shared" si="157"/>
        <v>0</v>
      </c>
      <c r="I1701" s="83" t="e">
        <f t="shared" si="158"/>
        <v>#DIV/0!</v>
      </c>
      <c r="J1701" s="103" t="e">
        <f t="shared" si="159"/>
        <v>#DIV/0!</v>
      </c>
    </row>
    <row r="1702" spans="1:10" ht="12.75" customHeight="1" x14ac:dyDescent="0.25">
      <c r="A1702" s="101"/>
      <c r="D1702" s="81"/>
      <c r="E1702" s="81">
        <f>(E1701*Invoice!I4813)+((E1701-(E1701*Invoice!I4813))*Invoice!J4813)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C1705" s="88"/>
      <c r="D1705" s="89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6"/>
      <c r="B1706" s="107"/>
      <c r="C1706" s="107"/>
      <c r="D1706" s="107"/>
      <c r="E1706" s="107"/>
      <c r="F1706" s="107"/>
      <c r="G1706" s="108">
        <f>G1613+G1619+G1625+G1631+G1637+G1643+G1649+G1655+G1661+G1667+G1673+G1679+G1685+G1691+G1697+G1703</f>
        <v>0</v>
      </c>
      <c r="H1706" s="108">
        <f>H1613+H1619+H1625+H1631+H1637+H1643+H1649+H1655+H1661+H1667+H1673+H1679+H1685+H1691+H1697+H1703</f>
        <v>0</v>
      </c>
      <c r="I1706" s="107"/>
      <c r="J1706" s="109">
        <f>H1614+H1620+H1626+H1632+H1638+H1644+H1650+H1656+H1662+H1668+H1674+H1680+H1686+H1692+H1698+H1704</f>
        <v>0</v>
      </c>
    </row>
    <row r="1708" spans="1:10" ht="12.75" customHeight="1" x14ac:dyDescent="0.25">
      <c r="A1708" s="94" t="s">
        <v>1</v>
      </c>
      <c r="B1708" s="95">
        <f>Invoice!E4904</f>
        <v>23120044</v>
      </c>
      <c r="C1708" s="96"/>
      <c r="D1708" s="97"/>
      <c r="E1708" s="97"/>
      <c r="F1708" s="97"/>
      <c r="G1708" s="98"/>
      <c r="H1708" s="99"/>
      <c r="I1708" s="99"/>
      <c r="J1708" s="100"/>
    </row>
    <row r="1709" spans="1:10" ht="12.75" customHeight="1" x14ac:dyDescent="0.25">
      <c r="A1709" s="101">
        <v>1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Invoice!B4912</f>
        <v>0</v>
      </c>
      <c r="C1710" s="88">
        <f>Invoice!E4912</f>
        <v>0</v>
      </c>
      <c r="D1710" s="89">
        <f>Invoice!H4912</f>
        <v>0</v>
      </c>
      <c r="E1710" s="81">
        <f>D1710*B1710</f>
        <v>0</v>
      </c>
      <c r="F1710" s="81"/>
      <c r="G1710" s="82">
        <f>E1710/1.11</f>
        <v>0</v>
      </c>
      <c r="H1710" s="83">
        <f>G1710*11%</f>
        <v>0</v>
      </c>
      <c r="I1710" s="83" t="e">
        <f>G1710/B1710</f>
        <v>#DIV/0!</v>
      </c>
      <c r="J1710" s="103" t="e">
        <f>H1710/B1710</f>
        <v>#DIV/0!</v>
      </c>
    </row>
    <row r="1711" spans="1:10" ht="12.75" customHeight="1" x14ac:dyDescent="0.25">
      <c r="A1711" s="101"/>
      <c r="D1711" s="81"/>
      <c r="E1711" s="81">
        <f>(E1710*Invoice!I4912)+((E1710-(E1710*Invoice!I4912))*Invoice!J4912)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2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Invoice!B4913</f>
        <v>0</v>
      </c>
      <c r="C1716" s="88">
        <f>Invoice!E4913</f>
        <v>0</v>
      </c>
      <c r="D1716" s="89">
        <f>Invoice!H4913</f>
        <v>0</v>
      </c>
      <c r="E1716" s="81">
        <f t="shared" ref="E1716:E1800" si="160">D1716*B1716</f>
        <v>0</v>
      </c>
      <c r="F1716" s="81"/>
      <c r="G1716" s="82">
        <f t="shared" ref="G1716:G1800" si="161">E1716/1.11</f>
        <v>0</v>
      </c>
      <c r="H1716" s="83">
        <f t="shared" ref="H1716:H1800" si="162">G1716*11%</f>
        <v>0</v>
      </c>
      <c r="I1716" s="83" t="e">
        <f t="shared" ref="I1716:I1800" si="163">G1716/B1716</f>
        <v>#DIV/0!</v>
      </c>
      <c r="J1716" s="103" t="e">
        <f t="shared" ref="J1716:J1800" si="164">H1716/B1716</f>
        <v>#DIV/0!</v>
      </c>
    </row>
    <row r="1717" spans="1:10" ht="12.75" customHeight="1" x14ac:dyDescent="0.25">
      <c r="A1717" s="101"/>
      <c r="D1717" s="81"/>
      <c r="E1717" s="81">
        <f>(E1716*Invoice!I4913)+((E1716-(E1716*Invoice!I4913))*Invoice!J4913)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3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Invoice!B4914</f>
        <v>0</v>
      </c>
      <c r="C1722" s="88">
        <f>Invoice!E4914</f>
        <v>0</v>
      </c>
      <c r="D1722" s="89">
        <f>Invoice!H4914</f>
        <v>0</v>
      </c>
      <c r="E1722" s="81">
        <f t="shared" si="160"/>
        <v>0</v>
      </c>
      <c r="F1722" s="81"/>
      <c r="G1722" s="82">
        <f t="shared" si="161"/>
        <v>0</v>
      </c>
      <c r="H1722" s="83">
        <f t="shared" si="162"/>
        <v>0</v>
      </c>
      <c r="I1722" s="83" t="e">
        <f t="shared" si="163"/>
        <v>#DIV/0!</v>
      </c>
      <c r="J1722" s="103" t="e">
        <f t="shared" si="164"/>
        <v>#DIV/0!</v>
      </c>
    </row>
    <row r="1723" spans="1:10" ht="12.75" customHeight="1" x14ac:dyDescent="0.25">
      <c r="A1723" s="101"/>
      <c r="D1723" s="81"/>
      <c r="E1723" s="81">
        <f>(E1722*Invoice!I4914)+((E1722-(E1722*Invoice!I4914))*Invoice!J4914)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4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Invoice!B4915</f>
        <v>0</v>
      </c>
      <c r="C1728" s="88">
        <f>Invoice!E4915</f>
        <v>0</v>
      </c>
      <c r="D1728" s="89">
        <f>Invoice!H4915</f>
        <v>0</v>
      </c>
      <c r="E1728" s="81">
        <f t="shared" si="160"/>
        <v>0</v>
      </c>
      <c r="F1728" s="81"/>
      <c r="G1728" s="82">
        <f t="shared" si="161"/>
        <v>0</v>
      </c>
      <c r="H1728" s="83">
        <f t="shared" si="162"/>
        <v>0</v>
      </c>
      <c r="I1728" s="83" t="e">
        <f t="shared" si="163"/>
        <v>#DIV/0!</v>
      </c>
      <c r="J1728" s="103" t="e">
        <f t="shared" si="164"/>
        <v>#DIV/0!</v>
      </c>
    </row>
    <row r="1729" spans="1:10" ht="12.75" customHeight="1" x14ac:dyDescent="0.25">
      <c r="A1729" s="101"/>
      <c r="D1729" s="81"/>
      <c r="E1729" s="81">
        <f>(E1728*Invoice!I4915)+((E1728-(E1728*Invoice!I4915))*Invoice!J4915)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5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Invoice!B4916</f>
        <v>0</v>
      </c>
      <c r="C1734" s="88">
        <f>Invoice!E4916</f>
        <v>0</v>
      </c>
      <c r="D1734" s="89">
        <f>Invoice!H4916</f>
        <v>0</v>
      </c>
      <c r="E1734" s="81">
        <f t="shared" si="160"/>
        <v>0</v>
      </c>
      <c r="F1734" s="81"/>
      <c r="G1734" s="82">
        <f t="shared" si="161"/>
        <v>0</v>
      </c>
      <c r="H1734" s="83">
        <f t="shared" si="162"/>
        <v>0</v>
      </c>
      <c r="I1734" s="83" t="e">
        <f t="shared" si="163"/>
        <v>#DIV/0!</v>
      </c>
      <c r="J1734" s="103" t="e">
        <f t="shared" si="164"/>
        <v>#DIV/0!</v>
      </c>
    </row>
    <row r="1735" spans="1:10" ht="12.75" customHeight="1" x14ac:dyDescent="0.25">
      <c r="A1735" s="101"/>
      <c r="D1735" s="81"/>
      <c r="E1735" s="81">
        <f>(E1734*Invoice!I4916)+((E1734-(E1734*Invoice!I4916))*Invoice!J4916)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6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Invoice!B4917</f>
        <v>0</v>
      </c>
      <c r="C1740" s="88">
        <f>Invoice!E4917</f>
        <v>0</v>
      </c>
      <c r="D1740" s="89">
        <f>Invoice!H4917</f>
        <v>0</v>
      </c>
      <c r="E1740" s="81">
        <f t="shared" si="160"/>
        <v>0</v>
      </c>
      <c r="F1740" s="81"/>
      <c r="G1740" s="82">
        <f t="shared" si="161"/>
        <v>0</v>
      </c>
      <c r="H1740" s="83">
        <f t="shared" si="162"/>
        <v>0</v>
      </c>
      <c r="I1740" s="83" t="e">
        <f t="shared" si="163"/>
        <v>#DIV/0!</v>
      </c>
      <c r="J1740" s="103" t="e">
        <f t="shared" si="164"/>
        <v>#DIV/0!</v>
      </c>
    </row>
    <row r="1741" spans="1:10" ht="12.75" customHeight="1" x14ac:dyDescent="0.25">
      <c r="A1741" s="101"/>
      <c r="D1741" s="81"/>
      <c r="E1741" s="81">
        <f>(E1740*Invoice!I4917)+((E1740-(E1740*Invoice!I4917))*Invoice!J4917)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7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Invoice!B4918</f>
        <v>0</v>
      </c>
      <c r="C1746" s="88">
        <f>Invoice!E4918</f>
        <v>0</v>
      </c>
      <c r="D1746" s="89">
        <f>Invoice!H4918</f>
        <v>0</v>
      </c>
      <c r="E1746" s="81">
        <f t="shared" si="160"/>
        <v>0</v>
      </c>
      <c r="F1746" s="81"/>
      <c r="G1746" s="82">
        <f t="shared" si="161"/>
        <v>0</v>
      </c>
      <c r="H1746" s="83">
        <f t="shared" si="162"/>
        <v>0</v>
      </c>
      <c r="I1746" s="83" t="e">
        <f t="shared" si="163"/>
        <v>#DIV/0!</v>
      </c>
      <c r="J1746" s="103" t="e">
        <f t="shared" si="164"/>
        <v>#DIV/0!</v>
      </c>
    </row>
    <row r="1747" spans="1:10" ht="12.75" customHeight="1" x14ac:dyDescent="0.25">
      <c r="A1747" s="101"/>
      <c r="D1747" s="81"/>
      <c r="E1747" s="81">
        <f>(E1746*Invoice!I4918)+((E1746-(E1746*Invoice!I4918))*Invoice!J4918)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8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Invoice!B4919</f>
        <v>0</v>
      </c>
      <c r="C1752" s="88">
        <f>Invoice!E4919</f>
        <v>0</v>
      </c>
      <c r="D1752" s="89">
        <f>Invoice!H4919</f>
        <v>0</v>
      </c>
      <c r="E1752" s="81">
        <f t="shared" si="160"/>
        <v>0</v>
      </c>
      <c r="F1752" s="81"/>
      <c r="G1752" s="82">
        <f t="shared" si="161"/>
        <v>0</v>
      </c>
      <c r="H1752" s="83">
        <f t="shared" si="162"/>
        <v>0</v>
      </c>
      <c r="I1752" s="83" t="e">
        <f t="shared" si="163"/>
        <v>#DIV/0!</v>
      </c>
      <c r="J1752" s="103" t="e">
        <f t="shared" si="164"/>
        <v>#DIV/0!</v>
      </c>
    </row>
    <row r="1753" spans="1:10" ht="12.75" customHeight="1" x14ac:dyDescent="0.25">
      <c r="A1753" s="101"/>
      <c r="D1753" s="81"/>
      <c r="E1753" s="81">
        <f>(E1752*Invoice!I4919)+((E1752-(E1752*Invoice!I4919))*Invoice!J4919)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9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Invoice!B4920</f>
        <v>0</v>
      </c>
      <c r="C1758" s="88">
        <f>Invoice!E4920</f>
        <v>0</v>
      </c>
      <c r="D1758" s="89">
        <f>Invoice!H4920</f>
        <v>0</v>
      </c>
      <c r="E1758" s="81">
        <f t="shared" si="160"/>
        <v>0</v>
      </c>
      <c r="F1758" s="81"/>
      <c r="G1758" s="82">
        <f t="shared" si="161"/>
        <v>0</v>
      </c>
      <c r="H1758" s="83">
        <f t="shared" si="162"/>
        <v>0</v>
      </c>
      <c r="I1758" s="83" t="e">
        <f t="shared" si="163"/>
        <v>#DIV/0!</v>
      </c>
      <c r="J1758" s="103" t="e">
        <f t="shared" si="164"/>
        <v>#DIV/0!</v>
      </c>
    </row>
    <row r="1759" spans="1:10" ht="12.75" customHeight="1" x14ac:dyDescent="0.25">
      <c r="A1759" s="101"/>
      <c r="D1759" s="81"/>
      <c r="E1759" s="81">
        <f>(E1758*Invoice!I4920)+((E1758-(E1758*Invoice!I4920))*Invoice!J4920)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10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Invoice!B4921</f>
        <v>0</v>
      </c>
      <c r="C1764" s="88">
        <f>Invoice!E4921</f>
        <v>0</v>
      </c>
      <c r="D1764" s="89">
        <f>Invoice!H4921</f>
        <v>0</v>
      </c>
      <c r="E1764" s="81">
        <f t="shared" si="160"/>
        <v>0</v>
      </c>
      <c r="F1764" s="81"/>
      <c r="G1764" s="82">
        <f t="shared" si="161"/>
        <v>0</v>
      </c>
      <c r="H1764" s="83">
        <f t="shared" si="162"/>
        <v>0</v>
      </c>
      <c r="I1764" s="83" t="e">
        <f t="shared" si="163"/>
        <v>#DIV/0!</v>
      </c>
      <c r="J1764" s="103" t="e">
        <f t="shared" si="164"/>
        <v>#DIV/0!</v>
      </c>
    </row>
    <row r="1765" spans="1:10" ht="12.75" customHeight="1" x14ac:dyDescent="0.25">
      <c r="A1765" s="101"/>
      <c r="D1765" s="81"/>
      <c r="E1765" s="81">
        <f>(E1764*Invoice!I4921)+((E1764-(E1764*Invoice!I4921))*Invoice!J4921)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11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Invoice!B4922</f>
        <v>0</v>
      </c>
      <c r="C1770" s="88">
        <f>Invoice!E4922</f>
        <v>0</v>
      </c>
      <c r="D1770" s="89">
        <f>Invoice!H4922</f>
        <v>0</v>
      </c>
      <c r="E1770" s="81">
        <f t="shared" si="160"/>
        <v>0</v>
      </c>
      <c r="F1770" s="81"/>
      <c r="G1770" s="82">
        <f t="shared" si="161"/>
        <v>0</v>
      </c>
      <c r="H1770" s="83">
        <f t="shared" si="162"/>
        <v>0</v>
      </c>
      <c r="I1770" s="83" t="e">
        <f t="shared" si="163"/>
        <v>#DIV/0!</v>
      </c>
      <c r="J1770" s="103" t="e">
        <f t="shared" si="164"/>
        <v>#DIV/0!</v>
      </c>
    </row>
    <row r="1771" spans="1:10" ht="12.75" customHeight="1" x14ac:dyDescent="0.25">
      <c r="A1771" s="101"/>
      <c r="D1771" s="81"/>
      <c r="E1771" s="81">
        <f>(E1770*Invoice!I4922)+((E1770-(E1770*Invoice!I4922))*Invoice!J4922)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12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Invoice!B4923</f>
        <v>0</v>
      </c>
      <c r="C1776" s="88">
        <f>Invoice!E4923</f>
        <v>0</v>
      </c>
      <c r="D1776" s="89">
        <f>Invoice!H4923</f>
        <v>0</v>
      </c>
      <c r="E1776" s="81">
        <f t="shared" si="160"/>
        <v>0</v>
      </c>
      <c r="F1776" s="81"/>
      <c r="G1776" s="82">
        <f t="shared" si="161"/>
        <v>0</v>
      </c>
      <c r="H1776" s="83">
        <f t="shared" si="162"/>
        <v>0</v>
      </c>
      <c r="I1776" s="83" t="e">
        <f t="shared" si="163"/>
        <v>#DIV/0!</v>
      </c>
      <c r="J1776" s="103" t="e">
        <f t="shared" si="164"/>
        <v>#DIV/0!</v>
      </c>
    </row>
    <row r="1777" spans="1:10" ht="12.75" customHeight="1" x14ac:dyDescent="0.25">
      <c r="A1777" s="101"/>
      <c r="D1777" s="81"/>
      <c r="E1777" s="81">
        <f>(E1776*Invoice!I4923)+((E1776-(E1776*Invoice!I4923))*Invoice!J4923)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B1780" s="79"/>
      <c r="D1780" s="81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1">
        <v>13</v>
      </c>
      <c r="B1781" s="84" t="s">
        <v>20</v>
      </c>
      <c r="C1781" s="84" t="s">
        <v>21</v>
      </c>
      <c r="D1781" s="85" t="s">
        <v>22</v>
      </c>
      <c r="E1781" s="85" t="s">
        <v>23</v>
      </c>
      <c r="F1781" s="85"/>
      <c r="G1781" s="86" t="s">
        <v>24</v>
      </c>
      <c r="H1781" s="87" t="s">
        <v>25</v>
      </c>
      <c r="I1781" s="87" t="s">
        <v>26</v>
      </c>
      <c r="J1781" s="102"/>
    </row>
    <row r="1782" spans="1:10" ht="12.75" customHeight="1" x14ac:dyDescent="0.25">
      <c r="A1782" s="101"/>
      <c r="B1782" s="80">
        <f>Invoice!B4924</f>
        <v>0</v>
      </c>
      <c r="C1782" s="88">
        <f>Invoice!E4924</f>
        <v>0</v>
      </c>
      <c r="D1782" s="89">
        <f>Invoice!H4924</f>
        <v>0</v>
      </c>
      <c r="E1782" s="81">
        <f t="shared" si="160"/>
        <v>0</v>
      </c>
      <c r="F1782" s="81"/>
      <c r="G1782" s="82">
        <f t="shared" si="161"/>
        <v>0</v>
      </c>
      <c r="H1782" s="83">
        <f t="shared" si="162"/>
        <v>0</v>
      </c>
      <c r="I1782" s="83" t="e">
        <f t="shared" si="163"/>
        <v>#DIV/0!</v>
      </c>
      <c r="J1782" s="103" t="e">
        <f t="shared" si="164"/>
        <v>#DIV/0!</v>
      </c>
    </row>
    <row r="1783" spans="1:10" ht="12.75" customHeight="1" x14ac:dyDescent="0.25">
      <c r="A1783" s="101"/>
      <c r="D1783" s="81"/>
      <c r="E1783" s="81">
        <f>(E1782*Invoice!I4924)+((E1782-(E1782*Invoice!I4924))*Invoice!J4924)</f>
        <v>0</v>
      </c>
      <c r="F1783" s="81"/>
      <c r="G1783" s="90">
        <f>E1783/1.11</f>
        <v>0</v>
      </c>
      <c r="H1783" s="91">
        <f>G1783*11%</f>
        <v>0</v>
      </c>
      <c r="I1783" s="91" t="e">
        <f>G1783/B1782</f>
        <v>#DIV/0!</v>
      </c>
      <c r="J1783" s="104" t="e">
        <f>H1783/B1782</f>
        <v>#DIV/0!</v>
      </c>
    </row>
    <row r="1784" spans="1:10" ht="12.75" customHeight="1" x14ac:dyDescent="0.25">
      <c r="A1784" s="101"/>
      <c r="D1784" s="81" t="s">
        <v>23</v>
      </c>
      <c r="E1784" s="81">
        <f>E1782-E1783</f>
        <v>0</v>
      </c>
      <c r="F1784" s="81"/>
      <c r="G1784" s="82">
        <f>G1782-G1783</f>
        <v>0</v>
      </c>
      <c r="H1784" s="82">
        <f>H1782-H1783</f>
        <v>0</v>
      </c>
      <c r="I1784" s="82" t="e">
        <f>I1782-I1783</f>
        <v>#DIV/0!</v>
      </c>
      <c r="J1784" s="105" t="e">
        <f>J1782-J1783</f>
        <v>#DIV/0!</v>
      </c>
    </row>
    <row r="1785" spans="1:10" ht="12.75" customHeight="1" x14ac:dyDescent="0.25">
      <c r="A1785" s="101"/>
      <c r="D1785" s="81"/>
      <c r="E1785" s="81"/>
      <c r="F1785" s="81"/>
      <c r="G1785" s="82"/>
      <c r="H1785" s="83">
        <f>G1784+H1784</f>
        <v>0</v>
      </c>
      <c r="I1785" s="83"/>
      <c r="J1785" s="103"/>
    </row>
    <row r="1786" spans="1:10" ht="12.75" customHeight="1" x14ac:dyDescent="0.25">
      <c r="A1786" s="101"/>
      <c r="B1786" s="79"/>
      <c r="D1786" s="81"/>
      <c r="E1786" s="81"/>
      <c r="F1786" s="81"/>
      <c r="G1786" s="82"/>
      <c r="H1786" s="83"/>
      <c r="I1786" s="83"/>
      <c r="J1786" s="103"/>
    </row>
    <row r="1787" spans="1:10" ht="12.75" customHeight="1" x14ac:dyDescent="0.25">
      <c r="A1787" s="101">
        <v>14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Invoice!B4925</f>
        <v>0</v>
      </c>
      <c r="C1788" s="88">
        <f>Invoice!E4925</f>
        <v>0</v>
      </c>
      <c r="D1788" s="89">
        <f>Invoice!H4925</f>
        <v>0</v>
      </c>
      <c r="E1788" s="81">
        <f t="shared" si="160"/>
        <v>0</v>
      </c>
      <c r="F1788" s="81"/>
      <c r="G1788" s="82">
        <f t="shared" si="161"/>
        <v>0</v>
      </c>
      <c r="H1788" s="83">
        <f t="shared" si="162"/>
        <v>0</v>
      </c>
      <c r="I1788" s="83" t="e">
        <f t="shared" si="163"/>
        <v>#DIV/0!</v>
      </c>
      <c r="J1788" s="103" t="e">
        <f t="shared" si="164"/>
        <v>#DIV/0!</v>
      </c>
    </row>
    <row r="1789" spans="1:10" ht="12.75" customHeight="1" x14ac:dyDescent="0.25">
      <c r="A1789" s="101"/>
      <c r="D1789" s="81"/>
      <c r="E1789" s="81">
        <f>(E1788*Invoice!I4925)+((E1788-(E1788*Invoice!I4925))*Invoice!J4925)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15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Invoice!B4926</f>
        <v>0</v>
      </c>
      <c r="C1794" s="88">
        <f>Invoice!E4926</f>
        <v>0</v>
      </c>
      <c r="D1794" s="89">
        <f>Invoice!H4926</f>
        <v>0</v>
      </c>
      <c r="E1794" s="81">
        <f t="shared" si="160"/>
        <v>0</v>
      </c>
      <c r="F1794" s="81"/>
      <c r="G1794" s="82">
        <f t="shared" si="161"/>
        <v>0</v>
      </c>
      <c r="H1794" s="83">
        <f t="shared" si="162"/>
        <v>0</v>
      </c>
      <c r="I1794" s="83" t="e">
        <f t="shared" si="163"/>
        <v>#DIV/0!</v>
      </c>
      <c r="J1794" s="103" t="e">
        <f t="shared" si="164"/>
        <v>#DIV/0!</v>
      </c>
    </row>
    <row r="1795" spans="1:10" ht="12.75" customHeight="1" x14ac:dyDescent="0.25">
      <c r="A1795" s="101"/>
      <c r="D1795" s="81"/>
      <c r="E1795" s="81">
        <f>(E1794*Invoice!I4926)+((E1794-(E1794*Invoice!I4926))*Invoice!J4926)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16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Invoice!B4927</f>
        <v>0</v>
      </c>
      <c r="C1800" s="88">
        <f>Invoice!E4927</f>
        <v>0</v>
      </c>
      <c r="D1800" s="89">
        <f>Invoice!H4927</f>
        <v>0</v>
      </c>
      <c r="E1800" s="81">
        <f t="shared" si="160"/>
        <v>0</v>
      </c>
      <c r="F1800" s="81"/>
      <c r="G1800" s="82">
        <f t="shared" si="161"/>
        <v>0</v>
      </c>
      <c r="H1800" s="83">
        <f t="shared" si="162"/>
        <v>0</v>
      </c>
      <c r="I1800" s="83" t="e">
        <f t="shared" si="163"/>
        <v>#DIV/0!</v>
      </c>
      <c r="J1800" s="103" t="e">
        <f t="shared" si="164"/>
        <v>#DIV/0!</v>
      </c>
    </row>
    <row r="1801" spans="1:10" ht="12.75" customHeight="1" x14ac:dyDescent="0.25">
      <c r="A1801" s="101"/>
      <c r="D1801" s="81"/>
      <c r="E1801" s="81">
        <f>(E1800*Invoice!I4927)+((E1800-(E1800*Invoice!I4927))*Invoice!J4927)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C1804" s="88"/>
      <c r="D1804" s="89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6"/>
      <c r="B1805" s="107"/>
      <c r="C1805" s="107"/>
      <c r="D1805" s="107"/>
      <c r="E1805" s="107"/>
      <c r="F1805" s="107"/>
      <c r="G1805" s="108">
        <f>G1712+G1718+G1724+G1730+G1736+G1742+G1748+G1754+G1760+G1766+G1772+G1778+G1784+G1790+G1796+G1802</f>
        <v>0</v>
      </c>
      <c r="H1805" s="108">
        <f>H1712+H1718+H1724+H1730+H1736+H1742+H1748+H1754+H1760+H1766+H1772+H1778+H1784+H1790+H1796+H1802</f>
        <v>0</v>
      </c>
      <c r="I1805" s="107"/>
      <c r="J1805" s="109">
        <f>H1713+H1719+H1725+H1731+H1737+H1743+H1749+H1755+H1761+H1767+H1773+H1779+H1785+H1791+H1797+H1803</f>
        <v>0</v>
      </c>
    </row>
    <row r="1807" spans="1:10" ht="12.75" customHeight="1" x14ac:dyDescent="0.25">
      <c r="A1807" s="94" t="s">
        <v>1</v>
      </c>
      <c r="B1807" s="95">
        <f>Invoice!E5018</f>
        <v>23120045</v>
      </c>
      <c r="C1807" s="96"/>
      <c r="D1807" s="97"/>
      <c r="E1807" s="97"/>
      <c r="F1807" s="97"/>
      <c r="G1807" s="98"/>
      <c r="H1807" s="99"/>
      <c r="I1807" s="99"/>
      <c r="J1807" s="100"/>
    </row>
    <row r="1808" spans="1:10" ht="12.75" customHeight="1" x14ac:dyDescent="0.25">
      <c r="A1808" s="101">
        <v>1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Invoice!B5026</f>
        <v>0</v>
      </c>
      <c r="C1809" s="88">
        <f>Invoice!E5026</f>
        <v>0</v>
      </c>
      <c r="D1809" s="89">
        <f>Invoice!H5026</f>
        <v>0</v>
      </c>
      <c r="E1809" s="81">
        <f>D1809*B1809</f>
        <v>0</v>
      </c>
      <c r="F1809" s="81"/>
      <c r="G1809" s="82">
        <f>E1809/1.11</f>
        <v>0</v>
      </c>
      <c r="H1809" s="83">
        <f>G1809*11%</f>
        <v>0</v>
      </c>
      <c r="I1809" s="83" t="e">
        <f>G1809/B1809</f>
        <v>#DIV/0!</v>
      </c>
      <c r="J1809" s="103" t="e">
        <f>H1809/B1809</f>
        <v>#DIV/0!</v>
      </c>
    </row>
    <row r="1810" spans="1:10" ht="12.75" customHeight="1" x14ac:dyDescent="0.25">
      <c r="A1810" s="101"/>
      <c r="D1810" s="81"/>
      <c r="E1810" s="81">
        <f>(E1809*Invoice!I5026)+((E1809-(E1809*Invoice!I5026))*Invoice!J5026)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2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Invoice!B5027</f>
        <v>0</v>
      </c>
      <c r="C1815" s="88">
        <f>Invoice!E5027</f>
        <v>0</v>
      </c>
      <c r="D1815" s="89">
        <f>Invoice!H5027</f>
        <v>0</v>
      </c>
      <c r="E1815" s="81">
        <f t="shared" ref="E1815:E1899" si="165">D1815*B1815</f>
        <v>0</v>
      </c>
      <c r="F1815" s="81"/>
      <c r="G1815" s="82">
        <f t="shared" ref="G1815:G1899" si="166">E1815/1.11</f>
        <v>0</v>
      </c>
      <c r="H1815" s="83">
        <f t="shared" ref="H1815:H1899" si="167">G1815*11%</f>
        <v>0</v>
      </c>
      <c r="I1815" s="83" t="e">
        <f t="shared" ref="I1815:I1899" si="168">G1815/B1815</f>
        <v>#DIV/0!</v>
      </c>
      <c r="J1815" s="103" t="e">
        <f t="shared" ref="J1815:J1899" si="169">H1815/B1815</f>
        <v>#DIV/0!</v>
      </c>
    </row>
    <row r="1816" spans="1:10" ht="12.75" customHeight="1" x14ac:dyDescent="0.25">
      <c r="A1816" s="101"/>
      <c r="D1816" s="81"/>
      <c r="E1816" s="81">
        <f>(E1815*Invoice!I5027)+((E1815-(E1815*Invoice!I5027))*Invoice!J5027)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3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Invoice!B5028</f>
        <v>0</v>
      </c>
      <c r="C1821" s="88">
        <f>Invoice!E5028</f>
        <v>0</v>
      </c>
      <c r="D1821" s="89">
        <f>Invoice!H5028</f>
        <v>0</v>
      </c>
      <c r="E1821" s="81">
        <f t="shared" si="165"/>
        <v>0</v>
      </c>
      <c r="F1821" s="81"/>
      <c r="G1821" s="82">
        <f t="shared" si="166"/>
        <v>0</v>
      </c>
      <c r="H1821" s="83">
        <f t="shared" si="167"/>
        <v>0</v>
      </c>
      <c r="I1821" s="83" t="e">
        <f t="shared" si="168"/>
        <v>#DIV/0!</v>
      </c>
      <c r="J1821" s="103" t="e">
        <f t="shared" si="169"/>
        <v>#DIV/0!</v>
      </c>
    </row>
    <row r="1822" spans="1:10" ht="12.75" customHeight="1" x14ac:dyDescent="0.25">
      <c r="A1822" s="101"/>
      <c r="D1822" s="81"/>
      <c r="E1822" s="81">
        <f>(E1821*Invoice!I5028)+((E1821-(E1821*Invoice!I5028))*Invoice!J5028)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4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Invoice!B5029</f>
        <v>0</v>
      </c>
      <c r="C1827" s="88">
        <f>Invoice!E5029</f>
        <v>0</v>
      </c>
      <c r="D1827" s="89">
        <f>Invoice!H5029</f>
        <v>0</v>
      </c>
      <c r="E1827" s="81">
        <f t="shared" si="165"/>
        <v>0</v>
      </c>
      <c r="F1827" s="81"/>
      <c r="G1827" s="82">
        <f t="shared" si="166"/>
        <v>0</v>
      </c>
      <c r="H1827" s="83">
        <f t="shared" si="167"/>
        <v>0</v>
      </c>
      <c r="I1827" s="83" t="e">
        <f t="shared" si="168"/>
        <v>#DIV/0!</v>
      </c>
      <c r="J1827" s="103" t="e">
        <f t="shared" si="169"/>
        <v>#DIV/0!</v>
      </c>
    </row>
    <row r="1828" spans="1:10" ht="12.75" customHeight="1" x14ac:dyDescent="0.25">
      <c r="A1828" s="101"/>
      <c r="D1828" s="81"/>
      <c r="E1828" s="81">
        <f>(E1827*Invoice!I5029)+((E1827-(E1827*Invoice!I5029))*Invoice!J5029)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5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Invoice!B5030</f>
        <v>0</v>
      </c>
      <c r="C1833" s="88">
        <f>Invoice!E5030</f>
        <v>0</v>
      </c>
      <c r="D1833" s="89">
        <f>Invoice!H5030</f>
        <v>0</v>
      </c>
      <c r="E1833" s="81">
        <f t="shared" si="165"/>
        <v>0</v>
      </c>
      <c r="F1833" s="81"/>
      <c r="G1833" s="82">
        <f t="shared" si="166"/>
        <v>0</v>
      </c>
      <c r="H1833" s="83">
        <f t="shared" si="167"/>
        <v>0</v>
      </c>
      <c r="I1833" s="83" t="e">
        <f t="shared" si="168"/>
        <v>#DIV/0!</v>
      </c>
      <c r="J1833" s="103" t="e">
        <f t="shared" si="169"/>
        <v>#DIV/0!</v>
      </c>
    </row>
    <row r="1834" spans="1:10" ht="12.75" customHeight="1" x14ac:dyDescent="0.25">
      <c r="A1834" s="101"/>
      <c r="D1834" s="81"/>
      <c r="E1834" s="81">
        <f>(E1833*Invoice!I5030)+((E1833-(E1833*Invoice!I5030))*Invoice!J5030)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6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Invoice!B5031</f>
        <v>0</v>
      </c>
      <c r="C1839" s="88">
        <f>Invoice!E5031</f>
        <v>0</v>
      </c>
      <c r="D1839" s="89">
        <f>Invoice!H5031</f>
        <v>0</v>
      </c>
      <c r="E1839" s="81">
        <f t="shared" si="165"/>
        <v>0</v>
      </c>
      <c r="F1839" s="81"/>
      <c r="G1839" s="82">
        <f t="shared" si="166"/>
        <v>0</v>
      </c>
      <c r="H1839" s="83">
        <f t="shared" si="167"/>
        <v>0</v>
      </c>
      <c r="I1839" s="83" t="e">
        <f t="shared" si="168"/>
        <v>#DIV/0!</v>
      </c>
      <c r="J1839" s="103" t="e">
        <f t="shared" si="169"/>
        <v>#DIV/0!</v>
      </c>
    </row>
    <row r="1840" spans="1:10" ht="12.75" customHeight="1" x14ac:dyDescent="0.25">
      <c r="A1840" s="101"/>
      <c r="D1840" s="81"/>
      <c r="E1840" s="81">
        <f>(E1839*Invoice!I5031)+((E1839-(E1839*Invoice!I5031))*Invoice!J5031)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7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Invoice!B5032</f>
        <v>0</v>
      </c>
      <c r="C1845" s="88">
        <f>Invoice!E5032</f>
        <v>0</v>
      </c>
      <c r="D1845" s="89">
        <f>Invoice!H5032</f>
        <v>0</v>
      </c>
      <c r="E1845" s="81">
        <f t="shared" si="165"/>
        <v>0</v>
      </c>
      <c r="F1845" s="81"/>
      <c r="G1845" s="82">
        <f t="shared" si="166"/>
        <v>0</v>
      </c>
      <c r="H1845" s="83">
        <f t="shared" si="167"/>
        <v>0</v>
      </c>
      <c r="I1845" s="83" t="e">
        <f t="shared" si="168"/>
        <v>#DIV/0!</v>
      </c>
      <c r="J1845" s="103" t="e">
        <f t="shared" si="169"/>
        <v>#DIV/0!</v>
      </c>
    </row>
    <row r="1846" spans="1:10" ht="12.75" customHeight="1" x14ac:dyDescent="0.25">
      <c r="A1846" s="101"/>
      <c r="D1846" s="81"/>
      <c r="E1846" s="81">
        <f>(E1845*Invoice!I5032)+((E1845-(E1845*Invoice!I5032))*Invoice!J5032)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8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Invoice!B5033</f>
        <v>0</v>
      </c>
      <c r="C1851" s="88">
        <f>Invoice!E5033</f>
        <v>0</v>
      </c>
      <c r="D1851" s="89">
        <f>Invoice!H5033</f>
        <v>0</v>
      </c>
      <c r="E1851" s="81">
        <f t="shared" si="165"/>
        <v>0</v>
      </c>
      <c r="F1851" s="81"/>
      <c r="G1851" s="82">
        <f t="shared" si="166"/>
        <v>0</v>
      </c>
      <c r="H1851" s="83">
        <f t="shared" si="167"/>
        <v>0</v>
      </c>
      <c r="I1851" s="83" t="e">
        <f t="shared" si="168"/>
        <v>#DIV/0!</v>
      </c>
      <c r="J1851" s="103" t="e">
        <f t="shared" si="169"/>
        <v>#DIV/0!</v>
      </c>
    </row>
    <row r="1852" spans="1:10" ht="12.75" customHeight="1" x14ac:dyDescent="0.25">
      <c r="A1852" s="101"/>
      <c r="D1852" s="81"/>
      <c r="E1852" s="81">
        <f>(E1851*Invoice!I5033)+((E1851-(E1851*Invoice!I5033))*Invoice!J5033)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9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Invoice!B5034</f>
        <v>0</v>
      </c>
      <c r="C1857" s="88">
        <f>Invoice!E5034</f>
        <v>0</v>
      </c>
      <c r="D1857" s="89">
        <f>Invoice!H5034</f>
        <v>0</v>
      </c>
      <c r="E1857" s="81">
        <f t="shared" si="165"/>
        <v>0</v>
      </c>
      <c r="F1857" s="81"/>
      <c r="G1857" s="82">
        <f t="shared" si="166"/>
        <v>0</v>
      </c>
      <c r="H1857" s="83">
        <f t="shared" si="167"/>
        <v>0</v>
      </c>
      <c r="I1857" s="83" t="e">
        <f t="shared" si="168"/>
        <v>#DIV/0!</v>
      </c>
      <c r="J1857" s="103" t="e">
        <f t="shared" si="169"/>
        <v>#DIV/0!</v>
      </c>
    </row>
    <row r="1858" spans="1:10" ht="12.75" customHeight="1" x14ac:dyDescent="0.25">
      <c r="A1858" s="101"/>
      <c r="D1858" s="81"/>
      <c r="E1858" s="81">
        <f>(E1857*Invoice!I5034)+((E1857-(E1857*Invoice!I5034))*Invoice!J5034)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10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Invoice!B5035</f>
        <v>0</v>
      </c>
      <c r="C1863" s="88">
        <f>Invoice!E5035</f>
        <v>0</v>
      </c>
      <c r="D1863" s="89">
        <f>Invoice!H5035</f>
        <v>0</v>
      </c>
      <c r="E1863" s="81">
        <f t="shared" si="165"/>
        <v>0</v>
      </c>
      <c r="F1863" s="81"/>
      <c r="G1863" s="82">
        <f t="shared" si="166"/>
        <v>0</v>
      </c>
      <c r="H1863" s="83">
        <f t="shared" si="167"/>
        <v>0</v>
      </c>
      <c r="I1863" s="83" t="e">
        <f t="shared" si="168"/>
        <v>#DIV/0!</v>
      </c>
      <c r="J1863" s="103" t="e">
        <f t="shared" si="169"/>
        <v>#DIV/0!</v>
      </c>
    </row>
    <row r="1864" spans="1:10" ht="12.75" customHeight="1" x14ac:dyDescent="0.25">
      <c r="A1864" s="101"/>
      <c r="D1864" s="81"/>
      <c r="E1864" s="81">
        <f>(E1863*Invoice!I5035)+((E1863-(E1863*Invoice!I5035))*Invoice!J5035)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11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Invoice!B5036</f>
        <v>0</v>
      </c>
      <c r="C1869" s="88">
        <f>Invoice!E5036</f>
        <v>0</v>
      </c>
      <c r="D1869" s="89">
        <f>Invoice!H5036</f>
        <v>0</v>
      </c>
      <c r="E1869" s="81">
        <f t="shared" si="165"/>
        <v>0</v>
      </c>
      <c r="F1869" s="81"/>
      <c r="G1869" s="82">
        <f t="shared" si="166"/>
        <v>0</v>
      </c>
      <c r="H1869" s="83">
        <f t="shared" si="167"/>
        <v>0</v>
      </c>
      <c r="I1869" s="83" t="e">
        <f t="shared" si="168"/>
        <v>#DIV/0!</v>
      </c>
      <c r="J1869" s="103" t="e">
        <f t="shared" si="169"/>
        <v>#DIV/0!</v>
      </c>
    </row>
    <row r="1870" spans="1:10" ht="12.75" customHeight="1" x14ac:dyDescent="0.25">
      <c r="A1870" s="101"/>
      <c r="D1870" s="81"/>
      <c r="E1870" s="81">
        <f>(E1869*Invoice!I5036)+((E1869-(E1869*Invoice!I5036))*Invoice!J5036)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12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Invoice!B5037</f>
        <v>0</v>
      </c>
      <c r="C1875" s="88">
        <f>Invoice!E5037</f>
        <v>0</v>
      </c>
      <c r="D1875" s="89">
        <f>Invoice!H5037</f>
        <v>0</v>
      </c>
      <c r="E1875" s="81">
        <f t="shared" si="165"/>
        <v>0</v>
      </c>
      <c r="F1875" s="81"/>
      <c r="G1875" s="82">
        <f t="shared" si="166"/>
        <v>0</v>
      </c>
      <c r="H1875" s="83">
        <f t="shared" si="167"/>
        <v>0</v>
      </c>
      <c r="I1875" s="83" t="e">
        <f t="shared" si="168"/>
        <v>#DIV/0!</v>
      </c>
      <c r="J1875" s="103" t="e">
        <f t="shared" si="169"/>
        <v>#DIV/0!</v>
      </c>
    </row>
    <row r="1876" spans="1:10" ht="12.75" customHeight="1" x14ac:dyDescent="0.25">
      <c r="A1876" s="101"/>
      <c r="D1876" s="81"/>
      <c r="E1876" s="81">
        <f>(E1875*Invoice!I5037)+((E1875-(E1875*Invoice!I5037))*Invoice!J5037)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B1879" s="79"/>
      <c r="D1879" s="81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1">
        <v>13</v>
      </c>
      <c r="B1880" s="84" t="s">
        <v>20</v>
      </c>
      <c r="C1880" s="84" t="s">
        <v>21</v>
      </c>
      <c r="D1880" s="85" t="s">
        <v>22</v>
      </c>
      <c r="E1880" s="85" t="s">
        <v>23</v>
      </c>
      <c r="F1880" s="85"/>
      <c r="G1880" s="86" t="s">
        <v>24</v>
      </c>
      <c r="H1880" s="87" t="s">
        <v>25</v>
      </c>
      <c r="I1880" s="87" t="s">
        <v>26</v>
      </c>
      <c r="J1880" s="102"/>
    </row>
    <row r="1881" spans="1:10" ht="12.75" customHeight="1" x14ac:dyDescent="0.25">
      <c r="A1881" s="101"/>
      <c r="B1881" s="80">
        <f>Invoice!B5038</f>
        <v>0</v>
      </c>
      <c r="C1881" s="88">
        <f>Invoice!E5038</f>
        <v>0</v>
      </c>
      <c r="D1881" s="89">
        <f>Invoice!H5038</f>
        <v>0</v>
      </c>
      <c r="E1881" s="81">
        <f t="shared" si="165"/>
        <v>0</v>
      </c>
      <c r="F1881" s="81"/>
      <c r="G1881" s="82">
        <f t="shared" si="166"/>
        <v>0</v>
      </c>
      <c r="H1881" s="83">
        <f t="shared" si="167"/>
        <v>0</v>
      </c>
      <c r="I1881" s="83" t="e">
        <f t="shared" si="168"/>
        <v>#DIV/0!</v>
      </c>
      <c r="J1881" s="103" t="e">
        <f t="shared" si="169"/>
        <v>#DIV/0!</v>
      </c>
    </row>
    <row r="1882" spans="1:10" ht="12.75" customHeight="1" x14ac:dyDescent="0.25">
      <c r="A1882" s="101"/>
      <c r="D1882" s="81"/>
      <c r="E1882" s="81">
        <f>(E1881*Invoice!I5038)+((E1881-(E1881*Invoice!I5038))*Invoice!J5038)</f>
        <v>0</v>
      </c>
      <c r="F1882" s="81"/>
      <c r="G1882" s="90">
        <f>E1882/1.11</f>
        <v>0</v>
      </c>
      <c r="H1882" s="91">
        <f>G1882*11%</f>
        <v>0</v>
      </c>
      <c r="I1882" s="91" t="e">
        <f>G1882/B1881</f>
        <v>#DIV/0!</v>
      </c>
      <c r="J1882" s="104" t="e">
        <f>H1882/B1881</f>
        <v>#DIV/0!</v>
      </c>
    </row>
    <row r="1883" spans="1:10" ht="12.75" customHeight="1" x14ac:dyDescent="0.25">
      <c r="A1883" s="101"/>
      <c r="D1883" s="81" t="s">
        <v>23</v>
      </c>
      <c r="E1883" s="81">
        <f>E1881-E1882</f>
        <v>0</v>
      </c>
      <c r="F1883" s="81"/>
      <c r="G1883" s="82">
        <f>G1881-G1882</f>
        <v>0</v>
      </c>
      <c r="H1883" s="82">
        <f>H1881-H1882</f>
        <v>0</v>
      </c>
      <c r="I1883" s="82" t="e">
        <f>I1881-I1882</f>
        <v>#DIV/0!</v>
      </c>
      <c r="J1883" s="105" t="e">
        <f>J1881-J1882</f>
        <v>#DIV/0!</v>
      </c>
    </row>
    <row r="1884" spans="1:10" ht="12.75" customHeight="1" x14ac:dyDescent="0.25">
      <c r="A1884" s="101"/>
      <c r="D1884" s="81"/>
      <c r="E1884" s="81"/>
      <c r="F1884" s="81"/>
      <c r="G1884" s="82"/>
      <c r="H1884" s="83">
        <f>G1883+H1883</f>
        <v>0</v>
      </c>
      <c r="I1884" s="83"/>
      <c r="J1884" s="103"/>
    </row>
    <row r="1885" spans="1:10" ht="12.75" customHeight="1" x14ac:dyDescent="0.25">
      <c r="A1885" s="101"/>
      <c r="B1885" s="79"/>
      <c r="D1885" s="81"/>
      <c r="E1885" s="81"/>
      <c r="F1885" s="81"/>
      <c r="G1885" s="82"/>
      <c r="H1885" s="83"/>
      <c r="I1885" s="83"/>
      <c r="J1885" s="103"/>
    </row>
    <row r="1886" spans="1:10" ht="12.75" customHeight="1" x14ac:dyDescent="0.25">
      <c r="A1886" s="101">
        <v>14</v>
      </c>
      <c r="B1886" s="84" t="s">
        <v>20</v>
      </c>
      <c r="C1886" s="84" t="s">
        <v>21</v>
      </c>
      <c r="D1886" s="85" t="s">
        <v>22</v>
      </c>
      <c r="E1886" s="85" t="s">
        <v>23</v>
      </c>
      <c r="F1886" s="85"/>
      <c r="G1886" s="86" t="s">
        <v>24</v>
      </c>
      <c r="H1886" s="87" t="s">
        <v>25</v>
      </c>
      <c r="I1886" s="87" t="s">
        <v>26</v>
      </c>
      <c r="J1886" s="102"/>
    </row>
    <row r="1887" spans="1:10" ht="12.75" customHeight="1" x14ac:dyDescent="0.25">
      <c r="A1887" s="101"/>
      <c r="B1887" s="80">
        <f>Invoice!B5039</f>
        <v>0</v>
      </c>
      <c r="C1887" s="88">
        <f>Invoice!E5039</f>
        <v>0</v>
      </c>
      <c r="D1887" s="89">
        <f>Invoice!H5039</f>
        <v>0</v>
      </c>
      <c r="E1887" s="81">
        <f t="shared" si="165"/>
        <v>0</v>
      </c>
      <c r="F1887" s="81"/>
      <c r="G1887" s="82">
        <f t="shared" si="166"/>
        <v>0</v>
      </c>
      <c r="H1887" s="83">
        <f t="shared" si="167"/>
        <v>0</v>
      </c>
      <c r="I1887" s="83" t="e">
        <f t="shared" si="168"/>
        <v>#DIV/0!</v>
      </c>
      <c r="J1887" s="103" t="e">
        <f t="shared" si="169"/>
        <v>#DIV/0!</v>
      </c>
    </row>
    <row r="1888" spans="1:10" ht="12.75" customHeight="1" x14ac:dyDescent="0.25">
      <c r="A1888" s="101"/>
      <c r="D1888" s="81"/>
      <c r="E1888" s="81">
        <f>(E1887*Invoice!I5039)+((E1887-(E1887*Invoice!I5039))*Invoice!J5039)</f>
        <v>0</v>
      </c>
      <c r="F1888" s="81"/>
      <c r="G1888" s="90">
        <f>E1888/1.11</f>
        <v>0</v>
      </c>
      <c r="H1888" s="91">
        <f>G1888*11%</f>
        <v>0</v>
      </c>
      <c r="I1888" s="91" t="e">
        <f>G1888/B1887</f>
        <v>#DIV/0!</v>
      </c>
      <c r="J1888" s="104" t="e">
        <f>H1888/B1887</f>
        <v>#DIV/0!</v>
      </c>
    </row>
    <row r="1889" spans="1:10" ht="12.75" customHeight="1" x14ac:dyDescent="0.25">
      <c r="A1889" s="101"/>
      <c r="D1889" s="81" t="s">
        <v>23</v>
      </c>
      <c r="E1889" s="81">
        <f>E1887-E1888</f>
        <v>0</v>
      </c>
      <c r="F1889" s="81"/>
      <c r="G1889" s="82">
        <f>G1887-G1888</f>
        <v>0</v>
      </c>
      <c r="H1889" s="82">
        <f>H1887-H1888</f>
        <v>0</v>
      </c>
      <c r="I1889" s="82" t="e">
        <f>I1887-I1888</f>
        <v>#DIV/0!</v>
      </c>
      <c r="J1889" s="105" t="e">
        <f>J1887-J1888</f>
        <v>#DIV/0!</v>
      </c>
    </row>
    <row r="1890" spans="1:10" ht="12.75" customHeight="1" x14ac:dyDescent="0.25">
      <c r="A1890" s="101"/>
      <c r="D1890" s="81"/>
      <c r="E1890" s="81"/>
      <c r="F1890" s="81"/>
      <c r="G1890" s="82"/>
      <c r="H1890" s="83">
        <f>G1889+H1889</f>
        <v>0</v>
      </c>
      <c r="I1890" s="83"/>
      <c r="J1890" s="103"/>
    </row>
    <row r="1891" spans="1:10" ht="12.75" customHeight="1" x14ac:dyDescent="0.25">
      <c r="A1891" s="101"/>
      <c r="B1891" s="79"/>
      <c r="D1891" s="81"/>
      <c r="E1891" s="81"/>
      <c r="F1891" s="81"/>
      <c r="G1891" s="82"/>
      <c r="H1891" s="83"/>
      <c r="I1891" s="83"/>
      <c r="J1891" s="103"/>
    </row>
    <row r="1892" spans="1:10" ht="12.75" customHeight="1" x14ac:dyDescent="0.25">
      <c r="A1892" s="101">
        <v>15</v>
      </c>
      <c r="B1892" s="84" t="s">
        <v>20</v>
      </c>
      <c r="C1892" s="84" t="s">
        <v>21</v>
      </c>
      <c r="D1892" s="85" t="s">
        <v>22</v>
      </c>
      <c r="E1892" s="85" t="s">
        <v>23</v>
      </c>
      <c r="F1892" s="85"/>
      <c r="G1892" s="86" t="s">
        <v>24</v>
      </c>
      <c r="H1892" s="87" t="s">
        <v>25</v>
      </c>
      <c r="I1892" s="87" t="s">
        <v>26</v>
      </c>
      <c r="J1892" s="102"/>
    </row>
    <row r="1893" spans="1:10" ht="12.75" customHeight="1" x14ac:dyDescent="0.25">
      <c r="A1893" s="101"/>
      <c r="B1893" s="80">
        <f>Invoice!B5040</f>
        <v>0</v>
      </c>
      <c r="C1893" s="88">
        <f>Invoice!E5040</f>
        <v>0</v>
      </c>
      <c r="D1893" s="89">
        <f>Invoice!H5040</f>
        <v>0</v>
      </c>
      <c r="E1893" s="81">
        <f t="shared" si="165"/>
        <v>0</v>
      </c>
      <c r="F1893" s="81"/>
      <c r="G1893" s="82">
        <f t="shared" si="166"/>
        <v>0</v>
      </c>
      <c r="H1893" s="83">
        <f t="shared" si="167"/>
        <v>0</v>
      </c>
      <c r="I1893" s="83" t="e">
        <f t="shared" si="168"/>
        <v>#DIV/0!</v>
      </c>
      <c r="J1893" s="103" t="e">
        <f t="shared" si="169"/>
        <v>#DIV/0!</v>
      </c>
    </row>
    <row r="1894" spans="1:10" ht="12.75" customHeight="1" x14ac:dyDescent="0.25">
      <c r="A1894" s="101"/>
      <c r="D1894" s="81"/>
      <c r="E1894" s="81">
        <f>(E1893*Invoice!I5040)+((E1893-(E1893*Invoice!I5040))*Invoice!J5040)</f>
        <v>0</v>
      </c>
      <c r="F1894" s="81"/>
      <c r="G1894" s="90">
        <f>E1894/1.11</f>
        <v>0</v>
      </c>
      <c r="H1894" s="91">
        <f>G1894*11%</f>
        <v>0</v>
      </c>
      <c r="I1894" s="91" t="e">
        <f>G1894/B1893</f>
        <v>#DIV/0!</v>
      </c>
      <c r="J1894" s="104" t="e">
        <f>H1894/B1893</f>
        <v>#DIV/0!</v>
      </c>
    </row>
    <row r="1895" spans="1:10" ht="12.75" customHeight="1" x14ac:dyDescent="0.25">
      <c r="A1895" s="101"/>
      <c r="D1895" s="81" t="s">
        <v>23</v>
      </c>
      <c r="E1895" s="81">
        <f>E1893-E1894</f>
        <v>0</v>
      </c>
      <c r="F1895" s="81"/>
      <c r="G1895" s="82">
        <f>G1893-G1894</f>
        <v>0</v>
      </c>
      <c r="H1895" s="82">
        <f>H1893-H1894</f>
        <v>0</v>
      </c>
      <c r="I1895" s="82" t="e">
        <f>I1893-I1894</f>
        <v>#DIV/0!</v>
      </c>
      <c r="J1895" s="105" t="e">
        <f>J1893-J1894</f>
        <v>#DIV/0!</v>
      </c>
    </row>
    <row r="1896" spans="1:10" ht="12.75" customHeight="1" x14ac:dyDescent="0.25">
      <c r="A1896" s="101"/>
      <c r="D1896" s="81"/>
      <c r="E1896" s="81"/>
      <c r="F1896" s="81"/>
      <c r="G1896" s="82"/>
      <c r="H1896" s="83">
        <f>G1895+H1895</f>
        <v>0</v>
      </c>
      <c r="I1896" s="83"/>
      <c r="J1896" s="103"/>
    </row>
    <row r="1897" spans="1:10" ht="12.75" customHeight="1" x14ac:dyDescent="0.25">
      <c r="A1897" s="101"/>
      <c r="B1897" s="79"/>
      <c r="D1897" s="81"/>
      <c r="E1897" s="81"/>
      <c r="F1897" s="81"/>
      <c r="G1897" s="82"/>
      <c r="H1897" s="83"/>
      <c r="I1897" s="83"/>
      <c r="J1897" s="103"/>
    </row>
    <row r="1898" spans="1:10" ht="12.75" customHeight="1" x14ac:dyDescent="0.25">
      <c r="A1898" s="101">
        <v>16</v>
      </c>
      <c r="B1898" s="84" t="s">
        <v>20</v>
      </c>
      <c r="C1898" s="84" t="s">
        <v>21</v>
      </c>
      <c r="D1898" s="85" t="s">
        <v>22</v>
      </c>
      <c r="E1898" s="85" t="s">
        <v>23</v>
      </c>
      <c r="F1898" s="85"/>
      <c r="G1898" s="86" t="s">
        <v>24</v>
      </c>
      <c r="H1898" s="87" t="s">
        <v>25</v>
      </c>
      <c r="I1898" s="87" t="s">
        <v>26</v>
      </c>
      <c r="J1898" s="102"/>
    </row>
    <row r="1899" spans="1:10" ht="12.75" customHeight="1" x14ac:dyDescent="0.25">
      <c r="A1899" s="101"/>
      <c r="B1899" s="80">
        <f>Invoice!B5041</f>
        <v>0</v>
      </c>
      <c r="C1899" s="88">
        <f>Invoice!E5041</f>
        <v>0</v>
      </c>
      <c r="D1899" s="89">
        <f>Invoice!H5041</f>
        <v>0</v>
      </c>
      <c r="E1899" s="81">
        <f t="shared" si="165"/>
        <v>0</v>
      </c>
      <c r="F1899" s="81"/>
      <c r="G1899" s="82">
        <f t="shared" si="166"/>
        <v>0</v>
      </c>
      <c r="H1899" s="83">
        <f t="shared" si="167"/>
        <v>0</v>
      </c>
      <c r="I1899" s="83" t="e">
        <f t="shared" si="168"/>
        <v>#DIV/0!</v>
      </c>
      <c r="J1899" s="103" t="e">
        <f t="shared" si="169"/>
        <v>#DIV/0!</v>
      </c>
    </row>
    <row r="1900" spans="1:10" ht="12.75" customHeight="1" x14ac:dyDescent="0.25">
      <c r="A1900" s="101"/>
      <c r="D1900" s="81"/>
      <c r="E1900" s="81">
        <f>(E1899*Invoice!I5041)+((E1899-(E1899*Invoice!I5041))*Invoice!J5041)</f>
        <v>0</v>
      </c>
      <c r="F1900" s="81"/>
      <c r="G1900" s="90">
        <f>E1900/1.11</f>
        <v>0</v>
      </c>
      <c r="H1900" s="91">
        <f>G1900*11%</f>
        <v>0</v>
      </c>
      <c r="I1900" s="91" t="e">
        <f>G1900/B1899</f>
        <v>#DIV/0!</v>
      </c>
      <c r="J1900" s="104" t="e">
        <f>H1900/B1899</f>
        <v>#DIV/0!</v>
      </c>
    </row>
    <row r="1901" spans="1:10" ht="12.75" customHeight="1" x14ac:dyDescent="0.25">
      <c r="A1901" s="101"/>
      <c r="D1901" s="81" t="s">
        <v>23</v>
      </c>
      <c r="E1901" s="81">
        <f>E1899-E1900</f>
        <v>0</v>
      </c>
      <c r="F1901" s="81"/>
      <c r="G1901" s="82">
        <f>G1899-G1900</f>
        <v>0</v>
      </c>
      <c r="H1901" s="82">
        <f>H1899-H1900</f>
        <v>0</v>
      </c>
      <c r="I1901" s="82" t="e">
        <f>I1899-I1900</f>
        <v>#DIV/0!</v>
      </c>
      <c r="J1901" s="105" t="e">
        <f>J1899-J1900</f>
        <v>#DIV/0!</v>
      </c>
    </row>
    <row r="1902" spans="1:10" ht="12.75" customHeight="1" x14ac:dyDescent="0.25">
      <c r="A1902" s="101"/>
      <c r="D1902" s="81"/>
      <c r="E1902" s="81"/>
      <c r="F1902" s="81"/>
      <c r="G1902" s="82"/>
      <c r="H1902" s="83">
        <f>G1901+H1901</f>
        <v>0</v>
      </c>
      <c r="I1902" s="83"/>
      <c r="J1902" s="103"/>
    </row>
    <row r="1903" spans="1:10" ht="12.75" customHeight="1" x14ac:dyDescent="0.25">
      <c r="A1903" s="101"/>
      <c r="C1903" s="88"/>
      <c r="D1903" s="89"/>
      <c r="E1903" s="81"/>
      <c r="F1903" s="81"/>
      <c r="G1903" s="82"/>
      <c r="H1903" s="83"/>
      <c r="I1903" s="83"/>
      <c r="J1903" s="103"/>
    </row>
    <row r="1904" spans="1:10" ht="12.75" customHeight="1" x14ac:dyDescent="0.25">
      <c r="A1904" s="106"/>
      <c r="B1904" s="107"/>
      <c r="C1904" s="107"/>
      <c r="D1904" s="107"/>
      <c r="E1904" s="107"/>
      <c r="F1904" s="107"/>
      <c r="G1904" s="108">
        <f>G1811+G1817+G1823+G1829+G1835+G1841+G1847+G1853+G1859+G1865+G1871+G1877+G1883+G1889+G1895+G1901</f>
        <v>0</v>
      </c>
      <c r="H1904" s="108">
        <f>H1811+H1817+H1823+H1829+H1835+H1841+H1847+H1853+H1859+H1865+H1871+H1877+H1883+H1889+H1895+H1901</f>
        <v>0</v>
      </c>
      <c r="I1904" s="107"/>
      <c r="J1904" s="109">
        <f>H1812+H1818+H1824+H1830+H1836+H1842+H1848+H1854+H1860+H1866+H1872+H1878+H1884+H1890+H1896+H1902</f>
        <v>0</v>
      </c>
    </row>
    <row r="1906" spans="1:10" ht="12.75" customHeight="1" x14ac:dyDescent="0.25">
      <c r="A1906" s="94" t="s">
        <v>1</v>
      </c>
      <c r="B1906" s="95">
        <f>Invoice!E5132</f>
        <v>23120046</v>
      </c>
      <c r="C1906" s="96"/>
      <c r="D1906" s="97"/>
      <c r="E1906" s="97"/>
      <c r="F1906" s="97"/>
      <c r="G1906" s="98"/>
      <c r="H1906" s="99"/>
      <c r="I1906" s="99"/>
      <c r="J1906" s="100"/>
    </row>
    <row r="1907" spans="1:10" ht="12.75" customHeight="1" x14ac:dyDescent="0.25">
      <c r="A1907" s="101">
        <v>1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Invoice!B5140</f>
        <v>0</v>
      </c>
      <c r="C1908" s="88">
        <f>Invoice!E5140</f>
        <v>0</v>
      </c>
      <c r="D1908" s="89">
        <f>Invoice!H5140</f>
        <v>0</v>
      </c>
      <c r="E1908" s="81">
        <f>D1908*B1908</f>
        <v>0</v>
      </c>
      <c r="F1908" s="81"/>
      <c r="G1908" s="82">
        <f>E1908/1.11</f>
        <v>0</v>
      </c>
      <c r="H1908" s="83">
        <f>G1908*11%</f>
        <v>0</v>
      </c>
      <c r="I1908" s="83" t="e">
        <f>G1908/B1908</f>
        <v>#DIV/0!</v>
      </c>
      <c r="J1908" s="103" t="e">
        <f>H1908/B1908</f>
        <v>#DIV/0!</v>
      </c>
    </row>
    <row r="1909" spans="1:10" ht="12.75" customHeight="1" x14ac:dyDescent="0.25">
      <c r="A1909" s="101"/>
      <c r="D1909" s="81"/>
      <c r="E1909" s="81">
        <f>(E1908*Invoice!I5140)+((E1908-(E1908*Invoice!I5140))*Invoice!J5140)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2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Invoice!B5141</f>
        <v>0</v>
      </c>
      <c r="C1914" s="88">
        <f>Invoice!E5141</f>
        <v>0</v>
      </c>
      <c r="D1914" s="89">
        <f>Invoice!H5141</f>
        <v>0</v>
      </c>
      <c r="E1914" s="81">
        <f t="shared" ref="E1914:E1998" si="170">D1914*B1914</f>
        <v>0</v>
      </c>
      <c r="F1914" s="81"/>
      <c r="G1914" s="82">
        <f t="shared" ref="G1914:G1998" si="171">E1914/1.11</f>
        <v>0</v>
      </c>
      <c r="H1914" s="83">
        <f t="shared" ref="H1914:H1998" si="172">G1914*11%</f>
        <v>0</v>
      </c>
      <c r="I1914" s="83" t="e">
        <f t="shared" ref="I1914:I1998" si="173">G1914/B1914</f>
        <v>#DIV/0!</v>
      </c>
      <c r="J1914" s="103" t="e">
        <f t="shared" ref="J1914:J1998" si="174">H1914/B1914</f>
        <v>#DIV/0!</v>
      </c>
    </row>
    <row r="1915" spans="1:10" ht="12.75" customHeight="1" x14ac:dyDescent="0.25">
      <c r="A1915" s="101"/>
      <c r="D1915" s="81"/>
      <c r="E1915" s="81">
        <f>(E1914*Invoice!I5141)+((E1914-(E1914*Invoice!I5141))*Invoice!J5141)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3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Invoice!B5142</f>
        <v>0</v>
      </c>
      <c r="C1920" s="88">
        <f>Invoice!E5142</f>
        <v>0</v>
      </c>
      <c r="D1920" s="89">
        <f>Invoice!H5142</f>
        <v>0</v>
      </c>
      <c r="E1920" s="81">
        <f t="shared" si="170"/>
        <v>0</v>
      </c>
      <c r="F1920" s="81"/>
      <c r="G1920" s="82">
        <f t="shared" si="171"/>
        <v>0</v>
      </c>
      <c r="H1920" s="83">
        <f t="shared" si="172"/>
        <v>0</v>
      </c>
      <c r="I1920" s="83" t="e">
        <f t="shared" si="173"/>
        <v>#DIV/0!</v>
      </c>
      <c r="J1920" s="103" t="e">
        <f t="shared" si="174"/>
        <v>#DIV/0!</v>
      </c>
    </row>
    <row r="1921" spans="1:10" ht="12.75" customHeight="1" x14ac:dyDescent="0.25">
      <c r="A1921" s="101"/>
      <c r="D1921" s="81"/>
      <c r="E1921" s="81">
        <f>(E1920*Invoice!I5142)+((E1920-(E1920*Invoice!I5142))*Invoice!J5142)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4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Invoice!B5143</f>
        <v>0</v>
      </c>
      <c r="C1926" s="88">
        <f>Invoice!E5143</f>
        <v>0</v>
      </c>
      <c r="D1926" s="89">
        <f>Invoice!H5143</f>
        <v>0</v>
      </c>
      <c r="E1926" s="81">
        <f t="shared" si="170"/>
        <v>0</v>
      </c>
      <c r="F1926" s="81"/>
      <c r="G1926" s="82">
        <f t="shared" si="171"/>
        <v>0</v>
      </c>
      <c r="H1926" s="83">
        <f t="shared" si="172"/>
        <v>0</v>
      </c>
      <c r="I1926" s="83" t="e">
        <f t="shared" si="173"/>
        <v>#DIV/0!</v>
      </c>
      <c r="J1926" s="103" t="e">
        <f t="shared" si="174"/>
        <v>#DIV/0!</v>
      </c>
    </row>
    <row r="1927" spans="1:10" ht="12.75" customHeight="1" x14ac:dyDescent="0.25">
      <c r="A1927" s="101"/>
      <c r="D1927" s="81"/>
      <c r="E1927" s="81">
        <f>(E1926*Invoice!I5143)+((E1926-(E1926*Invoice!I5143))*Invoice!J5143)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5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Invoice!B5144</f>
        <v>0</v>
      </c>
      <c r="C1932" s="88">
        <f>Invoice!E5144</f>
        <v>0</v>
      </c>
      <c r="D1932" s="89">
        <f>Invoice!H5144</f>
        <v>0</v>
      </c>
      <c r="E1932" s="81">
        <f t="shared" si="170"/>
        <v>0</v>
      </c>
      <c r="F1932" s="81"/>
      <c r="G1932" s="82">
        <f t="shared" si="171"/>
        <v>0</v>
      </c>
      <c r="H1932" s="83">
        <f t="shared" si="172"/>
        <v>0</v>
      </c>
      <c r="I1932" s="83" t="e">
        <f t="shared" si="173"/>
        <v>#DIV/0!</v>
      </c>
      <c r="J1932" s="103" t="e">
        <f t="shared" si="174"/>
        <v>#DIV/0!</v>
      </c>
    </row>
    <row r="1933" spans="1:10" ht="12.75" customHeight="1" x14ac:dyDescent="0.25">
      <c r="A1933" s="101"/>
      <c r="D1933" s="81"/>
      <c r="E1933" s="81">
        <f>(E1932*Invoice!I5144)+((E1932-(E1932*Invoice!I5144))*Invoice!J5144)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6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Invoice!B5145</f>
        <v>0</v>
      </c>
      <c r="C1938" s="88">
        <f>Invoice!E5145</f>
        <v>0</v>
      </c>
      <c r="D1938" s="89">
        <f>Invoice!H5145</f>
        <v>0</v>
      </c>
      <c r="E1938" s="81">
        <f t="shared" si="170"/>
        <v>0</v>
      </c>
      <c r="F1938" s="81"/>
      <c r="G1938" s="82">
        <f t="shared" si="171"/>
        <v>0</v>
      </c>
      <c r="H1938" s="83">
        <f t="shared" si="172"/>
        <v>0</v>
      </c>
      <c r="I1938" s="83" t="e">
        <f t="shared" si="173"/>
        <v>#DIV/0!</v>
      </c>
      <c r="J1938" s="103" t="e">
        <f t="shared" si="174"/>
        <v>#DIV/0!</v>
      </c>
    </row>
    <row r="1939" spans="1:10" ht="12.75" customHeight="1" x14ac:dyDescent="0.25">
      <c r="A1939" s="101"/>
      <c r="D1939" s="81"/>
      <c r="E1939" s="81">
        <f>(E1938*Invoice!I5145)+((E1938-(E1938*Invoice!I5145))*Invoice!J5145)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7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Invoice!B5146</f>
        <v>0</v>
      </c>
      <c r="C1944" s="88">
        <f>Invoice!E5146</f>
        <v>0</v>
      </c>
      <c r="D1944" s="89">
        <f>Invoice!H5146</f>
        <v>0</v>
      </c>
      <c r="E1944" s="81">
        <f t="shared" si="170"/>
        <v>0</v>
      </c>
      <c r="F1944" s="81"/>
      <c r="G1944" s="82">
        <f t="shared" si="171"/>
        <v>0</v>
      </c>
      <c r="H1944" s="83">
        <f t="shared" si="172"/>
        <v>0</v>
      </c>
      <c r="I1944" s="83" t="e">
        <f t="shared" si="173"/>
        <v>#DIV/0!</v>
      </c>
      <c r="J1944" s="103" t="e">
        <f t="shared" si="174"/>
        <v>#DIV/0!</v>
      </c>
    </row>
    <row r="1945" spans="1:10" ht="12.75" customHeight="1" x14ac:dyDescent="0.25">
      <c r="A1945" s="101"/>
      <c r="D1945" s="81"/>
      <c r="E1945" s="81">
        <f>(E1944*Invoice!I5146)+((E1944-(E1944*Invoice!I5146))*Invoice!J5146)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8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Invoice!B5147</f>
        <v>0</v>
      </c>
      <c r="C1950" s="88">
        <f>Invoice!E5147</f>
        <v>0</v>
      </c>
      <c r="D1950" s="89">
        <f>Invoice!H5147</f>
        <v>0</v>
      </c>
      <c r="E1950" s="81">
        <f t="shared" si="170"/>
        <v>0</v>
      </c>
      <c r="F1950" s="81"/>
      <c r="G1950" s="82">
        <f t="shared" si="171"/>
        <v>0</v>
      </c>
      <c r="H1950" s="83">
        <f t="shared" si="172"/>
        <v>0</v>
      </c>
      <c r="I1950" s="83" t="e">
        <f t="shared" si="173"/>
        <v>#DIV/0!</v>
      </c>
      <c r="J1950" s="103" t="e">
        <f t="shared" si="174"/>
        <v>#DIV/0!</v>
      </c>
    </row>
    <row r="1951" spans="1:10" ht="12.75" customHeight="1" x14ac:dyDescent="0.25">
      <c r="A1951" s="101"/>
      <c r="D1951" s="81"/>
      <c r="E1951" s="81">
        <f>(E1950*Invoice!I5147)+((E1950-(E1950*Invoice!I5147))*Invoice!J5147)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9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Invoice!B5148</f>
        <v>0</v>
      </c>
      <c r="C1956" s="88">
        <f>Invoice!E5148</f>
        <v>0</v>
      </c>
      <c r="D1956" s="89">
        <f>Invoice!H5148</f>
        <v>0</v>
      </c>
      <c r="E1956" s="81">
        <f t="shared" si="170"/>
        <v>0</v>
      </c>
      <c r="F1956" s="81"/>
      <c r="G1956" s="82">
        <f t="shared" si="171"/>
        <v>0</v>
      </c>
      <c r="H1956" s="83">
        <f t="shared" si="172"/>
        <v>0</v>
      </c>
      <c r="I1956" s="83" t="e">
        <f t="shared" si="173"/>
        <v>#DIV/0!</v>
      </c>
      <c r="J1956" s="103" t="e">
        <f t="shared" si="174"/>
        <v>#DIV/0!</v>
      </c>
    </row>
    <row r="1957" spans="1:10" ht="12.75" customHeight="1" x14ac:dyDescent="0.25">
      <c r="A1957" s="101"/>
      <c r="D1957" s="81"/>
      <c r="E1957" s="81">
        <f>(E1956*Invoice!I5148)+((E1956-(E1956*Invoice!I5148))*Invoice!J5148)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10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Invoice!B5149</f>
        <v>0</v>
      </c>
      <c r="C1962" s="88">
        <f>Invoice!E5149</f>
        <v>0</v>
      </c>
      <c r="D1962" s="89">
        <f>Invoice!H5149</f>
        <v>0</v>
      </c>
      <c r="E1962" s="81">
        <f t="shared" si="170"/>
        <v>0</v>
      </c>
      <c r="F1962" s="81"/>
      <c r="G1962" s="82">
        <f t="shared" si="171"/>
        <v>0</v>
      </c>
      <c r="H1962" s="83">
        <f t="shared" si="172"/>
        <v>0</v>
      </c>
      <c r="I1962" s="83" t="e">
        <f t="shared" si="173"/>
        <v>#DIV/0!</v>
      </c>
      <c r="J1962" s="103" t="e">
        <f t="shared" si="174"/>
        <v>#DIV/0!</v>
      </c>
    </row>
    <row r="1963" spans="1:10" ht="12.75" customHeight="1" x14ac:dyDescent="0.25">
      <c r="A1963" s="101"/>
      <c r="D1963" s="81"/>
      <c r="E1963" s="81">
        <f>(E1962*Invoice!I5149)+((E1962-(E1962*Invoice!I5149))*Invoice!J5149)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11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Invoice!B5150</f>
        <v>0</v>
      </c>
      <c r="C1968" s="88">
        <f>Invoice!E5150</f>
        <v>0</v>
      </c>
      <c r="D1968" s="89">
        <f>Invoice!H5150</f>
        <v>0</v>
      </c>
      <c r="E1968" s="81">
        <f t="shared" si="170"/>
        <v>0</v>
      </c>
      <c r="F1968" s="81"/>
      <c r="G1968" s="82">
        <f t="shared" si="171"/>
        <v>0</v>
      </c>
      <c r="H1968" s="83">
        <f t="shared" si="172"/>
        <v>0</v>
      </c>
      <c r="I1968" s="83" t="e">
        <f t="shared" si="173"/>
        <v>#DIV/0!</v>
      </c>
      <c r="J1968" s="103" t="e">
        <f t="shared" si="174"/>
        <v>#DIV/0!</v>
      </c>
    </row>
    <row r="1969" spans="1:10" ht="12.75" customHeight="1" x14ac:dyDescent="0.25">
      <c r="A1969" s="101"/>
      <c r="D1969" s="81"/>
      <c r="E1969" s="81">
        <f>(E1968*Invoice!I5150)+((E1968-(E1968*Invoice!I5150))*Invoice!J5150)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12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Invoice!B5151</f>
        <v>0</v>
      </c>
      <c r="C1974" s="88">
        <f>Invoice!E5151</f>
        <v>0</v>
      </c>
      <c r="D1974" s="89">
        <f>Invoice!H5151</f>
        <v>0</v>
      </c>
      <c r="E1974" s="81">
        <f t="shared" si="170"/>
        <v>0</v>
      </c>
      <c r="F1974" s="81"/>
      <c r="G1974" s="82">
        <f t="shared" si="171"/>
        <v>0</v>
      </c>
      <c r="H1974" s="83">
        <f t="shared" si="172"/>
        <v>0</v>
      </c>
      <c r="I1974" s="83" t="e">
        <f t="shared" si="173"/>
        <v>#DIV/0!</v>
      </c>
      <c r="J1974" s="103" t="e">
        <f t="shared" si="174"/>
        <v>#DIV/0!</v>
      </c>
    </row>
    <row r="1975" spans="1:10" ht="12.75" customHeight="1" x14ac:dyDescent="0.25">
      <c r="A1975" s="101"/>
      <c r="D1975" s="81"/>
      <c r="E1975" s="81">
        <f>(E1974*Invoice!I5151)+((E1974-(E1974*Invoice!I5151))*Invoice!J5151)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B1978" s="79"/>
      <c r="D1978" s="81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1">
        <v>13</v>
      </c>
      <c r="B1979" s="84" t="s">
        <v>20</v>
      </c>
      <c r="C1979" s="84" t="s">
        <v>21</v>
      </c>
      <c r="D1979" s="85" t="s">
        <v>22</v>
      </c>
      <c r="E1979" s="85" t="s">
        <v>23</v>
      </c>
      <c r="F1979" s="85"/>
      <c r="G1979" s="86" t="s">
        <v>24</v>
      </c>
      <c r="H1979" s="87" t="s">
        <v>25</v>
      </c>
      <c r="I1979" s="87" t="s">
        <v>26</v>
      </c>
      <c r="J1979" s="102"/>
    </row>
    <row r="1980" spans="1:10" ht="12.75" customHeight="1" x14ac:dyDescent="0.25">
      <c r="A1980" s="101"/>
      <c r="B1980" s="80">
        <f>Invoice!B5152</f>
        <v>0</v>
      </c>
      <c r="C1980" s="88">
        <f>Invoice!E5152</f>
        <v>0</v>
      </c>
      <c r="D1980" s="89">
        <f>Invoice!H5152</f>
        <v>0</v>
      </c>
      <c r="E1980" s="81">
        <f t="shared" si="170"/>
        <v>0</v>
      </c>
      <c r="F1980" s="81"/>
      <c r="G1980" s="82">
        <f t="shared" si="171"/>
        <v>0</v>
      </c>
      <c r="H1980" s="83">
        <f t="shared" si="172"/>
        <v>0</v>
      </c>
      <c r="I1980" s="83" t="e">
        <f t="shared" si="173"/>
        <v>#DIV/0!</v>
      </c>
      <c r="J1980" s="103" t="e">
        <f t="shared" si="174"/>
        <v>#DIV/0!</v>
      </c>
    </row>
    <row r="1981" spans="1:10" ht="12.75" customHeight="1" x14ac:dyDescent="0.25">
      <c r="A1981" s="101"/>
      <c r="D1981" s="81"/>
      <c r="E1981" s="81">
        <f>(E1980*Invoice!I5152)+((E1980-(E1980*Invoice!I5152))*Invoice!J5152)</f>
        <v>0</v>
      </c>
      <c r="F1981" s="81"/>
      <c r="G1981" s="90">
        <f>E1981/1.11</f>
        <v>0</v>
      </c>
      <c r="H1981" s="91">
        <f>G1981*11%</f>
        <v>0</v>
      </c>
      <c r="I1981" s="91" t="e">
        <f>G1981/B1980</f>
        <v>#DIV/0!</v>
      </c>
      <c r="J1981" s="104" t="e">
        <f>H1981/B1980</f>
        <v>#DIV/0!</v>
      </c>
    </row>
    <row r="1982" spans="1:10" ht="12.75" customHeight="1" x14ac:dyDescent="0.25">
      <c r="A1982" s="101"/>
      <c r="D1982" s="81" t="s">
        <v>23</v>
      </c>
      <c r="E1982" s="81">
        <f>E1980-E1981</f>
        <v>0</v>
      </c>
      <c r="F1982" s="81"/>
      <c r="G1982" s="82">
        <f>G1980-G1981</f>
        <v>0</v>
      </c>
      <c r="H1982" s="82">
        <f>H1980-H1981</f>
        <v>0</v>
      </c>
      <c r="I1982" s="82" t="e">
        <f>I1980-I1981</f>
        <v>#DIV/0!</v>
      </c>
      <c r="J1982" s="105" t="e">
        <f>J1980-J1981</f>
        <v>#DIV/0!</v>
      </c>
    </row>
    <row r="1983" spans="1:10" ht="12.75" customHeight="1" x14ac:dyDescent="0.25">
      <c r="A1983" s="101"/>
      <c r="D1983" s="81"/>
      <c r="E1983" s="81"/>
      <c r="F1983" s="81"/>
      <c r="G1983" s="82"/>
      <c r="H1983" s="83">
        <f>G1982+H1982</f>
        <v>0</v>
      </c>
      <c r="I1983" s="83"/>
      <c r="J1983" s="103"/>
    </row>
    <row r="1984" spans="1:10" ht="12.75" customHeight="1" x14ac:dyDescent="0.25">
      <c r="A1984" s="101"/>
      <c r="B1984" s="79"/>
      <c r="D1984" s="81"/>
      <c r="E1984" s="81"/>
      <c r="F1984" s="81"/>
      <c r="G1984" s="82"/>
      <c r="H1984" s="83"/>
      <c r="I1984" s="83"/>
      <c r="J1984" s="103"/>
    </row>
    <row r="1985" spans="1:10" ht="12.75" customHeight="1" x14ac:dyDescent="0.25">
      <c r="A1985" s="101">
        <v>14</v>
      </c>
      <c r="B1985" s="84" t="s">
        <v>20</v>
      </c>
      <c r="C1985" s="84" t="s">
        <v>21</v>
      </c>
      <c r="D1985" s="85" t="s">
        <v>22</v>
      </c>
      <c r="E1985" s="85" t="s">
        <v>23</v>
      </c>
      <c r="F1985" s="85"/>
      <c r="G1985" s="86" t="s">
        <v>24</v>
      </c>
      <c r="H1985" s="87" t="s">
        <v>25</v>
      </c>
      <c r="I1985" s="87" t="s">
        <v>26</v>
      </c>
      <c r="J1985" s="102"/>
    </row>
    <row r="1986" spans="1:10" ht="12.75" customHeight="1" x14ac:dyDescent="0.25">
      <c r="A1986" s="101"/>
      <c r="B1986" s="80">
        <f>Invoice!B5153</f>
        <v>0</v>
      </c>
      <c r="C1986" s="88">
        <f>Invoice!E5153</f>
        <v>0</v>
      </c>
      <c r="D1986" s="89">
        <f>Invoice!H5153</f>
        <v>0</v>
      </c>
      <c r="E1986" s="81">
        <f t="shared" si="170"/>
        <v>0</v>
      </c>
      <c r="F1986" s="81"/>
      <c r="G1986" s="82">
        <f t="shared" si="171"/>
        <v>0</v>
      </c>
      <c r="H1986" s="83">
        <f t="shared" si="172"/>
        <v>0</v>
      </c>
      <c r="I1986" s="83" t="e">
        <f t="shared" si="173"/>
        <v>#DIV/0!</v>
      </c>
      <c r="J1986" s="103" t="e">
        <f t="shared" si="174"/>
        <v>#DIV/0!</v>
      </c>
    </row>
    <row r="1987" spans="1:10" ht="12.75" customHeight="1" x14ac:dyDescent="0.25">
      <c r="A1987" s="101"/>
      <c r="D1987" s="81"/>
      <c r="E1987" s="81">
        <f>(E1986*Invoice!I5153)+((E1986-(E1986*Invoice!I5153))*Invoice!J5153)</f>
        <v>0</v>
      </c>
      <c r="F1987" s="81"/>
      <c r="G1987" s="90">
        <f>E1987/1.11</f>
        <v>0</v>
      </c>
      <c r="H1987" s="91">
        <f>G1987*11%</f>
        <v>0</v>
      </c>
      <c r="I1987" s="91" t="e">
        <f>G1987/B1986</f>
        <v>#DIV/0!</v>
      </c>
      <c r="J1987" s="104" t="e">
        <f>H1987/B1986</f>
        <v>#DIV/0!</v>
      </c>
    </row>
    <row r="1988" spans="1:10" ht="12.75" customHeight="1" x14ac:dyDescent="0.25">
      <c r="A1988" s="101"/>
      <c r="D1988" s="81" t="s">
        <v>23</v>
      </c>
      <c r="E1988" s="81">
        <f>E1986-E1987</f>
        <v>0</v>
      </c>
      <c r="F1988" s="81"/>
      <c r="G1988" s="82">
        <f>G1986-G1987</f>
        <v>0</v>
      </c>
      <c r="H1988" s="82">
        <f>H1986-H1987</f>
        <v>0</v>
      </c>
      <c r="I1988" s="82" t="e">
        <f>I1986-I1987</f>
        <v>#DIV/0!</v>
      </c>
      <c r="J1988" s="105" t="e">
        <f>J1986-J1987</f>
        <v>#DIV/0!</v>
      </c>
    </row>
    <row r="1989" spans="1:10" ht="12.75" customHeight="1" x14ac:dyDescent="0.25">
      <c r="A1989" s="101"/>
      <c r="D1989" s="81"/>
      <c r="E1989" s="81"/>
      <c r="F1989" s="81"/>
      <c r="G1989" s="82"/>
      <c r="H1989" s="83">
        <f>G1988+H1988</f>
        <v>0</v>
      </c>
      <c r="I1989" s="83"/>
      <c r="J1989" s="103"/>
    </row>
    <row r="1990" spans="1:10" ht="12.75" customHeight="1" x14ac:dyDescent="0.25">
      <c r="A1990" s="101"/>
      <c r="B1990" s="79"/>
      <c r="D1990" s="81"/>
      <c r="E1990" s="81"/>
      <c r="F1990" s="81"/>
      <c r="G1990" s="82"/>
      <c r="H1990" s="83"/>
      <c r="I1990" s="83"/>
      <c r="J1990" s="103"/>
    </row>
    <row r="1991" spans="1:10" ht="12.75" customHeight="1" x14ac:dyDescent="0.25">
      <c r="A1991" s="101">
        <v>15</v>
      </c>
      <c r="B1991" s="84" t="s">
        <v>20</v>
      </c>
      <c r="C1991" s="84" t="s">
        <v>21</v>
      </c>
      <c r="D1991" s="85" t="s">
        <v>22</v>
      </c>
      <c r="E1991" s="85" t="s">
        <v>23</v>
      </c>
      <c r="F1991" s="85"/>
      <c r="G1991" s="86" t="s">
        <v>24</v>
      </c>
      <c r="H1991" s="87" t="s">
        <v>25</v>
      </c>
      <c r="I1991" s="87" t="s">
        <v>26</v>
      </c>
      <c r="J1991" s="102"/>
    </row>
    <row r="1992" spans="1:10" ht="12.75" customHeight="1" x14ac:dyDescent="0.25">
      <c r="A1992" s="101"/>
      <c r="B1992" s="80">
        <f>Invoice!B5154</f>
        <v>0</v>
      </c>
      <c r="C1992" s="88">
        <f>Invoice!E5154</f>
        <v>0</v>
      </c>
      <c r="D1992" s="89">
        <f>Invoice!H5154</f>
        <v>0</v>
      </c>
      <c r="E1992" s="81">
        <f t="shared" si="170"/>
        <v>0</v>
      </c>
      <c r="F1992" s="81"/>
      <c r="G1992" s="82">
        <f t="shared" si="171"/>
        <v>0</v>
      </c>
      <c r="H1992" s="83">
        <f t="shared" si="172"/>
        <v>0</v>
      </c>
      <c r="I1992" s="83" t="e">
        <f t="shared" si="173"/>
        <v>#DIV/0!</v>
      </c>
      <c r="J1992" s="103" t="e">
        <f t="shared" si="174"/>
        <v>#DIV/0!</v>
      </c>
    </row>
    <row r="1993" spans="1:10" ht="12.75" customHeight="1" x14ac:dyDescent="0.25">
      <c r="A1993" s="101"/>
      <c r="D1993" s="81"/>
      <c r="E1993" s="81">
        <f>(E1992*Invoice!I5154)+((E1992-(E1992*Invoice!I5154))*Invoice!J5154)</f>
        <v>0</v>
      </c>
      <c r="F1993" s="81"/>
      <c r="G1993" s="90">
        <f>E1993/1.11</f>
        <v>0</v>
      </c>
      <c r="H1993" s="91">
        <f>G1993*11%</f>
        <v>0</v>
      </c>
      <c r="I1993" s="91" t="e">
        <f>G1993/B1992</f>
        <v>#DIV/0!</v>
      </c>
      <c r="J1993" s="104" t="e">
        <f>H1993/B1992</f>
        <v>#DIV/0!</v>
      </c>
    </row>
    <row r="1994" spans="1:10" ht="12.75" customHeight="1" x14ac:dyDescent="0.25">
      <c r="A1994" s="101"/>
      <c r="D1994" s="81" t="s">
        <v>23</v>
      </c>
      <c r="E1994" s="81">
        <f>E1992-E1993</f>
        <v>0</v>
      </c>
      <c r="F1994" s="81"/>
      <c r="G1994" s="82">
        <f>G1992-G1993</f>
        <v>0</v>
      </c>
      <c r="H1994" s="82">
        <f>H1992-H1993</f>
        <v>0</v>
      </c>
      <c r="I1994" s="82" t="e">
        <f>I1992-I1993</f>
        <v>#DIV/0!</v>
      </c>
      <c r="J1994" s="105" t="e">
        <f>J1992-J1993</f>
        <v>#DIV/0!</v>
      </c>
    </row>
    <row r="1995" spans="1:10" ht="12.75" customHeight="1" x14ac:dyDescent="0.25">
      <c r="A1995" s="101"/>
      <c r="D1995" s="81"/>
      <c r="E1995" s="81"/>
      <c r="F1995" s="81"/>
      <c r="G1995" s="82"/>
      <c r="H1995" s="83">
        <f>G1994+H1994</f>
        <v>0</v>
      </c>
      <c r="I1995" s="83"/>
      <c r="J1995" s="103"/>
    </row>
    <row r="1996" spans="1:10" ht="12.75" customHeight="1" x14ac:dyDescent="0.25">
      <c r="A1996" s="101"/>
      <c r="B1996" s="79"/>
      <c r="D1996" s="81"/>
      <c r="E1996" s="81"/>
      <c r="F1996" s="81"/>
      <c r="G1996" s="82"/>
      <c r="H1996" s="83"/>
      <c r="I1996" s="83"/>
      <c r="J1996" s="103"/>
    </row>
    <row r="1997" spans="1:10" ht="12.75" customHeight="1" x14ac:dyDescent="0.25">
      <c r="A1997" s="101">
        <v>16</v>
      </c>
      <c r="B1997" s="84" t="s">
        <v>20</v>
      </c>
      <c r="C1997" s="84" t="s">
        <v>21</v>
      </c>
      <c r="D1997" s="85" t="s">
        <v>22</v>
      </c>
      <c r="E1997" s="85" t="s">
        <v>23</v>
      </c>
      <c r="F1997" s="85"/>
      <c r="G1997" s="86" t="s">
        <v>24</v>
      </c>
      <c r="H1997" s="87" t="s">
        <v>25</v>
      </c>
      <c r="I1997" s="87" t="s">
        <v>26</v>
      </c>
      <c r="J1997" s="102"/>
    </row>
    <row r="1998" spans="1:10" ht="12.75" customHeight="1" x14ac:dyDescent="0.25">
      <c r="A1998" s="101"/>
      <c r="B1998" s="80">
        <f>Invoice!B5155</f>
        <v>0</v>
      </c>
      <c r="C1998" s="88">
        <f>Invoice!E5155</f>
        <v>0</v>
      </c>
      <c r="D1998" s="89">
        <f>Invoice!H5155</f>
        <v>0</v>
      </c>
      <c r="E1998" s="81">
        <f t="shared" si="170"/>
        <v>0</v>
      </c>
      <c r="F1998" s="81"/>
      <c r="G1998" s="82">
        <f t="shared" si="171"/>
        <v>0</v>
      </c>
      <c r="H1998" s="83">
        <f t="shared" si="172"/>
        <v>0</v>
      </c>
      <c r="I1998" s="83" t="e">
        <f t="shared" si="173"/>
        <v>#DIV/0!</v>
      </c>
      <c r="J1998" s="103" t="e">
        <f t="shared" si="174"/>
        <v>#DIV/0!</v>
      </c>
    </row>
    <row r="1999" spans="1:10" ht="12.75" customHeight="1" x14ac:dyDescent="0.25">
      <c r="A1999" s="101"/>
      <c r="D1999" s="81"/>
      <c r="E1999" s="81">
        <f>(E1998*Invoice!I5155)+((E1998-(E1998*Invoice!I5155))*Invoice!J5155)</f>
        <v>0</v>
      </c>
      <c r="F1999" s="81"/>
      <c r="G1999" s="90">
        <f>E1999/1.11</f>
        <v>0</v>
      </c>
      <c r="H1999" s="91">
        <f>G1999*11%</f>
        <v>0</v>
      </c>
      <c r="I1999" s="91" t="e">
        <f>G1999/B1998</f>
        <v>#DIV/0!</v>
      </c>
      <c r="J1999" s="104" t="e">
        <f>H1999/B1998</f>
        <v>#DIV/0!</v>
      </c>
    </row>
    <row r="2000" spans="1:10" ht="12.75" customHeight="1" x14ac:dyDescent="0.25">
      <c r="A2000" s="101"/>
      <c r="D2000" s="81" t="s">
        <v>23</v>
      </c>
      <c r="E2000" s="81">
        <f>E1998-E1999</f>
        <v>0</v>
      </c>
      <c r="F2000" s="81"/>
      <c r="G2000" s="82">
        <f>G1998-G1999</f>
        <v>0</v>
      </c>
      <c r="H2000" s="82">
        <f>H1998-H1999</f>
        <v>0</v>
      </c>
      <c r="I2000" s="82" t="e">
        <f>I1998-I1999</f>
        <v>#DIV/0!</v>
      </c>
      <c r="J2000" s="105" t="e">
        <f>J1998-J1999</f>
        <v>#DIV/0!</v>
      </c>
    </row>
    <row r="2001" spans="1:10" ht="12.75" customHeight="1" x14ac:dyDescent="0.25">
      <c r="A2001" s="101"/>
      <c r="D2001" s="81"/>
      <c r="E2001" s="81"/>
      <c r="F2001" s="81"/>
      <c r="G2001" s="82"/>
      <c r="H2001" s="83">
        <f>G2000+H2000</f>
        <v>0</v>
      </c>
      <c r="I2001" s="83"/>
      <c r="J2001" s="103"/>
    </row>
    <row r="2002" spans="1:10" ht="12.75" customHeight="1" x14ac:dyDescent="0.25">
      <c r="A2002" s="101"/>
      <c r="C2002" s="88"/>
      <c r="D2002" s="89"/>
      <c r="E2002" s="81"/>
      <c r="F2002" s="81"/>
      <c r="G2002" s="82"/>
      <c r="H2002" s="83"/>
      <c r="I2002" s="83"/>
      <c r="J2002" s="103"/>
    </row>
    <row r="2003" spans="1:10" ht="12.75" customHeight="1" x14ac:dyDescent="0.25">
      <c r="A2003" s="106"/>
      <c r="B2003" s="107"/>
      <c r="C2003" s="107"/>
      <c r="D2003" s="107"/>
      <c r="E2003" s="107"/>
      <c r="F2003" s="107"/>
      <c r="G2003" s="108">
        <f>G1910+G1916+G1922+G1928+G1934+G1940+G1946+G1952+G1958+G1964+G1970+G1976+G1982+G1988+G1994+G2000</f>
        <v>0</v>
      </c>
      <c r="H2003" s="108">
        <f>H1910+H1916+H1922+H1928+H1934+H1940+H1946+H1952+H1958+H1964+H1970+H1976+H1982+H1988+H1994+H2000</f>
        <v>0</v>
      </c>
      <c r="I2003" s="107"/>
      <c r="J2003" s="109">
        <f>H1911+H1917+H1923+H1929+H1935+H1941+H1947+H1953+H1959+H1965+H1971+H1977+H1983+H1989+H1995+H2001</f>
        <v>0</v>
      </c>
    </row>
    <row r="2005" spans="1:10" ht="12.75" customHeight="1" x14ac:dyDescent="0.25">
      <c r="A2005" s="94" t="s">
        <v>1</v>
      </c>
      <c r="B2005" s="95">
        <f>Invoice!E5246</f>
        <v>23120047</v>
      </c>
      <c r="C2005" s="96"/>
      <c r="D2005" s="97"/>
      <c r="E2005" s="97"/>
      <c r="F2005" s="97"/>
      <c r="G2005" s="98"/>
      <c r="H2005" s="99"/>
      <c r="I2005" s="99"/>
      <c r="J2005" s="100"/>
    </row>
    <row r="2006" spans="1:10" ht="12.75" customHeight="1" x14ac:dyDescent="0.25">
      <c r="A2006" s="101">
        <v>1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Invoice!B5254</f>
        <v>0</v>
      </c>
      <c r="C2007" s="88">
        <f>Invoice!E5254</f>
        <v>0</v>
      </c>
      <c r="D2007" s="89">
        <f>Invoice!H5254</f>
        <v>0</v>
      </c>
      <c r="E2007" s="81">
        <f>D2007*B2007</f>
        <v>0</v>
      </c>
      <c r="F2007" s="81"/>
      <c r="G2007" s="82">
        <f>E2007/1.11</f>
        <v>0</v>
      </c>
      <c r="H2007" s="83">
        <f>G2007*11%</f>
        <v>0</v>
      </c>
      <c r="I2007" s="83" t="e">
        <f>G2007/B2007</f>
        <v>#DIV/0!</v>
      </c>
      <c r="J2007" s="103" t="e">
        <f>H2007/B2007</f>
        <v>#DIV/0!</v>
      </c>
    </row>
    <row r="2008" spans="1:10" ht="12.75" customHeight="1" x14ac:dyDescent="0.25">
      <c r="A2008" s="101"/>
      <c r="D2008" s="81"/>
      <c r="E2008" s="81">
        <f>(E2007*Invoice!I5254)+((E2007-(E2007*Invoice!I5254))*Invoice!J5254)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2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Invoice!B5255</f>
        <v>0</v>
      </c>
      <c r="C2013" s="88">
        <f>Invoice!E5255</f>
        <v>0</v>
      </c>
      <c r="D2013" s="89">
        <f>Invoice!H5255</f>
        <v>0</v>
      </c>
      <c r="E2013" s="81">
        <f t="shared" ref="E2013:E2097" si="175">D2013*B2013</f>
        <v>0</v>
      </c>
      <c r="F2013" s="81"/>
      <c r="G2013" s="82">
        <f t="shared" ref="G2013:G2097" si="176">E2013/1.11</f>
        <v>0</v>
      </c>
      <c r="H2013" s="83">
        <f t="shared" ref="H2013:H2097" si="177">G2013*11%</f>
        <v>0</v>
      </c>
      <c r="I2013" s="83" t="e">
        <f t="shared" ref="I2013:I2097" si="178">G2013/B2013</f>
        <v>#DIV/0!</v>
      </c>
      <c r="J2013" s="103" t="e">
        <f t="shared" ref="J2013:J2097" si="179">H2013/B2013</f>
        <v>#DIV/0!</v>
      </c>
    </row>
    <row r="2014" spans="1:10" ht="12.75" customHeight="1" x14ac:dyDescent="0.25">
      <c r="A2014" s="101"/>
      <c r="D2014" s="81"/>
      <c r="E2014" s="81">
        <f>(E2013*Invoice!I5255)+((E2013-(E2013*Invoice!I5255))*Invoice!J5255)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3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Invoice!B5256</f>
        <v>0</v>
      </c>
      <c r="C2019" s="88">
        <f>Invoice!E5256</f>
        <v>0</v>
      </c>
      <c r="D2019" s="89">
        <f>Invoice!H5256</f>
        <v>0</v>
      </c>
      <c r="E2019" s="81">
        <f t="shared" si="175"/>
        <v>0</v>
      </c>
      <c r="F2019" s="81"/>
      <c r="G2019" s="82">
        <f t="shared" si="176"/>
        <v>0</v>
      </c>
      <c r="H2019" s="83">
        <f t="shared" si="177"/>
        <v>0</v>
      </c>
      <c r="I2019" s="83" t="e">
        <f t="shared" si="178"/>
        <v>#DIV/0!</v>
      </c>
      <c r="J2019" s="103" t="e">
        <f t="shared" si="179"/>
        <v>#DIV/0!</v>
      </c>
    </row>
    <row r="2020" spans="1:10" ht="12.75" customHeight="1" x14ac:dyDescent="0.25">
      <c r="A2020" s="101"/>
      <c r="D2020" s="81"/>
      <c r="E2020" s="81">
        <f>(E2019*Invoice!I5256)+((E2019-(E2019*Invoice!I5256))*Invoice!J5256)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4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Invoice!B5257</f>
        <v>0</v>
      </c>
      <c r="C2025" s="88">
        <f>Invoice!E5257</f>
        <v>0</v>
      </c>
      <c r="D2025" s="89">
        <f>Invoice!H5257</f>
        <v>0</v>
      </c>
      <c r="E2025" s="81">
        <f t="shared" si="175"/>
        <v>0</v>
      </c>
      <c r="F2025" s="81"/>
      <c r="G2025" s="82">
        <f t="shared" si="176"/>
        <v>0</v>
      </c>
      <c r="H2025" s="83">
        <f t="shared" si="177"/>
        <v>0</v>
      </c>
      <c r="I2025" s="83" t="e">
        <f t="shared" si="178"/>
        <v>#DIV/0!</v>
      </c>
      <c r="J2025" s="103" t="e">
        <f t="shared" si="179"/>
        <v>#DIV/0!</v>
      </c>
    </row>
    <row r="2026" spans="1:10" ht="12.75" customHeight="1" x14ac:dyDescent="0.25">
      <c r="A2026" s="101"/>
      <c r="D2026" s="81"/>
      <c r="E2026" s="81">
        <f>(E2025*Invoice!I5257)+((E2025-(E2025*Invoice!I5257))*Invoice!J5257)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5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Invoice!B5258</f>
        <v>0</v>
      </c>
      <c r="C2031" s="88">
        <f>Invoice!E5258</f>
        <v>0</v>
      </c>
      <c r="D2031" s="89">
        <f>Invoice!H5258</f>
        <v>0</v>
      </c>
      <c r="E2031" s="81">
        <f t="shared" si="175"/>
        <v>0</v>
      </c>
      <c r="F2031" s="81"/>
      <c r="G2031" s="82">
        <f t="shared" si="176"/>
        <v>0</v>
      </c>
      <c r="H2031" s="83">
        <f t="shared" si="177"/>
        <v>0</v>
      </c>
      <c r="I2031" s="83" t="e">
        <f t="shared" si="178"/>
        <v>#DIV/0!</v>
      </c>
      <c r="J2031" s="103" t="e">
        <f t="shared" si="179"/>
        <v>#DIV/0!</v>
      </c>
    </row>
    <row r="2032" spans="1:10" ht="12.75" customHeight="1" x14ac:dyDescent="0.25">
      <c r="A2032" s="101"/>
      <c r="D2032" s="81"/>
      <c r="E2032" s="81">
        <f>(E2031*Invoice!I5258)+((E2031-(E2031*Invoice!I5258))*Invoice!J5258)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6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Invoice!B5259</f>
        <v>0</v>
      </c>
      <c r="C2037" s="88">
        <f>Invoice!E5259</f>
        <v>0</v>
      </c>
      <c r="D2037" s="89">
        <f>Invoice!H5259</f>
        <v>0</v>
      </c>
      <c r="E2037" s="81">
        <f t="shared" si="175"/>
        <v>0</v>
      </c>
      <c r="F2037" s="81"/>
      <c r="G2037" s="82">
        <f t="shared" si="176"/>
        <v>0</v>
      </c>
      <c r="H2037" s="83">
        <f t="shared" si="177"/>
        <v>0</v>
      </c>
      <c r="I2037" s="83" t="e">
        <f t="shared" si="178"/>
        <v>#DIV/0!</v>
      </c>
      <c r="J2037" s="103" t="e">
        <f t="shared" si="179"/>
        <v>#DIV/0!</v>
      </c>
    </row>
    <row r="2038" spans="1:10" ht="12.75" customHeight="1" x14ac:dyDescent="0.25">
      <c r="A2038" s="101"/>
      <c r="D2038" s="81"/>
      <c r="E2038" s="81">
        <f>(E2037*Invoice!I5259)+((E2037-(E2037*Invoice!I5259))*Invoice!J5259)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7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Invoice!B5260</f>
        <v>0</v>
      </c>
      <c r="C2043" s="88">
        <f>Invoice!E5260</f>
        <v>0</v>
      </c>
      <c r="D2043" s="89">
        <f>Invoice!H5260</f>
        <v>0</v>
      </c>
      <c r="E2043" s="81">
        <f t="shared" si="175"/>
        <v>0</v>
      </c>
      <c r="F2043" s="81"/>
      <c r="G2043" s="82">
        <f t="shared" si="176"/>
        <v>0</v>
      </c>
      <c r="H2043" s="83">
        <f t="shared" si="177"/>
        <v>0</v>
      </c>
      <c r="I2043" s="83" t="e">
        <f t="shared" si="178"/>
        <v>#DIV/0!</v>
      </c>
      <c r="J2043" s="103" t="e">
        <f t="shared" si="179"/>
        <v>#DIV/0!</v>
      </c>
    </row>
    <row r="2044" spans="1:10" ht="12.75" customHeight="1" x14ac:dyDescent="0.25">
      <c r="A2044" s="101"/>
      <c r="D2044" s="81"/>
      <c r="E2044" s="81">
        <f>(E2043*Invoice!I5260)+((E2043-(E2043*Invoice!I5260))*Invoice!J5260)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8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Invoice!B5261</f>
        <v>0</v>
      </c>
      <c r="C2049" s="88">
        <f>Invoice!E5261</f>
        <v>0</v>
      </c>
      <c r="D2049" s="89">
        <f>Invoice!H5261</f>
        <v>0</v>
      </c>
      <c r="E2049" s="81">
        <f t="shared" si="175"/>
        <v>0</v>
      </c>
      <c r="F2049" s="81"/>
      <c r="G2049" s="82">
        <f t="shared" si="176"/>
        <v>0</v>
      </c>
      <c r="H2049" s="83">
        <f t="shared" si="177"/>
        <v>0</v>
      </c>
      <c r="I2049" s="83" t="e">
        <f t="shared" si="178"/>
        <v>#DIV/0!</v>
      </c>
      <c r="J2049" s="103" t="e">
        <f t="shared" si="179"/>
        <v>#DIV/0!</v>
      </c>
    </row>
    <row r="2050" spans="1:10" ht="12.75" customHeight="1" x14ac:dyDescent="0.25">
      <c r="A2050" s="101"/>
      <c r="D2050" s="81"/>
      <c r="E2050" s="81">
        <f>(E2049*Invoice!I5261)+((E2049-(E2049*Invoice!I5261))*Invoice!J5261)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9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Invoice!B5262</f>
        <v>0</v>
      </c>
      <c r="C2055" s="88">
        <f>Invoice!E5262</f>
        <v>0</v>
      </c>
      <c r="D2055" s="89">
        <f>Invoice!H5262</f>
        <v>0</v>
      </c>
      <c r="E2055" s="81">
        <f t="shared" si="175"/>
        <v>0</v>
      </c>
      <c r="F2055" s="81"/>
      <c r="G2055" s="82">
        <f t="shared" si="176"/>
        <v>0</v>
      </c>
      <c r="H2055" s="83">
        <f t="shared" si="177"/>
        <v>0</v>
      </c>
      <c r="I2055" s="83" t="e">
        <f t="shared" si="178"/>
        <v>#DIV/0!</v>
      </c>
      <c r="J2055" s="103" t="e">
        <f t="shared" si="179"/>
        <v>#DIV/0!</v>
      </c>
    </row>
    <row r="2056" spans="1:10" ht="12.75" customHeight="1" x14ac:dyDescent="0.25">
      <c r="A2056" s="101"/>
      <c r="D2056" s="81"/>
      <c r="E2056" s="81">
        <f>(E2055*Invoice!I5262)+((E2055-(E2055*Invoice!I5262))*Invoice!J5262)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10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Invoice!B5263</f>
        <v>0</v>
      </c>
      <c r="C2061" s="88">
        <f>Invoice!E5263</f>
        <v>0</v>
      </c>
      <c r="D2061" s="89">
        <f>Invoice!H5263</f>
        <v>0</v>
      </c>
      <c r="E2061" s="81">
        <f t="shared" si="175"/>
        <v>0</v>
      </c>
      <c r="F2061" s="81"/>
      <c r="G2061" s="82">
        <f t="shared" si="176"/>
        <v>0</v>
      </c>
      <c r="H2061" s="83">
        <f t="shared" si="177"/>
        <v>0</v>
      </c>
      <c r="I2061" s="83" t="e">
        <f t="shared" si="178"/>
        <v>#DIV/0!</v>
      </c>
      <c r="J2061" s="103" t="e">
        <f t="shared" si="179"/>
        <v>#DIV/0!</v>
      </c>
    </row>
    <row r="2062" spans="1:10" ht="12.75" customHeight="1" x14ac:dyDescent="0.25">
      <c r="A2062" s="101"/>
      <c r="D2062" s="81"/>
      <c r="E2062" s="81">
        <f>(E2061*Invoice!I5263)+((E2061-(E2061*Invoice!I5263))*Invoice!J5263)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11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Invoice!B5264</f>
        <v>0</v>
      </c>
      <c r="C2067" s="88">
        <f>Invoice!E5264</f>
        <v>0</v>
      </c>
      <c r="D2067" s="89">
        <f>Invoice!H5264</f>
        <v>0</v>
      </c>
      <c r="E2067" s="81">
        <f t="shared" si="175"/>
        <v>0</v>
      </c>
      <c r="F2067" s="81"/>
      <c r="G2067" s="82">
        <f t="shared" si="176"/>
        <v>0</v>
      </c>
      <c r="H2067" s="83">
        <f t="shared" si="177"/>
        <v>0</v>
      </c>
      <c r="I2067" s="83" t="e">
        <f t="shared" si="178"/>
        <v>#DIV/0!</v>
      </c>
      <c r="J2067" s="103" t="e">
        <f t="shared" si="179"/>
        <v>#DIV/0!</v>
      </c>
    </row>
    <row r="2068" spans="1:10" ht="12.75" customHeight="1" x14ac:dyDescent="0.25">
      <c r="A2068" s="101"/>
      <c r="D2068" s="81"/>
      <c r="E2068" s="81">
        <f>(E2067*Invoice!I5264)+((E2067-(E2067*Invoice!I5264))*Invoice!J5264)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12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Invoice!B5265</f>
        <v>0</v>
      </c>
      <c r="C2073" s="88">
        <f>Invoice!E5265</f>
        <v>0</v>
      </c>
      <c r="D2073" s="89">
        <f>Invoice!H5265</f>
        <v>0</v>
      </c>
      <c r="E2073" s="81">
        <f t="shared" si="175"/>
        <v>0</v>
      </c>
      <c r="F2073" s="81"/>
      <c r="G2073" s="82">
        <f t="shared" si="176"/>
        <v>0</v>
      </c>
      <c r="H2073" s="83">
        <f t="shared" si="177"/>
        <v>0</v>
      </c>
      <c r="I2073" s="83" t="e">
        <f t="shared" si="178"/>
        <v>#DIV/0!</v>
      </c>
      <c r="J2073" s="103" t="e">
        <f t="shared" si="179"/>
        <v>#DIV/0!</v>
      </c>
    </row>
    <row r="2074" spans="1:10" ht="12.75" customHeight="1" x14ac:dyDescent="0.25">
      <c r="A2074" s="101"/>
      <c r="D2074" s="81"/>
      <c r="E2074" s="81">
        <f>(E2073*Invoice!I5265)+((E2073-(E2073*Invoice!I5265))*Invoice!J5265)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B2077" s="79"/>
      <c r="D2077" s="81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1">
        <v>13</v>
      </c>
      <c r="B2078" s="84" t="s">
        <v>20</v>
      </c>
      <c r="C2078" s="84" t="s">
        <v>21</v>
      </c>
      <c r="D2078" s="85" t="s">
        <v>22</v>
      </c>
      <c r="E2078" s="85" t="s">
        <v>23</v>
      </c>
      <c r="F2078" s="85"/>
      <c r="G2078" s="86" t="s">
        <v>24</v>
      </c>
      <c r="H2078" s="87" t="s">
        <v>25</v>
      </c>
      <c r="I2078" s="87" t="s">
        <v>26</v>
      </c>
      <c r="J2078" s="102"/>
    </row>
    <row r="2079" spans="1:10" ht="12.75" customHeight="1" x14ac:dyDescent="0.25">
      <c r="A2079" s="101"/>
      <c r="B2079" s="80">
        <f>Invoice!B5266</f>
        <v>0</v>
      </c>
      <c r="C2079" s="88">
        <f>Invoice!E5266</f>
        <v>0</v>
      </c>
      <c r="D2079" s="89">
        <f>Invoice!H5266</f>
        <v>0</v>
      </c>
      <c r="E2079" s="81">
        <f t="shared" si="175"/>
        <v>0</v>
      </c>
      <c r="F2079" s="81"/>
      <c r="G2079" s="82">
        <f t="shared" si="176"/>
        <v>0</v>
      </c>
      <c r="H2079" s="83">
        <f t="shared" si="177"/>
        <v>0</v>
      </c>
      <c r="I2079" s="83" t="e">
        <f t="shared" si="178"/>
        <v>#DIV/0!</v>
      </c>
      <c r="J2079" s="103" t="e">
        <f t="shared" si="179"/>
        <v>#DIV/0!</v>
      </c>
    </row>
    <row r="2080" spans="1:10" ht="12.75" customHeight="1" x14ac:dyDescent="0.25">
      <c r="A2080" s="101"/>
      <c r="D2080" s="81"/>
      <c r="E2080" s="81">
        <f>(E2079*Invoice!I5266)+((E2079-(E2079*Invoice!I5266))*Invoice!J5266)</f>
        <v>0</v>
      </c>
      <c r="F2080" s="81"/>
      <c r="G2080" s="90">
        <f>E2080/1.11</f>
        <v>0</v>
      </c>
      <c r="H2080" s="91">
        <f>G2080*11%</f>
        <v>0</v>
      </c>
      <c r="I2080" s="91" t="e">
        <f>G2080/B2079</f>
        <v>#DIV/0!</v>
      </c>
      <c r="J2080" s="104" t="e">
        <f>H2080/B2079</f>
        <v>#DIV/0!</v>
      </c>
    </row>
    <row r="2081" spans="1:10" ht="12.75" customHeight="1" x14ac:dyDescent="0.25">
      <c r="A2081" s="101"/>
      <c r="D2081" s="81" t="s">
        <v>23</v>
      </c>
      <c r="E2081" s="81">
        <f>E2079-E2080</f>
        <v>0</v>
      </c>
      <c r="F2081" s="81"/>
      <c r="G2081" s="82">
        <f>G2079-G2080</f>
        <v>0</v>
      </c>
      <c r="H2081" s="82">
        <f>H2079-H2080</f>
        <v>0</v>
      </c>
      <c r="I2081" s="82" t="e">
        <f>I2079-I2080</f>
        <v>#DIV/0!</v>
      </c>
      <c r="J2081" s="105" t="e">
        <f>J2079-J2080</f>
        <v>#DIV/0!</v>
      </c>
    </row>
    <row r="2082" spans="1:10" ht="12.75" customHeight="1" x14ac:dyDescent="0.25">
      <c r="A2082" s="101"/>
      <c r="D2082" s="81"/>
      <c r="E2082" s="81"/>
      <c r="F2082" s="81"/>
      <c r="G2082" s="82"/>
      <c r="H2082" s="83">
        <f>G2081+H2081</f>
        <v>0</v>
      </c>
      <c r="I2082" s="83"/>
      <c r="J2082" s="103"/>
    </row>
    <row r="2083" spans="1:10" ht="12.75" customHeight="1" x14ac:dyDescent="0.25">
      <c r="A2083" s="101"/>
      <c r="B2083" s="79"/>
      <c r="D2083" s="81"/>
      <c r="E2083" s="81"/>
      <c r="F2083" s="81"/>
      <c r="G2083" s="82"/>
      <c r="H2083" s="83"/>
      <c r="I2083" s="83"/>
      <c r="J2083" s="103"/>
    </row>
    <row r="2084" spans="1:10" ht="12.75" customHeight="1" x14ac:dyDescent="0.25">
      <c r="A2084" s="101">
        <v>14</v>
      </c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2"/>
    </row>
    <row r="2085" spans="1:10" ht="12.75" customHeight="1" x14ac:dyDescent="0.25">
      <c r="A2085" s="101"/>
      <c r="B2085" s="80">
        <f>Invoice!B5267</f>
        <v>0</v>
      </c>
      <c r="C2085" s="88">
        <f>Invoice!E5267</f>
        <v>0</v>
      </c>
      <c r="D2085" s="89">
        <f>Invoice!H5267</f>
        <v>0</v>
      </c>
      <c r="E2085" s="81">
        <f t="shared" si="175"/>
        <v>0</v>
      </c>
      <c r="F2085" s="81"/>
      <c r="G2085" s="82">
        <f t="shared" si="176"/>
        <v>0</v>
      </c>
      <c r="H2085" s="83">
        <f t="shared" si="177"/>
        <v>0</v>
      </c>
      <c r="I2085" s="83" t="e">
        <f t="shared" si="178"/>
        <v>#DIV/0!</v>
      </c>
      <c r="J2085" s="103" t="e">
        <f t="shared" si="179"/>
        <v>#DIV/0!</v>
      </c>
    </row>
    <row r="2086" spans="1:10" ht="12.75" customHeight="1" x14ac:dyDescent="0.25">
      <c r="A2086" s="101"/>
      <c r="D2086" s="81"/>
      <c r="E2086" s="81">
        <f>(E2085*Invoice!I5267)+((E2085-(E2085*Invoice!I5267))*Invoice!J5267)</f>
        <v>0</v>
      </c>
      <c r="F2086" s="81"/>
      <c r="G2086" s="90">
        <f>E2086/1.11</f>
        <v>0</v>
      </c>
      <c r="H2086" s="91">
        <f>G2086*11%</f>
        <v>0</v>
      </c>
      <c r="I2086" s="91" t="e">
        <f>G2086/B2085</f>
        <v>#DIV/0!</v>
      </c>
      <c r="J2086" s="104" t="e">
        <f>H2086/B2085</f>
        <v>#DIV/0!</v>
      </c>
    </row>
    <row r="2087" spans="1:10" ht="12.75" customHeight="1" x14ac:dyDescent="0.25">
      <c r="A2087" s="101"/>
      <c r="D2087" s="81" t="s">
        <v>23</v>
      </c>
      <c r="E2087" s="81">
        <f>E2085-E2086</f>
        <v>0</v>
      </c>
      <c r="F2087" s="81"/>
      <c r="G2087" s="82">
        <f>G2085-G2086</f>
        <v>0</v>
      </c>
      <c r="H2087" s="82">
        <f>H2085-H2086</f>
        <v>0</v>
      </c>
      <c r="I2087" s="82" t="e">
        <f>I2085-I2086</f>
        <v>#DIV/0!</v>
      </c>
      <c r="J2087" s="105" t="e">
        <f>J2085-J2086</f>
        <v>#DIV/0!</v>
      </c>
    </row>
    <row r="2088" spans="1:10" ht="12.75" customHeight="1" x14ac:dyDescent="0.25">
      <c r="A2088" s="101"/>
      <c r="D2088" s="81"/>
      <c r="E2088" s="81"/>
      <c r="F2088" s="81"/>
      <c r="G2088" s="82"/>
      <c r="H2088" s="83">
        <f>G2087+H2087</f>
        <v>0</v>
      </c>
      <c r="I2088" s="83"/>
      <c r="J2088" s="103"/>
    </row>
    <row r="2089" spans="1:10" ht="12.75" customHeight="1" x14ac:dyDescent="0.25">
      <c r="A2089" s="101"/>
      <c r="B2089" s="79"/>
      <c r="D2089" s="81"/>
      <c r="E2089" s="81"/>
      <c r="F2089" s="81"/>
      <c r="G2089" s="82"/>
      <c r="H2089" s="83"/>
      <c r="I2089" s="83"/>
      <c r="J2089" s="103"/>
    </row>
    <row r="2090" spans="1:10" ht="12.75" customHeight="1" x14ac:dyDescent="0.25">
      <c r="A2090" s="101">
        <v>15</v>
      </c>
      <c r="B2090" s="84" t="s">
        <v>20</v>
      </c>
      <c r="C2090" s="84" t="s">
        <v>21</v>
      </c>
      <c r="D2090" s="85" t="s">
        <v>22</v>
      </c>
      <c r="E2090" s="85" t="s">
        <v>23</v>
      </c>
      <c r="F2090" s="85"/>
      <c r="G2090" s="86" t="s">
        <v>24</v>
      </c>
      <c r="H2090" s="87" t="s">
        <v>25</v>
      </c>
      <c r="I2090" s="87" t="s">
        <v>26</v>
      </c>
      <c r="J2090" s="102"/>
    </row>
    <row r="2091" spans="1:10" ht="12.75" customHeight="1" x14ac:dyDescent="0.25">
      <c r="A2091" s="101"/>
      <c r="B2091" s="80">
        <f>Invoice!B5268</f>
        <v>0</v>
      </c>
      <c r="C2091" s="88">
        <f>Invoice!E5268</f>
        <v>0</v>
      </c>
      <c r="D2091" s="89">
        <f>Invoice!H5268</f>
        <v>0</v>
      </c>
      <c r="E2091" s="81">
        <f t="shared" si="175"/>
        <v>0</v>
      </c>
      <c r="F2091" s="81"/>
      <c r="G2091" s="82">
        <f t="shared" si="176"/>
        <v>0</v>
      </c>
      <c r="H2091" s="83">
        <f t="shared" si="177"/>
        <v>0</v>
      </c>
      <c r="I2091" s="83" t="e">
        <f t="shared" si="178"/>
        <v>#DIV/0!</v>
      </c>
      <c r="J2091" s="103" t="e">
        <f t="shared" si="179"/>
        <v>#DIV/0!</v>
      </c>
    </row>
    <row r="2092" spans="1:10" ht="12.75" customHeight="1" x14ac:dyDescent="0.25">
      <c r="A2092" s="101"/>
      <c r="D2092" s="81"/>
      <c r="E2092" s="81">
        <f>(E2091*Invoice!I5268)+((E2091-(E2091*Invoice!I5268))*Invoice!J5268)</f>
        <v>0</v>
      </c>
      <c r="F2092" s="81"/>
      <c r="G2092" s="90">
        <f>E2092/1.11</f>
        <v>0</v>
      </c>
      <c r="H2092" s="91">
        <f>G2092*11%</f>
        <v>0</v>
      </c>
      <c r="I2092" s="91" t="e">
        <f>G2092/B2091</f>
        <v>#DIV/0!</v>
      </c>
      <c r="J2092" s="104" t="e">
        <f>H2092/B2091</f>
        <v>#DIV/0!</v>
      </c>
    </row>
    <row r="2093" spans="1:10" ht="12.75" customHeight="1" x14ac:dyDescent="0.25">
      <c r="A2093" s="101"/>
      <c r="D2093" s="81" t="s">
        <v>23</v>
      </c>
      <c r="E2093" s="81">
        <f>E2091-E2092</f>
        <v>0</v>
      </c>
      <c r="F2093" s="81"/>
      <c r="G2093" s="82">
        <f>G2091-G2092</f>
        <v>0</v>
      </c>
      <c r="H2093" s="82">
        <f>H2091-H2092</f>
        <v>0</v>
      </c>
      <c r="I2093" s="82" t="e">
        <f>I2091-I2092</f>
        <v>#DIV/0!</v>
      </c>
      <c r="J2093" s="105" t="e">
        <f>J2091-J2092</f>
        <v>#DIV/0!</v>
      </c>
    </row>
    <row r="2094" spans="1:10" ht="12.75" customHeight="1" x14ac:dyDescent="0.25">
      <c r="A2094" s="101"/>
      <c r="D2094" s="81"/>
      <c r="E2094" s="81"/>
      <c r="F2094" s="81"/>
      <c r="G2094" s="82"/>
      <c r="H2094" s="83">
        <f>G2093+H2093</f>
        <v>0</v>
      </c>
      <c r="I2094" s="83"/>
      <c r="J2094" s="103"/>
    </row>
    <row r="2095" spans="1:10" ht="12.75" customHeight="1" x14ac:dyDescent="0.25">
      <c r="A2095" s="101"/>
      <c r="B2095" s="79"/>
      <c r="D2095" s="81"/>
      <c r="E2095" s="81"/>
      <c r="F2095" s="81"/>
      <c r="G2095" s="82"/>
      <c r="H2095" s="83"/>
      <c r="I2095" s="83"/>
      <c r="J2095" s="103"/>
    </row>
    <row r="2096" spans="1:10" ht="12.75" customHeight="1" x14ac:dyDescent="0.25">
      <c r="A2096" s="101">
        <v>16</v>
      </c>
      <c r="B2096" s="84" t="s">
        <v>20</v>
      </c>
      <c r="C2096" s="84" t="s">
        <v>21</v>
      </c>
      <c r="D2096" s="85" t="s">
        <v>22</v>
      </c>
      <c r="E2096" s="85" t="s">
        <v>23</v>
      </c>
      <c r="F2096" s="85"/>
      <c r="G2096" s="86" t="s">
        <v>24</v>
      </c>
      <c r="H2096" s="87" t="s">
        <v>25</v>
      </c>
      <c r="I2096" s="87" t="s">
        <v>26</v>
      </c>
      <c r="J2096" s="102"/>
    </row>
    <row r="2097" spans="1:10" ht="12.75" customHeight="1" x14ac:dyDescent="0.25">
      <c r="A2097" s="101"/>
      <c r="B2097" s="80">
        <f>Invoice!B5269</f>
        <v>0</v>
      </c>
      <c r="C2097" s="88">
        <f>Invoice!E5269</f>
        <v>0</v>
      </c>
      <c r="D2097" s="89">
        <f>Invoice!H5269</f>
        <v>0</v>
      </c>
      <c r="E2097" s="81">
        <f t="shared" si="175"/>
        <v>0</v>
      </c>
      <c r="F2097" s="81"/>
      <c r="G2097" s="82">
        <f t="shared" si="176"/>
        <v>0</v>
      </c>
      <c r="H2097" s="83">
        <f t="shared" si="177"/>
        <v>0</v>
      </c>
      <c r="I2097" s="83" t="e">
        <f t="shared" si="178"/>
        <v>#DIV/0!</v>
      </c>
      <c r="J2097" s="103" t="e">
        <f t="shared" si="179"/>
        <v>#DIV/0!</v>
      </c>
    </row>
    <row r="2098" spans="1:10" ht="12.75" customHeight="1" x14ac:dyDescent="0.25">
      <c r="A2098" s="101"/>
      <c r="D2098" s="81"/>
      <c r="E2098" s="81">
        <f>(E2097*Invoice!I5269)+((E2097-(E2097*Invoice!I5269))*Invoice!J5269)</f>
        <v>0</v>
      </c>
      <c r="F2098" s="81"/>
      <c r="G2098" s="90">
        <f>E2098/1.11</f>
        <v>0</v>
      </c>
      <c r="H2098" s="91">
        <f>G2098*11%</f>
        <v>0</v>
      </c>
      <c r="I2098" s="91" t="e">
        <f>G2098/B2097</f>
        <v>#DIV/0!</v>
      </c>
      <c r="J2098" s="104" t="e">
        <f>H2098/B2097</f>
        <v>#DIV/0!</v>
      </c>
    </row>
    <row r="2099" spans="1:10" ht="12.75" customHeight="1" x14ac:dyDescent="0.25">
      <c r="A2099" s="101"/>
      <c r="D2099" s="81" t="s">
        <v>23</v>
      </c>
      <c r="E2099" s="81">
        <f>E2097-E2098</f>
        <v>0</v>
      </c>
      <c r="F2099" s="81"/>
      <c r="G2099" s="82">
        <f>G2097-G2098</f>
        <v>0</v>
      </c>
      <c r="H2099" s="82">
        <f>H2097-H2098</f>
        <v>0</v>
      </c>
      <c r="I2099" s="82" t="e">
        <f>I2097-I2098</f>
        <v>#DIV/0!</v>
      </c>
      <c r="J2099" s="105" t="e">
        <f>J2097-J2098</f>
        <v>#DIV/0!</v>
      </c>
    </row>
    <row r="2100" spans="1:10" ht="12.75" customHeight="1" x14ac:dyDescent="0.25">
      <c r="A2100" s="101"/>
      <c r="D2100" s="81"/>
      <c r="E2100" s="81"/>
      <c r="F2100" s="81"/>
      <c r="G2100" s="82"/>
      <c r="H2100" s="83">
        <f>G2099+H2099</f>
        <v>0</v>
      </c>
      <c r="I2100" s="83"/>
      <c r="J2100" s="103"/>
    </row>
    <row r="2101" spans="1:10" ht="12.75" customHeight="1" x14ac:dyDescent="0.25">
      <c r="A2101" s="101"/>
      <c r="C2101" s="88"/>
      <c r="D2101" s="89"/>
      <c r="E2101" s="81"/>
      <c r="F2101" s="81"/>
      <c r="G2101" s="82"/>
      <c r="H2101" s="83"/>
      <c r="I2101" s="83"/>
      <c r="J2101" s="103"/>
    </row>
    <row r="2102" spans="1:10" ht="12.75" customHeight="1" x14ac:dyDescent="0.25">
      <c r="A2102" s="106"/>
      <c r="B2102" s="107"/>
      <c r="C2102" s="107"/>
      <c r="D2102" s="107"/>
      <c r="E2102" s="107"/>
      <c r="F2102" s="107"/>
      <c r="G2102" s="108">
        <f>G2009+G2015+G2021+G2027+G2033+G2039+G2045+G2051+G2057+G2063+G2069+G2075+G2081+G2087+G2093+G2099</f>
        <v>0</v>
      </c>
      <c r="H2102" s="108">
        <f>H2009+H2015+H2021+H2027+H2033+H2039+H2045+H2051+H2057+H2063+H2069+H2075+H2081+H2087+H2093+H2099</f>
        <v>0</v>
      </c>
      <c r="I2102" s="107"/>
      <c r="J2102" s="109">
        <f>H2010+H2016+H2022+H2028+H2034+H2040+H2046+H2052+H2058+H2064+H2070+H2076+H2082+H2088+H2094+H2100</f>
        <v>0</v>
      </c>
    </row>
    <row r="2104" spans="1:10" ht="12.75" customHeight="1" x14ac:dyDescent="0.25">
      <c r="A2104" s="94" t="s">
        <v>1</v>
      </c>
      <c r="B2104" s="95">
        <f>Invoice!E5360</f>
        <v>23120048</v>
      </c>
      <c r="C2104" s="96"/>
      <c r="D2104" s="97"/>
      <c r="E2104" s="97"/>
      <c r="F2104" s="97"/>
      <c r="G2104" s="98"/>
      <c r="H2104" s="99"/>
      <c r="I2104" s="99"/>
      <c r="J2104" s="100"/>
    </row>
    <row r="2105" spans="1:10" ht="12.75" customHeight="1" x14ac:dyDescent="0.25">
      <c r="A2105" s="101">
        <v>1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Invoice!B5368</f>
        <v>0</v>
      </c>
      <c r="C2106" s="88">
        <f>Invoice!E5368</f>
        <v>0</v>
      </c>
      <c r="D2106" s="89">
        <f>Invoice!H5368</f>
        <v>0</v>
      </c>
      <c r="E2106" s="81">
        <f>D2106*B2106</f>
        <v>0</v>
      </c>
      <c r="F2106" s="81"/>
      <c r="G2106" s="82">
        <f>E2106/1.11</f>
        <v>0</v>
      </c>
      <c r="H2106" s="83">
        <f>G2106*11%</f>
        <v>0</v>
      </c>
      <c r="I2106" s="83" t="e">
        <f>G2106/B2106</f>
        <v>#DIV/0!</v>
      </c>
      <c r="J2106" s="103" t="e">
        <f>H2106/B2106</f>
        <v>#DIV/0!</v>
      </c>
    </row>
    <row r="2107" spans="1:10" ht="12.75" customHeight="1" x14ac:dyDescent="0.25">
      <c r="A2107" s="101"/>
      <c r="D2107" s="81"/>
      <c r="E2107" s="81">
        <f>(E2106*Invoice!I5368)+((E2106-(E2106*Invoice!I5368))*Invoice!J5368)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2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Invoice!B5369</f>
        <v>0</v>
      </c>
      <c r="C2112" s="88">
        <f>Invoice!E5369</f>
        <v>0</v>
      </c>
      <c r="D2112" s="89">
        <f>Invoice!H5369</f>
        <v>0</v>
      </c>
      <c r="E2112" s="81">
        <f t="shared" ref="E2112:E2196" si="180">D2112*B2112</f>
        <v>0</v>
      </c>
      <c r="F2112" s="81"/>
      <c r="G2112" s="82">
        <f t="shared" ref="G2112:G2196" si="181">E2112/1.11</f>
        <v>0</v>
      </c>
      <c r="H2112" s="83">
        <f t="shared" ref="H2112:H2196" si="182">G2112*11%</f>
        <v>0</v>
      </c>
      <c r="I2112" s="83" t="e">
        <f t="shared" ref="I2112:I2196" si="183">G2112/B2112</f>
        <v>#DIV/0!</v>
      </c>
      <c r="J2112" s="103" t="e">
        <f t="shared" ref="J2112:J2196" si="184">H2112/B2112</f>
        <v>#DIV/0!</v>
      </c>
    </row>
    <row r="2113" spans="1:10" ht="12.75" customHeight="1" x14ac:dyDescent="0.25">
      <c r="A2113" s="101"/>
      <c r="D2113" s="81"/>
      <c r="E2113" s="81">
        <f>(E2112*Invoice!I5369)+((E2112-(E2112*Invoice!I5369))*Invoice!J5369)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3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Invoice!B5370</f>
        <v>0</v>
      </c>
      <c r="C2118" s="88">
        <f>Invoice!E5370</f>
        <v>0</v>
      </c>
      <c r="D2118" s="89">
        <f>Invoice!H5370</f>
        <v>0</v>
      </c>
      <c r="E2118" s="81">
        <f t="shared" si="180"/>
        <v>0</v>
      </c>
      <c r="F2118" s="81"/>
      <c r="G2118" s="82">
        <f t="shared" si="181"/>
        <v>0</v>
      </c>
      <c r="H2118" s="83">
        <f t="shared" si="182"/>
        <v>0</v>
      </c>
      <c r="I2118" s="83" t="e">
        <f t="shared" si="183"/>
        <v>#DIV/0!</v>
      </c>
      <c r="J2118" s="103" t="e">
        <f t="shared" si="184"/>
        <v>#DIV/0!</v>
      </c>
    </row>
    <row r="2119" spans="1:10" ht="12.75" customHeight="1" x14ac:dyDescent="0.25">
      <c r="A2119" s="101"/>
      <c r="D2119" s="81"/>
      <c r="E2119" s="81">
        <f>(E2118*Invoice!I5370)+((E2118-(E2118*Invoice!I5370))*Invoice!J5370)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4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Invoice!B5371</f>
        <v>0</v>
      </c>
      <c r="C2124" s="88">
        <f>Invoice!E5371</f>
        <v>0</v>
      </c>
      <c r="D2124" s="89">
        <f>Invoice!H5371</f>
        <v>0</v>
      </c>
      <c r="E2124" s="81">
        <f t="shared" si="180"/>
        <v>0</v>
      </c>
      <c r="F2124" s="81"/>
      <c r="G2124" s="82">
        <f t="shared" si="181"/>
        <v>0</v>
      </c>
      <c r="H2124" s="83">
        <f t="shared" si="182"/>
        <v>0</v>
      </c>
      <c r="I2124" s="83" t="e">
        <f t="shared" si="183"/>
        <v>#DIV/0!</v>
      </c>
      <c r="J2124" s="103" t="e">
        <f t="shared" si="184"/>
        <v>#DIV/0!</v>
      </c>
    </row>
    <row r="2125" spans="1:10" ht="12.75" customHeight="1" x14ac:dyDescent="0.25">
      <c r="A2125" s="101"/>
      <c r="D2125" s="81"/>
      <c r="E2125" s="81">
        <f>(E2124*Invoice!I5371)+((E2124-(E2124*Invoice!I5371))*Invoice!J5371)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5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Invoice!B5372</f>
        <v>0</v>
      </c>
      <c r="C2130" s="88">
        <f>Invoice!E5372</f>
        <v>0</v>
      </c>
      <c r="D2130" s="89">
        <f>Invoice!H5372</f>
        <v>0</v>
      </c>
      <c r="E2130" s="81">
        <f t="shared" si="180"/>
        <v>0</v>
      </c>
      <c r="F2130" s="81"/>
      <c r="G2130" s="82">
        <f t="shared" si="181"/>
        <v>0</v>
      </c>
      <c r="H2130" s="83">
        <f t="shared" si="182"/>
        <v>0</v>
      </c>
      <c r="I2130" s="83" t="e">
        <f t="shared" si="183"/>
        <v>#DIV/0!</v>
      </c>
      <c r="J2130" s="103" t="e">
        <f t="shared" si="184"/>
        <v>#DIV/0!</v>
      </c>
    </row>
    <row r="2131" spans="1:10" ht="12.75" customHeight="1" x14ac:dyDescent="0.25">
      <c r="A2131" s="101"/>
      <c r="D2131" s="81"/>
      <c r="E2131" s="81">
        <f>(E2130*Invoice!I5372)+((E2130-(E2130*Invoice!I5372))*Invoice!J5372)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6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Invoice!B5373</f>
        <v>0</v>
      </c>
      <c r="C2136" s="88">
        <f>Invoice!E5373</f>
        <v>0</v>
      </c>
      <c r="D2136" s="89">
        <f>Invoice!H5373</f>
        <v>0</v>
      </c>
      <c r="E2136" s="81">
        <f t="shared" si="180"/>
        <v>0</v>
      </c>
      <c r="F2136" s="81"/>
      <c r="G2136" s="82">
        <f t="shared" si="181"/>
        <v>0</v>
      </c>
      <c r="H2136" s="83">
        <f t="shared" si="182"/>
        <v>0</v>
      </c>
      <c r="I2136" s="83" t="e">
        <f t="shared" si="183"/>
        <v>#DIV/0!</v>
      </c>
      <c r="J2136" s="103" t="e">
        <f t="shared" si="184"/>
        <v>#DIV/0!</v>
      </c>
    </row>
    <row r="2137" spans="1:10" ht="12.75" customHeight="1" x14ac:dyDescent="0.25">
      <c r="A2137" s="101"/>
      <c r="D2137" s="81"/>
      <c r="E2137" s="81">
        <f>(E2136*Invoice!I5373)+((E2136-(E2136*Invoice!I5373))*Invoice!J5373)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7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Invoice!B5374</f>
        <v>0</v>
      </c>
      <c r="C2142" s="88">
        <f>Invoice!E5374</f>
        <v>0</v>
      </c>
      <c r="D2142" s="89">
        <f>Invoice!H5374</f>
        <v>0</v>
      </c>
      <c r="E2142" s="81">
        <f t="shared" si="180"/>
        <v>0</v>
      </c>
      <c r="F2142" s="81"/>
      <c r="G2142" s="82">
        <f t="shared" si="181"/>
        <v>0</v>
      </c>
      <c r="H2142" s="83">
        <f t="shared" si="182"/>
        <v>0</v>
      </c>
      <c r="I2142" s="83" t="e">
        <f t="shared" si="183"/>
        <v>#DIV/0!</v>
      </c>
      <c r="J2142" s="103" t="e">
        <f t="shared" si="184"/>
        <v>#DIV/0!</v>
      </c>
    </row>
    <row r="2143" spans="1:10" ht="12.75" customHeight="1" x14ac:dyDescent="0.25">
      <c r="A2143" s="101"/>
      <c r="D2143" s="81"/>
      <c r="E2143" s="81">
        <f>(E2142*Invoice!I5374)+((E2142-(E2142*Invoice!I5374))*Invoice!J5374)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8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Invoice!B5375</f>
        <v>0</v>
      </c>
      <c r="C2148" s="88">
        <f>Invoice!E5375</f>
        <v>0</v>
      </c>
      <c r="D2148" s="89">
        <f>Invoice!H5375</f>
        <v>0</v>
      </c>
      <c r="E2148" s="81">
        <f t="shared" si="180"/>
        <v>0</v>
      </c>
      <c r="F2148" s="81"/>
      <c r="G2148" s="82">
        <f t="shared" si="181"/>
        <v>0</v>
      </c>
      <c r="H2148" s="83">
        <f t="shared" si="182"/>
        <v>0</v>
      </c>
      <c r="I2148" s="83" t="e">
        <f t="shared" si="183"/>
        <v>#DIV/0!</v>
      </c>
      <c r="J2148" s="103" t="e">
        <f t="shared" si="184"/>
        <v>#DIV/0!</v>
      </c>
    </row>
    <row r="2149" spans="1:10" ht="12.75" customHeight="1" x14ac:dyDescent="0.25">
      <c r="A2149" s="101"/>
      <c r="D2149" s="81"/>
      <c r="E2149" s="81">
        <f>(E2148*Invoice!I5375)+((E2148-(E2148*Invoice!I5375))*Invoice!J5375)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9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Invoice!B5376</f>
        <v>0</v>
      </c>
      <c r="C2154" s="88">
        <f>Invoice!E5376</f>
        <v>0</v>
      </c>
      <c r="D2154" s="89">
        <f>Invoice!H5376</f>
        <v>0</v>
      </c>
      <c r="E2154" s="81">
        <f t="shared" si="180"/>
        <v>0</v>
      </c>
      <c r="F2154" s="81"/>
      <c r="G2154" s="82">
        <f t="shared" si="181"/>
        <v>0</v>
      </c>
      <c r="H2154" s="83">
        <f t="shared" si="182"/>
        <v>0</v>
      </c>
      <c r="I2154" s="83" t="e">
        <f t="shared" si="183"/>
        <v>#DIV/0!</v>
      </c>
      <c r="J2154" s="103" t="e">
        <f t="shared" si="184"/>
        <v>#DIV/0!</v>
      </c>
    </row>
    <row r="2155" spans="1:10" ht="12.75" customHeight="1" x14ac:dyDescent="0.25">
      <c r="A2155" s="101"/>
      <c r="D2155" s="81"/>
      <c r="E2155" s="81">
        <f>(E2154*Invoice!I5376)+((E2154-(E2154*Invoice!I5376))*Invoice!J5376)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10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Invoice!B5377</f>
        <v>0</v>
      </c>
      <c r="C2160" s="88">
        <f>Invoice!E5377</f>
        <v>0</v>
      </c>
      <c r="D2160" s="89">
        <f>Invoice!H5377</f>
        <v>0</v>
      </c>
      <c r="E2160" s="81">
        <f t="shared" si="180"/>
        <v>0</v>
      </c>
      <c r="F2160" s="81"/>
      <c r="G2160" s="82">
        <f t="shared" si="181"/>
        <v>0</v>
      </c>
      <c r="H2160" s="83">
        <f t="shared" si="182"/>
        <v>0</v>
      </c>
      <c r="I2160" s="83" t="e">
        <f t="shared" si="183"/>
        <v>#DIV/0!</v>
      </c>
      <c r="J2160" s="103" t="e">
        <f t="shared" si="184"/>
        <v>#DIV/0!</v>
      </c>
    </row>
    <row r="2161" spans="1:10" ht="12.75" customHeight="1" x14ac:dyDescent="0.25">
      <c r="A2161" s="101"/>
      <c r="D2161" s="81"/>
      <c r="E2161" s="81">
        <f>(E2160*Invoice!I5377)+((E2160-(E2160*Invoice!I5377))*Invoice!J5377)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11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Invoice!B5378</f>
        <v>0</v>
      </c>
      <c r="C2166" s="88">
        <f>Invoice!E5378</f>
        <v>0</v>
      </c>
      <c r="D2166" s="89">
        <f>Invoice!H5378</f>
        <v>0</v>
      </c>
      <c r="E2166" s="81">
        <f t="shared" si="180"/>
        <v>0</v>
      </c>
      <c r="F2166" s="81"/>
      <c r="G2166" s="82">
        <f t="shared" si="181"/>
        <v>0</v>
      </c>
      <c r="H2166" s="83">
        <f t="shared" si="182"/>
        <v>0</v>
      </c>
      <c r="I2166" s="83" t="e">
        <f t="shared" si="183"/>
        <v>#DIV/0!</v>
      </c>
      <c r="J2166" s="103" t="e">
        <f t="shared" si="184"/>
        <v>#DIV/0!</v>
      </c>
    </row>
    <row r="2167" spans="1:10" ht="12.75" customHeight="1" x14ac:dyDescent="0.25">
      <c r="A2167" s="101"/>
      <c r="D2167" s="81"/>
      <c r="E2167" s="81">
        <f>(E2166*Invoice!I5378)+((E2166-(E2166*Invoice!I5378))*Invoice!J5378)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12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Invoice!B5379</f>
        <v>0</v>
      </c>
      <c r="C2172" s="88">
        <f>Invoice!E5379</f>
        <v>0</v>
      </c>
      <c r="D2172" s="89">
        <f>Invoice!H5379</f>
        <v>0</v>
      </c>
      <c r="E2172" s="81">
        <f t="shared" si="180"/>
        <v>0</v>
      </c>
      <c r="F2172" s="81"/>
      <c r="G2172" s="82">
        <f t="shared" si="181"/>
        <v>0</v>
      </c>
      <c r="H2172" s="83">
        <f t="shared" si="182"/>
        <v>0</v>
      </c>
      <c r="I2172" s="83" t="e">
        <f t="shared" si="183"/>
        <v>#DIV/0!</v>
      </c>
      <c r="J2172" s="103" t="e">
        <f t="shared" si="184"/>
        <v>#DIV/0!</v>
      </c>
    </row>
    <row r="2173" spans="1:10" ht="12.75" customHeight="1" x14ac:dyDescent="0.25">
      <c r="A2173" s="101"/>
      <c r="D2173" s="81"/>
      <c r="E2173" s="81">
        <f>(E2172*Invoice!I5379)+((E2172-(E2172*Invoice!I5379))*Invoice!J5379)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B2176" s="79"/>
      <c r="D2176" s="81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1">
        <v>13</v>
      </c>
      <c r="B2177" s="84" t="s">
        <v>20</v>
      </c>
      <c r="C2177" s="84" t="s">
        <v>21</v>
      </c>
      <c r="D2177" s="85" t="s">
        <v>22</v>
      </c>
      <c r="E2177" s="85" t="s">
        <v>23</v>
      </c>
      <c r="F2177" s="85"/>
      <c r="G2177" s="86" t="s">
        <v>24</v>
      </c>
      <c r="H2177" s="87" t="s">
        <v>25</v>
      </c>
      <c r="I2177" s="87" t="s">
        <v>26</v>
      </c>
      <c r="J2177" s="102"/>
    </row>
    <row r="2178" spans="1:10" ht="12.75" customHeight="1" x14ac:dyDescent="0.25">
      <c r="A2178" s="101"/>
      <c r="B2178" s="80">
        <f>Invoice!B5380</f>
        <v>0</v>
      </c>
      <c r="C2178" s="88">
        <f>Invoice!E5380</f>
        <v>0</v>
      </c>
      <c r="D2178" s="89">
        <f>Invoice!H5380</f>
        <v>0</v>
      </c>
      <c r="E2178" s="81">
        <f t="shared" si="180"/>
        <v>0</v>
      </c>
      <c r="F2178" s="81"/>
      <c r="G2178" s="82">
        <f t="shared" si="181"/>
        <v>0</v>
      </c>
      <c r="H2178" s="83">
        <f t="shared" si="182"/>
        <v>0</v>
      </c>
      <c r="I2178" s="83" t="e">
        <f t="shared" si="183"/>
        <v>#DIV/0!</v>
      </c>
      <c r="J2178" s="103" t="e">
        <f t="shared" si="184"/>
        <v>#DIV/0!</v>
      </c>
    </row>
    <row r="2179" spans="1:10" ht="12.75" customHeight="1" x14ac:dyDescent="0.25">
      <c r="A2179" s="101"/>
      <c r="D2179" s="81"/>
      <c r="E2179" s="81">
        <f>(E2178*Invoice!I5380)+((E2178-(E2178*Invoice!I5380))*Invoice!J5380)</f>
        <v>0</v>
      </c>
      <c r="F2179" s="81"/>
      <c r="G2179" s="90">
        <f>E2179/1.11</f>
        <v>0</v>
      </c>
      <c r="H2179" s="91">
        <f>G2179*11%</f>
        <v>0</v>
      </c>
      <c r="I2179" s="91" t="e">
        <f>G2179/B2178</f>
        <v>#DIV/0!</v>
      </c>
      <c r="J2179" s="104" t="e">
        <f>H2179/B2178</f>
        <v>#DIV/0!</v>
      </c>
    </row>
    <row r="2180" spans="1:10" ht="12.75" customHeight="1" x14ac:dyDescent="0.25">
      <c r="A2180" s="101"/>
      <c r="D2180" s="81" t="s">
        <v>23</v>
      </c>
      <c r="E2180" s="81">
        <f>E2178-E2179</f>
        <v>0</v>
      </c>
      <c r="F2180" s="81"/>
      <c r="G2180" s="82">
        <f>G2178-G2179</f>
        <v>0</v>
      </c>
      <c r="H2180" s="82">
        <f>H2178-H2179</f>
        <v>0</v>
      </c>
      <c r="I2180" s="82" t="e">
        <f>I2178-I2179</f>
        <v>#DIV/0!</v>
      </c>
      <c r="J2180" s="105" t="e">
        <f>J2178-J2179</f>
        <v>#DIV/0!</v>
      </c>
    </row>
    <row r="2181" spans="1:10" ht="12.75" customHeight="1" x14ac:dyDescent="0.25">
      <c r="A2181" s="101"/>
      <c r="D2181" s="81"/>
      <c r="E2181" s="81"/>
      <c r="F2181" s="81"/>
      <c r="G2181" s="82"/>
      <c r="H2181" s="83">
        <f>G2180+H2180</f>
        <v>0</v>
      </c>
      <c r="I2181" s="83"/>
      <c r="J2181" s="103"/>
    </row>
    <row r="2182" spans="1:10" ht="12.75" customHeight="1" x14ac:dyDescent="0.25">
      <c r="A2182" s="101"/>
      <c r="B2182" s="79"/>
      <c r="D2182" s="81"/>
      <c r="E2182" s="81"/>
      <c r="F2182" s="81"/>
      <c r="G2182" s="82"/>
      <c r="H2182" s="83"/>
      <c r="I2182" s="83"/>
      <c r="J2182" s="103"/>
    </row>
    <row r="2183" spans="1:10" ht="12.75" customHeight="1" x14ac:dyDescent="0.25">
      <c r="A2183" s="101">
        <v>14</v>
      </c>
      <c r="B2183" s="84" t="s">
        <v>20</v>
      </c>
      <c r="C2183" s="84" t="s">
        <v>21</v>
      </c>
      <c r="D2183" s="85" t="s">
        <v>22</v>
      </c>
      <c r="E2183" s="85" t="s">
        <v>23</v>
      </c>
      <c r="F2183" s="85"/>
      <c r="G2183" s="86" t="s">
        <v>24</v>
      </c>
      <c r="H2183" s="87" t="s">
        <v>25</v>
      </c>
      <c r="I2183" s="87" t="s">
        <v>26</v>
      </c>
      <c r="J2183" s="102"/>
    </row>
    <row r="2184" spans="1:10" ht="12.75" customHeight="1" x14ac:dyDescent="0.25">
      <c r="A2184" s="101"/>
      <c r="B2184" s="80">
        <f>Invoice!B5381</f>
        <v>0</v>
      </c>
      <c r="C2184" s="88">
        <f>Invoice!E5381</f>
        <v>0</v>
      </c>
      <c r="D2184" s="89">
        <f>Invoice!H5381</f>
        <v>0</v>
      </c>
      <c r="E2184" s="81">
        <f t="shared" si="180"/>
        <v>0</v>
      </c>
      <c r="F2184" s="81"/>
      <c r="G2184" s="82">
        <f t="shared" si="181"/>
        <v>0</v>
      </c>
      <c r="H2184" s="83">
        <f t="shared" si="182"/>
        <v>0</v>
      </c>
      <c r="I2184" s="83" t="e">
        <f t="shared" si="183"/>
        <v>#DIV/0!</v>
      </c>
      <c r="J2184" s="103" t="e">
        <f t="shared" si="184"/>
        <v>#DIV/0!</v>
      </c>
    </row>
    <row r="2185" spans="1:10" ht="12.75" customHeight="1" x14ac:dyDescent="0.25">
      <c r="A2185" s="101"/>
      <c r="D2185" s="81"/>
      <c r="E2185" s="81">
        <f>(E2184*Invoice!I5381)+((E2184-(E2184*Invoice!I5381))*Invoice!J5381)</f>
        <v>0</v>
      </c>
      <c r="F2185" s="81"/>
      <c r="G2185" s="90">
        <f>E2185/1.11</f>
        <v>0</v>
      </c>
      <c r="H2185" s="91">
        <f>G2185*11%</f>
        <v>0</v>
      </c>
      <c r="I2185" s="91" t="e">
        <f>G2185/B2184</f>
        <v>#DIV/0!</v>
      </c>
      <c r="J2185" s="104" t="e">
        <f>H2185/B2184</f>
        <v>#DIV/0!</v>
      </c>
    </row>
    <row r="2186" spans="1:10" ht="12.75" customHeight="1" x14ac:dyDescent="0.25">
      <c r="A2186" s="101"/>
      <c r="D2186" s="81" t="s">
        <v>23</v>
      </c>
      <c r="E2186" s="81">
        <f>E2184-E2185</f>
        <v>0</v>
      </c>
      <c r="F2186" s="81"/>
      <c r="G2186" s="82">
        <f>G2184-G2185</f>
        <v>0</v>
      </c>
      <c r="H2186" s="82">
        <f>H2184-H2185</f>
        <v>0</v>
      </c>
      <c r="I2186" s="82" t="e">
        <f>I2184-I2185</f>
        <v>#DIV/0!</v>
      </c>
      <c r="J2186" s="105" t="e">
        <f>J2184-J2185</f>
        <v>#DIV/0!</v>
      </c>
    </row>
    <row r="2187" spans="1:10" ht="12.75" customHeight="1" x14ac:dyDescent="0.25">
      <c r="A2187" s="101"/>
      <c r="D2187" s="81"/>
      <c r="E2187" s="81"/>
      <c r="F2187" s="81"/>
      <c r="G2187" s="82"/>
      <c r="H2187" s="83">
        <f>G2186+H2186</f>
        <v>0</v>
      </c>
      <c r="I2187" s="83"/>
      <c r="J2187" s="103"/>
    </row>
    <row r="2188" spans="1:10" ht="12.75" customHeight="1" x14ac:dyDescent="0.25">
      <c r="A2188" s="101"/>
      <c r="B2188" s="79"/>
      <c r="D2188" s="81"/>
      <c r="E2188" s="81"/>
      <c r="F2188" s="81"/>
      <c r="G2188" s="82"/>
      <c r="H2188" s="83"/>
      <c r="I2188" s="83"/>
      <c r="J2188" s="103"/>
    </row>
    <row r="2189" spans="1:10" ht="12.75" customHeight="1" x14ac:dyDescent="0.25">
      <c r="A2189" s="101">
        <v>15</v>
      </c>
      <c r="B2189" s="84" t="s">
        <v>20</v>
      </c>
      <c r="C2189" s="84" t="s">
        <v>21</v>
      </c>
      <c r="D2189" s="85" t="s">
        <v>22</v>
      </c>
      <c r="E2189" s="85" t="s">
        <v>23</v>
      </c>
      <c r="F2189" s="85"/>
      <c r="G2189" s="86" t="s">
        <v>24</v>
      </c>
      <c r="H2189" s="87" t="s">
        <v>25</v>
      </c>
      <c r="I2189" s="87" t="s">
        <v>26</v>
      </c>
      <c r="J2189" s="102"/>
    </row>
    <row r="2190" spans="1:10" ht="12.75" customHeight="1" x14ac:dyDescent="0.25">
      <c r="A2190" s="101"/>
      <c r="B2190" s="80">
        <f>Invoice!B5382</f>
        <v>0</v>
      </c>
      <c r="C2190" s="88">
        <f>Invoice!E5382</f>
        <v>0</v>
      </c>
      <c r="D2190" s="89">
        <f>Invoice!H5382</f>
        <v>0</v>
      </c>
      <c r="E2190" s="81">
        <f t="shared" si="180"/>
        <v>0</v>
      </c>
      <c r="F2190" s="81"/>
      <c r="G2190" s="82">
        <f t="shared" si="181"/>
        <v>0</v>
      </c>
      <c r="H2190" s="83">
        <f t="shared" si="182"/>
        <v>0</v>
      </c>
      <c r="I2190" s="83" t="e">
        <f t="shared" si="183"/>
        <v>#DIV/0!</v>
      </c>
      <c r="J2190" s="103" t="e">
        <f t="shared" si="184"/>
        <v>#DIV/0!</v>
      </c>
    </row>
    <row r="2191" spans="1:10" ht="12.75" customHeight="1" x14ac:dyDescent="0.25">
      <c r="A2191" s="101"/>
      <c r="D2191" s="81"/>
      <c r="E2191" s="81">
        <f>(E2190*Invoice!I5382)+((E2190-(E2190*Invoice!I5382))*Invoice!J5382)</f>
        <v>0</v>
      </c>
      <c r="F2191" s="81"/>
      <c r="G2191" s="90">
        <f>E2191/1.11</f>
        <v>0</v>
      </c>
      <c r="H2191" s="91">
        <f>G2191*11%</f>
        <v>0</v>
      </c>
      <c r="I2191" s="91" t="e">
        <f>G2191/B2190</f>
        <v>#DIV/0!</v>
      </c>
      <c r="J2191" s="104" t="e">
        <f>H2191/B2190</f>
        <v>#DIV/0!</v>
      </c>
    </row>
    <row r="2192" spans="1:10" ht="12.75" customHeight="1" x14ac:dyDescent="0.25">
      <c r="A2192" s="101"/>
      <c r="D2192" s="81" t="s">
        <v>23</v>
      </c>
      <c r="E2192" s="81">
        <f>E2190-E2191</f>
        <v>0</v>
      </c>
      <c r="F2192" s="81"/>
      <c r="G2192" s="82">
        <f>G2190-G2191</f>
        <v>0</v>
      </c>
      <c r="H2192" s="82">
        <f>H2190-H2191</f>
        <v>0</v>
      </c>
      <c r="I2192" s="82" t="e">
        <f>I2190-I2191</f>
        <v>#DIV/0!</v>
      </c>
      <c r="J2192" s="105" t="e">
        <f>J2190-J2191</f>
        <v>#DIV/0!</v>
      </c>
    </row>
    <row r="2193" spans="1:10" ht="12.75" customHeight="1" x14ac:dyDescent="0.25">
      <c r="A2193" s="101"/>
      <c r="D2193" s="81"/>
      <c r="E2193" s="81"/>
      <c r="F2193" s="81"/>
      <c r="G2193" s="82"/>
      <c r="H2193" s="83">
        <f>G2192+H2192</f>
        <v>0</v>
      </c>
      <c r="I2193" s="83"/>
      <c r="J2193" s="103"/>
    </row>
    <row r="2194" spans="1:10" ht="12.75" customHeight="1" x14ac:dyDescent="0.25">
      <c r="A2194" s="101"/>
      <c r="B2194" s="79"/>
      <c r="D2194" s="81"/>
      <c r="E2194" s="81"/>
      <c r="F2194" s="81"/>
      <c r="G2194" s="82"/>
      <c r="H2194" s="83"/>
      <c r="I2194" s="83"/>
      <c r="J2194" s="103"/>
    </row>
    <row r="2195" spans="1:10" ht="12.75" customHeight="1" x14ac:dyDescent="0.25">
      <c r="A2195" s="101">
        <v>16</v>
      </c>
      <c r="B2195" s="84" t="s">
        <v>20</v>
      </c>
      <c r="C2195" s="84" t="s">
        <v>21</v>
      </c>
      <c r="D2195" s="85" t="s">
        <v>22</v>
      </c>
      <c r="E2195" s="85" t="s">
        <v>23</v>
      </c>
      <c r="F2195" s="85"/>
      <c r="G2195" s="86" t="s">
        <v>24</v>
      </c>
      <c r="H2195" s="87" t="s">
        <v>25</v>
      </c>
      <c r="I2195" s="87" t="s">
        <v>26</v>
      </c>
      <c r="J2195" s="102"/>
    </row>
    <row r="2196" spans="1:10" ht="12.75" customHeight="1" x14ac:dyDescent="0.25">
      <c r="A2196" s="101"/>
      <c r="B2196" s="80">
        <f>Invoice!B5383</f>
        <v>0</v>
      </c>
      <c r="C2196" s="88">
        <f>Invoice!E5383</f>
        <v>0</v>
      </c>
      <c r="D2196" s="89">
        <f>Invoice!H5383</f>
        <v>0</v>
      </c>
      <c r="E2196" s="81">
        <f t="shared" si="180"/>
        <v>0</v>
      </c>
      <c r="F2196" s="81"/>
      <c r="G2196" s="82">
        <f t="shared" si="181"/>
        <v>0</v>
      </c>
      <c r="H2196" s="83">
        <f t="shared" si="182"/>
        <v>0</v>
      </c>
      <c r="I2196" s="83" t="e">
        <f t="shared" si="183"/>
        <v>#DIV/0!</v>
      </c>
      <c r="J2196" s="103" t="e">
        <f t="shared" si="184"/>
        <v>#DIV/0!</v>
      </c>
    </row>
    <row r="2197" spans="1:10" ht="12.75" customHeight="1" x14ac:dyDescent="0.25">
      <c r="A2197" s="101"/>
      <c r="D2197" s="81"/>
      <c r="E2197" s="81">
        <f>(E2196*Invoice!I5383)+((E2196-(E2196*Invoice!I5383))*Invoice!J5383)</f>
        <v>0</v>
      </c>
      <c r="F2197" s="81"/>
      <c r="G2197" s="90">
        <f>E2197/1.11</f>
        <v>0</v>
      </c>
      <c r="H2197" s="91">
        <f>G2197*11%</f>
        <v>0</v>
      </c>
      <c r="I2197" s="91" t="e">
        <f>G2197/B2196</f>
        <v>#DIV/0!</v>
      </c>
      <c r="J2197" s="104" t="e">
        <f>H2197/B2196</f>
        <v>#DIV/0!</v>
      </c>
    </row>
    <row r="2198" spans="1:10" ht="12.75" customHeight="1" x14ac:dyDescent="0.25">
      <c r="A2198" s="101"/>
      <c r="D2198" s="81" t="s">
        <v>23</v>
      </c>
      <c r="E2198" s="81">
        <f>E2196-E2197</f>
        <v>0</v>
      </c>
      <c r="F2198" s="81"/>
      <c r="G2198" s="82">
        <f>G2196-G2197</f>
        <v>0</v>
      </c>
      <c r="H2198" s="82">
        <f>H2196-H2197</f>
        <v>0</v>
      </c>
      <c r="I2198" s="82" t="e">
        <f>I2196-I2197</f>
        <v>#DIV/0!</v>
      </c>
      <c r="J2198" s="105" t="e">
        <f>J2196-J2197</f>
        <v>#DIV/0!</v>
      </c>
    </row>
    <row r="2199" spans="1:10" ht="12.75" customHeight="1" x14ac:dyDescent="0.25">
      <c r="A2199" s="101"/>
      <c r="D2199" s="81"/>
      <c r="E2199" s="81"/>
      <c r="F2199" s="81"/>
      <c r="G2199" s="82"/>
      <c r="H2199" s="83">
        <f>G2198+H2198</f>
        <v>0</v>
      </c>
      <c r="I2199" s="83"/>
      <c r="J2199" s="103"/>
    </row>
    <row r="2200" spans="1:10" ht="12.75" customHeight="1" x14ac:dyDescent="0.25">
      <c r="A2200" s="101"/>
      <c r="C2200" s="88"/>
      <c r="D2200" s="89"/>
      <c r="E2200" s="81"/>
      <c r="F2200" s="81"/>
      <c r="G2200" s="82"/>
      <c r="H2200" s="83"/>
      <c r="I2200" s="83"/>
      <c r="J2200" s="103"/>
    </row>
    <row r="2201" spans="1:10" ht="12.75" customHeight="1" x14ac:dyDescent="0.25">
      <c r="A2201" s="106"/>
      <c r="B2201" s="107"/>
      <c r="C2201" s="107"/>
      <c r="D2201" s="107"/>
      <c r="E2201" s="107"/>
      <c r="F2201" s="107"/>
      <c r="G2201" s="108">
        <f>G2108+G2114+G2120+G2126+G2132+G2138+G2144+G2150+G2156+G2162+G2168+G2174+G2180+G2186+G2192+G2198</f>
        <v>0</v>
      </c>
      <c r="H2201" s="108">
        <f>H2108+H2114+H2120+H2126+H2132+H2138+H2144+H2150+H2156+H2162+H2168+H2174+H2180+H2186+H2192+H2198</f>
        <v>0</v>
      </c>
      <c r="I2201" s="107"/>
      <c r="J2201" s="109">
        <f>H2109+H2115+H2121+H2127+H2133+H2139+H2145+H2151+H2157+H2163+H2169+H2175+H2181+H2187+H2193+H2199</f>
        <v>0</v>
      </c>
    </row>
    <row r="2203" spans="1:10" ht="12.75" customHeight="1" x14ac:dyDescent="0.25">
      <c r="A2203" s="94" t="s">
        <v>1</v>
      </c>
      <c r="B2203" s="95">
        <f>Invoice!E5474</f>
        <v>23120049</v>
      </c>
      <c r="C2203" s="96"/>
      <c r="D2203" s="97"/>
      <c r="E2203" s="97"/>
      <c r="F2203" s="97"/>
      <c r="G2203" s="98"/>
      <c r="H2203" s="99"/>
      <c r="I2203" s="99"/>
      <c r="J2203" s="100"/>
    </row>
    <row r="2204" spans="1:10" ht="12.75" customHeight="1" x14ac:dyDescent="0.25">
      <c r="A2204" s="101">
        <v>1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Invoice!B5482</f>
        <v>0</v>
      </c>
      <c r="C2205" s="88">
        <f>Invoice!E5482</f>
        <v>0</v>
      </c>
      <c r="D2205" s="89">
        <f>Invoice!H5482</f>
        <v>0</v>
      </c>
      <c r="E2205" s="81">
        <f>D2205*B2205</f>
        <v>0</v>
      </c>
      <c r="F2205" s="81"/>
      <c r="G2205" s="82">
        <f>E2205/1.11</f>
        <v>0</v>
      </c>
      <c r="H2205" s="83">
        <f>G2205*11%</f>
        <v>0</v>
      </c>
      <c r="I2205" s="83" t="e">
        <f>G2205/B2205</f>
        <v>#DIV/0!</v>
      </c>
      <c r="J2205" s="103" t="e">
        <f>H2205/B2205</f>
        <v>#DIV/0!</v>
      </c>
    </row>
    <row r="2206" spans="1:10" ht="12.75" customHeight="1" x14ac:dyDescent="0.25">
      <c r="A2206" s="101"/>
      <c r="D2206" s="81"/>
      <c r="E2206" s="81">
        <f>(E2205*Invoice!I5482)+((E2205-(E2205*Invoice!I5482))*Invoice!J5482)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2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Invoice!B5483</f>
        <v>0</v>
      </c>
      <c r="C2211" s="88">
        <f>Invoice!E5483</f>
        <v>0</v>
      </c>
      <c r="D2211" s="89">
        <f>Invoice!H5483</f>
        <v>0</v>
      </c>
      <c r="E2211" s="81">
        <f t="shared" ref="E2211:E2295" si="185">D2211*B2211</f>
        <v>0</v>
      </c>
      <c r="F2211" s="81"/>
      <c r="G2211" s="82">
        <f t="shared" ref="G2211:G2295" si="186">E2211/1.11</f>
        <v>0</v>
      </c>
      <c r="H2211" s="83">
        <f t="shared" ref="H2211:H2295" si="187">G2211*11%</f>
        <v>0</v>
      </c>
      <c r="I2211" s="83" t="e">
        <f t="shared" ref="I2211:I2295" si="188">G2211/B2211</f>
        <v>#DIV/0!</v>
      </c>
      <c r="J2211" s="103" t="e">
        <f t="shared" ref="J2211:J2295" si="189">H2211/B2211</f>
        <v>#DIV/0!</v>
      </c>
    </row>
    <row r="2212" spans="1:10" ht="12.75" customHeight="1" x14ac:dyDescent="0.25">
      <c r="A2212" s="101"/>
      <c r="D2212" s="81"/>
      <c r="E2212" s="81">
        <f>(E2211*Invoice!I5483)+((E2211-(E2211*Invoice!I5483))*Invoice!J5483)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3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Invoice!B5484</f>
        <v>0</v>
      </c>
      <c r="C2217" s="88">
        <f>Invoice!E5484</f>
        <v>0</v>
      </c>
      <c r="D2217" s="89">
        <f>Invoice!H5484</f>
        <v>0</v>
      </c>
      <c r="E2217" s="81">
        <f t="shared" si="185"/>
        <v>0</v>
      </c>
      <c r="F2217" s="81"/>
      <c r="G2217" s="82">
        <f t="shared" si="186"/>
        <v>0</v>
      </c>
      <c r="H2217" s="83">
        <f t="shared" si="187"/>
        <v>0</v>
      </c>
      <c r="I2217" s="83" t="e">
        <f t="shared" si="188"/>
        <v>#DIV/0!</v>
      </c>
      <c r="J2217" s="103" t="e">
        <f t="shared" si="189"/>
        <v>#DIV/0!</v>
      </c>
    </row>
    <row r="2218" spans="1:10" ht="12.75" customHeight="1" x14ac:dyDescent="0.25">
      <c r="A2218" s="101"/>
      <c r="D2218" s="81"/>
      <c r="E2218" s="81">
        <f>(E2217*Invoice!I5484)+((E2217-(E2217*Invoice!I5484))*Invoice!J5484)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4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Invoice!B5485</f>
        <v>0</v>
      </c>
      <c r="C2223" s="88">
        <f>Invoice!E5485</f>
        <v>0</v>
      </c>
      <c r="D2223" s="89">
        <f>Invoice!H5485</f>
        <v>0</v>
      </c>
      <c r="E2223" s="81">
        <f t="shared" si="185"/>
        <v>0</v>
      </c>
      <c r="F2223" s="81"/>
      <c r="G2223" s="82">
        <f t="shared" si="186"/>
        <v>0</v>
      </c>
      <c r="H2223" s="83">
        <f t="shared" si="187"/>
        <v>0</v>
      </c>
      <c r="I2223" s="83" t="e">
        <f t="shared" si="188"/>
        <v>#DIV/0!</v>
      </c>
      <c r="J2223" s="103" t="e">
        <f t="shared" si="189"/>
        <v>#DIV/0!</v>
      </c>
    </row>
    <row r="2224" spans="1:10" ht="12.75" customHeight="1" x14ac:dyDescent="0.25">
      <c r="A2224" s="101"/>
      <c r="D2224" s="81"/>
      <c r="E2224" s="81">
        <f>(E2223*Invoice!I5485)+((E2223-(E2223*Invoice!I5485))*Invoice!J5485)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5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Invoice!B5486</f>
        <v>0</v>
      </c>
      <c r="C2229" s="88">
        <f>Invoice!E5486</f>
        <v>0</v>
      </c>
      <c r="D2229" s="89">
        <f>Invoice!H5486</f>
        <v>0</v>
      </c>
      <c r="E2229" s="81">
        <f t="shared" si="185"/>
        <v>0</v>
      </c>
      <c r="F2229" s="81"/>
      <c r="G2229" s="82">
        <f t="shared" si="186"/>
        <v>0</v>
      </c>
      <c r="H2229" s="83">
        <f t="shared" si="187"/>
        <v>0</v>
      </c>
      <c r="I2229" s="83" t="e">
        <f t="shared" si="188"/>
        <v>#DIV/0!</v>
      </c>
      <c r="J2229" s="103" t="e">
        <f t="shared" si="189"/>
        <v>#DIV/0!</v>
      </c>
    </row>
    <row r="2230" spans="1:10" ht="12.75" customHeight="1" x14ac:dyDescent="0.25">
      <c r="A2230" s="101"/>
      <c r="D2230" s="81"/>
      <c r="E2230" s="81">
        <f>(E2229*Invoice!I5486)+((E2229-(E2229*Invoice!I5486))*Invoice!J5486)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6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Invoice!B5487</f>
        <v>0</v>
      </c>
      <c r="C2235" s="88">
        <f>Invoice!E5487</f>
        <v>0</v>
      </c>
      <c r="D2235" s="89">
        <f>Invoice!H5487</f>
        <v>0</v>
      </c>
      <c r="E2235" s="81">
        <f t="shared" si="185"/>
        <v>0</v>
      </c>
      <c r="F2235" s="81"/>
      <c r="G2235" s="82">
        <f t="shared" si="186"/>
        <v>0</v>
      </c>
      <c r="H2235" s="83">
        <f t="shared" si="187"/>
        <v>0</v>
      </c>
      <c r="I2235" s="83" t="e">
        <f t="shared" si="188"/>
        <v>#DIV/0!</v>
      </c>
      <c r="J2235" s="103" t="e">
        <f t="shared" si="189"/>
        <v>#DIV/0!</v>
      </c>
    </row>
    <row r="2236" spans="1:10" ht="12.75" customHeight="1" x14ac:dyDescent="0.25">
      <c r="A2236" s="101"/>
      <c r="D2236" s="81"/>
      <c r="E2236" s="81">
        <f>(E2235*Invoice!I5487)+((E2235-(E2235*Invoice!I5487))*Invoice!J5487)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7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Invoice!B5488</f>
        <v>0</v>
      </c>
      <c r="C2241" s="88">
        <f>Invoice!E5488</f>
        <v>0</v>
      </c>
      <c r="D2241" s="89">
        <f>Invoice!H5488</f>
        <v>0</v>
      </c>
      <c r="E2241" s="81">
        <f t="shared" si="185"/>
        <v>0</v>
      </c>
      <c r="F2241" s="81"/>
      <c r="G2241" s="82">
        <f t="shared" si="186"/>
        <v>0</v>
      </c>
      <c r="H2241" s="83">
        <f t="shared" si="187"/>
        <v>0</v>
      </c>
      <c r="I2241" s="83" t="e">
        <f t="shared" si="188"/>
        <v>#DIV/0!</v>
      </c>
      <c r="J2241" s="103" t="e">
        <f t="shared" si="189"/>
        <v>#DIV/0!</v>
      </c>
    </row>
    <row r="2242" spans="1:10" ht="12.75" customHeight="1" x14ac:dyDescent="0.25">
      <c r="A2242" s="101"/>
      <c r="D2242" s="81"/>
      <c r="E2242" s="81">
        <f>(E2241*Invoice!I5488)+((E2241-(E2241*Invoice!I5488))*Invoice!J5488)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8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Invoice!B5489</f>
        <v>0</v>
      </c>
      <c r="C2247" s="88">
        <f>Invoice!E5489</f>
        <v>0</v>
      </c>
      <c r="D2247" s="89">
        <f>Invoice!H5489</f>
        <v>0</v>
      </c>
      <c r="E2247" s="81">
        <f t="shared" si="185"/>
        <v>0</v>
      </c>
      <c r="F2247" s="81"/>
      <c r="G2247" s="82">
        <f t="shared" si="186"/>
        <v>0</v>
      </c>
      <c r="H2247" s="83">
        <f t="shared" si="187"/>
        <v>0</v>
      </c>
      <c r="I2247" s="83" t="e">
        <f t="shared" si="188"/>
        <v>#DIV/0!</v>
      </c>
      <c r="J2247" s="103" t="e">
        <f t="shared" si="189"/>
        <v>#DIV/0!</v>
      </c>
    </row>
    <row r="2248" spans="1:10" ht="12.75" customHeight="1" x14ac:dyDescent="0.25">
      <c r="A2248" s="101"/>
      <c r="D2248" s="81"/>
      <c r="E2248" s="81">
        <f>(E2247*Invoice!I5489)+((E2247-(E2247*Invoice!I5489))*Invoice!J5489)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9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Invoice!B5490</f>
        <v>0</v>
      </c>
      <c r="C2253" s="88">
        <f>Invoice!E5490</f>
        <v>0</v>
      </c>
      <c r="D2253" s="89">
        <f>Invoice!H5490</f>
        <v>0</v>
      </c>
      <c r="E2253" s="81">
        <f t="shared" si="185"/>
        <v>0</v>
      </c>
      <c r="F2253" s="81"/>
      <c r="G2253" s="82">
        <f t="shared" si="186"/>
        <v>0</v>
      </c>
      <c r="H2253" s="83">
        <f t="shared" si="187"/>
        <v>0</v>
      </c>
      <c r="I2253" s="83" t="e">
        <f t="shared" si="188"/>
        <v>#DIV/0!</v>
      </c>
      <c r="J2253" s="103" t="e">
        <f t="shared" si="189"/>
        <v>#DIV/0!</v>
      </c>
    </row>
    <row r="2254" spans="1:10" ht="12.75" customHeight="1" x14ac:dyDescent="0.25">
      <c r="A2254" s="101"/>
      <c r="D2254" s="81"/>
      <c r="E2254" s="81">
        <f>(E2253*Invoice!I5490)+((E2253-(E2253*Invoice!I5490))*Invoice!J5490)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10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Invoice!B5491</f>
        <v>0</v>
      </c>
      <c r="C2259" s="88">
        <f>Invoice!E5491</f>
        <v>0</v>
      </c>
      <c r="D2259" s="89">
        <f>Invoice!H5491</f>
        <v>0</v>
      </c>
      <c r="E2259" s="81">
        <f t="shared" si="185"/>
        <v>0</v>
      </c>
      <c r="F2259" s="81"/>
      <c r="G2259" s="82">
        <f t="shared" si="186"/>
        <v>0</v>
      </c>
      <c r="H2259" s="83">
        <f t="shared" si="187"/>
        <v>0</v>
      </c>
      <c r="I2259" s="83" t="e">
        <f t="shared" si="188"/>
        <v>#DIV/0!</v>
      </c>
      <c r="J2259" s="103" t="e">
        <f t="shared" si="189"/>
        <v>#DIV/0!</v>
      </c>
    </row>
    <row r="2260" spans="1:10" ht="12.75" customHeight="1" x14ac:dyDescent="0.25">
      <c r="A2260" s="101"/>
      <c r="D2260" s="81"/>
      <c r="E2260" s="81">
        <f>(E2259*Invoice!I5491)+((E2259-(E2259*Invoice!I5491))*Invoice!J5491)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11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Invoice!B5492</f>
        <v>0</v>
      </c>
      <c r="C2265" s="88">
        <f>Invoice!E5492</f>
        <v>0</v>
      </c>
      <c r="D2265" s="89">
        <f>Invoice!H5492</f>
        <v>0</v>
      </c>
      <c r="E2265" s="81">
        <f t="shared" si="185"/>
        <v>0</v>
      </c>
      <c r="F2265" s="81"/>
      <c r="G2265" s="82">
        <f t="shared" si="186"/>
        <v>0</v>
      </c>
      <c r="H2265" s="83">
        <f t="shared" si="187"/>
        <v>0</v>
      </c>
      <c r="I2265" s="83" t="e">
        <f t="shared" si="188"/>
        <v>#DIV/0!</v>
      </c>
      <c r="J2265" s="103" t="e">
        <f t="shared" si="189"/>
        <v>#DIV/0!</v>
      </c>
    </row>
    <row r="2266" spans="1:10" ht="12.75" customHeight="1" x14ac:dyDescent="0.25">
      <c r="A2266" s="101"/>
      <c r="D2266" s="81"/>
      <c r="E2266" s="81">
        <f>(E2265*Invoice!I5492)+((E2265-(E2265*Invoice!I5492))*Invoice!J5492)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12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Invoice!B5493</f>
        <v>0</v>
      </c>
      <c r="C2271" s="88">
        <f>Invoice!E5493</f>
        <v>0</v>
      </c>
      <c r="D2271" s="89">
        <f>Invoice!H5493</f>
        <v>0</v>
      </c>
      <c r="E2271" s="81">
        <f t="shared" si="185"/>
        <v>0</v>
      </c>
      <c r="F2271" s="81"/>
      <c r="G2271" s="82">
        <f t="shared" si="186"/>
        <v>0</v>
      </c>
      <c r="H2271" s="83">
        <f t="shared" si="187"/>
        <v>0</v>
      </c>
      <c r="I2271" s="83" t="e">
        <f t="shared" si="188"/>
        <v>#DIV/0!</v>
      </c>
      <c r="J2271" s="103" t="e">
        <f t="shared" si="189"/>
        <v>#DIV/0!</v>
      </c>
    </row>
    <row r="2272" spans="1:10" ht="12.75" customHeight="1" x14ac:dyDescent="0.25">
      <c r="A2272" s="101"/>
      <c r="D2272" s="81"/>
      <c r="E2272" s="81">
        <f>(E2271*Invoice!I5493)+((E2271-(E2271*Invoice!I5493))*Invoice!J5493)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B2275" s="79"/>
      <c r="D2275" s="81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1">
        <v>13</v>
      </c>
      <c r="B2276" s="84" t="s">
        <v>20</v>
      </c>
      <c r="C2276" s="84" t="s">
        <v>21</v>
      </c>
      <c r="D2276" s="85" t="s">
        <v>22</v>
      </c>
      <c r="E2276" s="85" t="s">
        <v>23</v>
      </c>
      <c r="F2276" s="85"/>
      <c r="G2276" s="86" t="s">
        <v>24</v>
      </c>
      <c r="H2276" s="87" t="s">
        <v>25</v>
      </c>
      <c r="I2276" s="87" t="s">
        <v>26</v>
      </c>
      <c r="J2276" s="102"/>
    </row>
    <row r="2277" spans="1:10" ht="12.75" customHeight="1" x14ac:dyDescent="0.25">
      <c r="A2277" s="101"/>
      <c r="B2277" s="80">
        <f>Invoice!B5494</f>
        <v>0</v>
      </c>
      <c r="C2277" s="88">
        <f>Invoice!E5494</f>
        <v>0</v>
      </c>
      <c r="D2277" s="89">
        <f>Invoice!H5494</f>
        <v>0</v>
      </c>
      <c r="E2277" s="81">
        <f t="shared" si="185"/>
        <v>0</v>
      </c>
      <c r="F2277" s="81"/>
      <c r="G2277" s="82">
        <f t="shared" si="186"/>
        <v>0</v>
      </c>
      <c r="H2277" s="83">
        <f t="shared" si="187"/>
        <v>0</v>
      </c>
      <c r="I2277" s="83" t="e">
        <f t="shared" si="188"/>
        <v>#DIV/0!</v>
      </c>
      <c r="J2277" s="103" t="e">
        <f t="shared" si="189"/>
        <v>#DIV/0!</v>
      </c>
    </row>
    <row r="2278" spans="1:10" ht="12.75" customHeight="1" x14ac:dyDescent="0.25">
      <c r="A2278" s="101"/>
      <c r="D2278" s="81"/>
      <c r="E2278" s="81">
        <f>(E2277*Invoice!I5494)+((E2277-(E2277*Invoice!I5494))*Invoice!J5494)</f>
        <v>0</v>
      </c>
      <c r="F2278" s="81"/>
      <c r="G2278" s="90">
        <f>E2278/1.11</f>
        <v>0</v>
      </c>
      <c r="H2278" s="91">
        <f>G2278*11%</f>
        <v>0</v>
      </c>
      <c r="I2278" s="91" t="e">
        <f>G2278/B2277</f>
        <v>#DIV/0!</v>
      </c>
      <c r="J2278" s="104" t="e">
        <f>H2278/B2277</f>
        <v>#DIV/0!</v>
      </c>
    </row>
    <row r="2279" spans="1:10" ht="12.75" customHeight="1" x14ac:dyDescent="0.25">
      <c r="A2279" s="101"/>
      <c r="D2279" s="81" t="s">
        <v>23</v>
      </c>
      <c r="E2279" s="81">
        <f>E2277-E2278</f>
        <v>0</v>
      </c>
      <c r="F2279" s="81"/>
      <c r="G2279" s="82">
        <f>G2277-G2278</f>
        <v>0</v>
      </c>
      <c r="H2279" s="82">
        <f>H2277-H2278</f>
        <v>0</v>
      </c>
      <c r="I2279" s="82" t="e">
        <f>I2277-I2278</f>
        <v>#DIV/0!</v>
      </c>
      <c r="J2279" s="105" t="e">
        <f>J2277-J2278</f>
        <v>#DIV/0!</v>
      </c>
    </row>
    <row r="2280" spans="1:10" ht="12.75" customHeight="1" x14ac:dyDescent="0.25">
      <c r="A2280" s="101"/>
      <c r="D2280" s="81"/>
      <c r="E2280" s="81"/>
      <c r="F2280" s="81"/>
      <c r="G2280" s="82"/>
      <c r="H2280" s="83">
        <f>G2279+H2279</f>
        <v>0</v>
      </c>
      <c r="I2280" s="83"/>
      <c r="J2280" s="103"/>
    </row>
    <row r="2281" spans="1:10" ht="12.75" customHeight="1" x14ac:dyDescent="0.25">
      <c r="A2281" s="101"/>
      <c r="B2281" s="79"/>
      <c r="D2281" s="81"/>
      <c r="E2281" s="81"/>
      <c r="F2281" s="81"/>
      <c r="G2281" s="82"/>
      <c r="H2281" s="83"/>
      <c r="I2281" s="83"/>
      <c r="J2281" s="103"/>
    </row>
    <row r="2282" spans="1:10" ht="12.75" customHeight="1" x14ac:dyDescent="0.25">
      <c r="A2282" s="101">
        <v>14</v>
      </c>
      <c r="B2282" s="84" t="s">
        <v>20</v>
      </c>
      <c r="C2282" s="84" t="s">
        <v>21</v>
      </c>
      <c r="D2282" s="85" t="s">
        <v>22</v>
      </c>
      <c r="E2282" s="85" t="s">
        <v>23</v>
      </c>
      <c r="F2282" s="85"/>
      <c r="G2282" s="86" t="s">
        <v>24</v>
      </c>
      <c r="H2282" s="87" t="s">
        <v>25</v>
      </c>
      <c r="I2282" s="87" t="s">
        <v>26</v>
      </c>
      <c r="J2282" s="102"/>
    </row>
    <row r="2283" spans="1:10" ht="12.75" customHeight="1" x14ac:dyDescent="0.25">
      <c r="A2283" s="101"/>
      <c r="B2283" s="80">
        <f>Invoice!B5495</f>
        <v>0</v>
      </c>
      <c r="C2283" s="88">
        <f>Invoice!E5495</f>
        <v>0</v>
      </c>
      <c r="D2283" s="89">
        <f>Invoice!H5495</f>
        <v>0</v>
      </c>
      <c r="E2283" s="81">
        <f t="shared" si="185"/>
        <v>0</v>
      </c>
      <c r="F2283" s="81"/>
      <c r="G2283" s="82">
        <f t="shared" si="186"/>
        <v>0</v>
      </c>
      <c r="H2283" s="83">
        <f t="shared" si="187"/>
        <v>0</v>
      </c>
      <c r="I2283" s="83" t="e">
        <f t="shared" si="188"/>
        <v>#DIV/0!</v>
      </c>
      <c r="J2283" s="103" t="e">
        <f t="shared" si="189"/>
        <v>#DIV/0!</v>
      </c>
    </row>
    <row r="2284" spans="1:10" ht="12.75" customHeight="1" x14ac:dyDescent="0.25">
      <c r="A2284" s="101"/>
      <c r="D2284" s="81"/>
      <c r="E2284" s="81">
        <f>(E2283*Invoice!I5495)+((E2283-(E2283*Invoice!I5495))*Invoice!J5495)</f>
        <v>0</v>
      </c>
      <c r="F2284" s="81"/>
      <c r="G2284" s="90">
        <f>E2284/1.11</f>
        <v>0</v>
      </c>
      <c r="H2284" s="91">
        <f>G2284*11%</f>
        <v>0</v>
      </c>
      <c r="I2284" s="91" t="e">
        <f>G2284/B2283</f>
        <v>#DIV/0!</v>
      </c>
      <c r="J2284" s="104" t="e">
        <f>H2284/B2283</f>
        <v>#DIV/0!</v>
      </c>
    </row>
    <row r="2285" spans="1:10" ht="12.75" customHeight="1" x14ac:dyDescent="0.25">
      <c r="A2285" s="101"/>
      <c r="D2285" s="81" t="s">
        <v>23</v>
      </c>
      <c r="E2285" s="81">
        <f>E2283-E2284</f>
        <v>0</v>
      </c>
      <c r="F2285" s="81"/>
      <c r="G2285" s="82">
        <f>G2283-G2284</f>
        <v>0</v>
      </c>
      <c r="H2285" s="82">
        <f>H2283-H2284</f>
        <v>0</v>
      </c>
      <c r="I2285" s="82" t="e">
        <f>I2283-I2284</f>
        <v>#DIV/0!</v>
      </c>
      <c r="J2285" s="105" t="e">
        <f>J2283-J2284</f>
        <v>#DIV/0!</v>
      </c>
    </row>
    <row r="2286" spans="1:10" ht="12.75" customHeight="1" x14ac:dyDescent="0.25">
      <c r="A2286" s="101"/>
      <c r="D2286" s="81"/>
      <c r="E2286" s="81"/>
      <c r="F2286" s="81"/>
      <c r="G2286" s="82"/>
      <c r="H2286" s="83">
        <f>G2285+H2285</f>
        <v>0</v>
      </c>
      <c r="I2286" s="83"/>
      <c r="J2286" s="103"/>
    </row>
    <row r="2287" spans="1:10" ht="12.75" customHeight="1" x14ac:dyDescent="0.25">
      <c r="A2287" s="101"/>
      <c r="B2287" s="79"/>
      <c r="D2287" s="81"/>
      <c r="E2287" s="81"/>
      <c r="F2287" s="81"/>
      <c r="G2287" s="82"/>
      <c r="H2287" s="83"/>
      <c r="I2287" s="83"/>
      <c r="J2287" s="103"/>
    </row>
    <row r="2288" spans="1:10" ht="12.75" customHeight="1" x14ac:dyDescent="0.25">
      <c r="A2288" s="101">
        <v>15</v>
      </c>
      <c r="B2288" s="84" t="s">
        <v>20</v>
      </c>
      <c r="C2288" s="84" t="s">
        <v>21</v>
      </c>
      <c r="D2288" s="85" t="s">
        <v>22</v>
      </c>
      <c r="E2288" s="85" t="s">
        <v>23</v>
      </c>
      <c r="F2288" s="85"/>
      <c r="G2288" s="86" t="s">
        <v>24</v>
      </c>
      <c r="H2288" s="87" t="s">
        <v>25</v>
      </c>
      <c r="I2288" s="87" t="s">
        <v>26</v>
      </c>
      <c r="J2288" s="102"/>
    </row>
    <row r="2289" spans="1:10" ht="12.75" customHeight="1" x14ac:dyDescent="0.25">
      <c r="A2289" s="101"/>
      <c r="B2289" s="80">
        <f>Invoice!B5496</f>
        <v>0</v>
      </c>
      <c r="C2289" s="88">
        <f>Invoice!E5496</f>
        <v>0</v>
      </c>
      <c r="D2289" s="89">
        <f>Invoice!H5496</f>
        <v>0</v>
      </c>
      <c r="E2289" s="81">
        <f t="shared" si="185"/>
        <v>0</v>
      </c>
      <c r="F2289" s="81"/>
      <c r="G2289" s="82">
        <f t="shared" si="186"/>
        <v>0</v>
      </c>
      <c r="H2289" s="83">
        <f t="shared" si="187"/>
        <v>0</v>
      </c>
      <c r="I2289" s="83" t="e">
        <f t="shared" si="188"/>
        <v>#DIV/0!</v>
      </c>
      <c r="J2289" s="103" t="e">
        <f t="shared" si="189"/>
        <v>#DIV/0!</v>
      </c>
    </row>
    <row r="2290" spans="1:10" ht="12.75" customHeight="1" x14ac:dyDescent="0.25">
      <c r="A2290" s="101"/>
      <c r="D2290" s="81"/>
      <c r="E2290" s="81">
        <f>(E2289*Invoice!I5496)+((E2289-(E2289*Invoice!I5496))*Invoice!J5496)</f>
        <v>0</v>
      </c>
      <c r="F2290" s="81"/>
      <c r="G2290" s="90">
        <f>E2290/1.11</f>
        <v>0</v>
      </c>
      <c r="H2290" s="91">
        <f>G2290*11%</f>
        <v>0</v>
      </c>
      <c r="I2290" s="91" t="e">
        <f>G2290/B2289</f>
        <v>#DIV/0!</v>
      </c>
      <c r="J2290" s="104" t="e">
        <f>H2290/B2289</f>
        <v>#DIV/0!</v>
      </c>
    </row>
    <row r="2291" spans="1:10" ht="12.75" customHeight="1" x14ac:dyDescent="0.25">
      <c r="A2291" s="101"/>
      <c r="D2291" s="81" t="s">
        <v>23</v>
      </c>
      <c r="E2291" s="81">
        <f>E2289-E2290</f>
        <v>0</v>
      </c>
      <c r="F2291" s="81"/>
      <c r="G2291" s="82">
        <f>G2289-G2290</f>
        <v>0</v>
      </c>
      <c r="H2291" s="82">
        <f>H2289-H2290</f>
        <v>0</v>
      </c>
      <c r="I2291" s="82" t="e">
        <f>I2289-I2290</f>
        <v>#DIV/0!</v>
      </c>
      <c r="J2291" s="105" t="e">
        <f>J2289-J2290</f>
        <v>#DIV/0!</v>
      </c>
    </row>
    <row r="2292" spans="1:10" ht="12.75" customHeight="1" x14ac:dyDescent="0.25">
      <c r="A2292" s="101"/>
      <c r="D2292" s="81"/>
      <c r="E2292" s="81"/>
      <c r="F2292" s="81"/>
      <c r="G2292" s="82"/>
      <c r="H2292" s="83">
        <f>G2291+H2291</f>
        <v>0</v>
      </c>
      <c r="I2292" s="83"/>
      <c r="J2292" s="103"/>
    </row>
    <row r="2293" spans="1:10" ht="12.75" customHeight="1" x14ac:dyDescent="0.25">
      <c r="A2293" s="101"/>
      <c r="B2293" s="79"/>
      <c r="D2293" s="81"/>
      <c r="E2293" s="81"/>
      <c r="F2293" s="81"/>
      <c r="G2293" s="82"/>
      <c r="H2293" s="83"/>
      <c r="I2293" s="83"/>
      <c r="J2293" s="103"/>
    </row>
    <row r="2294" spans="1:10" ht="12.75" customHeight="1" x14ac:dyDescent="0.25">
      <c r="A2294" s="101">
        <v>16</v>
      </c>
      <c r="B2294" s="84" t="s">
        <v>20</v>
      </c>
      <c r="C2294" s="84" t="s">
        <v>21</v>
      </c>
      <c r="D2294" s="85" t="s">
        <v>22</v>
      </c>
      <c r="E2294" s="85" t="s">
        <v>23</v>
      </c>
      <c r="F2294" s="85"/>
      <c r="G2294" s="86" t="s">
        <v>24</v>
      </c>
      <c r="H2294" s="87" t="s">
        <v>25</v>
      </c>
      <c r="I2294" s="87" t="s">
        <v>26</v>
      </c>
      <c r="J2294" s="102"/>
    </row>
    <row r="2295" spans="1:10" ht="12.75" customHeight="1" x14ac:dyDescent="0.25">
      <c r="A2295" s="101"/>
      <c r="B2295" s="80">
        <f>Invoice!B5497</f>
        <v>0</v>
      </c>
      <c r="C2295" s="88">
        <f>Invoice!E5497</f>
        <v>0</v>
      </c>
      <c r="D2295" s="89">
        <f>Invoice!H5497</f>
        <v>0</v>
      </c>
      <c r="E2295" s="81">
        <f t="shared" si="185"/>
        <v>0</v>
      </c>
      <c r="F2295" s="81"/>
      <c r="G2295" s="82">
        <f t="shared" si="186"/>
        <v>0</v>
      </c>
      <c r="H2295" s="83">
        <f t="shared" si="187"/>
        <v>0</v>
      </c>
      <c r="I2295" s="83" t="e">
        <f t="shared" si="188"/>
        <v>#DIV/0!</v>
      </c>
      <c r="J2295" s="103" t="e">
        <f t="shared" si="189"/>
        <v>#DIV/0!</v>
      </c>
    </row>
    <row r="2296" spans="1:10" ht="12.75" customHeight="1" x14ac:dyDescent="0.25">
      <c r="A2296" s="101"/>
      <c r="D2296" s="81"/>
      <c r="E2296" s="81">
        <f>(E2295*Invoice!I5497)+((E2295-(E2295*Invoice!I5497))*Invoice!J5497)</f>
        <v>0</v>
      </c>
      <c r="F2296" s="81"/>
      <c r="G2296" s="90">
        <f>E2296/1.11</f>
        <v>0</v>
      </c>
      <c r="H2296" s="91">
        <f>G2296*11%</f>
        <v>0</v>
      </c>
      <c r="I2296" s="91" t="e">
        <f>G2296/B2295</f>
        <v>#DIV/0!</v>
      </c>
      <c r="J2296" s="104" t="e">
        <f>H2296/B2295</f>
        <v>#DIV/0!</v>
      </c>
    </row>
    <row r="2297" spans="1:10" ht="12.75" customHeight="1" x14ac:dyDescent="0.25">
      <c r="A2297" s="101"/>
      <c r="D2297" s="81" t="s">
        <v>23</v>
      </c>
      <c r="E2297" s="81">
        <f>E2295-E2296</f>
        <v>0</v>
      </c>
      <c r="F2297" s="81"/>
      <c r="G2297" s="82">
        <f>G2295-G2296</f>
        <v>0</v>
      </c>
      <c r="H2297" s="82">
        <f>H2295-H2296</f>
        <v>0</v>
      </c>
      <c r="I2297" s="82" t="e">
        <f>I2295-I2296</f>
        <v>#DIV/0!</v>
      </c>
      <c r="J2297" s="105" t="e">
        <f>J2295-J2296</f>
        <v>#DIV/0!</v>
      </c>
    </row>
    <row r="2298" spans="1:10" ht="12.75" customHeight="1" x14ac:dyDescent="0.25">
      <c r="A2298" s="101"/>
      <c r="D2298" s="81"/>
      <c r="E2298" s="81"/>
      <c r="F2298" s="81"/>
      <c r="G2298" s="82"/>
      <c r="H2298" s="83">
        <f>G2297+H2297</f>
        <v>0</v>
      </c>
      <c r="I2298" s="83"/>
      <c r="J2298" s="103"/>
    </row>
    <row r="2299" spans="1:10" ht="12.75" customHeight="1" x14ac:dyDescent="0.25">
      <c r="A2299" s="101"/>
      <c r="C2299" s="88"/>
      <c r="D2299" s="89"/>
      <c r="E2299" s="81"/>
      <c r="F2299" s="81"/>
      <c r="G2299" s="82"/>
      <c r="H2299" s="83"/>
      <c r="I2299" s="83"/>
      <c r="J2299" s="103"/>
    </row>
    <row r="2300" spans="1:10" ht="12.75" customHeight="1" x14ac:dyDescent="0.25">
      <c r="A2300" s="106"/>
      <c r="B2300" s="107"/>
      <c r="C2300" s="107"/>
      <c r="D2300" s="107"/>
      <c r="E2300" s="107"/>
      <c r="F2300" s="107"/>
      <c r="G2300" s="108">
        <f>G2207+G2213+G2219+G2225+G2231+G2237+G2243+G2249+G2255+G2261+G2267+G2273+G2279+G2285+G2291+G2297</f>
        <v>0</v>
      </c>
      <c r="H2300" s="108">
        <f>H2207+H2213+H2219+H2225+H2231+H2237+H2243+H2249+H2255+H2261+H2267+H2273+H2279+H2285+H2291+H2297</f>
        <v>0</v>
      </c>
      <c r="I2300" s="107"/>
      <c r="J2300" s="109">
        <f>H2208+H2214+H2220+H2226+H2232+H2238+H2244+H2250+H2256+H2262+H2268+H2274+H2280+H2286+H2292+H2298</f>
        <v>0</v>
      </c>
    </row>
    <row r="2302" spans="1:10" ht="12.75" customHeight="1" x14ac:dyDescent="0.25">
      <c r="A2302" s="94" t="s">
        <v>1</v>
      </c>
      <c r="B2302" s="95">
        <f>Invoice!E5588</f>
        <v>23120050</v>
      </c>
      <c r="C2302" s="96"/>
      <c r="D2302" s="97"/>
      <c r="E2302" s="97"/>
      <c r="F2302" s="97"/>
      <c r="G2302" s="98"/>
      <c r="H2302" s="99"/>
      <c r="I2302" s="99"/>
      <c r="J2302" s="100"/>
    </row>
    <row r="2303" spans="1:10" ht="12.75" customHeight="1" x14ac:dyDescent="0.25">
      <c r="A2303" s="101">
        <v>1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Invoice!B5596</f>
        <v>0</v>
      </c>
      <c r="C2304" s="88">
        <f>Invoice!E5596</f>
        <v>0</v>
      </c>
      <c r="D2304" s="89">
        <f>Invoice!H5596</f>
        <v>0</v>
      </c>
      <c r="E2304" s="81">
        <f>D2304*B2304</f>
        <v>0</v>
      </c>
      <c r="F2304" s="81"/>
      <c r="G2304" s="82">
        <f>E2304/1.11</f>
        <v>0</v>
      </c>
      <c r="H2304" s="83">
        <f>G2304*11%</f>
        <v>0</v>
      </c>
      <c r="I2304" s="83" t="e">
        <f>G2304/B2304</f>
        <v>#DIV/0!</v>
      </c>
      <c r="J2304" s="103" t="e">
        <f>H2304/B2304</f>
        <v>#DIV/0!</v>
      </c>
    </row>
    <row r="2305" spans="1:10" ht="12.75" customHeight="1" x14ac:dyDescent="0.25">
      <c r="A2305" s="101"/>
      <c r="D2305" s="81"/>
      <c r="E2305" s="81">
        <f>(E2304*Invoice!I5596)+((E2304-(E2304*Invoice!I5596))*Invoice!J5596)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2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Invoice!B5597</f>
        <v>0</v>
      </c>
      <c r="C2310" s="88">
        <f>Invoice!E5597</f>
        <v>0</v>
      </c>
      <c r="D2310" s="89">
        <f>Invoice!H5597</f>
        <v>0</v>
      </c>
      <c r="E2310" s="81">
        <f t="shared" ref="E2310:E2394" si="190">D2310*B2310</f>
        <v>0</v>
      </c>
      <c r="F2310" s="81"/>
      <c r="G2310" s="82">
        <f t="shared" ref="G2310:G2394" si="191">E2310/1.11</f>
        <v>0</v>
      </c>
      <c r="H2310" s="83">
        <f t="shared" ref="H2310:H2394" si="192">G2310*11%</f>
        <v>0</v>
      </c>
      <c r="I2310" s="83" t="e">
        <f t="shared" ref="I2310:I2394" si="193">G2310/B2310</f>
        <v>#DIV/0!</v>
      </c>
      <c r="J2310" s="103" t="e">
        <f t="shared" ref="J2310:J2394" si="194">H2310/B2310</f>
        <v>#DIV/0!</v>
      </c>
    </row>
    <row r="2311" spans="1:10" ht="12.75" customHeight="1" x14ac:dyDescent="0.25">
      <c r="A2311" s="101"/>
      <c r="D2311" s="81"/>
      <c r="E2311" s="81">
        <f>(E2310*Invoice!I5597)+((E2310-(E2310*Invoice!I5597))*Invoice!J5597)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3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Invoice!B5598</f>
        <v>0</v>
      </c>
      <c r="C2316" s="88">
        <f>Invoice!E5598</f>
        <v>0</v>
      </c>
      <c r="D2316" s="89">
        <f>Invoice!H5598</f>
        <v>0</v>
      </c>
      <c r="E2316" s="81">
        <f t="shared" si="190"/>
        <v>0</v>
      </c>
      <c r="F2316" s="81"/>
      <c r="G2316" s="82">
        <f t="shared" si="191"/>
        <v>0</v>
      </c>
      <c r="H2316" s="83">
        <f t="shared" si="192"/>
        <v>0</v>
      </c>
      <c r="I2316" s="83" t="e">
        <f t="shared" si="193"/>
        <v>#DIV/0!</v>
      </c>
      <c r="J2316" s="103" t="e">
        <f t="shared" si="194"/>
        <v>#DIV/0!</v>
      </c>
    </row>
    <row r="2317" spans="1:10" ht="12.75" customHeight="1" x14ac:dyDescent="0.25">
      <c r="A2317" s="101"/>
      <c r="D2317" s="81"/>
      <c r="E2317" s="81">
        <f>(E2316*Invoice!I5598)+((E2316-(E2316*Invoice!I5598))*Invoice!J5598)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4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Invoice!B5599</f>
        <v>0</v>
      </c>
      <c r="C2322" s="88">
        <f>Invoice!E5599</f>
        <v>0</v>
      </c>
      <c r="D2322" s="89">
        <f>Invoice!H5599</f>
        <v>0</v>
      </c>
      <c r="E2322" s="81">
        <f t="shared" si="190"/>
        <v>0</v>
      </c>
      <c r="F2322" s="81"/>
      <c r="G2322" s="82">
        <f t="shared" si="191"/>
        <v>0</v>
      </c>
      <c r="H2322" s="83">
        <f t="shared" si="192"/>
        <v>0</v>
      </c>
      <c r="I2322" s="83" t="e">
        <f t="shared" si="193"/>
        <v>#DIV/0!</v>
      </c>
      <c r="J2322" s="103" t="e">
        <f t="shared" si="194"/>
        <v>#DIV/0!</v>
      </c>
    </row>
    <row r="2323" spans="1:10" ht="12.75" customHeight="1" x14ac:dyDescent="0.25">
      <c r="A2323" s="101"/>
      <c r="D2323" s="81"/>
      <c r="E2323" s="81">
        <f>(E2322*Invoice!I5599)+((E2322-(E2322*Invoice!I5599))*Invoice!J5599)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5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Invoice!B5600</f>
        <v>0</v>
      </c>
      <c r="C2328" s="88">
        <f>Invoice!E5600</f>
        <v>0</v>
      </c>
      <c r="D2328" s="89">
        <f>Invoice!H5600</f>
        <v>0</v>
      </c>
      <c r="E2328" s="81">
        <f t="shared" si="190"/>
        <v>0</v>
      </c>
      <c r="F2328" s="81"/>
      <c r="G2328" s="82">
        <f t="shared" si="191"/>
        <v>0</v>
      </c>
      <c r="H2328" s="83">
        <f t="shared" si="192"/>
        <v>0</v>
      </c>
      <c r="I2328" s="83" t="e">
        <f t="shared" si="193"/>
        <v>#DIV/0!</v>
      </c>
      <c r="J2328" s="103" t="e">
        <f t="shared" si="194"/>
        <v>#DIV/0!</v>
      </c>
    </row>
    <row r="2329" spans="1:10" ht="12.75" customHeight="1" x14ac:dyDescent="0.25">
      <c r="A2329" s="101"/>
      <c r="D2329" s="81"/>
      <c r="E2329" s="81">
        <f>(E2328*Invoice!I5600)+((E2328-(E2328*Invoice!I5600))*Invoice!J5600)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6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Invoice!B5601</f>
        <v>0</v>
      </c>
      <c r="C2334" s="88">
        <f>Invoice!E5601</f>
        <v>0</v>
      </c>
      <c r="D2334" s="89">
        <f>Invoice!H5601</f>
        <v>0</v>
      </c>
      <c r="E2334" s="81">
        <f t="shared" si="190"/>
        <v>0</v>
      </c>
      <c r="F2334" s="81"/>
      <c r="G2334" s="82">
        <f t="shared" si="191"/>
        <v>0</v>
      </c>
      <c r="H2334" s="83">
        <f t="shared" si="192"/>
        <v>0</v>
      </c>
      <c r="I2334" s="83" t="e">
        <f t="shared" si="193"/>
        <v>#DIV/0!</v>
      </c>
      <c r="J2334" s="103" t="e">
        <f t="shared" si="194"/>
        <v>#DIV/0!</v>
      </c>
    </row>
    <row r="2335" spans="1:10" ht="12.75" customHeight="1" x14ac:dyDescent="0.25">
      <c r="A2335" s="101"/>
      <c r="D2335" s="81"/>
      <c r="E2335" s="81">
        <f>(E2334*Invoice!I5601)+((E2334-(E2334*Invoice!I5601))*Invoice!J5601)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7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Invoice!B5602</f>
        <v>0</v>
      </c>
      <c r="C2340" s="88">
        <f>Invoice!E5602</f>
        <v>0</v>
      </c>
      <c r="D2340" s="89">
        <f>Invoice!H5602</f>
        <v>0</v>
      </c>
      <c r="E2340" s="81">
        <f t="shared" si="190"/>
        <v>0</v>
      </c>
      <c r="F2340" s="81"/>
      <c r="G2340" s="82">
        <f t="shared" si="191"/>
        <v>0</v>
      </c>
      <c r="H2340" s="83">
        <f t="shared" si="192"/>
        <v>0</v>
      </c>
      <c r="I2340" s="83" t="e">
        <f t="shared" si="193"/>
        <v>#DIV/0!</v>
      </c>
      <c r="J2340" s="103" t="e">
        <f t="shared" si="194"/>
        <v>#DIV/0!</v>
      </c>
    </row>
    <row r="2341" spans="1:10" ht="12.75" customHeight="1" x14ac:dyDescent="0.25">
      <c r="A2341" s="101"/>
      <c r="D2341" s="81"/>
      <c r="E2341" s="81">
        <f>(E2340*Invoice!I5602)+((E2340-(E2340*Invoice!I5602))*Invoice!J5602)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8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Invoice!B5603</f>
        <v>0</v>
      </c>
      <c r="C2346" s="88">
        <f>Invoice!E5603</f>
        <v>0</v>
      </c>
      <c r="D2346" s="89">
        <f>Invoice!H5603</f>
        <v>0</v>
      </c>
      <c r="E2346" s="81">
        <f t="shared" si="190"/>
        <v>0</v>
      </c>
      <c r="F2346" s="81"/>
      <c r="G2346" s="82">
        <f t="shared" si="191"/>
        <v>0</v>
      </c>
      <c r="H2346" s="83">
        <f t="shared" si="192"/>
        <v>0</v>
      </c>
      <c r="I2346" s="83" t="e">
        <f t="shared" si="193"/>
        <v>#DIV/0!</v>
      </c>
      <c r="J2346" s="103" t="e">
        <f t="shared" si="194"/>
        <v>#DIV/0!</v>
      </c>
    </row>
    <row r="2347" spans="1:10" ht="12.75" customHeight="1" x14ac:dyDescent="0.25">
      <c r="A2347" s="101"/>
      <c r="D2347" s="81"/>
      <c r="E2347" s="81">
        <f>(E2346*Invoice!I5603)+((E2346-(E2346*Invoice!I5603))*Invoice!J5603)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9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Invoice!B5604</f>
        <v>0</v>
      </c>
      <c r="C2352" s="88">
        <f>Invoice!E5604</f>
        <v>0</v>
      </c>
      <c r="D2352" s="89">
        <f>Invoice!H5604</f>
        <v>0</v>
      </c>
      <c r="E2352" s="81">
        <f t="shared" si="190"/>
        <v>0</v>
      </c>
      <c r="F2352" s="81"/>
      <c r="G2352" s="82">
        <f t="shared" si="191"/>
        <v>0</v>
      </c>
      <c r="H2352" s="83">
        <f t="shared" si="192"/>
        <v>0</v>
      </c>
      <c r="I2352" s="83" t="e">
        <f t="shared" si="193"/>
        <v>#DIV/0!</v>
      </c>
      <c r="J2352" s="103" t="e">
        <f t="shared" si="194"/>
        <v>#DIV/0!</v>
      </c>
    </row>
    <row r="2353" spans="1:10" ht="12.75" customHeight="1" x14ac:dyDescent="0.25">
      <c r="A2353" s="101"/>
      <c r="D2353" s="81"/>
      <c r="E2353" s="81">
        <f>(E2352*Invoice!I5604)+((E2352-(E2352*Invoice!I5604))*Invoice!J5604)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10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Invoice!B5605</f>
        <v>0</v>
      </c>
      <c r="C2358" s="88">
        <f>Invoice!E5605</f>
        <v>0</v>
      </c>
      <c r="D2358" s="89">
        <f>Invoice!H5605</f>
        <v>0</v>
      </c>
      <c r="E2358" s="81">
        <f t="shared" si="190"/>
        <v>0</v>
      </c>
      <c r="F2358" s="81"/>
      <c r="G2358" s="82">
        <f t="shared" si="191"/>
        <v>0</v>
      </c>
      <c r="H2358" s="83">
        <f t="shared" si="192"/>
        <v>0</v>
      </c>
      <c r="I2358" s="83" t="e">
        <f t="shared" si="193"/>
        <v>#DIV/0!</v>
      </c>
      <c r="J2358" s="103" t="e">
        <f t="shared" si="194"/>
        <v>#DIV/0!</v>
      </c>
    </row>
    <row r="2359" spans="1:10" ht="12.75" customHeight="1" x14ac:dyDescent="0.25">
      <c r="A2359" s="101"/>
      <c r="D2359" s="81"/>
      <c r="E2359" s="81">
        <f>(E2358*Invoice!I5605)+((E2358-(E2358*Invoice!I5605))*Invoice!J5605)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11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Invoice!B5606</f>
        <v>0</v>
      </c>
      <c r="C2364" s="88">
        <f>Invoice!E5606</f>
        <v>0</v>
      </c>
      <c r="D2364" s="89">
        <f>Invoice!H5606</f>
        <v>0</v>
      </c>
      <c r="E2364" s="81">
        <f t="shared" si="190"/>
        <v>0</v>
      </c>
      <c r="F2364" s="81"/>
      <c r="G2364" s="82">
        <f t="shared" si="191"/>
        <v>0</v>
      </c>
      <c r="H2364" s="83">
        <f t="shared" si="192"/>
        <v>0</v>
      </c>
      <c r="I2364" s="83" t="e">
        <f t="shared" si="193"/>
        <v>#DIV/0!</v>
      </c>
      <c r="J2364" s="103" t="e">
        <f t="shared" si="194"/>
        <v>#DIV/0!</v>
      </c>
    </row>
    <row r="2365" spans="1:10" ht="12.75" customHeight="1" x14ac:dyDescent="0.25">
      <c r="A2365" s="101"/>
      <c r="D2365" s="81"/>
      <c r="E2365" s="81">
        <f>(E2364*Invoice!I5606)+((E2364-(E2364*Invoice!I5606))*Invoice!J5606)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12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Invoice!B5607</f>
        <v>0</v>
      </c>
      <c r="C2370" s="88">
        <f>Invoice!E5607</f>
        <v>0</v>
      </c>
      <c r="D2370" s="89">
        <f>Invoice!H5607</f>
        <v>0</v>
      </c>
      <c r="E2370" s="81">
        <f t="shared" si="190"/>
        <v>0</v>
      </c>
      <c r="F2370" s="81"/>
      <c r="G2370" s="82">
        <f t="shared" si="191"/>
        <v>0</v>
      </c>
      <c r="H2370" s="83">
        <f t="shared" si="192"/>
        <v>0</v>
      </c>
      <c r="I2370" s="83" t="e">
        <f t="shared" si="193"/>
        <v>#DIV/0!</v>
      </c>
      <c r="J2370" s="103" t="e">
        <f t="shared" si="194"/>
        <v>#DIV/0!</v>
      </c>
    </row>
    <row r="2371" spans="1:10" ht="12.75" customHeight="1" x14ac:dyDescent="0.25">
      <c r="A2371" s="101"/>
      <c r="D2371" s="81"/>
      <c r="E2371" s="81">
        <f>(E2370*Invoice!I5607)+((E2370-(E2370*Invoice!I5607))*Invoice!J5607)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B2374" s="79"/>
      <c r="D2374" s="81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1">
        <v>13</v>
      </c>
      <c r="B2375" s="84" t="s">
        <v>20</v>
      </c>
      <c r="C2375" s="84" t="s">
        <v>21</v>
      </c>
      <c r="D2375" s="85" t="s">
        <v>22</v>
      </c>
      <c r="E2375" s="85" t="s">
        <v>23</v>
      </c>
      <c r="F2375" s="85"/>
      <c r="G2375" s="86" t="s">
        <v>24</v>
      </c>
      <c r="H2375" s="87" t="s">
        <v>25</v>
      </c>
      <c r="I2375" s="87" t="s">
        <v>26</v>
      </c>
      <c r="J2375" s="102"/>
    </row>
    <row r="2376" spans="1:10" ht="12.75" customHeight="1" x14ac:dyDescent="0.25">
      <c r="A2376" s="101"/>
      <c r="B2376" s="80">
        <f>Invoice!B5608</f>
        <v>0</v>
      </c>
      <c r="C2376" s="88">
        <f>Invoice!E5608</f>
        <v>0</v>
      </c>
      <c r="D2376" s="89">
        <f>Invoice!H5608</f>
        <v>0</v>
      </c>
      <c r="E2376" s="81">
        <f t="shared" si="190"/>
        <v>0</v>
      </c>
      <c r="F2376" s="81"/>
      <c r="G2376" s="82">
        <f t="shared" si="191"/>
        <v>0</v>
      </c>
      <c r="H2376" s="83">
        <f t="shared" si="192"/>
        <v>0</v>
      </c>
      <c r="I2376" s="83" t="e">
        <f t="shared" si="193"/>
        <v>#DIV/0!</v>
      </c>
      <c r="J2376" s="103" t="e">
        <f t="shared" si="194"/>
        <v>#DIV/0!</v>
      </c>
    </row>
    <row r="2377" spans="1:10" ht="12.75" customHeight="1" x14ac:dyDescent="0.25">
      <c r="A2377" s="101"/>
      <c r="D2377" s="81"/>
      <c r="E2377" s="81">
        <f>(E2376*Invoice!I5608)+((E2376-(E2376*Invoice!I5608))*Invoice!J5608)</f>
        <v>0</v>
      </c>
      <c r="F2377" s="81"/>
      <c r="G2377" s="90">
        <f>E2377/1.11</f>
        <v>0</v>
      </c>
      <c r="H2377" s="91">
        <f>G2377*11%</f>
        <v>0</v>
      </c>
      <c r="I2377" s="91" t="e">
        <f>G2377/B2376</f>
        <v>#DIV/0!</v>
      </c>
      <c r="J2377" s="104" t="e">
        <f>H2377/B2376</f>
        <v>#DIV/0!</v>
      </c>
    </row>
    <row r="2378" spans="1:10" ht="12.75" customHeight="1" x14ac:dyDescent="0.25">
      <c r="A2378" s="101"/>
      <c r="D2378" s="81" t="s">
        <v>23</v>
      </c>
      <c r="E2378" s="81">
        <f>E2376-E2377</f>
        <v>0</v>
      </c>
      <c r="F2378" s="81"/>
      <c r="G2378" s="82">
        <f>G2376-G2377</f>
        <v>0</v>
      </c>
      <c r="H2378" s="82">
        <f>H2376-H2377</f>
        <v>0</v>
      </c>
      <c r="I2378" s="82" t="e">
        <f>I2376-I2377</f>
        <v>#DIV/0!</v>
      </c>
      <c r="J2378" s="105" t="e">
        <f>J2376-J2377</f>
        <v>#DIV/0!</v>
      </c>
    </row>
    <row r="2379" spans="1:10" ht="12.75" customHeight="1" x14ac:dyDescent="0.25">
      <c r="A2379" s="101"/>
      <c r="D2379" s="81"/>
      <c r="E2379" s="81"/>
      <c r="F2379" s="81"/>
      <c r="G2379" s="82"/>
      <c r="H2379" s="83">
        <f>G2378+H2378</f>
        <v>0</v>
      </c>
      <c r="I2379" s="83"/>
      <c r="J2379" s="103"/>
    </row>
    <row r="2380" spans="1:10" ht="12.75" customHeight="1" x14ac:dyDescent="0.25">
      <c r="A2380" s="101"/>
      <c r="B2380" s="79"/>
      <c r="D2380" s="81"/>
      <c r="E2380" s="81"/>
      <c r="F2380" s="81"/>
      <c r="G2380" s="82"/>
      <c r="H2380" s="83"/>
      <c r="I2380" s="83"/>
      <c r="J2380" s="103"/>
    </row>
    <row r="2381" spans="1:10" ht="12.75" customHeight="1" x14ac:dyDescent="0.25">
      <c r="A2381" s="101">
        <v>14</v>
      </c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2"/>
    </row>
    <row r="2382" spans="1:10" ht="12.75" customHeight="1" x14ac:dyDescent="0.25">
      <c r="A2382" s="101"/>
      <c r="B2382" s="80">
        <f>Invoice!B5609</f>
        <v>0</v>
      </c>
      <c r="C2382" s="88">
        <f>Invoice!E5609</f>
        <v>0</v>
      </c>
      <c r="D2382" s="89">
        <f>Invoice!H5609</f>
        <v>0</v>
      </c>
      <c r="E2382" s="81">
        <f t="shared" si="190"/>
        <v>0</v>
      </c>
      <c r="F2382" s="81"/>
      <c r="G2382" s="82">
        <f t="shared" si="191"/>
        <v>0</v>
      </c>
      <c r="H2382" s="83">
        <f t="shared" si="192"/>
        <v>0</v>
      </c>
      <c r="I2382" s="83" t="e">
        <f t="shared" si="193"/>
        <v>#DIV/0!</v>
      </c>
      <c r="J2382" s="103" t="e">
        <f t="shared" si="194"/>
        <v>#DIV/0!</v>
      </c>
    </row>
    <row r="2383" spans="1:10" ht="12.75" customHeight="1" x14ac:dyDescent="0.25">
      <c r="A2383" s="101"/>
      <c r="D2383" s="81"/>
      <c r="E2383" s="81">
        <f>(E2382*Invoice!I5609)+((E2382-(E2382*Invoice!I5609))*Invoice!J5609)</f>
        <v>0</v>
      </c>
      <c r="F2383" s="81"/>
      <c r="G2383" s="90">
        <f>E2383/1.11</f>
        <v>0</v>
      </c>
      <c r="H2383" s="91">
        <f>G2383*11%</f>
        <v>0</v>
      </c>
      <c r="I2383" s="91" t="e">
        <f>G2383/B2382</f>
        <v>#DIV/0!</v>
      </c>
      <c r="J2383" s="104" t="e">
        <f>H2383/B2382</f>
        <v>#DIV/0!</v>
      </c>
    </row>
    <row r="2384" spans="1:10" ht="12.75" customHeight="1" x14ac:dyDescent="0.25">
      <c r="A2384" s="101"/>
      <c r="D2384" s="81" t="s">
        <v>23</v>
      </c>
      <c r="E2384" s="81">
        <f>E2382-E2383</f>
        <v>0</v>
      </c>
      <c r="F2384" s="81"/>
      <c r="G2384" s="82">
        <f>G2382-G2383</f>
        <v>0</v>
      </c>
      <c r="H2384" s="82">
        <f>H2382-H2383</f>
        <v>0</v>
      </c>
      <c r="I2384" s="82" t="e">
        <f>I2382-I2383</f>
        <v>#DIV/0!</v>
      </c>
      <c r="J2384" s="105" t="e">
        <f>J2382-J2383</f>
        <v>#DIV/0!</v>
      </c>
    </row>
    <row r="2385" spans="1:10" ht="12.75" customHeight="1" x14ac:dyDescent="0.25">
      <c r="A2385" s="101"/>
      <c r="D2385" s="81"/>
      <c r="E2385" s="81"/>
      <c r="F2385" s="81"/>
      <c r="G2385" s="82"/>
      <c r="H2385" s="83">
        <f>G2384+H2384</f>
        <v>0</v>
      </c>
      <c r="I2385" s="83"/>
      <c r="J2385" s="103"/>
    </row>
    <row r="2386" spans="1:10" ht="12.75" customHeight="1" x14ac:dyDescent="0.25">
      <c r="A2386" s="101"/>
      <c r="B2386" s="79"/>
      <c r="D2386" s="81"/>
      <c r="E2386" s="81"/>
      <c r="F2386" s="81"/>
      <c r="G2386" s="82"/>
      <c r="H2386" s="83"/>
      <c r="I2386" s="83"/>
      <c r="J2386" s="103"/>
    </row>
    <row r="2387" spans="1:10" ht="12.75" customHeight="1" x14ac:dyDescent="0.25">
      <c r="A2387" s="101">
        <v>15</v>
      </c>
      <c r="B2387" s="84" t="s">
        <v>20</v>
      </c>
      <c r="C2387" s="84" t="s">
        <v>21</v>
      </c>
      <c r="D2387" s="85" t="s">
        <v>22</v>
      </c>
      <c r="E2387" s="85" t="s">
        <v>23</v>
      </c>
      <c r="F2387" s="85"/>
      <c r="G2387" s="86" t="s">
        <v>24</v>
      </c>
      <c r="H2387" s="87" t="s">
        <v>25</v>
      </c>
      <c r="I2387" s="87" t="s">
        <v>26</v>
      </c>
      <c r="J2387" s="102"/>
    </row>
    <row r="2388" spans="1:10" ht="12.75" customHeight="1" x14ac:dyDescent="0.25">
      <c r="A2388" s="101"/>
      <c r="B2388" s="80">
        <f>Invoice!B5610</f>
        <v>0</v>
      </c>
      <c r="C2388" s="88">
        <f>Invoice!E5610</f>
        <v>0</v>
      </c>
      <c r="D2388" s="89">
        <f>Invoice!H5610</f>
        <v>0</v>
      </c>
      <c r="E2388" s="81">
        <f t="shared" si="190"/>
        <v>0</v>
      </c>
      <c r="F2388" s="81"/>
      <c r="G2388" s="82">
        <f t="shared" si="191"/>
        <v>0</v>
      </c>
      <c r="H2388" s="83">
        <f t="shared" si="192"/>
        <v>0</v>
      </c>
      <c r="I2388" s="83" t="e">
        <f t="shared" si="193"/>
        <v>#DIV/0!</v>
      </c>
      <c r="J2388" s="103" t="e">
        <f t="shared" si="194"/>
        <v>#DIV/0!</v>
      </c>
    </row>
    <row r="2389" spans="1:10" ht="12.75" customHeight="1" x14ac:dyDescent="0.25">
      <c r="A2389" s="101"/>
      <c r="D2389" s="81"/>
      <c r="E2389" s="81">
        <f>(E2388*Invoice!I5610)+((E2388-(E2388*Invoice!I5610))*Invoice!J5610)</f>
        <v>0</v>
      </c>
      <c r="F2389" s="81"/>
      <c r="G2389" s="90">
        <f>E2389/1.11</f>
        <v>0</v>
      </c>
      <c r="H2389" s="91">
        <f>G2389*11%</f>
        <v>0</v>
      </c>
      <c r="I2389" s="91" t="e">
        <f>G2389/B2388</f>
        <v>#DIV/0!</v>
      </c>
      <c r="J2389" s="104" t="e">
        <f>H2389/B2388</f>
        <v>#DIV/0!</v>
      </c>
    </row>
    <row r="2390" spans="1:10" ht="12.75" customHeight="1" x14ac:dyDescent="0.25">
      <c r="A2390" s="101"/>
      <c r="D2390" s="81" t="s">
        <v>23</v>
      </c>
      <c r="E2390" s="81">
        <f>E2388-E2389</f>
        <v>0</v>
      </c>
      <c r="F2390" s="81"/>
      <c r="G2390" s="82">
        <f>G2388-G2389</f>
        <v>0</v>
      </c>
      <c r="H2390" s="82">
        <f>H2388-H2389</f>
        <v>0</v>
      </c>
      <c r="I2390" s="82" t="e">
        <f>I2388-I2389</f>
        <v>#DIV/0!</v>
      </c>
      <c r="J2390" s="105" t="e">
        <f>J2388-J2389</f>
        <v>#DIV/0!</v>
      </c>
    </row>
    <row r="2391" spans="1:10" ht="12.75" customHeight="1" x14ac:dyDescent="0.25">
      <c r="A2391" s="101"/>
      <c r="D2391" s="81"/>
      <c r="E2391" s="81"/>
      <c r="F2391" s="81"/>
      <c r="G2391" s="82"/>
      <c r="H2391" s="83">
        <f>G2390+H2390</f>
        <v>0</v>
      </c>
      <c r="I2391" s="83"/>
      <c r="J2391" s="103"/>
    </row>
    <row r="2392" spans="1:10" ht="12.75" customHeight="1" x14ac:dyDescent="0.25">
      <c r="A2392" s="101"/>
      <c r="B2392" s="79"/>
      <c r="D2392" s="81"/>
      <c r="E2392" s="81"/>
      <c r="F2392" s="81"/>
      <c r="G2392" s="82"/>
      <c r="H2392" s="83"/>
      <c r="I2392" s="83"/>
      <c r="J2392" s="103"/>
    </row>
    <row r="2393" spans="1:10" ht="12.75" customHeight="1" x14ac:dyDescent="0.25">
      <c r="A2393" s="101">
        <v>16</v>
      </c>
      <c r="B2393" s="84" t="s">
        <v>20</v>
      </c>
      <c r="C2393" s="84" t="s">
        <v>21</v>
      </c>
      <c r="D2393" s="85" t="s">
        <v>22</v>
      </c>
      <c r="E2393" s="85" t="s">
        <v>23</v>
      </c>
      <c r="F2393" s="85"/>
      <c r="G2393" s="86" t="s">
        <v>24</v>
      </c>
      <c r="H2393" s="87" t="s">
        <v>25</v>
      </c>
      <c r="I2393" s="87" t="s">
        <v>26</v>
      </c>
      <c r="J2393" s="102"/>
    </row>
    <row r="2394" spans="1:10" ht="12.75" customHeight="1" x14ac:dyDescent="0.25">
      <c r="A2394" s="101"/>
      <c r="B2394" s="80">
        <f>Invoice!B5611</f>
        <v>0</v>
      </c>
      <c r="C2394" s="88">
        <f>Invoice!E5611</f>
        <v>0</v>
      </c>
      <c r="D2394" s="89">
        <f>Invoice!H5611</f>
        <v>0</v>
      </c>
      <c r="E2394" s="81">
        <f t="shared" si="190"/>
        <v>0</v>
      </c>
      <c r="F2394" s="81"/>
      <c r="G2394" s="82">
        <f t="shared" si="191"/>
        <v>0</v>
      </c>
      <c r="H2394" s="83">
        <f t="shared" si="192"/>
        <v>0</v>
      </c>
      <c r="I2394" s="83" t="e">
        <f t="shared" si="193"/>
        <v>#DIV/0!</v>
      </c>
      <c r="J2394" s="103" t="e">
        <f t="shared" si="194"/>
        <v>#DIV/0!</v>
      </c>
    </row>
    <row r="2395" spans="1:10" ht="12.75" customHeight="1" x14ac:dyDescent="0.25">
      <c r="A2395" s="101"/>
      <c r="D2395" s="81"/>
      <c r="E2395" s="81">
        <f>(E2394*Invoice!I5611)+((E2394-(E2394*Invoice!I5611))*Invoice!J5611)</f>
        <v>0</v>
      </c>
      <c r="F2395" s="81"/>
      <c r="G2395" s="90">
        <f>E2395/1.11</f>
        <v>0</v>
      </c>
      <c r="H2395" s="91">
        <f>G2395*11%</f>
        <v>0</v>
      </c>
      <c r="I2395" s="91" t="e">
        <f>G2395/B2394</f>
        <v>#DIV/0!</v>
      </c>
      <c r="J2395" s="104" t="e">
        <f>H2395/B2394</f>
        <v>#DIV/0!</v>
      </c>
    </row>
    <row r="2396" spans="1:10" ht="12.75" customHeight="1" x14ac:dyDescent="0.25">
      <c r="A2396" s="101"/>
      <c r="D2396" s="81" t="s">
        <v>23</v>
      </c>
      <c r="E2396" s="81">
        <f>E2394-E2395</f>
        <v>0</v>
      </c>
      <c r="F2396" s="81"/>
      <c r="G2396" s="82">
        <f>G2394-G2395</f>
        <v>0</v>
      </c>
      <c r="H2396" s="82">
        <f>H2394-H2395</f>
        <v>0</v>
      </c>
      <c r="I2396" s="82" t="e">
        <f>I2394-I2395</f>
        <v>#DIV/0!</v>
      </c>
      <c r="J2396" s="105" t="e">
        <f>J2394-J2395</f>
        <v>#DIV/0!</v>
      </c>
    </row>
    <row r="2397" spans="1:10" ht="12.75" customHeight="1" x14ac:dyDescent="0.25">
      <c r="A2397" s="101"/>
      <c r="D2397" s="81"/>
      <c r="E2397" s="81"/>
      <c r="F2397" s="81"/>
      <c r="G2397" s="82"/>
      <c r="H2397" s="83">
        <f>G2396+H2396</f>
        <v>0</v>
      </c>
      <c r="I2397" s="83"/>
      <c r="J2397" s="103"/>
    </row>
    <row r="2398" spans="1:10" ht="12.75" customHeight="1" x14ac:dyDescent="0.25">
      <c r="A2398" s="101"/>
      <c r="C2398" s="88"/>
      <c r="D2398" s="89"/>
      <c r="E2398" s="81"/>
      <c r="F2398" s="81"/>
      <c r="G2398" s="82"/>
      <c r="H2398" s="83"/>
      <c r="I2398" s="83"/>
      <c r="J2398" s="103"/>
    </row>
    <row r="2399" spans="1:10" ht="12.75" customHeight="1" x14ac:dyDescent="0.25">
      <c r="A2399" s="106"/>
      <c r="B2399" s="107"/>
      <c r="C2399" s="107"/>
      <c r="D2399" s="107"/>
      <c r="E2399" s="107"/>
      <c r="F2399" s="107"/>
      <c r="G2399" s="108">
        <f>G2306+G2312+G2318+G2324+G2330+G2336+G2342+G2348+G2354+G2360+G2366+G2372+G2378+G2384+G2390+G2396</f>
        <v>0</v>
      </c>
      <c r="H2399" s="108">
        <f>H2306+H2312+H2318+H2324+H2330+H2336+H2342+H2348+H2354+H2360+H2366+H2372+H2378+H2384+H2390+H2396</f>
        <v>0</v>
      </c>
      <c r="I2399" s="107"/>
      <c r="J2399" s="109">
        <f>H2307+H2313+H2319+H2325+H2331+H2337+H2343+H2349+H2355+H2361+H2367+H2373+H2379+H2385+H2391+H2397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Invoice!jumlahBarang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2023-12-22T08:29:05Z</cp:lastPrinted>
  <dcterms:created xsi:type="dcterms:W3CDTF">2022-01-21T06:52:44Z</dcterms:created>
  <dcterms:modified xsi:type="dcterms:W3CDTF">2023-12-30T07:13:26Z</dcterms:modified>
</cp:coreProperties>
</file>