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9\"/>
    </mc:Choice>
  </mc:AlternateContent>
  <bookViews>
    <workbookView xWindow="0" yWindow="0" windowWidth="20490" windowHeight="7755" activeTab="1"/>
  </bookViews>
  <sheets>
    <sheet name="Invoice" sheetId="1" r:id="rId1"/>
    <sheet name="Hitung FP Keluar" sheetId="2" r:id="rId2"/>
  </sheets>
  <definedNames>
    <definedName name="_xlnm.Print_Area" localSheetId="0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0" i="2" l="1"/>
  <c r="H890" i="2"/>
  <c r="G890" i="2"/>
  <c r="D885" i="2"/>
  <c r="B885" i="2"/>
  <c r="D879" i="2"/>
  <c r="B879" i="2"/>
  <c r="C879" i="2"/>
  <c r="C885" i="2"/>
  <c r="D873" i="2"/>
  <c r="C873" i="2"/>
  <c r="B873" i="2"/>
  <c r="B871" i="2"/>
  <c r="E879" i="2"/>
  <c r="E880" i="2" s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D4623" i="1"/>
  <c r="D4661" i="1" s="1"/>
  <c r="C4623" i="1"/>
  <c r="C4661" i="1" s="1"/>
  <c r="B4623" i="1"/>
  <c r="K4623" i="1" s="1"/>
  <c r="J4622" i="1"/>
  <c r="J4660" i="1" s="1"/>
  <c r="I4622" i="1"/>
  <c r="I4660" i="1" s="1"/>
  <c r="H4622" i="1"/>
  <c r="H4660" i="1" s="1"/>
  <c r="E4622" i="1"/>
  <c r="D4622" i="1"/>
  <c r="D4660" i="1" s="1"/>
  <c r="C4622" i="1"/>
  <c r="C4660" i="1" s="1"/>
  <c r="B4622" i="1"/>
  <c r="K4622" i="1" s="1"/>
  <c r="J4621" i="1"/>
  <c r="J4659" i="1" s="1"/>
  <c r="I4621" i="1"/>
  <c r="I4659" i="1" s="1"/>
  <c r="H4621" i="1"/>
  <c r="H4659" i="1" s="1"/>
  <c r="E4621" i="1"/>
  <c r="D4621" i="1"/>
  <c r="D4659" i="1" s="1"/>
  <c r="C4621" i="1"/>
  <c r="C4659" i="1" s="1"/>
  <c r="B4621" i="1"/>
  <c r="K4621" i="1" s="1"/>
  <c r="J4620" i="1"/>
  <c r="J4658" i="1" s="1"/>
  <c r="I4620" i="1"/>
  <c r="I4658" i="1" s="1"/>
  <c r="H4620" i="1"/>
  <c r="H4658" i="1" s="1"/>
  <c r="E4620" i="1"/>
  <c r="D4620" i="1"/>
  <c r="D4658" i="1" s="1"/>
  <c r="C4620" i="1"/>
  <c r="C4658" i="1" s="1"/>
  <c r="B4620" i="1"/>
  <c r="K4620" i="1" s="1"/>
  <c r="J4619" i="1"/>
  <c r="J4657" i="1" s="1"/>
  <c r="I4619" i="1"/>
  <c r="I4657" i="1" s="1"/>
  <c r="H4619" i="1"/>
  <c r="H4657" i="1" s="1"/>
  <c r="E4619" i="1"/>
  <c r="D4619" i="1"/>
  <c r="D4657" i="1" s="1"/>
  <c r="C4619" i="1"/>
  <c r="C4657" i="1" s="1"/>
  <c r="B4619" i="1"/>
  <c r="K4619" i="1" s="1"/>
  <c r="J4618" i="1"/>
  <c r="J4656" i="1" s="1"/>
  <c r="I4618" i="1"/>
  <c r="I4656" i="1" s="1"/>
  <c r="H4618" i="1"/>
  <c r="H4656" i="1" s="1"/>
  <c r="E4618" i="1"/>
  <c r="D4618" i="1"/>
  <c r="D4656" i="1" s="1"/>
  <c r="C4618" i="1"/>
  <c r="C4656" i="1" s="1"/>
  <c r="B4618" i="1"/>
  <c r="K4618" i="1" s="1"/>
  <c r="J4617" i="1"/>
  <c r="J4655" i="1" s="1"/>
  <c r="I4617" i="1"/>
  <c r="I4655" i="1" s="1"/>
  <c r="H4617" i="1"/>
  <c r="H4655" i="1" s="1"/>
  <c r="E4617" i="1"/>
  <c r="D4617" i="1"/>
  <c r="D4655" i="1" s="1"/>
  <c r="C4617" i="1"/>
  <c r="C4655" i="1" s="1"/>
  <c r="B4617" i="1"/>
  <c r="K4617" i="1" s="1"/>
  <c r="J4616" i="1"/>
  <c r="J4654" i="1" s="1"/>
  <c r="I4616" i="1"/>
  <c r="I4654" i="1" s="1"/>
  <c r="H4616" i="1"/>
  <c r="H4654" i="1" s="1"/>
  <c r="E4616" i="1"/>
  <c r="D4616" i="1"/>
  <c r="D4654" i="1" s="1"/>
  <c r="C4616" i="1"/>
  <c r="C4654" i="1" s="1"/>
  <c r="B4616" i="1"/>
  <c r="K4616" i="1" s="1"/>
  <c r="J4615" i="1"/>
  <c r="J4653" i="1" s="1"/>
  <c r="I4615" i="1"/>
  <c r="I4653" i="1" s="1"/>
  <c r="H4615" i="1"/>
  <c r="H4653" i="1" s="1"/>
  <c r="E4615" i="1"/>
  <c r="D4615" i="1"/>
  <c r="D4653" i="1" s="1"/>
  <c r="C4615" i="1"/>
  <c r="C4653" i="1" s="1"/>
  <c r="B4615" i="1"/>
  <c r="K4615" i="1" s="1"/>
  <c r="J4614" i="1"/>
  <c r="J4652" i="1" s="1"/>
  <c r="I4614" i="1"/>
  <c r="I4652" i="1" s="1"/>
  <c r="H4614" i="1"/>
  <c r="H4652" i="1" s="1"/>
  <c r="E4614" i="1"/>
  <c r="D4614" i="1"/>
  <c r="D4652" i="1" s="1"/>
  <c r="C4614" i="1"/>
  <c r="C4652" i="1" s="1"/>
  <c r="B4614" i="1"/>
  <c r="K4614" i="1" s="1"/>
  <c r="J4613" i="1"/>
  <c r="J4651" i="1" s="1"/>
  <c r="I4613" i="1"/>
  <c r="I4651" i="1" s="1"/>
  <c r="H4613" i="1"/>
  <c r="H4651" i="1" s="1"/>
  <c r="E4613" i="1"/>
  <c r="D4613" i="1"/>
  <c r="D4651" i="1" s="1"/>
  <c r="C4613" i="1"/>
  <c r="C4651" i="1" s="1"/>
  <c r="B4613" i="1"/>
  <c r="K4613" i="1" s="1"/>
  <c r="J4612" i="1"/>
  <c r="J4650" i="1" s="1"/>
  <c r="I4612" i="1"/>
  <c r="I4650" i="1" s="1"/>
  <c r="H4612" i="1"/>
  <c r="H4650" i="1" s="1"/>
  <c r="E4612" i="1"/>
  <c r="D4612" i="1"/>
  <c r="D4650" i="1" s="1"/>
  <c r="C4612" i="1"/>
  <c r="C4650" i="1" s="1"/>
  <c r="B4612" i="1"/>
  <c r="K4612" i="1" s="1"/>
  <c r="J4611" i="1"/>
  <c r="J4649" i="1" s="1"/>
  <c r="I4611" i="1"/>
  <c r="I4649" i="1" s="1"/>
  <c r="H4611" i="1"/>
  <c r="H4649" i="1" s="1"/>
  <c r="E4611" i="1"/>
  <c r="D4611" i="1"/>
  <c r="D4649" i="1" s="1"/>
  <c r="C4611" i="1"/>
  <c r="C4649" i="1" s="1"/>
  <c r="B4611" i="1"/>
  <c r="K4611" i="1" s="1"/>
  <c r="J4610" i="1"/>
  <c r="J4648" i="1" s="1"/>
  <c r="I4610" i="1"/>
  <c r="I4648" i="1" s="1"/>
  <c r="H4610" i="1"/>
  <c r="H4648" i="1" s="1"/>
  <c r="E4610" i="1"/>
  <c r="D4610" i="1"/>
  <c r="D4648" i="1" s="1"/>
  <c r="C4610" i="1"/>
  <c r="C4648" i="1" s="1"/>
  <c r="B4610" i="1"/>
  <c r="J4609" i="1"/>
  <c r="J4647" i="1" s="1"/>
  <c r="I4609" i="1"/>
  <c r="I4647" i="1" s="1"/>
  <c r="H4609" i="1"/>
  <c r="H4647" i="1" s="1"/>
  <c r="E4609" i="1"/>
  <c r="D4609" i="1"/>
  <c r="D4647" i="1" s="1"/>
  <c r="C4609" i="1"/>
  <c r="C4647" i="1" s="1"/>
  <c r="B4609" i="1"/>
  <c r="J4608" i="1"/>
  <c r="J4646" i="1" s="1"/>
  <c r="I4608" i="1"/>
  <c r="I4646" i="1" s="1"/>
  <c r="H4608" i="1"/>
  <c r="H4646" i="1" s="1"/>
  <c r="E4608" i="1"/>
  <c r="D4608" i="1"/>
  <c r="D4646" i="1" s="1"/>
  <c r="C4608" i="1"/>
  <c r="C4646" i="1" s="1"/>
  <c r="B4608" i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638" i="1"/>
  <c r="E873" i="2" l="1"/>
  <c r="E874" i="2" s="1"/>
  <c r="E885" i="2"/>
  <c r="E886" i="2" s="1"/>
  <c r="G874" i="2"/>
  <c r="G873" i="2"/>
  <c r="G885" i="2"/>
  <c r="G886" i="2"/>
  <c r="G879" i="2"/>
  <c r="G880" i="2"/>
  <c r="K4610" i="1"/>
  <c r="K4609" i="1"/>
  <c r="J4588" i="1"/>
  <c r="K4590" i="1" s="1"/>
  <c r="J4592" i="1" s="1"/>
  <c r="K4608" i="1"/>
  <c r="J4626" i="1" s="1"/>
  <c r="E4600" i="1"/>
  <c r="B4646" i="1"/>
  <c r="K4646" i="1" s="1"/>
  <c r="B4647" i="1"/>
  <c r="K4647" i="1" s="1"/>
  <c r="B4648" i="1"/>
  <c r="K4648" i="1" s="1"/>
  <c r="B4649" i="1"/>
  <c r="K4649" i="1" s="1"/>
  <c r="B4650" i="1"/>
  <c r="K4650" i="1" s="1"/>
  <c r="B4651" i="1"/>
  <c r="K4651" i="1" s="1"/>
  <c r="B4652" i="1"/>
  <c r="K4652" i="1" s="1"/>
  <c r="B4653" i="1"/>
  <c r="K4653" i="1" s="1"/>
  <c r="B4654" i="1"/>
  <c r="K4654" i="1" s="1"/>
  <c r="B4655" i="1"/>
  <c r="K4655" i="1" s="1"/>
  <c r="B4656" i="1"/>
  <c r="K4656" i="1" s="1"/>
  <c r="B4657" i="1"/>
  <c r="K4657" i="1" s="1"/>
  <c r="B4658" i="1"/>
  <c r="K4658" i="1" s="1"/>
  <c r="B4659" i="1"/>
  <c r="K4659" i="1" s="1"/>
  <c r="B4660" i="1"/>
  <c r="K4660" i="1" s="1"/>
  <c r="B4661" i="1"/>
  <c r="K4661" i="1" s="1"/>
  <c r="D864" i="2"/>
  <c r="C864" i="2"/>
  <c r="B864" i="2"/>
  <c r="E864" i="2" s="1"/>
  <c r="E865" i="2" s="1"/>
  <c r="E881" i="2" l="1"/>
  <c r="G881" i="2"/>
  <c r="I879" i="2"/>
  <c r="H879" i="2"/>
  <c r="E887" i="2"/>
  <c r="H874" i="2"/>
  <c r="J874" i="2" s="1"/>
  <c r="I874" i="2"/>
  <c r="G887" i="2"/>
  <c r="I885" i="2"/>
  <c r="H885" i="2"/>
  <c r="H880" i="2"/>
  <c r="J880" i="2" s="1"/>
  <c r="I880" i="2"/>
  <c r="H873" i="2"/>
  <c r="G875" i="2"/>
  <c r="I873" i="2"/>
  <c r="I886" i="2"/>
  <c r="H886" i="2"/>
  <c r="J886" i="2" s="1"/>
  <c r="E875" i="2"/>
  <c r="K4594" i="1"/>
  <c r="J4664" i="1"/>
  <c r="K4628" i="1"/>
  <c r="K4632" i="1" s="1"/>
  <c r="G865" i="2"/>
  <c r="G864" i="2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B4547" i="1" s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B4546" i="1" s="1"/>
  <c r="J4507" i="1"/>
  <c r="J4545" i="1" s="1"/>
  <c r="I4507" i="1"/>
  <c r="I4545" i="1" s="1"/>
  <c r="K4545" i="1" s="1"/>
  <c r="H4507" i="1"/>
  <c r="H4545" i="1" s="1"/>
  <c r="E4507" i="1"/>
  <c r="D4507" i="1"/>
  <c r="D4545" i="1" s="1"/>
  <c r="C4507" i="1"/>
  <c r="C4545" i="1" s="1"/>
  <c r="B4507" i="1"/>
  <c r="B4545" i="1" s="1"/>
  <c r="J4506" i="1"/>
  <c r="J4544" i="1" s="1"/>
  <c r="I4506" i="1"/>
  <c r="I4544" i="1" s="1"/>
  <c r="K4544" i="1" s="1"/>
  <c r="H4506" i="1"/>
  <c r="H4544" i="1" s="1"/>
  <c r="E4506" i="1"/>
  <c r="D4506" i="1"/>
  <c r="D4544" i="1" s="1"/>
  <c r="C4506" i="1"/>
  <c r="C4544" i="1" s="1"/>
  <c r="B4506" i="1"/>
  <c r="B4544" i="1" s="1"/>
  <c r="J4505" i="1"/>
  <c r="J4543" i="1" s="1"/>
  <c r="I4505" i="1"/>
  <c r="I4543" i="1" s="1"/>
  <c r="K4543" i="1" s="1"/>
  <c r="H4505" i="1"/>
  <c r="H4543" i="1" s="1"/>
  <c r="E4505" i="1"/>
  <c r="D4505" i="1"/>
  <c r="D4543" i="1" s="1"/>
  <c r="C4505" i="1"/>
  <c r="C4543" i="1" s="1"/>
  <c r="B4505" i="1"/>
  <c r="B4543" i="1" s="1"/>
  <c r="J4504" i="1"/>
  <c r="J4542" i="1" s="1"/>
  <c r="I4504" i="1"/>
  <c r="I4542" i="1" s="1"/>
  <c r="K4542" i="1" s="1"/>
  <c r="H4504" i="1"/>
  <c r="H4542" i="1" s="1"/>
  <c r="E4504" i="1"/>
  <c r="D4504" i="1"/>
  <c r="D4542" i="1" s="1"/>
  <c r="C4504" i="1"/>
  <c r="C4542" i="1" s="1"/>
  <c r="B4504" i="1"/>
  <c r="B4542" i="1" s="1"/>
  <c r="J4503" i="1"/>
  <c r="J4541" i="1" s="1"/>
  <c r="I4503" i="1"/>
  <c r="I4541" i="1" s="1"/>
  <c r="K4541" i="1" s="1"/>
  <c r="H4503" i="1"/>
  <c r="H4541" i="1" s="1"/>
  <c r="E4503" i="1"/>
  <c r="D4503" i="1"/>
  <c r="D4541" i="1" s="1"/>
  <c r="C4503" i="1"/>
  <c r="C4541" i="1" s="1"/>
  <c r="B4503" i="1"/>
  <c r="B4541" i="1" s="1"/>
  <c r="J4502" i="1"/>
  <c r="J4540" i="1" s="1"/>
  <c r="I4502" i="1"/>
  <c r="I4540" i="1" s="1"/>
  <c r="K4540" i="1" s="1"/>
  <c r="H4502" i="1"/>
  <c r="H4540" i="1" s="1"/>
  <c r="E4502" i="1"/>
  <c r="D4502" i="1"/>
  <c r="D4540" i="1" s="1"/>
  <c r="C4502" i="1"/>
  <c r="C4540" i="1" s="1"/>
  <c r="B4502" i="1"/>
  <c r="B4540" i="1" s="1"/>
  <c r="J4501" i="1"/>
  <c r="J4539" i="1" s="1"/>
  <c r="I4501" i="1"/>
  <c r="I4539" i="1" s="1"/>
  <c r="K4539" i="1" s="1"/>
  <c r="H4501" i="1"/>
  <c r="H4539" i="1" s="1"/>
  <c r="E4501" i="1"/>
  <c r="D4501" i="1"/>
  <c r="D4539" i="1" s="1"/>
  <c r="C4501" i="1"/>
  <c r="C4539" i="1" s="1"/>
  <c r="B4501" i="1"/>
  <c r="B4539" i="1" s="1"/>
  <c r="J4500" i="1"/>
  <c r="J4538" i="1" s="1"/>
  <c r="I4500" i="1"/>
  <c r="I4538" i="1" s="1"/>
  <c r="K4538" i="1" s="1"/>
  <c r="H4500" i="1"/>
  <c r="H4538" i="1" s="1"/>
  <c r="E4500" i="1"/>
  <c r="D4500" i="1"/>
  <c r="D4538" i="1" s="1"/>
  <c r="C4500" i="1"/>
  <c r="C4538" i="1" s="1"/>
  <c r="B4500" i="1"/>
  <c r="B4538" i="1" s="1"/>
  <c r="J4499" i="1"/>
  <c r="J4537" i="1" s="1"/>
  <c r="I4499" i="1"/>
  <c r="I4537" i="1" s="1"/>
  <c r="K4537" i="1" s="1"/>
  <c r="H4499" i="1"/>
  <c r="H4537" i="1" s="1"/>
  <c r="E4499" i="1"/>
  <c r="D4499" i="1"/>
  <c r="D4537" i="1" s="1"/>
  <c r="C4499" i="1"/>
  <c r="C4537" i="1" s="1"/>
  <c r="B4499" i="1"/>
  <c r="B4537" i="1" s="1"/>
  <c r="J4498" i="1"/>
  <c r="J4536" i="1" s="1"/>
  <c r="I4498" i="1"/>
  <c r="I4536" i="1" s="1"/>
  <c r="K4536" i="1" s="1"/>
  <c r="H4498" i="1"/>
  <c r="H4536" i="1" s="1"/>
  <c r="E4498" i="1"/>
  <c r="D4498" i="1"/>
  <c r="D4536" i="1" s="1"/>
  <c r="C4498" i="1"/>
  <c r="C4536" i="1" s="1"/>
  <c r="B4498" i="1"/>
  <c r="B4536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B4535" i="1" s="1"/>
  <c r="J4496" i="1"/>
  <c r="J4534" i="1" s="1"/>
  <c r="I4496" i="1"/>
  <c r="I4534" i="1" s="1"/>
  <c r="K4534" i="1" s="1"/>
  <c r="H4496" i="1"/>
  <c r="H4534" i="1" s="1"/>
  <c r="E4496" i="1"/>
  <c r="D4496" i="1"/>
  <c r="D4534" i="1" s="1"/>
  <c r="C4496" i="1"/>
  <c r="C4534" i="1" s="1"/>
  <c r="B4496" i="1"/>
  <c r="B4534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B4533" i="1" s="1"/>
  <c r="J4494" i="1"/>
  <c r="J4532" i="1" s="1"/>
  <c r="I4494" i="1"/>
  <c r="I4532" i="1" s="1"/>
  <c r="K4532" i="1" s="1"/>
  <c r="H4494" i="1"/>
  <c r="H4532" i="1" s="1"/>
  <c r="E4494" i="1"/>
  <c r="D4494" i="1"/>
  <c r="D4532" i="1" s="1"/>
  <c r="C4494" i="1"/>
  <c r="C4532" i="1" s="1"/>
  <c r="B4494" i="1"/>
  <c r="B4532" i="1" s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E4448" i="1"/>
  <c r="E4524" i="1" s="1"/>
  <c r="I875" i="2" l="1"/>
  <c r="H881" i="2"/>
  <c r="H882" i="2" s="1"/>
  <c r="J879" i="2"/>
  <c r="J881" i="2" s="1"/>
  <c r="H875" i="2"/>
  <c r="H876" i="2" s="1"/>
  <c r="J873" i="2"/>
  <c r="J875" i="2" s="1"/>
  <c r="H887" i="2"/>
  <c r="H888" i="2" s="1"/>
  <c r="J885" i="2"/>
  <c r="J887" i="2" s="1"/>
  <c r="I881" i="2"/>
  <c r="I887" i="2"/>
  <c r="J4630" i="1"/>
  <c r="K4666" i="1"/>
  <c r="K4670" i="1" s="1"/>
  <c r="E866" i="2"/>
  <c r="H865" i="2"/>
  <c r="J865" i="2" s="1"/>
  <c r="I865" i="2"/>
  <c r="H864" i="2"/>
  <c r="G866" i="2"/>
  <c r="G869" i="2" s="1"/>
  <c r="I864" i="2"/>
  <c r="J4474" i="1"/>
  <c r="K4476" i="1" s="1"/>
  <c r="K4480" i="1" s="1"/>
  <c r="K4533" i="1"/>
  <c r="K4535" i="1"/>
  <c r="K4497" i="1"/>
  <c r="K4502" i="1"/>
  <c r="K4503" i="1"/>
  <c r="K4504" i="1"/>
  <c r="K4506" i="1"/>
  <c r="K4508" i="1"/>
  <c r="K4494" i="1"/>
  <c r="K4495" i="1"/>
  <c r="K4496" i="1"/>
  <c r="K4498" i="1"/>
  <c r="K4499" i="1"/>
  <c r="K4500" i="1"/>
  <c r="K4501" i="1"/>
  <c r="K4505" i="1"/>
  <c r="K4507" i="1"/>
  <c r="K4509" i="1"/>
  <c r="K4546" i="1"/>
  <c r="K4547" i="1"/>
  <c r="E4486" i="1"/>
  <c r="D855" i="2"/>
  <c r="D849" i="2"/>
  <c r="D843" i="2"/>
  <c r="D837" i="2"/>
  <c r="B855" i="2"/>
  <c r="B849" i="2"/>
  <c r="B843" i="2"/>
  <c r="B837" i="2"/>
  <c r="C837" i="2"/>
  <c r="C843" i="2"/>
  <c r="C849" i="2"/>
  <c r="C855" i="2"/>
  <c r="D831" i="2"/>
  <c r="C831" i="2"/>
  <c r="B831" i="2"/>
  <c r="J4668" i="1" l="1"/>
  <c r="H866" i="2"/>
  <c r="J864" i="2"/>
  <c r="J866" i="2" s="1"/>
  <c r="I866" i="2"/>
  <c r="J4550" i="1"/>
  <c r="K4552" i="1" s="1"/>
  <c r="K4556" i="1" s="1"/>
  <c r="J4478" i="1"/>
  <c r="J4512" i="1"/>
  <c r="D822" i="2"/>
  <c r="B822" i="2"/>
  <c r="H867" i="2" l="1"/>
  <c r="J869" i="2" s="1"/>
  <c r="H869" i="2"/>
  <c r="K4514" i="1"/>
  <c r="K4518" i="1" s="1"/>
  <c r="J4554" i="1"/>
  <c r="D765" i="2"/>
  <c r="B765" i="2"/>
  <c r="J4516" i="1" l="1"/>
  <c r="C822" i="2"/>
  <c r="D816" i="2"/>
  <c r="C816" i="2"/>
  <c r="B816" i="2"/>
  <c r="D807" i="2"/>
  <c r="B807" i="2"/>
  <c r="C807" i="2"/>
  <c r="D801" i="2"/>
  <c r="C801" i="2"/>
  <c r="B801" i="2"/>
  <c r="D792" i="2"/>
  <c r="B792" i="2"/>
  <c r="C792" i="2"/>
  <c r="D786" i="2"/>
  <c r="C786" i="2"/>
  <c r="B786" i="2"/>
  <c r="D771" i="2"/>
  <c r="B771" i="2"/>
  <c r="D777" i="2"/>
  <c r="B777" i="2"/>
  <c r="C771" i="2"/>
  <c r="C777" i="2"/>
  <c r="C765" i="2"/>
  <c r="D756" i="2"/>
  <c r="C756" i="2"/>
  <c r="B756" i="2"/>
  <c r="D747" i="2" l="1"/>
  <c r="B747" i="2"/>
  <c r="D741" i="2"/>
  <c r="B741" i="2"/>
  <c r="D735" i="2"/>
  <c r="B735" i="2"/>
  <c r="C735" i="2"/>
  <c r="C741" i="2"/>
  <c r="C747" i="2"/>
  <c r="D729" i="2"/>
  <c r="C729" i="2"/>
  <c r="B729" i="2"/>
  <c r="D702" i="2"/>
  <c r="D708" i="2"/>
  <c r="D714" i="2"/>
  <c r="D720" i="2"/>
  <c r="B702" i="2"/>
  <c r="B708" i="2"/>
  <c r="B714" i="2"/>
  <c r="B720" i="2"/>
  <c r="C702" i="2"/>
  <c r="C708" i="2"/>
  <c r="C714" i="2"/>
  <c r="C720" i="2"/>
  <c r="D696" i="2"/>
  <c r="C696" i="2"/>
  <c r="B696" i="2"/>
  <c r="D687" i="2" l="1"/>
  <c r="B687" i="2"/>
  <c r="C687" i="2"/>
  <c r="D681" i="2"/>
  <c r="C681" i="2"/>
  <c r="B681" i="2"/>
  <c r="D672" i="2"/>
  <c r="B672" i="2"/>
  <c r="C672" i="2"/>
  <c r="D666" i="2"/>
  <c r="C666" i="2"/>
  <c r="B666" i="2"/>
  <c r="D657" i="2"/>
  <c r="D651" i="2"/>
  <c r="D645" i="2"/>
  <c r="D639" i="2"/>
  <c r="D633" i="2"/>
  <c r="D627" i="2"/>
  <c r="B657" i="2"/>
  <c r="B651" i="2"/>
  <c r="B645" i="2"/>
  <c r="B639" i="2"/>
  <c r="B633" i="2"/>
  <c r="B627" i="2"/>
  <c r="C627" i="2"/>
  <c r="C633" i="2"/>
  <c r="C639" i="2"/>
  <c r="C645" i="2"/>
  <c r="C651" i="2"/>
  <c r="C657" i="2"/>
  <c r="D621" i="2"/>
  <c r="C621" i="2"/>
  <c r="B621" i="2"/>
  <c r="D612" i="2"/>
  <c r="D606" i="2"/>
  <c r="B612" i="2"/>
  <c r="B606" i="2"/>
  <c r="C606" i="2"/>
  <c r="C612" i="2"/>
  <c r="D600" i="2"/>
  <c r="D594" i="2"/>
  <c r="D588" i="2"/>
  <c r="D582" i="2"/>
  <c r="B600" i="2"/>
  <c r="B594" i="2"/>
  <c r="B588" i="2"/>
  <c r="B582" i="2"/>
  <c r="C582" i="2"/>
  <c r="C588" i="2"/>
  <c r="C594" i="2"/>
  <c r="C600" i="2"/>
  <c r="D576" i="2"/>
  <c r="C576" i="2"/>
  <c r="B576" i="2"/>
  <c r="D567" i="2"/>
  <c r="B567" i="2"/>
  <c r="C567" i="2"/>
  <c r="D561" i="2"/>
  <c r="C561" i="2"/>
  <c r="B561" i="2"/>
  <c r="D552" i="2"/>
  <c r="D546" i="2"/>
  <c r="B552" i="2"/>
  <c r="B546" i="2"/>
  <c r="C546" i="2"/>
  <c r="C552" i="2"/>
  <c r="D540" i="2"/>
  <c r="C540" i="2"/>
  <c r="B540" i="2"/>
  <c r="D531" i="2"/>
  <c r="C531" i="2"/>
  <c r="B531" i="2"/>
  <c r="D522" i="2"/>
  <c r="D516" i="2"/>
  <c r="B522" i="2"/>
  <c r="B516" i="2"/>
  <c r="C516" i="2"/>
  <c r="C522" i="2"/>
  <c r="D510" i="2"/>
  <c r="D504" i="2"/>
  <c r="D498" i="2"/>
  <c r="D492" i="2"/>
  <c r="B510" i="2"/>
  <c r="B504" i="2"/>
  <c r="B498" i="2"/>
  <c r="B492" i="2"/>
  <c r="C492" i="2"/>
  <c r="C498" i="2"/>
  <c r="C504" i="2"/>
  <c r="C510" i="2"/>
  <c r="D486" i="2"/>
  <c r="C486" i="2"/>
  <c r="B486" i="2"/>
  <c r="D477" i="2"/>
  <c r="D471" i="2"/>
  <c r="D465" i="2"/>
  <c r="D459" i="2"/>
  <c r="B477" i="2"/>
  <c r="B471" i="2"/>
  <c r="B465" i="2"/>
  <c r="B459" i="2"/>
  <c r="C459" i="2"/>
  <c r="C465" i="2"/>
  <c r="C471" i="2"/>
  <c r="C477" i="2"/>
  <c r="D453" i="2"/>
  <c r="C453" i="2"/>
  <c r="B453" i="2"/>
  <c r="D444" i="2"/>
  <c r="B444" i="2"/>
  <c r="C444" i="2"/>
  <c r="D438" i="2"/>
  <c r="C438" i="2"/>
  <c r="B438" i="2"/>
  <c r="D429" i="2"/>
  <c r="D423" i="2"/>
  <c r="B429" i="2"/>
  <c r="B423" i="2"/>
  <c r="C423" i="2"/>
  <c r="C429" i="2"/>
  <c r="D417" i="2"/>
  <c r="C417" i="2"/>
  <c r="B417" i="2"/>
  <c r="D408" i="2"/>
  <c r="B408" i="2"/>
  <c r="C408" i="2"/>
  <c r="D402" i="2"/>
  <c r="C402" i="2"/>
  <c r="B402" i="2"/>
  <c r="D393" i="2"/>
  <c r="D387" i="2"/>
  <c r="D381" i="2"/>
  <c r="B393" i="2"/>
  <c r="B387" i="2"/>
  <c r="B381" i="2"/>
  <c r="C381" i="2"/>
  <c r="C387" i="2"/>
  <c r="C393" i="2"/>
  <c r="D375" i="2"/>
  <c r="D369" i="2"/>
  <c r="D363" i="2"/>
  <c r="D357" i="2"/>
  <c r="B375" i="2"/>
  <c r="B369" i="2"/>
  <c r="B363" i="2"/>
  <c r="B357" i="2"/>
  <c r="C357" i="2"/>
  <c r="C363" i="2"/>
  <c r="C369" i="2"/>
  <c r="C375" i="2"/>
  <c r="D351" i="2"/>
  <c r="C351" i="2"/>
  <c r="B351" i="2"/>
  <c r="D342" i="2"/>
  <c r="C342" i="2"/>
  <c r="B342" i="2"/>
  <c r="D333" i="2"/>
  <c r="C333" i="2"/>
  <c r="B333" i="2"/>
  <c r="D324" i="2"/>
  <c r="D318" i="2"/>
  <c r="D312" i="2"/>
  <c r="D306" i="2"/>
  <c r="B324" i="2"/>
  <c r="B318" i="2"/>
  <c r="B312" i="2"/>
  <c r="B306" i="2"/>
  <c r="C306" i="2"/>
  <c r="C312" i="2"/>
  <c r="C318" i="2"/>
  <c r="C324" i="2"/>
  <c r="D300" i="2"/>
  <c r="C300" i="2"/>
  <c r="B300" i="2"/>
  <c r="D291" i="2"/>
  <c r="D285" i="2"/>
  <c r="D279" i="2"/>
  <c r="B291" i="2"/>
  <c r="B285" i="2"/>
  <c r="B279" i="2"/>
  <c r="C279" i="2"/>
  <c r="C285" i="2"/>
  <c r="C291" i="2"/>
  <c r="D273" i="2"/>
  <c r="C273" i="2"/>
  <c r="B273" i="2"/>
  <c r="D264" i="2"/>
  <c r="D258" i="2"/>
  <c r="D252" i="2"/>
  <c r="D246" i="2"/>
  <c r="B264" i="2"/>
  <c r="B258" i="2"/>
  <c r="B252" i="2"/>
  <c r="B246" i="2"/>
  <c r="C246" i="2"/>
  <c r="C252" i="2"/>
  <c r="C258" i="2"/>
  <c r="C264" i="2"/>
  <c r="D240" i="2"/>
  <c r="C240" i="2"/>
  <c r="B240" i="2"/>
  <c r="D231" i="2"/>
  <c r="C231" i="2"/>
  <c r="B231" i="2"/>
  <c r="C222" i="2"/>
  <c r="D222" i="2"/>
  <c r="B222" i="2"/>
  <c r="D213" i="2" l="1"/>
  <c r="D207" i="2"/>
  <c r="D201" i="2"/>
  <c r="B213" i="2"/>
  <c r="B207" i="2"/>
  <c r="B201" i="2"/>
  <c r="D195" i="2"/>
  <c r="B195" i="2"/>
  <c r="D186" i="2"/>
  <c r="B186" i="2"/>
  <c r="D177" i="2"/>
  <c r="D171" i="2"/>
  <c r="B177" i="2"/>
  <c r="B171" i="2"/>
  <c r="D165" i="2"/>
  <c r="B165" i="2"/>
  <c r="D156" i="2"/>
  <c r="B156" i="2"/>
  <c r="B1644" i="1" l="1"/>
  <c r="C1644" i="1"/>
  <c r="D1644" i="1"/>
  <c r="E1644" i="1"/>
  <c r="H1644" i="1"/>
  <c r="I1644" i="1"/>
  <c r="J1644" i="1"/>
  <c r="H1639" i="1"/>
  <c r="H1638" i="1"/>
  <c r="H1636" i="1"/>
  <c r="I733" i="1" l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I732" i="1"/>
  <c r="E4433" i="1" l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J4407" i="1"/>
  <c r="J4445" i="1" s="1"/>
  <c r="J4406" i="1"/>
  <c r="J4444" i="1" s="1"/>
  <c r="J4400" i="1"/>
  <c r="J4438" i="1" s="1"/>
  <c r="J4395" i="1"/>
  <c r="J4433" i="1" s="1"/>
  <c r="I4395" i="1"/>
  <c r="K4395" i="1" s="1"/>
  <c r="H4395" i="1"/>
  <c r="H4433" i="1" s="1"/>
  <c r="E4395" i="1"/>
  <c r="D4395" i="1"/>
  <c r="D4433" i="1" s="1"/>
  <c r="C4395" i="1"/>
  <c r="C4433" i="1" s="1"/>
  <c r="B4395" i="1"/>
  <c r="B4433" i="1" s="1"/>
  <c r="J4394" i="1"/>
  <c r="J4432" i="1" s="1"/>
  <c r="I4394" i="1"/>
  <c r="I4432" i="1" s="1"/>
  <c r="H4394" i="1"/>
  <c r="H4432" i="1" s="1"/>
  <c r="E4394" i="1"/>
  <c r="D4394" i="1"/>
  <c r="D4432" i="1" s="1"/>
  <c r="C4394" i="1"/>
  <c r="C4432" i="1" s="1"/>
  <c r="B4394" i="1"/>
  <c r="B4432" i="1" s="1"/>
  <c r="J4393" i="1"/>
  <c r="J4431" i="1" s="1"/>
  <c r="I4393" i="1"/>
  <c r="K4393" i="1" s="1"/>
  <c r="H4393" i="1"/>
  <c r="H4431" i="1" s="1"/>
  <c r="E4393" i="1"/>
  <c r="D4393" i="1"/>
  <c r="D4431" i="1" s="1"/>
  <c r="C4393" i="1"/>
  <c r="C4431" i="1" s="1"/>
  <c r="B4393" i="1"/>
  <c r="B4431" i="1" s="1"/>
  <c r="J4392" i="1"/>
  <c r="J4430" i="1" s="1"/>
  <c r="I4392" i="1"/>
  <c r="I4430" i="1" s="1"/>
  <c r="H4392" i="1"/>
  <c r="H4430" i="1" s="1"/>
  <c r="E4392" i="1"/>
  <c r="D4392" i="1"/>
  <c r="D4430" i="1" s="1"/>
  <c r="C4392" i="1"/>
  <c r="C4430" i="1" s="1"/>
  <c r="B4392" i="1"/>
  <c r="B4430" i="1" s="1"/>
  <c r="J4391" i="1"/>
  <c r="J4429" i="1" s="1"/>
  <c r="I4391" i="1"/>
  <c r="K4391" i="1" s="1"/>
  <c r="H4391" i="1"/>
  <c r="H4429" i="1" s="1"/>
  <c r="E4391" i="1"/>
  <c r="D4391" i="1"/>
  <c r="D4429" i="1" s="1"/>
  <c r="C4391" i="1"/>
  <c r="C4429" i="1" s="1"/>
  <c r="B4391" i="1"/>
  <c r="B4429" i="1" s="1"/>
  <c r="J4390" i="1"/>
  <c r="J4428" i="1" s="1"/>
  <c r="I4390" i="1"/>
  <c r="I4428" i="1" s="1"/>
  <c r="H4390" i="1"/>
  <c r="H4428" i="1" s="1"/>
  <c r="E4390" i="1"/>
  <c r="D4390" i="1"/>
  <c r="D4428" i="1" s="1"/>
  <c r="C4390" i="1"/>
  <c r="C4428" i="1" s="1"/>
  <c r="B4390" i="1"/>
  <c r="B4428" i="1" s="1"/>
  <c r="J4389" i="1"/>
  <c r="J4427" i="1" s="1"/>
  <c r="I4389" i="1"/>
  <c r="K4389" i="1" s="1"/>
  <c r="H4389" i="1"/>
  <c r="H4427" i="1" s="1"/>
  <c r="E4389" i="1"/>
  <c r="D4389" i="1"/>
  <c r="D4427" i="1" s="1"/>
  <c r="C4389" i="1"/>
  <c r="C4427" i="1" s="1"/>
  <c r="B4389" i="1"/>
  <c r="B4427" i="1" s="1"/>
  <c r="J4388" i="1"/>
  <c r="J4426" i="1" s="1"/>
  <c r="I4388" i="1"/>
  <c r="I4426" i="1" s="1"/>
  <c r="H4388" i="1"/>
  <c r="H4426" i="1" s="1"/>
  <c r="E4388" i="1"/>
  <c r="D4388" i="1"/>
  <c r="D4426" i="1" s="1"/>
  <c r="C4388" i="1"/>
  <c r="C4426" i="1" s="1"/>
  <c r="B4388" i="1"/>
  <c r="B4426" i="1" s="1"/>
  <c r="J4387" i="1"/>
  <c r="J4425" i="1" s="1"/>
  <c r="I4387" i="1"/>
  <c r="K4387" i="1" s="1"/>
  <c r="H4387" i="1"/>
  <c r="H4425" i="1" s="1"/>
  <c r="E4387" i="1"/>
  <c r="D4387" i="1"/>
  <c r="D4425" i="1" s="1"/>
  <c r="C4387" i="1"/>
  <c r="C4425" i="1" s="1"/>
  <c r="B4387" i="1"/>
  <c r="B4425" i="1" s="1"/>
  <c r="J4386" i="1"/>
  <c r="J4424" i="1" s="1"/>
  <c r="I4386" i="1"/>
  <c r="I4424" i="1" s="1"/>
  <c r="H4386" i="1"/>
  <c r="H4424" i="1" s="1"/>
  <c r="E4386" i="1"/>
  <c r="D4386" i="1"/>
  <c r="D4424" i="1" s="1"/>
  <c r="C4386" i="1"/>
  <c r="C4424" i="1" s="1"/>
  <c r="B4386" i="1"/>
  <c r="B4424" i="1" s="1"/>
  <c r="J4385" i="1"/>
  <c r="J4423" i="1" s="1"/>
  <c r="I4385" i="1"/>
  <c r="K4385" i="1" s="1"/>
  <c r="H4385" i="1"/>
  <c r="H4423" i="1" s="1"/>
  <c r="E4385" i="1"/>
  <c r="D4385" i="1"/>
  <c r="D4423" i="1" s="1"/>
  <c r="C4385" i="1"/>
  <c r="C4423" i="1" s="1"/>
  <c r="B4385" i="1"/>
  <c r="B4423" i="1" s="1"/>
  <c r="J4384" i="1"/>
  <c r="J4422" i="1" s="1"/>
  <c r="I4384" i="1"/>
  <c r="I4422" i="1" s="1"/>
  <c r="H4384" i="1"/>
  <c r="H4422" i="1" s="1"/>
  <c r="E4384" i="1"/>
  <c r="D4384" i="1"/>
  <c r="D4422" i="1" s="1"/>
  <c r="C4384" i="1"/>
  <c r="C4422" i="1" s="1"/>
  <c r="B4384" i="1"/>
  <c r="B4422" i="1" s="1"/>
  <c r="J4383" i="1"/>
  <c r="J4421" i="1" s="1"/>
  <c r="I4383" i="1"/>
  <c r="K4383" i="1" s="1"/>
  <c r="H4383" i="1"/>
  <c r="H4421" i="1" s="1"/>
  <c r="E4383" i="1"/>
  <c r="D4383" i="1"/>
  <c r="D4421" i="1" s="1"/>
  <c r="C4383" i="1"/>
  <c r="C4421" i="1" s="1"/>
  <c r="B4383" i="1"/>
  <c r="B4421" i="1" s="1"/>
  <c r="J4382" i="1"/>
  <c r="J4420" i="1" s="1"/>
  <c r="I4382" i="1"/>
  <c r="I4420" i="1" s="1"/>
  <c r="H4382" i="1"/>
  <c r="H4420" i="1" s="1"/>
  <c r="E4382" i="1"/>
  <c r="D4382" i="1"/>
  <c r="D4420" i="1" s="1"/>
  <c r="C4382" i="1"/>
  <c r="C4420" i="1" s="1"/>
  <c r="B4382" i="1"/>
  <c r="B4420" i="1" s="1"/>
  <c r="J4381" i="1"/>
  <c r="J4419" i="1" s="1"/>
  <c r="I4381" i="1"/>
  <c r="K4381" i="1" s="1"/>
  <c r="H4381" i="1"/>
  <c r="H4419" i="1" s="1"/>
  <c r="E4381" i="1"/>
  <c r="D4381" i="1"/>
  <c r="D4419" i="1" s="1"/>
  <c r="C4381" i="1"/>
  <c r="C4419" i="1" s="1"/>
  <c r="B4381" i="1"/>
  <c r="B4419" i="1" s="1"/>
  <c r="J4380" i="1"/>
  <c r="J4418" i="1" s="1"/>
  <c r="I4380" i="1"/>
  <c r="I4418" i="1" s="1"/>
  <c r="H4380" i="1"/>
  <c r="H4418" i="1" s="1"/>
  <c r="E4380" i="1"/>
  <c r="D4380" i="1"/>
  <c r="D4418" i="1" s="1"/>
  <c r="C4380" i="1"/>
  <c r="C4418" i="1" s="1"/>
  <c r="B4380" i="1"/>
  <c r="B4418" i="1" s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D4281" i="1"/>
  <c r="D4319" i="1" s="1"/>
  <c r="C4281" i="1"/>
  <c r="C4319" i="1" s="1"/>
  <c r="B4281" i="1"/>
  <c r="B4319" i="1" s="1"/>
  <c r="J4280" i="1"/>
  <c r="J4318" i="1" s="1"/>
  <c r="I4280" i="1"/>
  <c r="I4318" i="1" s="1"/>
  <c r="H4280" i="1"/>
  <c r="H4318" i="1" s="1"/>
  <c r="E4280" i="1"/>
  <c r="D4280" i="1"/>
  <c r="D4318" i="1" s="1"/>
  <c r="C4280" i="1"/>
  <c r="C4318" i="1" s="1"/>
  <c r="B4280" i="1"/>
  <c r="B4318" i="1" s="1"/>
  <c r="J4279" i="1"/>
  <c r="J4317" i="1" s="1"/>
  <c r="I4279" i="1"/>
  <c r="I4317" i="1" s="1"/>
  <c r="H4279" i="1"/>
  <c r="H4317" i="1" s="1"/>
  <c r="E4279" i="1"/>
  <c r="D4279" i="1"/>
  <c r="D4317" i="1" s="1"/>
  <c r="C4279" i="1"/>
  <c r="C4317" i="1" s="1"/>
  <c r="B4279" i="1"/>
  <c r="B4317" i="1" s="1"/>
  <c r="J4278" i="1"/>
  <c r="J4316" i="1" s="1"/>
  <c r="I4278" i="1"/>
  <c r="I4316" i="1" s="1"/>
  <c r="H4278" i="1"/>
  <c r="H4316" i="1" s="1"/>
  <c r="E4278" i="1"/>
  <c r="D4278" i="1"/>
  <c r="D4316" i="1" s="1"/>
  <c r="C4278" i="1"/>
  <c r="C4316" i="1" s="1"/>
  <c r="B4278" i="1"/>
  <c r="B4316" i="1" s="1"/>
  <c r="J4277" i="1"/>
  <c r="J4315" i="1" s="1"/>
  <c r="I4277" i="1"/>
  <c r="I4315" i="1" s="1"/>
  <c r="H4277" i="1"/>
  <c r="H4315" i="1" s="1"/>
  <c r="E4277" i="1"/>
  <c r="D4277" i="1"/>
  <c r="D4315" i="1" s="1"/>
  <c r="C4277" i="1"/>
  <c r="C4315" i="1" s="1"/>
  <c r="B4277" i="1"/>
  <c r="K4277" i="1" s="1"/>
  <c r="J4276" i="1"/>
  <c r="J4314" i="1" s="1"/>
  <c r="I4276" i="1"/>
  <c r="I4314" i="1" s="1"/>
  <c r="H4276" i="1"/>
  <c r="H4314" i="1" s="1"/>
  <c r="E4276" i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D4273" i="1"/>
  <c r="D4311" i="1" s="1"/>
  <c r="C4273" i="1"/>
  <c r="C4311" i="1" s="1"/>
  <c r="B4273" i="1"/>
  <c r="K4273" i="1" s="1"/>
  <c r="J4272" i="1"/>
  <c r="J4310" i="1" s="1"/>
  <c r="I4272" i="1"/>
  <c r="I4310" i="1" s="1"/>
  <c r="H4272" i="1"/>
  <c r="H4310" i="1" s="1"/>
  <c r="E4272" i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D4269" i="1"/>
  <c r="D4307" i="1" s="1"/>
  <c r="C4269" i="1"/>
  <c r="C4307" i="1" s="1"/>
  <c r="B4269" i="1"/>
  <c r="K4269" i="1" s="1"/>
  <c r="J4268" i="1"/>
  <c r="J4306" i="1" s="1"/>
  <c r="I4268" i="1"/>
  <c r="I4306" i="1" s="1"/>
  <c r="H4268" i="1"/>
  <c r="H4306" i="1" s="1"/>
  <c r="E4268" i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D4167" i="1"/>
  <c r="D4205" i="1" s="1"/>
  <c r="C4167" i="1"/>
  <c r="C4205" i="1" s="1"/>
  <c r="B4167" i="1"/>
  <c r="K4167" i="1" s="1"/>
  <c r="J4166" i="1"/>
  <c r="J4204" i="1" s="1"/>
  <c r="I4166" i="1"/>
  <c r="I4204" i="1" s="1"/>
  <c r="H4166" i="1"/>
  <c r="H4204" i="1" s="1"/>
  <c r="E4166" i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D4164" i="1"/>
  <c r="D4202" i="1" s="1"/>
  <c r="C4164" i="1"/>
  <c r="C4202" i="1" s="1"/>
  <c r="B4164" i="1"/>
  <c r="J4163" i="1"/>
  <c r="J4201" i="1" s="1"/>
  <c r="I4163" i="1"/>
  <c r="I4201" i="1" s="1"/>
  <c r="H4163" i="1"/>
  <c r="H4201" i="1" s="1"/>
  <c r="E4163" i="1"/>
  <c r="D4163" i="1"/>
  <c r="D4201" i="1" s="1"/>
  <c r="C4163" i="1"/>
  <c r="C4201" i="1" s="1"/>
  <c r="B4163" i="1"/>
  <c r="K4163" i="1" s="1"/>
  <c r="J4162" i="1"/>
  <c r="J4200" i="1" s="1"/>
  <c r="I4162" i="1"/>
  <c r="I4200" i="1" s="1"/>
  <c r="H4162" i="1"/>
  <c r="H4200" i="1" s="1"/>
  <c r="E4162" i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D4161" i="1"/>
  <c r="D4199" i="1" s="1"/>
  <c r="C4161" i="1"/>
  <c r="C4199" i="1" s="1"/>
  <c r="B4161" i="1"/>
  <c r="B4199" i="1" s="1"/>
  <c r="J4160" i="1"/>
  <c r="J4198" i="1" s="1"/>
  <c r="I4160" i="1"/>
  <c r="I4198" i="1" s="1"/>
  <c r="H4160" i="1"/>
  <c r="H4198" i="1" s="1"/>
  <c r="E4160" i="1"/>
  <c r="D4160" i="1"/>
  <c r="D4198" i="1" s="1"/>
  <c r="C4160" i="1"/>
  <c r="C4198" i="1" s="1"/>
  <c r="B4160" i="1"/>
  <c r="J4159" i="1"/>
  <c r="J4197" i="1" s="1"/>
  <c r="I4159" i="1"/>
  <c r="I4197" i="1" s="1"/>
  <c r="H4159" i="1"/>
  <c r="H4197" i="1" s="1"/>
  <c r="E4159" i="1"/>
  <c r="D4159" i="1"/>
  <c r="D4197" i="1" s="1"/>
  <c r="C4159" i="1"/>
  <c r="C4197" i="1" s="1"/>
  <c r="B4159" i="1"/>
  <c r="K4159" i="1" s="1"/>
  <c r="J4158" i="1"/>
  <c r="J4196" i="1" s="1"/>
  <c r="I4158" i="1"/>
  <c r="I4196" i="1" s="1"/>
  <c r="H4158" i="1"/>
  <c r="H4196" i="1" s="1"/>
  <c r="E4158" i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D4156" i="1"/>
  <c r="D4194" i="1" s="1"/>
  <c r="C4156" i="1"/>
  <c r="C4194" i="1" s="1"/>
  <c r="B4156" i="1"/>
  <c r="J4155" i="1"/>
  <c r="J4193" i="1" s="1"/>
  <c r="I4155" i="1"/>
  <c r="I4193" i="1" s="1"/>
  <c r="H4155" i="1"/>
  <c r="H4193" i="1" s="1"/>
  <c r="E4155" i="1"/>
  <c r="D4155" i="1"/>
  <c r="D4193" i="1" s="1"/>
  <c r="C4155" i="1"/>
  <c r="C4193" i="1" s="1"/>
  <c r="B4155" i="1"/>
  <c r="K4155" i="1" s="1"/>
  <c r="J4154" i="1"/>
  <c r="J4192" i="1" s="1"/>
  <c r="I4154" i="1"/>
  <c r="I4192" i="1" s="1"/>
  <c r="H4154" i="1"/>
  <c r="H4192" i="1" s="1"/>
  <c r="E4154" i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D4152" i="1"/>
  <c r="D4190" i="1" s="1"/>
  <c r="C4152" i="1"/>
  <c r="C4190" i="1" s="1"/>
  <c r="B4152" i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D4053" i="1"/>
  <c r="D4091" i="1" s="1"/>
  <c r="C4053" i="1"/>
  <c r="C4091" i="1" s="1"/>
  <c r="B4053" i="1"/>
  <c r="B4091" i="1" s="1"/>
  <c r="J4052" i="1"/>
  <c r="J4090" i="1" s="1"/>
  <c r="I4052" i="1"/>
  <c r="H4052" i="1"/>
  <c r="H4090" i="1" s="1"/>
  <c r="E4052" i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D4051" i="1"/>
  <c r="D4089" i="1" s="1"/>
  <c r="C4051" i="1"/>
  <c r="C4089" i="1" s="1"/>
  <c r="B4051" i="1"/>
  <c r="B4089" i="1" s="1"/>
  <c r="J4050" i="1"/>
  <c r="J4088" i="1" s="1"/>
  <c r="I4050" i="1"/>
  <c r="H4050" i="1"/>
  <c r="H4088" i="1" s="1"/>
  <c r="E4050" i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D4049" i="1"/>
  <c r="D4087" i="1" s="1"/>
  <c r="C4049" i="1"/>
  <c r="C4087" i="1" s="1"/>
  <c r="B4049" i="1"/>
  <c r="B4087" i="1" s="1"/>
  <c r="J4048" i="1"/>
  <c r="J4086" i="1" s="1"/>
  <c r="I4048" i="1"/>
  <c r="H4048" i="1"/>
  <c r="H4086" i="1" s="1"/>
  <c r="E4048" i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D4047" i="1"/>
  <c r="D4085" i="1" s="1"/>
  <c r="C4047" i="1"/>
  <c r="C4085" i="1" s="1"/>
  <c r="B4047" i="1"/>
  <c r="B4085" i="1" s="1"/>
  <c r="J4046" i="1"/>
  <c r="J4084" i="1" s="1"/>
  <c r="I4046" i="1"/>
  <c r="H4046" i="1"/>
  <c r="H4084" i="1" s="1"/>
  <c r="E4046" i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D4045" i="1"/>
  <c r="D4083" i="1" s="1"/>
  <c r="C4045" i="1"/>
  <c r="C4083" i="1" s="1"/>
  <c r="B4045" i="1"/>
  <c r="B4083" i="1" s="1"/>
  <c r="J4044" i="1"/>
  <c r="J4082" i="1" s="1"/>
  <c r="I4044" i="1"/>
  <c r="H4044" i="1"/>
  <c r="H4082" i="1" s="1"/>
  <c r="E4044" i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D4043" i="1"/>
  <c r="D4081" i="1" s="1"/>
  <c r="C4043" i="1"/>
  <c r="C4081" i="1" s="1"/>
  <c r="B4043" i="1"/>
  <c r="B4081" i="1" s="1"/>
  <c r="J4042" i="1"/>
  <c r="J4080" i="1" s="1"/>
  <c r="I4042" i="1"/>
  <c r="H4042" i="1"/>
  <c r="H4080" i="1" s="1"/>
  <c r="E4042" i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D4041" i="1"/>
  <c r="D4079" i="1" s="1"/>
  <c r="C4041" i="1"/>
  <c r="C4079" i="1" s="1"/>
  <c r="B4041" i="1"/>
  <c r="B4079" i="1" s="1"/>
  <c r="J4040" i="1"/>
  <c r="J4078" i="1" s="1"/>
  <c r="I4040" i="1"/>
  <c r="H4040" i="1"/>
  <c r="H4078" i="1" s="1"/>
  <c r="E4040" i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D4039" i="1"/>
  <c r="D4077" i="1" s="1"/>
  <c r="C4039" i="1"/>
  <c r="C4077" i="1" s="1"/>
  <c r="B4039" i="1"/>
  <c r="B4077" i="1" s="1"/>
  <c r="J4038" i="1"/>
  <c r="J4076" i="1" s="1"/>
  <c r="I4038" i="1"/>
  <c r="H4038" i="1"/>
  <c r="H4076" i="1" s="1"/>
  <c r="E4038" i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D3825" i="1"/>
  <c r="D3863" i="1" s="1"/>
  <c r="C3825" i="1"/>
  <c r="C3863" i="1" s="1"/>
  <c r="B3825" i="1"/>
  <c r="K3825" i="1" s="1"/>
  <c r="J3824" i="1"/>
  <c r="J3862" i="1" s="1"/>
  <c r="I3824" i="1"/>
  <c r="I3862" i="1" s="1"/>
  <c r="H3824" i="1"/>
  <c r="H3862" i="1" s="1"/>
  <c r="E3824" i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D3823" i="1"/>
  <c r="D3861" i="1" s="1"/>
  <c r="C3823" i="1"/>
  <c r="C3861" i="1" s="1"/>
  <c r="B3823" i="1"/>
  <c r="K3823" i="1" s="1"/>
  <c r="J3822" i="1"/>
  <c r="J3860" i="1" s="1"/>
  <c r="I3822" i="1"/>
  <c r="I3860" i="1" s="1"/>
  <c r="H3822" i="1"/>
  <c r="H3860" i="1" s="1"/>
  <c r="E3822" i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D3821" i="1"/>
  <c r="D3859" i="1" s="1"/>
  <c r="C3821" i="1"/>
  <c r="C3859" i="1" s="1"/>
  <c r="B3821" i="1"/>
  <c r="K3821" i="1" s="1"/>
  <c r="J3820" i="1"/>
  <c r="J3858" i="1" s="1"/>
  <c r="I3820" i="1"/>
  <c r="I3858" i="1" s="1"/>
  <c r="H3820" i="1"/>
  <c r="H3858" i="1" s="1"/>
  <c r="E3820" i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D3819" i="1"/>
  <c r="D3857" i="1" s="1"/>
  <c r="C3819" i="1"/>
  <c r="C3857" i="1" s="1"/>
  <c r="B3819" i="1"/>
  <c r="K3819" i="1" s="1"/>
  <c r="J3818" i="1"/>
  <c r="J3856" i="1" s="1"/>
  <c r="I3818" i="1"/>
  <c r="I3856" i="1" s="1"/>
  <c r="H3818" i="1"/>
  <c r="H3856" i="1" s="1"/>
  <c r="E3818" i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D3817" i="1"/>
  <c r="D3855" i="1" s="1"/>
  <c r="C3817" i="1"/>
  <c r="C3855" i="1" s="1"/>
  <c r="B3817" i="1"/>
  <c r="K3817" i="1" s="1"/>
  <c r="J3816" i="1"/>
  <c r="J3854" i="1" s="1"/>
  <c r="I3816" i="1"/>
  <c r="I3854" i="1" s="1"/>
  <c r="H3816" i="1"/>
  <c r="H3854" i="1" s="1"/>
  <c r="E3816" i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D3815" i="1"/>
  <c r="D3853" i="1" s="1"/>
  <c r="C3815" i="1"/>
  <c r="C3853" i="1" s="1"/>
  <c r="B3815" i="1"/>
  <c r="K3815" i="1" s="1"/>
  <c r="J3814" i="1"/>
  <c r="J3852" i="1" s="1"/>
  <c r="I3814" i="1"/>
  <c r="I3852" i="1" s="1"/>
  <c r="H3814" i="1"/>
  <c r="H3852" i="1" s="1"/>
  <c r="E3814" i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D3813" i="1"/>
  <c r="D3851" i="1" s="1"/>
  <c r="C3813" i="1"/>
  <c r="C3851" i="1" s="1"/>
  <c r="B3813" i="1"/>
  <c r="K3813" i="1" s="1"/>
  <c r="J3812" i="1"/>
  <c r="J3850" i="1" s="1"/>
  <c r="I3812" i="1"/>
  <c r="I3850" i="1" s="1"/>
  <c r="H3812" i="1"/>
  <c r="H3850" i="1" s="1"/>
  <c r="E3812" i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D3811" i="1"/>
  <c r="D3849" i="1" s="1"/>
  <c r="C3811" i="1"/>
  <c r="C3849" i="1" s="1"/>
  <c r="B3811" i="1"/>
  <c r="K3811" i="1" s="1"/>
  <c r="J3810" i="1"/>
  <c r="J3848" i="1" s="1"/>
  <c r="I3810" i="1"/>
  <c r="I3848" i="1" s="1"/>
  <c r="H3810" i="1"/>
  <c r="H3848" i="1" s="1"/>
  <c r="E3810" i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H3748" i="1" s="1"/>
  <c r="E3710" i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D3709" i="1"/>
  <c r="D3747" i="1" s="1"/>
  <c r="C3709" i="1"/>
  <c r="C3747" i="1" s="1"/>
  <c r="B3709" i="1"/>
  <c r="B3747" i="1" s="1"/>
  <c r="J3708" i="1"/>
  <c r="J3746" i="1" s="1"/>
  <c r="I3708" i="1"/>
  <c r="I3746" i="1" s="1"/>
  <c r="H3708" i="1"/>
  <c r="H3746" i="1" s="1"/>
  <c r="E3708" i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H3744" i="1" s="1"/>
  <c r="E3706" i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D3705" i="1"/>
  <c r="D3743" i="1" s="1"/>
  <c r="C3705" i="1"/>
  <c r="C3743" i="1" s="1"/>
  <c r="B3705" i="1"/>
  <c r="B3743" i="1" s="1"/>
  <c r="J3704" i="1"/>
  <c r="J3742" i="1" s="1"/>
  <c r="I3704" i="1"/>
  <c r="I3742" i="1" s="1"/>
  <c r="H3704" i="1"/>
  <c r="H3742" i="1" s="1"/>
  <c r="E3704" i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D3702" i="1"/>
  <c r="D3740" i="1" s="1"/>
  <c r="C3702" i="1"/>
  <c r="C3740" i="1" s="1"/>
  <c r="B3702" i="1"/>
  <c r="J3701" i="1"/>
  <c r="J3739" i="1" s="1"/>
  <c r="I3701" i="1"/>
  <c r="I3739" i="1" s="1"/>
  <c r="H3701" i="1"/>
  <c r="H3739" i="1" s="1"/>
  <c r="E3701" i="1"/>
  <c r="D3701" i="1"/>
  <c r="D3739" i="1" s="1"/>
  <c r="C3701" i="1"/>
  <c r="C3739" i="1" s="1"/>
  <c r="B3701" i="1"/>
  <c r="B3739" i="1" s="1"/>
  <c r="J3700" i="1"/>
  <c r="J3738" i="1" s="1"/>
  <c r="I3700" i="1"/>
  <c r="I3738" i="1" s="1"/>
  <c r="H3700" i="1"/>
  <c r="H3738" i="1" s="1"/>
  <c r="E3700" i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D3698" i="1"/>
  <c r="D3736" i="1" s="1"/>
  <c r="C3698" i="1"/>
  <c r="C3736" i="1" s="1"/>
  <c r="B3698" i="1"/>
  <c r="J3697" i="1"/>
  <c r="J3735" i="1" s="1"/>
  <c r="I3697" i="1"/>
  <c r="I3735" i="1" s="1"/>
  <c r="H3697" i="1"/>
  <c r="H3735" i="1" s="1"/>
  <c r="E3697" i="1"/>
  <c r="D3697" i="1"/>
  <c r="D3735" i="1" s="1"/>
  <c r="C3697" i="1"/>
  <c r="C3735" i="1" s="1"/>
  <c r="B3697" i="1"/>
  <c r="B3735" i="1" s="1"/>
  <c r="J3696" i="1"/>
  <c r="J3734" i="1" s="1"/>
  <c r="I3696" i="1"/>
  <c r="I3734" i="1" s="1"/>
  <c r="H3696" i="1"/>
  <c r="H3734" i="1" s="1"/>
  <c r="E3696" i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D3597" i="1"/>
  <c r="D3635" i="1" s="1"/>
  <c r="C3597" i="1"/>
  <c r="C3635" i="1" s="1"/>
  <c r="B3597" i="1"/>
  <c r="J3596" i="1"/>
  <c r="J3634" i="1" s="1"/>
  <c r="I3596" i="1"/>
  <c r="I3634" i="1" s="1"/>
  <c r="H3596" i="1"/>
  <c r="H3634" i="1" s="1"/>
  <c r="E3596" i="1"/>
  <c r="D3596" i="1"/>
  <c r="D3634" i="1" s="1"/>
  <c r="C3596" i="1"/>
  <c r="C3634" i="1" s="1"/>
  <c r="B3596" i="1"/>
  <c r="J3595" i="1"/>
  <c r="J3633" i="1" s="1"/>
  <c r="I3595" i="1"/>
  <c r="I3633" i="1" s="1"/>
  <c r="H3595" i="1"/>
  <c r="H3633" i="1" s="1"/>
  <c r="E3595" i="1"/>
  <c r="D3595" i="1"/>
  <c r="D3633" i="1" s="1"/>
  <c r="C3595" i="1"/>
  <c r="C3633" i="1" s="1"/>
  <c r="B3595" i="1"/>
  <c r="J3594" i="1"/>
  <c r="J3632" i="1" s="1"/>
  <c r="I3594" i="1"/>
  <c r="I3632" i="1" s="1"/>
  <c r="H3594" i="1"/>
  <c r="H3632" i="1" s="1"/>
  <c r="E3594" i="1"/>
  <c r="D3594" i="1"/>
  <c r="D3632" i="1" s="1"/>
  <c r="C3594" i="1"/>
  <c r="C3632" i="1" s="1"/>
  <c r="B3594" i="1"/>
  <c r="J3593" i="1"/>
  <c r="J3631" i="1" s="1"/>
  <c r="I3593" i="1"/>
  <c r="I3631" i="1" s="1"/>
  <c r="H3593" i="1"/>
  <c r="H3631" i="1" s="1"/>
  <c r="E3593" i="1"/>
  <c r="D3593" i="1"/>
  <c r="D3631" i="1" s="1"/>
  <c r="C3593" i="1"/>
  <c r="C3631" i="1" s="1"/>
  <c r="B3593" i="1"/>
  <c r="J3592" i="1"/>
  <c r="J3630" i="1" s="1"/>
  <c r="I3592" i="1"/>
  <c r="I3630" i="1" s="1"/>
  <c r="H3592" i="1"/>
  <c r="H3630" i="1" s="1"/>
  <c r="E3592" i="1"/>
  <c r="D3592" i="1"/>
  <c r="D3630" i="1" s="1"/>
  <c r="C3592" i="1"/>
  <c r="C3630" i="1" s="1"/>
  <c r="B3592" i="1"/>
  <c r="J3591" i="1"/>
  <c r="J3629" i="1" s="1"/>
  <c r="I3591" i="1"/>
  <c r="I3629" i="1" s="1"/>
  <c r="H3591" i="1"/>
  <c r="H3629" i="1" s="1"/>
  <c r="E3591" i="1"/>
  <c r="D3591" i="1"/>
  <c r="D3629" i="1" s="1"/>
  <c r="C3591" i="1"/>
  <c r="C3629" i="1" s="1"/>
  <c r="B3591" i="1"/>
  <c r="J3590" i="1"/>
  <c r="J3628" i="1" s="1"/>
  <c r="I3590" i="1"/>
  <c r="I3628" i="1" s="1"/>
  <c r="H3590" i="1"/>
  <c r="H3628" i="1" s="1"/>
  <c r="E3590" i="1"/>
  <c r="D3590" i="1"/>
  <c r="D3628" i="1" s="1"/>
  <c r="C3590" i="1"/>
  <c r="C3628" i="1" s="1"/>
  <c r="B3590" i="1"/>
  <c r="J3589" i="1"/>
  <c r="J3627" i="1" s="1"/>
  <c r="I3589" i="1"/>
  <c r="I3627" i="1" s="1"/>
  <c r="H3589" i="1"/>
  <c r="H3627" i="1" s="1"/>
  <c r="E3589" i="1"/>
  <c r="D3589" i="1"/>
  <c r="D3627" i="1" s="1"/>
  <c r="C3589" i="1"/>
  <c r="C3627" i="1" s="1"/>
  <c r="B3589" i="1"/>
  <c r="J3588" i="1"/>
  <c r="J3626" i="1" s="1"/>
  <c r="I3588" i="1"/>
  <c r="I3626" i="1" s="1"/>
  <c r="H3588" i="1"/>
  <c r="H3626" i="1" s="1"/>
  <c r="E3588" i="1"/>
  <c r="D3588" i="1"/>
  <c r="D3626" i="1" s="1"/>
  <c r="C3588" i="1"/>
  <c r="C3626" i="1" s="1"/>
  <c r="B3588" i="1"/>
  <c r="J3587" i="1"/>
  <c r="J3625" i="1" s="1"/>
  <c r="I3587" i="1"/>
  <c r="I3625" i="1" s="1"/>
  <c r="H3587" i="1"/>
  <c r="H3625" i="1" s="1"/>
  <c r="E3587" i="1"/>
  <c r="D3587" i="1"/>
  <c r="D3625" i="1" s="1"/>
  <c r="C3587" i="1"/>
  <c r="C3625" i="1" s="1"/>
  <c r="B3587" i="1"/>
  <c r="J3586" i="1"/>
  <c r="J3624" i="1" s="1"/>
  <c r="I3586" i="1"/>
  <c r="I3624" i="1" s="1"/>
  <c r="H3586" i="1"/>
  <c r="H3624" i="1" s="1"/>
  <c r="E3586" i="1"/>
  <c r="D3586" i="1"/>
  <c r="D3624" i="1" s="1"/>
  <c r="C3586" i="1"/>
  <c r="C3624" i="1" s="1"/>
  <c r="B3586" i="1"/>
  <c r="J3585" i="1"/>
  <c r="J3623" i="1" s="1"/>
  <c r="I3585" i="1"/>
  <c r="I3623" i="1" s="1"/>
  <c r="H3585" i="1"/>
  <c r="H3623" i="1" s="1"/>
  <c r="E3585" i="1"/>
  <c r="D3585" i="1"/>
  <c r="D3623" i="1" s="1"/>
  <c r="C3585" i="1"/>
  <c r="C3623" i="1" s="1"/>
  <c r="B3585" i="1"/>
  <c r="J3584" i="1"/>
  <c r="J3622" i="1" s="1"/>
  <c r="I3584" i="1"/>
  <c r="I3622" i="1" s="1"/>
  <c r="H3584" i="1"/>
  <c r="H3622" i="1" s="1"/>
  <c r="E3584" i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D3483" i="1"/>
  <c r="D3521" i="1" s="1"/>
  <c r="C3483" i="1"/>
  <c r="C3521" i="1" s="1"/>
  <c r="B3483" i="1"/>
  <c r="J3482" i="1"/>
  <c r="J3520" i="1" s="1"/>
  <c r="I3482" i="1"/>
  <c r="I3520" i="1" s="1"/>
  <c r="H3482" i="1"/>
  <c r="H3520" i="1" s="1"/>
  <c r="E3482" i="1"/>
  <c r="D3482" i="1"/>
  <c r="D3520" i="1" s="1"/>
  <c r="C3482" i="1"/>
  <c r="C3520" i="1" s="1"/>
  <c r="B3482" i="1"/>
  <c r="J3481" i="1"/>
  <c r="J3519" i="1" s="1"/>
  <c r="I3481" i="1"/>
  <c r="I3519" i="1" s="1"/>
  <c r="H3481" i="1"/>
  <c r="H3519" i="1" s="1"/>
  <c r="E3481" i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D3480" i="1"/>
  <c r="D3518" i="1" s="1"/>
  <c r="C3480" i="1"/>
  <c r="C3518" i="1" s="1"/>
  <c r="B3480" i="1"/>
  <c r="J3479" i="1"/>
  <c r="J3517" i="1" s="1"/>
  <c r="I3479" i="1"/>
  <c r="I3517" i="1" s="1"/>
  <c r="H3479" i="1"/>
  <c r="H3517" i="1" s="1"/>
  <c r="E3479" i="1"/>
  <c r="D3479" i="1"/>
  <c r="D3517" i="1" s="1"/>
  <c r="C3479" i="1"/>
  <c r="C3517" i="1" s="1"/>
  <c r="B3479" i="1"/>
  <c r="J3478" i="1"/>
  <c r="J3516" i="1" s="1"/>
  <c r="I3478" i="1"/>
  <c r="I3516" i="1" s="1"/>
  <c r="H3478" i="1"/>
  <c r="H3516" i="1" s="1"/>
  <c r="E3478" i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D3477" i="1"/>
  <c r="D3515" i="1" s="1"/>
  <c r="C3477" i="1"/>
  <c r="C3515" i="1" s="1"/>
  <c r="B3477" i="1"/>
  <c r="J3476" i="1"/>
  <c r="J3514" i="1" s="1"/>
  <c r="I3476" i="1"/>
  <c r="I3514" i="1" s="1"/>
  <c r="H3476" i="1"/>
  <c r="H3514" i="1" s="1"/>
  <c r="E3476" i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D3369" i="1"/>
  <c r="D3407" i="1" s="1"/>
  <c r="C3369" i="1"/>
  <c r="C3407" i="1" s="1"/>
  <c r="B3369" i="1"/>
  <c r="K3369" i="1" s="1"/>
  <c r="J3368" i="1"/>
  <c r="J3406" i="1" s="1"/>
  <c r="I3368" i="1"/>
  <c r="I3406" i="1" s="1"/>
  <c r="H3368" i="1"/>
  <c r="H3406" i="1" s="1"/>
  <c r="E3368" i="1"/>
  <c r="D3368" i="1"/>
  <c r="D3406" i="1" s="1"/>
  <c r="C3368" i="1"/>
  <c r="C3406" i="1" s="1"/>
  <c r="B3368" i="1"/>
  <c r="B3406" i="1" s="1"/>
  <c r="J3367" i="1"/>
  <c r="J3405" i="1" s="1"/>
  <c r="I3367" i="1"/>
  <c r="I3405" i="1" s="1"/>
  <c r="H3367" i="1"/>
  <c r="H3405" i="1" s="1"/>
  <c r="E3367" i="1"/>
  <c r="D3367" i="1"/>
  <c r="D3405" i="1" s="1"/>
  <c r="C3367" i="1"/>
  <c r="C3405" i="1" s="1"/>
  <c r="B3367" i="1"/>
  <c r="K3367" i="1" s="1"/>
  <c r="J3366" i="1"/>
  <c r="J3404" i="1" s="1"/>
  <c r="I3366" i="1"/>
  <c r="I3404" i="1" s="1"/>
  <c r="H3366" i="1"/>
  <c r="H3404" i="1" s="1"/>
  <c r="E3366" i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K3365" i="1" s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B3402" i="1" s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K3361" i="1" s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B3398" i="1" s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K3357" i="1" s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B3394" i="1" s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B3393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D3255" i="1"/>
  <c r="D3293" i="1" s="1"/>
  <c r="C3255" i="1"/>
  <c r="C3293" i="1" s="1"/>
  <c r="B3255" i="1"/>
  <c r="B3293" i="1" s="1"/>
  <c r="J3254" i="1"/>
  <c r="J3292" i="1" s="1"/>
  <c r="I3254" i="1"/>
  <c r="I3292" i="1" s="1"/>
  <c r="H3254" i="1"/>
  <c r="H3292" i="1" s="1"/>
  <c r="E3254" i="1"/>
  <c r="D3254" i="1"/>
  <c r="D3292" i="1" s="1"/>
  <c r="C3254" i="1"/>
  <c r="C3292" i="1" s="1"/>
  <c r="B3254" i="1"/>
  <c r="B3292" i="1" s="1"/>
  <c r="J3253" i="1"/>
  <c r="J3291" i="1" s="1"/>
  <c r="I3253" i="1"/>
  <c r="I3291" i="1" s="1"/>
  <c r="H3253" i="1"/>
  <c r="H3291" i="1" s="1"/>
  <c r="E3253" i="1"/>
  <c r="D3253" i="1"/>
  <c r="D3291" i="1" s="1"/>
  <c r="C3253" i="1"/>
  <c r="C3291" i="1" s="1"/>
  <c r="B3253" i="1"/>
  <c r="B3291" i="1" s="1"/>
  <c r="J3252" i="1"/>
  <c r="J3290" i="1" s="1"/>
  <c r="I3252" i="1"/>
  <c r="I3290" i="1" s="1"/>
  <c r="H3252" i="1"/>
  <c r="H3290" i="1" s="1"/>
  <c r="E3252" i="1"/>
  <c r="D3252" i="1"/>
  <c r="D3290" i="1" s="1"/>
  <c r="C3252" i="1"/>
  <c r="C3290" i="1" s="1"/>
  <c r="B3252" i="1"/>
  <c r="B3290" i="1" s="1"/>
  <c r="J3251" i="1"/>
  <c r="J3289" i="1" s="1"/>
  <c r="I3251" i="1"/>
  <c r="I3289" i="1" s="1"/>
  <c r="H3251" i="1"/>
  <c r="H3289" i="1" s="1"/>
  <c r="E3251" i="1"/>
  <c r="D3251" i="1"/>
  <c r="D3289" i="1" s="1"/>
  <c r="C3251" i="1"/>
  <c r="C3289" i="1" s="1"/>
  <c r="B3251" i="1"/>
  <c r="B3289" i="1" s="1"/>
  <c r="J3250" i="1"/>
  <c r="J3288" i="1" s="1"/>
  <c r="I3250" i="1"/>
  <c r="I3288" i="1" s="1"/>
  <c r="H3250" i="1"/>
  <c r="H3288" i="1" s="1"/>
  <c r="E3250" i="1"/>
  <c r="D3250" i="1"/>
  <c r="D3288" i="1" s="1"/>
  <c r="C3250" i="1"/>
  <c r="C3288" i="1" s="1"/>
  <c r="B3250" i="1"/>
  <c r="B3288" i="1" s="1"/>
  <c r="J3249" i="1"/>
  <c r="J3287" i="1" s="1"/>
  <c r="I3249" i="1"/>
  <c r="I3287" i="1" s="1"/>
  <c r="H3249" i="1"/>
  <c r="H3287" i="1" s="1"/>
  <c r="E3249" i="1"/>
  <c r="D3249" i="1"/>
  <c r="D3287" i="1" s="1"/>
  <c r="C3249" i="1"/>
  <c r="C3287" i="1" s="1"/>
  <c r="B3249" i="1"/>
  <c r="B3287" i="1" s="1"/>
  <c r="J3248" i="1"/>
  <c r="J3286" i="1" s="1"/>
  <c r="I3248" i="1"/>
  <c r="I3286" i="1" s="1"/>
  <c r="H3248" i="1"/>
  <c r="H3286" i="1" s="1"/>
  <c r="E3248" i="1"/>
  <c r="D3248" i="1"/>
  <c r="D3286" i="1" s="1"/>
  <c r="C3248" i="1"/>
  <c r="C3286" i="1" s="1"/>
  <c r="B3248" i="1"/>
  <c r="B3286" i="1" s="1"/>
  <c r="J3247" i="1"/>
  <c r="J3285" i="1" s="1"/>
  <c r="I3247" i="1"/>
  <c r="I3285" i="1" s="1"/>
  <c r="H3247" i="1"/>
  <c r="H3285" i="1" s="1"/>
  <c r="E3247" i="1"/>
  <c r="D3247" i="1"/>
  <c r="D3285" i="1" s="1"/>
  <c r="C3247" i="1"/>
  <c r="C3285" i="1" s="1"/>
  <c r="B3247" i="1"/>
  <c r="B3285" i="1" s="1"/>
  <c r="J3246" i="1"/>
  <c r="J3284" i="1" s="1"/>
  <c r="I3246" i="1"/>
  <c r="I3284" i="1" s="1"/>
  <c r="H3246" i="1"/>
  <c r="H3284" i="1" s="1"/>
  <c r="E3246" i="1"/>
  <c r="D3246" i="1"/>
  <c r="D3284" i="1" s="1"/>
  <c r="C3246" i="1"/>
  <c r="C3284" i="1" s="1"/>
  <c r="B3246" i="1"/>
  <c r="B3284" i="1" s="1"/>
  <c r="J3245" i="1"/>
  <c r="J3283" i="1" s="1"/>
  <c r="I3245" i="1"/>
  <c r="I3283" i="1" s="1"/>
  <c r="H3245" i="1"/>
  <c r="H3283" i="1" s="1"/>
  <c r="E3245" i="1"/>
  <c r="D3245" i="1"/>
  <c r="D3283" i="1" s="1"/>
  <c r="C3245" i="1"/>
  <c r="C3283" i="1" s="1"/>
  <c r="B3245" i="1"/>
  <c r="B3283" i="1" s="1"/>
  <c r="J3244" i="1"/>
  <c r="J3282" i="1" s="1"/>
  <c r="I3244" i="1"/>
  <c r="I3282" i="1" s="1"/>
  <c r="H3244" i="1"/>
  <c r="H3282" i="1" s="1"/>
  <c r="E3244" i="1"/>
  <c r="D3244" i="1"/>
  <c r="D3282" i="1" s="1"/>
  <c r="C3244" i="1"/>
  <c r="C3282" i="1" s="1"/>
  <c r="B3244" i="1"/>
  <c r="B3282" i="1" s="1"/>
  <c r="J3243" i="1"/>
  <c r="J3281" i="1" s="1"/>
  <c r="I3243" i="1"/>
  <c r="I3281" i="1" s="1"/>
  <c r="H3243" i="1"/>
  <c r="H3281" i="1" s="1"/>
  <c r="E3243" i="1"/>
  <c r="D3243" i="1"/>
  <c r="D3281" i="1" s="1"/>
  <c r="C3243" i="1"/>
  <c r="C3281" i="1" s="1"/>
  <c r="B3243" i="1"/>
  <c r="B3281" i="1" s="1"/>
  <c r="J3242" i="1"/>
  <c r="J3280" i="1" s="1"/>
  <c r="I3242" i="1"/>
  <c r="I3280" i="1" s="1"/>
  <c r="H3242" i="1"/>
  <c r="H3280" i="1" s="1"/>
  <c r="E3242" i="1"/>
  <c r="D3242" i="1"/>
  <c r="D3280" i="1" s="1"/>
  <c r="C3242" i="1"/>
  <c r="C3280" i="1" s="1"/>
  <c r="B3242" i="1"/>
  <c r="B3280" i="1" s="1"/>
  <c r="J3241" i="1"/>
  <c r="J3279" i="1" s="1"/>
  <c r="I3241" i="1"/>
  <c r="I3279" i="1" s="1"/>
  <c r="H3241" i="1"/>
  <c r="H3279" i="1" s="1"/>
  <c r="E3241" i="1"/>
  <c r="D3241" i="1"/>
  <c r="D3279" i="1" s="1"/>
  <c r="C3241" i="1"/>
  <c r="C3279" i="1" s="1"/>
  <c r="B3241" i="1"/>
  <c r="B3279" i="1" s="1"/>
  <c r="J3240" i="1"/>
  <c r="J3278" i="1" s="1"/>
  <c r="I3240" i="1"/>
  <c r="I3278" i="1" s="1"/>
  <c r="H3240" i="1"/>
  <c r="H3278" i="1" s="1"/>
  <c r="E3240" i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D3140" i="1"/>
  <c r="D3178" i="1" s="1"/>
  <c r="C3140" i="1"/>
  <c r="C3178" i="1" s="1"/>
  <c r="B3140" i="1"/>
  <c r="B3178" i="1" s="1"/>
  <c r="J3139" i="1"/>
  <c r="J3177" i="1" s="1"/>
  <c r="I3139" i="1"/>
  <c r="I3177" i="1" s="1"/>
  <c r="H3139" i="1"/>
  <c r="H3177" i="1" s="1"/>
  <c r="E3139" i="1"/>
  <c r="D3139" i="1"/>
  <c r="D3177" i="1" s="1"/>
  <c r="C3139" i="1"/>
  <c r="C3177" i="1" s="1"/>
  <c r="B3139" i="1"/>
  <c r="B3177" i="1" s="1"/>
  <c r="J3138" i="1"/>
  <c r="J3176" i="1" s="1"/>
  <c r="I3138" i="1"/>
  <c r="I3176" i="1" s="1"/>
  <c r="H3138" i="1"/>
  <c r="H3176" i="1" s="1"/>
  <c r="E3138" i="1"/>
  <c r="D3138" i="1"/>
  <c r="D3176" i="1" s="1"/>
  <c r="C3138" i="1"/>
  <c r="C3176" i="1" s="1"/>
  <c r="B3138" i="1"/>
  <c r="B3176" i="1" s="1"/>
  <c r="J3137" i="1"/>
  <c r="J3175" i="1" s="1"/>
  <c r="I3137" i="1"/>
  <c r="I3175" i="1" s="1"/>
  <c r="H3137" i="1"/>
  <c r="H3175" i="1" s="1"/>
  <c r="E3137" i="1"/>
  <c r="D3137" i="1"/>
  <c r="D3175" i="1" s="1"/>
  <c r="C3137" i="1"/>
  <c r="C3175" i="1" s="1"/>
  <c r="B3137" i="1"/>
  <c r="B3175" i="1" s="1"/>
  <c r="J3136" i="1"/>
  <c r="J3174" i="1" s="1"/>
  <c r="I3136" i="1"/>
  <c r="I3174" i="1" s="1"/>
  <c r="H3136" i="1"/>
  <c r="H3174" i="1" s="1"/>
  <c r="E3136" i="1"/>
  <c r="D3136" i="1"/>
  <c r="D3174" i="1" s="1"/>
  <c r="C3136" i="1"/>
  <c r="C3174" i="1" s="1"/>
  <c r="B3136" i="1"/>
  <c r="B3174" i="1" s="1"/>
  <c r="J3135" i="1"/>
  <c r="J3173" i="1" s="1"/>
  <c r="I3135" i="1"/>
  <c r="I3173" i="1" s="1"/>
  <c r="H3135" i="1"/>
  <c r="H3173" i="1" s="1"/>
  <c r="E3135" i="1"/>
  <c r="D3135" i="1"/>
  <c r="D3173" i="1" s="1"/>
  <c r="C3135" i="1"/>
  <c r="C3173" i="1" s="1"/>
  <c r="B3135" i="1"/>
  <c r="B3173" i="1" s="1"/>
  <c r="J3134" i="1"/>
  <c r="J3172" i="1" s="1"/>
  <c r="I3134" i="1"/>
  <c r="I3172" i="1" s="1"/>
  <c r="H3134" i="1"/>
  <c r="H3172" i="1" s="1"/>
  <c r="E3134" i="1"/>
  <c r="D3134" i="1"/>
  <c r="D3172" i="1" s="1"/>
  <c r="C3134" i="1"/>
  <c r="C3172" i="1" s="1"/>
  <c r="B3134" i="1"/>
  <c r="B3172" i="1" s="1"/>
  <c r="J3133" i="1"/>
  <c r="J3171" i="1" s="1"/>
  <c r="I3133" i="1"/>
  <c r="I3171" i="1" s="1"/>
  <c r="H3133" i="1"/>
  <c r="H3171" i="1" s="1"/>
  <c r="E3133" i="1"/>
  <c r="D3133" i="1"/>
  <c r="D3171" i="1" s="1"/>
  <c r="C3133" i="1"/>
  <c r="C3171" i="1" s="1"/>
  <c r="B3133" i="1"/>
  <c r="B3171" i="1" s="1"/>
  <c r="J3132" i="1"/>
  <c r="J3170" i="1" s="1"/>
  <c r="I3132" i="1"/>
  <c r="I3170" i="1" s="1"/>
  <c r="H3132" i="1"/>
  <c r="H3170" i="1" s="1"/>
  <c r="E3132" i="1"/>
  <c r="D3132" i="1"/>
  <c r="D3170" i="1" s="1"/>
  <c r="C3132" i="1"/>
  <c r="C3170" i="1" s="1"/>
  <c r="B3132" i="1"/>
  <c r="B3170" i="1" s="1"/>
  <c r="J3131" i="1"/>
  <c r="J3169" i="1" s="1"/>
  <c r="I3131" i="1"/>
  <c r="I3169" i="1" s="1"/>
  <c r="H3131" i="1"/>
  <c r="H3169" i="1" s="1"/>
  <c r="E3131" i="1"/>
  <c r="D3131" i="1"/>
  <c r="D3169" i="1" s="1"/>
  <c r="C3131" i="1"/>
  <c r="C3169" i="1" s="1"/>
  <c r="B3131" i="1"/>
  <c r="B3169" i="1" s="1"/>
  <c r="J3130" i="1"/>
  <c r="J3168" i="1" s="1"/>
  <c r="I3130" i="1"/>
  <c r="I3168" i="1" s="1"/>
  <c r="H3130" i="1"/>
  <c r="H3168" i="1" s="1"/>
  <c r="E3130" i="1"/>
  <c r="D3130" i="1"/>
  <c r="D3168" i="1" s="1"/>
  <c r="C3130" i="1"/>
  <c r="C3168" i="1" s="1"/>
  <c r="B3130" i="1"/>
  <c r="B3168" i="1" s="1"/>
  <c r="J3129" i="1"/>
  <c r="J3167" i="1" s="1"/>
  <c r="I3129" i="1"/>
  <c r="I3167" i="1" s="1"/>
  <c r="H3129" i="1"/>
  <c r="H3167" i="1" s="1"/>
  <c r="E3129" i="1"/>
  <c r="D3129" i="1"/>
  <c r="D3167" i="1" s="1"/>
  <c r="C3129" i="1"/>
  <c r="C3167" i="1" s="1"/>
  <c r="B3129" i="1"/>
  <c r="B3167" i="1" s="1"/>
  <c r="J3128" i="1"/>
  <c r="J3166" i="1" s="1"/>
  <c r="I3128" i="1"/>
  <c r="I3166" i="1" s="1"/>
  <c r="H3128" i="1"/>
  <c r="H3166" i="1" s="1"/>
  <c r="E3128" i="1"/>
  <c r="D3128" i="1"/>
  <c r="D3166" i="1" s="1"/>
  <c r="C3128" i="1"/>
  <c r="C3166" i="1" s="1"/>
  <c r="B3128" i="1"/>
  <c r="B3166" i="1" s="1"/>
  <c r="J3127" i="1"/>
  <c r="J3165" i="1" s="1"/>
  <c r="I3127" i="1"/>
  <c r="I3165" i="1" s="1"/>
  <c r="H3127" i="1"/>
  <c r="H3165" i="1" s="1"/>
  <c r="E3127" i="1"/>
  <c r="D3127" i="1"/>
  <c r="D3165" i="1" s="1"/>
  <c r="C3127" i="1"/>
  <c r="C3165" i="1" s="1"/>
  <c r="B3127" i="1"/>
  <c r="B3165" i="1" s="1"/>
  <c r="J3126" i="1"/>
  <c r="J3164" i="1" s="1"/>
  <c r="I3126" i="1"/>
  <c r="I3164" i="1" s="1"/>
  <c r="H3126" i="1"/>
  <c r="H3164" i="1" s="1"/>
  <c r="E3126" i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J3039" i="1"/>
  <c r="J3077" i="1" s="1"/>
  <c r="J3038" i="1"/>
  <c r="J3076" i="1" s="1"/>
  <c r="J3032" i="1"/>
  <c r="J3070" i="1" s="1"/>
  <c r="J3027" i="1"/>
  <c r="J3065" i="1" s="1"/>
  <c r="I3027" i="1"/>
  <c r="I3065" i="1" s="1"/>
  <c r="H3027" i="1"/>
  <c r="H3065" i="1" s="1"/>
  <c r="E3027" i="1"/>
  <c r="D3027" i="1"/>
  <c r="D3065" i="1" s="1"/>
  <c r="C3027" i="1"/>
  <c r="C3065" i="1" s="1"/>
  <c r="B3027" i="1"/>
  <c r="B3065" i="1" s="1"/>
  <c r="J3026" i="1"/>
  <c r="J3064" i="1" s="1"/>
  <c r="I3026" i="1"/>
  <c r="I3064" i="1" s="1"/>
  <c r="H3026" i="1"/>
  <c r="H3064" i="1" s="1"/>
  <c r="E3026" i="1"/>
  <c r="D3026" i="1"/>
  <c r="D3064" i="1" s="1"/>
  <c r="C3026" i="1"/>
  <c r="C3064" i="1" s="1"/>
  <c r="B3026" i="1"/>
  <c r="B3064" i="1" s="1"/>
  <c r="J3025" i="1"/>
  <c r="J3063" i="1" s="1"/>
  <c r="I3025" i="1"/>
  <c r="I3063" i="1" s="1"/>
  <c r="H3025" i="1"/>
  <c r="H3063" i="1" s="1"/>
  <c r="E3025" i="1"/>
  <c r="D3025" i="1"/>
  <c r="D3063" i="1" s="1"/>
  <c r="C3025" i="1"/>
  <c r="C3063" i="1" s="1"/>
  <c r="B3025" i="1"/>
  <c r="B3063" i="1" s="1"/>
  <c r="J3024" i="1"/>
  <c r="J3062" i="1" s="1"/>
  <c r="I3024" i="1"/>
  <c r="I3062" i="1" s="1"/>
  <c r="H3024" i="1"/>
  <c r="H3062" i="1" s="1"/>
  <c r="E3024" i="1"/>
  <c r="D3024" i="1"/>
  <c r="D3062" i="1" s="1"/>
  <c r="C3024" i="1"/>
  <c r="C3062" i="1" s="1"/>
  <c r="B3024" i="1"/>
  <c r="B3062" i="1" s="1"/>
  <c r="J3023" i="1"/>
  <c r="J3061" i="1" s="1"/>
  <c r="I3023" i="1"/>
  <c r="I3061" i="1" s="1"/>
  <c r="H3023" i="1"/>
  <c r="H3061" i="1" s="1"/>
  <c r="E3023" i="1"/>
  <c r="D3023" i="1"/>
  <c r="D3061" i="1" s="1"/>
  <c r="C3023" i="1"/>
  <c r="C3061" i="1" s="1"/>
  <c r="B3023" i="1"/>
  <c r="B3061" i="1" s="1"/>
  <c r="J3022" i="1"/>
  <c r="J3060" i="1" s="1"/>
  <c r="I3022" i="1"/>
  <c r="I3060" i="1" s="1"/>
  <c r="H3022" i="1"/>
  <c r="H3060" i="1" s="1"/>
  <c r="E3022" i="1"/>
  <c r="D3022" i="1"/>
  <c r="D3060" i="1" s="1"/>
  <c r="C3022" i="1"/>
  <c r="C3060" i="1" s="1"/>
  <c r="B3022" i="1"/>
  <c r="B3060" i="1" s="1"/>
  <c r="J3021" i="1"/>
  <c r="J3059" i="1" s="1"/>
  <c r="I3021" i="1"/>
  <c r="I3059" i="1" s="1"/>
  <c r="H3021" i="1"/>
  <c r="H3059" i="1" s="1"/>
  <c r="E3021" i="1"/>
  <c r="D3021" i="1"/>
  <c r="D3059" i="1" s="1"/>
  <c r="C3021" i="1"/>
  <c r="C3059" i="1" s="1"/>
  <c r="B3021" i="1"/>
  <c r="B3059" i="1" s="1"/>
  <c r="J3020" i="1"/>
  <c r="J3058" i="1" s="1"/>
  <c r="I3020" i="1"/>
  <c r="I3058" i="1" s="1"/>
  <c r="H3020" i="1"/>
  <c r="H3058" i="1" s="1"/>
  <c r="E3020" i="1"/>
  <c r="D3020" i="1"/>
  <c r="D3058" i="1" s="1"/>
  <c r="C3020" i="1"/>
  <c r="C3058" i="1" s="1"/>
  <c r="B3020" i="1"/>
  <c r="B3058" i="1" s="1"/>
  <c r="J3019" i="1"/>
  <c r="J3057" i="1" s="1"/>
  <c r="I3019" i="1"/>
  <c r="I3057" i="1" s="1"/>
  <c r="H3019" i="1"/>
  <c r="H3057" i="1" s="1"/>
  <c r="E3019" i="1"/>
  <c r="D3019" i="1"/>
  <c r="D3057" i="1" s="1"/>
  <c r="C3019" i="1"/>
  <c r="C3057" i="1" s="1"/>
  <c r="B3019" i="1"/>
  <c r="B3057" i="1" s="1"/>
  <c r="J3018" i="1"/>
  <c r="J3056" i="1" s="1"/>
  <c r="I3018" i="1"/>
  <c r="I3056" i="1" s="1"/>
  <c r="H3018" i="1"/>
  <c r="H3056" i="1" s="1"/>
  <c r="E3018" i="1"/>
  <c r="D3018" i="1"/>
  <c r="D3056" i="1" s="1"/>
  <c r="C3018" i="1"/>
  <c r="C3056" i="1" s="1"/>
  <c r="B3018" i="1"/>
  <c r="B3056" i="1" s="1"/>
  <c r="J3017" i="1"/>
  <c r="J3055" i="1" s="1"/>
  <c r="I3017" i="1"/>
  <c r="I3055" i="1" s="1"/>
  <c r="H3017" i="1"/>
  <c r="H3055" i="1" s="1"/>
  <c r="E3017" i="1"/>
  <c r="D3017" i="1"/>
  <c r="D3055" i="1" s="1"/>
  <c r="C3017" i="1"/>
  <c r="C3055" i="1" s="1"/>
  <c r="B3017" i="1"/>
  <c r="B3055" i="1" s="1"/>
  <c r="J3016" i="1"/>
  <c r="J3054" i="1" s="1"/>
  <c r="I3016" i="1"/>
  <c r="I3054" i="1" s="1"/>
  <c r="H3016" i="1"/>
  <c r="H3054" i="1" s="1"/>
  <c r="E3016" i="1"/>
  <c r="D3016" i="1"/>
  <c r="D3054" i="1" s="1"/>
  <c r="C3016" i="1"/>
  <c r="C3054" i="1" s="1"/>
  <c r="B3016" i="1"/>
  <c r="B3054" i="1" s="1"/>
  <c r="J3015" i="1"/>
  <c r="J3053" i="1" s="1"/>
  <c r="I3015" i="1"/>
  <c r="I3053" i="1" s="1"/>
  <c r="H3015" i="1"/>
  <c r="H3053" i="1" s="1"/>
  <c r="E3015" i="1"/>
  <c r="D3015" i="1"/>
  <c r="D3053" i="1" s="1"/>
  <c r="C3015" i="1"/>
  <c r="C3053" i="1" s="1"/>
  <c r="B3015" i="1"/>
  <c r="B3053" i="1" s="1"/>
  <c r="J3014" i="1"/>
  <c r="I3014" i="1"/>
  <c r="I3052" i="1" s="1"/>
  <c r="H3014" i="1"/>
  <c r="H3052" i="1" s="1"/>
  <c r="E3014" i="1"/>
  <c r="D3014" i="1"/>
  <c r="D3052" i="1" s="1"/>
  <c r="C3014" i="1"/>
  <c r="C3052" i="1" s="1"/>
  <c r="B3014" i="1"/>
  <c r="B3052" i="1" s="1"/>
  <c r="J3013" i="1"/>
  <c r="J3051" i="1" s="1"/>
  <c r="I3013" i="1"/>
  <c r="I3051" i="1" s="1"/>
  <c r="H3013" i="1"/>
  <c r="H3051" i="1" s="1"/>
  <c r="E3013" i="1"/>
  <c r="D3013" i="1"/>
  <c r="D3051" i="1" s="1"/>
  <c r="C3013" i="1"/>
  <c r="C3051" i="1" s="1"/>
  <c r="B3013" i="1"/>
  <c r="B3051" i="1" s="1"/>
  <c r="J3012" i="1"/>
  <c r="I3012" i="1"/>
  <c r="I3050" i="1" s="1"/>
  <c r="H3012" i="1"/>
  <c r="H3050" i="1" s="1"/>
  <c r="E3012" i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J2925" i="1"/>
  <c r="J2963" i="1" s="1"/>
  <c r="J2924" i="1"/>
  <c r="J2962" i="1" s="1"/>
  <c r="J2918" i="1"/>
  <c r="J2956" i="1" s="1"/>
  <c r="J2913" i="1"/>
  <c r="J2951" i="1" s="1"/>
  <c r="I2913" i="1"/>
  <c r="I2951" i="1" s="1"/>
  <c r="H2913" i="1"/>
  <c r="H2951" i="1" s="1"/>
  <c r="E2913" i="1"/>
  <c r="D2913" i="1"/>
  <c r="D2951" i="1" s="1"/>
  <c r="C2913" i="1"/>
  <c r="C2951" i="1" s="1"/>
  <c r="B2913" i="1"/>
  <c r="B2951" i="1" s="1"/>
  <c r="J2912" i="1"/>
  <c r="J2950" i="1" s="1"/>
  <c r="I2912" i="1"/>
  <c r="I2950" i="1" s="1"/>
  <c r="H2912" i="1"/>
  <c r="H2950" i="1" s="1"/>
  <c r="E2912" i="1"/>
  <c r="D2912" i="1"/>
  <c r="D2950" i="1" s="1"/>
  <c r="C2912" i="1"/>
  <c r="C2950" i="1" s="1"/>
  <c r="B2912" i="1"/>
  <c r="B2950" i="1" s="1"/>
  <c r="J2911" i="1"/>
  <c r="J2949" i="1" s="1"/>
  <c r="I2911" i="1"/>
  <c r="I2949" i="1" s="1"/>
  <c r="H2911" i="1"/>
  <c r="H2949" i="1" s="1"/>
  <c r="E2911" i="1"/>
  <c r="D2911" i="1"/>
  <c r="D2949" i="1" s="1"/>
  <c r="C2911" i="1"/>
  <c r="C2949" i="1" s="1"/>
  <c r="B2911" i="1"/>
  <c r="B2949" i="1" s="1"/>
  <c r="J2910" i="1"/>
  <c r="J2948" i="1" s="1"/>
  <c r="I2910" i="1"/>
  <c r="I2948" i="1" s="1"/>
  <c r="H2910" i="1"/>
  <c r="H2948" i="1" s="1"/>
  <c r="E2910" i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D2799" i="1"/>
  <c r="D2837" i="1" s="1"/>
  <c r="C2799" i="1"/>
  <c r="C2837" i="1" s="1"/>
  <c r="B2799" i="1"/>
  <c r="K2799" i="1" s="1"/>
  <c r="J2798" i="1"/>
  <c r="J2836" i="1" s="1"/>
  <c r="I2798" i="1"/>
  <c r="I2836" i="1" s="1"/>
  <c r="H2798" i="1"/>
  <c r="H2836" i="1" s="1"/>
  <c r="E2798" i="1"/>
  <c r="D2798" i="1"/>
  <c r="D2836" i="1" s="1"/>
  <c r="C2798" i="1"/>
  <c r="C2836" i="1" s="1"/>
  <c r="B2798" i="1"/>
  <c r="J2797" i="1"/>
  <c r="J2835" i="1" s="1"/>
  <c r="I2797" i="1"/>
  <c r="I2835" i="1" s="1"/>
  <c r="H2797" i="1"/>
  <c r="H2835" i="1" s="1"/>
  <c r="E2797" i="1"/>
  <c r="D2797" i="1"/>
  <c r="D2835" i="1" s="1"/>
  <c r="C2797" i="1"/>
  <c r="C2835" i="1" s="1"/>
  <c r="B2797" i="1"/>
  <c r="J2796" i="1"/>
  <c r="J2834" i="1" s="1"/>
  <c r="I2796" i="1"/>
  <c r="I2834" i="1" s="1"/>
  <c r="H2796" i="1"/>
  <c r="H2834" i="1" s="1"/>
  <c r="E2796" i="1"/>
  <c r="D2796" i="1"/>
  <c r="D2834" i="1" s="1"/>
  <c r="C2796" i="1"/>
  <c r="C2834" i="1" s="1"/>
  <c r="B2796" i="1"/>
  <c r="J2795" i="1"/>
  <c r="J2833" i="1" s="1"/>
  <c r="I2795" i="1"/>
  <c r="I2833" i="1" s="1"/>
  <c r="H2795" i="1"/>
  <c r="H2833" i="1" s="1"/>
  <c r="E2795" i="1"/>
  <c r="D2795" i="1"/>
  <c r="D2833" i="1" s="1"/>
  <c r="C2795" i="1"/>
  <c r="C2833" i="1" s="1"/>
  <c r="B2795" i="1"/>
  <c r="K2795" i="1" s="1"/>
  <c r="J2794" i="1"/>
  <c r="J2832" i="1" s="1"/>
  <c r="I2794" i="1"/>
  <c r="I2832" i="1" s="1"/>
  <c r="H2794" i="1"/>
  <c r="H2832" i="1" s="1"/>
  <c r="E2794" i="1"/>
  <c r="D2794" i="1"/>
  <c r="D2832" i="1" s="1"/>
  <c r="C2794" i="1"/>
  <c r="C2832" i="1" s="1"/>
  <c r="B2794" i="1"/>
  <c r="J2793" i="1"/>
  <c r="J2831" i="1" s="1"/>
  <c r="I2793" i="1"/>
  <c r="I2831" i="1" s="1"/>
  <c r="H2793" i="1"/>
  <c r="H2831" i="1" s="1"/>
  <c r="E2793" i="1"/>
  <c r="D2793" i="1"/>
  <c r="D2831" i="1" s="1"/>
  <c r="C2793" i="1"/>
  <c r="C2831" i="1" s="1"/>
  <c r="B2793" i="1"/>
  <c r="B2831" i="1" s="1"/>
  <c r="J2792" i="1"/>
  <c r="J2830" i="1" s="1"/>
  <c r="I2792" i="1"/>
  <c r="I2830" i="1" s="1"/>
  <c r="K2830" i="1" s="1"/>
  <c r="H2792" i="1"/>
  <c r="H2830" i="1" s="1"/>
  <c r="E2792" i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D2791" i="1"/>
  <c r="D2829" i="1" s="1"/>
  <c r="C2791" i="1"/>
  <c r="C2829" i="1" s="1"/>
  <c r="B2791" i="1"/>
  <c r="B2829" i="1" s="1"/>
  <c r="J2790" i="1"/>
  <c r="J2828" i="1" s="1"/>
  <c r="I2790" i="1"/>
  <c r="I2828" i="1" s="1"/>
  <c r="K2828" i="1" s="1"/>
  <c r="H2790" i="1"/>
  <c r="H2828" i="1" s="1"/>
  <c r="E2790" i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D2789" i="1"/>
  <c r="D2827" i="1" s="1"/>
  <c r="C2789" i="1"/>
  <c r="C2827" i="1" s="1"/>
  <c r="B2789" i="1"/>
  <c r="B2827" i="1" s="1"/>
  <c r="J2788" i="1"/>
  <c r="J2826" i="1" s="1"/>
  <c r="I2788" i="1"/>
  <c r="I2826" i="1" s="1"/>
  <c r="K2826" i="1" s="1"/>
  <c r="H2788" i="1"/>
  <c r="H2826" i="1" s="1"/>
  <c r="E2788" i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D2787" i="1"/>
  <c r="D2825" i="1" s="1"/>
  <c r="C2787" i="1"/>
  <c r="C2825" i="1" s="1"/>
  <c r="B2787" i="1"/>
  <c r="B2825" i="1" s="1"/>
  <c r="J2786" i="1"/>
  <c r="J2824" i="1" s="1"/>
  <c r="I2786" i="1"/>
  <c r="I2824" i="1" s="1"/>
  <c r="K2824" i="1" s="1"/>
  <c r="H2786" i="1"/>
  <c r="H2824" i="1" s="1"/>
  <c r="E2786" i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D2682" i="1"/>
  <c r="D2720" i="1" s="1"/>
  <c r="C2682" i="1"/>
  <c r="C2720" i="1" s="1"/>
  <c r="B2682" i="1"/>
  <c r="J2681" i="1"/>
  <c r="J2719" i="1" s="1"/>
  <c r="I2681" i="1"/>
  <c r="I2719" i="1" s="1"/>
  <c r="H2681" i="1"/>
  <c r="H2719" i="1" s="1"/>
  <c r="E2681" i="1"/>
  <c r="D2681" i="1"/>
  <c r="D2719" i="1" s="1"/>
  <c r="C2681" i="1"/>
  <c r="C2719" i="1" s="1"/>
  <c r="B2681" i="1"/>
  <c r="J2680" i="1"/>
  <c r="J2718" i="1" s="1"/>
  <c r="I2680" i="1"/>
  <c r="I2718" i="1" s="1"/>
  <c r="H2680" i="1"/>
  <c r="H2718" i="1" s="1"/>
  <c r="E2680" i="1"/>
  <c r="D2680" i="1"/>
  <c r="D2718" i="1" s="1"/>
  <c r="C2680" i="1"/>
  <c r="C2718" i="1" s="1"/>
  <c r="B2680" i="1"/>
  <c r="J2679" i="1"/>
  <c r="J2717" i="1" s="1"/>
  <c r="I2679" i="1"/>
  <c r="I2717" i="1" s="1"/>
  <c r="H2679" i="1"/>
  <c r="H2717" i="1" s="1"/>
  <c r="E2679" i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D2678" i="1"/>
  <c r="D2716" i="1" s="1"/>
  <c r="C2678" i="1"/>
  <c r="C2716" i="1" s="1"/>
  <c r="B2678" i="1"/>
  <c r="J2677" i="1"/>
  <c r="J2715" i="1" s="1"/>
  <c r="I2677" i="1"/>
  <c r="I2715" i="1" s="1"/>
  <c r="H2677" i="1"/>
  <c r="H2715" i="1" s="1"/>
  <c r="E2677" i="1"/>
  <c r="D2677" i="1"/>
  <c r="D2715" i="1" s="1"/>
  <c r="C2677" i="1"/>
  <c r="C2715" i="1" s="1"/>
  <c r="B2677" i="1"/>
  <c r="J2676" i="1"/>
  <c r="J2714" i="1" s="1"/>
  <c r="I2676" i="1"/>
  <c r="I2714" i="1" s="1"/>
  <c r="H2676" i="1"/>
  <c r="H2714" i="1" s="1"/>
  <c r="E2676" i="1"/>
  <c r="D2676" i="1"/>
  <c r="D2714" i="1" s="1"/>
  <c r="C2676" i="1"/>
  <c r="C2714" i="1" s="1"/>
  <c r="B2676" i="1"/>
  <c r="J2675" i="1"/>
  <c r="J2713" i="1" s="1"/>
  <c r="I2675" i="1"/>
  <c r="I2713" i="1" s="1"/>
  <c r="H2675" i="1"/>
  <c r="H2713" i="1" s="1"/>
  <c r="E2675" i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D2672" i="1"/>
  <c r="D2710" i="1" s="1"/>
  <c r="C2672" i="1"/>
  <c r="C2710" i="1" s="1"/>
  <c r="B2672" i="1"/>
  <c r="B2710" i="1" s="1"/>
  <c r="J2671" i="1"/>
  <c r="J2709" i="1" s="1"/>
  <c r="I2671" i="1"/>
  <c r="I2709" i="1" s="1"/>
  <c r="H2671" i="1"/>
  <c r="H2709" i="1" s="1"/>
  <c r="E2671" i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D2457" i="1"/>
  <c r="D2495" i="1" s="1"/>
  <c r="C2457" i="1"/>
  <c r="C2495" i="1" s="1"/>
  <c r="B2457" i="1"/>
  <c r="B2495" i="1" s="1"/>
  <c r="J2456" i="1"/>
  <c r="J2494" i="1" s="1"/>
  <c r="I2456" i="1"/>
  <c r="I2494" i="1" s="1"/>
  <c r="H2456" i="1"/>
  <c r="H2494" i="1" s="1"/>
  <c r="E2456" i="1"/>
  <c r="D2456" i="1"/>
  <c r="D2494" i="1" s="1"/>
  <c r="C2456" i="1"/>
  <c r="C2494" i="1" s="1"/>
  <c r="B2456" i="1"/>
  <c r="B2494" i="1" s="1"/>
  <c r="J2455" i="1"/>
  <c r="J2493" i="1" s="1"/>
  <c r="I2455" i="1"/>
  <c r="I2493" i="1" s="1"/>
  <c r="H2455" i="1"/>
  <c r="H2493" i="1" s="1"/>
  <c r="E2455" i="1"/>
  <c r="D2455" i="1"/>
  <c r="D2493" i="1" s="1"/>
  <c r="C2455" i="1"/>
  <c r="C2493" i="1" s="1"/>
  <c r="B2455" i="1"/>
  <c r="B2493" i="1" s="1"/>
  <c r="J2454" i="1"/>
  <c r="J2492" i="1" s="1"/>
  <c r="I2454" i="1"/>
  <c r="I2492" i="1" s="1"/>
  <c r="H2454" i="1"/>
  <c r="H2492" i="1" s="1"/>
  <c r="E2454" i="1"/>
  <c r="D2454" i="1"/>
  <c r="D2492" i="1" s="1"/>
  <c r="C2454" i="1"/>
  <c r="C2492" i="1" s="1"/>
  <c r="B2454" i="1"/>
  <c r="B2492" i="1" s="1"/>
  <c r="J2453" i="1"/>
  <c r="J2491" i="1" s="1"/>
  <c r="I2453" i="1"/>
  <c r="I2491" i="1" s="1"/>
  <c r="H2453" i="1"/>
  <c r="H2491" i="1" s="1"/>
  <c r="E2453" i="1"/>
  <c r="D2453" i="1"/>
  <c r="D2491" i="1" s="1"/>
  <c r="C2453" i="1"/>
  <c r="C2491" i="1" s="1"/>
  <c r="B2453" i="1"/>
  <c r="B2491" i="1" s="1"/>
  <c r="J2452" i="1"/>
  <c r="J2490" i="1" s="1"/>
  <c r="I2452" i="1"/>
  <c r="I2490" i="1" s="1"/>
  <c r="H2452" i="1"/>
  <c r="H2490" i="1" s="1"/>
  <c r="E2452" i="1"/>
  <c r="D2452" i="1"/>
  <c r="D2490" i="1" s="1"/>
  <c r="C2452" i="1"/>
  <c r="C2490" i="1" s="1"/>
  <c r="B2452" i="1"/>
  <c r="B2490" i="1" s="1"/>
  <c r="J2451" i="1"/>
  <c r="J2489" i="1" s="1"/>
  <c r="I2451" i="1"/>
  <c r="I2489" i="1" s="1"/>
  <c r="H2451" i="1"/>
  <c r="H2489" i="1" s="1"/>
  <c r="E2451" i="1"/>
  <c r="D2451" i="1"/>
  <c r="D2489" i="1" s="1"/>
  <c r="C2451" i="1"/>
  <c r="C2489" i="1" s="1"/>
  <c r="B2451" i="1"/>
  <c r="B2489" i="1" s="1"/>
  <c r="K2489" i="1" s="1"/>
  <c r="J2450" i="1"/>
  <c r="J2488" i="1" s="1"/>
  <c r="I2450" i="1"/>
  <c r="I2488" i="1" s="1"/>
  <c r="H2450" i="1"/>
  <c r="H2488" i="1" s="1"/>
  <c r="E2450" i="1"/>
  <c r="D2450" i="1"/>
  <c r="D2488" i="1" s="1"/>
  <c r="C2450" i="1"/>
  <c r="C2488" i="1" s="1"/>
  <c r="B2450" i="1"/>
  <c r="B2488" i="1" s="1"/>
  <c r="J2449" i="1"/>
  <c r="J2487" i="1" s="1"/>
  <c r="I2449" i="1"/>
  <c r="I2487" i="1" s="1"/>
  <c r="H2449" i="1"/>
  <c r="H2487" i="1" s="1"/>
  <c r="E2449" i="1"/>
  <c r="D2449" i="1"/>
  <c r="D2487" i="1" s="1"/>
  <c r="C2449" i="1"/>
  <c r="C2487" i="1" s="1"/>
  <c r="B2449" i="1"/>
  <c r="B2487" i="1" s="1"/>
  <c r="J2448" i="1"/>
  <c r="J2486" i="1" s="1"/>
  <c r="I2448" i="1"/>
  <c r="I2486" i="1" s="1"/>
  <c r="H2448" i="1"/>
  <c r="H2486" i="1" s="1"/>
  <c r="E2448" i="1"/>
  <c r="D2448" i="1"/>
  <c r="D2486" i="1" s="1"/>
  <c r="C2448" i="1"/>
  <c r="C2486" i="1" s="1"/>
  <c r="B2448" i="1"/>
  <c r="B2486" i="1" s="1"/>
  <c r="J2447" i="1"/>
  <c r="J2485" i="1" s="1"/>
  <c r="I2447" i="1"/>
  <c r="I2485" i="1" s="1"/>
  <c r="H2447" i="1"/>
  <c r="H2485" i="1" s="1"/>
  <c r="E2447" i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D2446" i="1"/>
  <c r="D2484" i="1" s="1"/>
  <c r="C2446" i="1"/>
  <c r="C2484" i="1" s="1"/>
  <c r="B2446" i="1"/>
  <c r="B2484" i="1" s="1"/>
  <c r="J2445" i="1"/>
  <c r="J2483" i="1" s="1"/>
  <c r="I2445" i="1"/>
  <c r="I2483" i="1" s="1"/>
  <c r="H2445" i="1"/>
  <c r="H2483" i="1" s="1"/>
  <c r="E2445" i="1"/>
  <c r="D2445" i="1"/>
  <c r="D2483" i="1" s="1"/>
  <c r="C2445" i="1"/>
  <c r="C2483" i="1" s="1"/>
  <c r="B2445" i="1"/>
  <c r="B2483" i="1" s="1"/>
  <c r="J2444" i="1"/>
  <c r="J2482" i="1" s="1"/>
  <c r="I2444" i="1"/>
  <c r="I2482" i="1" s="1"/>
  <c r="H2444" i="1"/>
  <c r="H2482" i="1" s="1"/>
  <c r="E2444" i="1"/>
  <c r="D2444" i="1"/>
  <c r="D2482" i="1" s="1"/>
  <c r="C2444" i="1"/>
  <c r="C2482" i="1" s="1"/>
  <c r="B2444" i="1"/>
  <c r="B2482" i="1" s="1"/>
  <c r="J2443" i="1"/>
  <c r="J2481" i="1" s="1"/>
  <c r="I2443" i="1"/>
  <c r="I2481" i="1" s="1"/>
  <c r="H2443" i="1"/>
  <c r="H2481" i="1" s="1"/>
  <c r="E2443" i="1"/>
  <c r="D2443" i="1"/>
  <c r="D2481" i="1" s="1"/>
  <c r="C2443" i="1"/>
  <c r="C2481" i="1" s="1"/>
  <c r="B2443" i="1"/>
  <c r="K2443" i="1" s="1"/>
  <c r="J2442" i="1"/>
  <c r="J2480" i="1" s="1"/>
  <c r="I2442" i="1"/>
  <c r="I2480" i="1" s="1"/>
  <c r="H2442" i="1"/>
  <c r="H2480" i="1" s="1"/>
  <c r="E2442" i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H2380" i="1" s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H2379" i="1" s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H2378" i="1" s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H2377" i="1" s="1"/>
  <c r="E2339" i="1"/>
  <c r="D2339" i="1"/>
  <c r="D2377" i="1" s="1"/>
  <c r="C2339" i="1"/>
  <c r="C2377" i="1" s="1"/>
  <c r="B2339" i="1"/>
  <c r="J2338" i="1"/>
  <c r="J2376" i="1" s="1"/>
  <c r="I2338" i="1"/>
  <c r="I2376" i="1" s="1"/>
  <c r="H2338" i="1"/>
  <c r="H2376" i="1" s="1"/>
  <c r="E2338" i="1"/>
  <c r="D2338" i="1"/>
  <c r="D2376" i="1" s="1"/>
  <c r="C2338" i="1"/>
  <c r="C2376" i="1" s="1"/>
  <c r="B2338" i="1"/>
  <c r="J2337" i="1"/>
  <c r="J2375" i="1" s="1"/>
  <c r="I2337" i="1"/>
  <c r="I2375" i="1" s="1"/>
  <c r="H2337" i="1"/>
  <c r="H2375" i="1" s="1"/>
  <c r="E2337" i="1"/>
  <c r="D2337" i="1"/>
  <c r="D2375" i="1" s="1"/>
  <c r="C2337" i="1"/>
  <c r="C2375" i="1" s="1"/>
  <c r="B2337" i="1"/>
  <c r="J2336" i="1"/>
  <c r="J2374" i="1" s="1"/>
  <c r="I2336" i="1"/>
  <c r="I2374" i="1" s="1"/>
  <c r="H2336" i="1"/>
  <c r="H2374" i="1" s="1"/>
  <c r="E2336" i="1"/>
  <c r="D2336" i="1"/>
  <c r="D2374" i="1" s="1"/>
  <c r="C2336" i="1"/>
  <c r="C2374" i="1" s="1"/>
  <c r="B2336" i="1"/>
  <c r="J2335" i="1"/>
  <c r="J2373" i="1" s="1"/>
  <c r="I2335" i="1"/>
  <c r="I2373" i="1" s="1"/>
  <c r="H2335" i="1"/>
  <c r="H2373" i="1" s="1"/>
  <c r="E2335" i="1"/>
  <c r="D2335" i="1"/>
  <c r="D2373" i="1" s="1"/>
  <c r="C2335" i="1"/>
  <c r="C2373" i="1" s="1"/>
  <c r="B2335" i="1"/>
  <c r="J2334" i="1"/>
  <c r="J2372" i="1" s="1"/>
  <c r="I2334" i="1"/>
  <c r="I2372" i="1" s="1"/>
  <c r="H2334" i="1"/>
  <c r="H2372" i="1" s="1"/>
  <c r="E2334" i="1"/>
  <c r="D2334" i="1"/>
  <c r="D2372" i="1" s="1"/>
  <c r="C2334" i="1"/>
  <c r="C2372" i="1" s="1"/>
  <c r="B2334" i="1"/>
  <c r="J2333" i="1"/>
  <c r="J2371" i="1" s="1"/>
  <c r="I2333" i="1"/>
  <c r="I2371" i="1" s="1"/>
  <c r="H2333" i="1"/>
  <c r="H2371" i="1" s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H2370" i="1" s="1"/>
  <c r="E2332" i="1"/>
  <c r="D2332" i="1"/>
  <c r="D2370" i="1" s="1"/>
  <c r="C2332" i="1"/>
  <c r="C2370" i="1" s="1"/>
  <c r="B2332" i="1"/>
  <c r="J2331" i="1"/>
  <c r="J2369" i="1" s="1"/>
  <c r="I2331" i="1"/>
  <c r="I2369" i="1" s="1"/>
  <c r="H2331" i="1"/>
  <c r="H2369" i="1" s="1"/>
  <c r="E2331" i="1"/>
  <c r="D2331" i="1"/>
  <c r="D2369" i="1" s="1"/>
  <c r="C2331" i="1"/>
  <c r="C2369" i="1" s="1"/>
  <c r="B2331" i="1"/>
  <c r="J2330" i="1"/>
  <c r="J2368" i="1" s="1"/>
  <c r="I2330" i="1"/>
  <c r="I2368" i="1" s="1"/>
  <c r="H2330" i="1"/>
  <c r="H2368" i="1" s="1"/>
  <c r="E2330" i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I2266" i="1" s="1"/>
  <c r="H2228" i="1"/>
  <c r="H2266" i="1" s="1"/>
  <c r="E2228" i="1"/>
  <c r="D2228" i="1"/>
  <c r="D2266" i="1" s="1"/>
  <c r="C2228" i="1"/>
  <c r="C2266" i="1" s="1"/>
  <c r="B2228" i="1"/>
  <c r="J2227" i="1"/>
  <c r="J2265" i="1" s="1"/>
  <c r="I2227" i="1"/>
  <c r="I2265" i="1" s="1"/>
  <c r="H2227" i="1"/>
  <c r="H2265" i="1" s="1"/>
  <c r="E2227" i="1"/>
  <c r="D2227" i="1"/>
  <c r="D2265" i="1" s="1"/>
  <c r="C2227" i="1"/>
  <c r="C2265" i="1" s="1"/>
  <c r="B2227" i="1"/>
  <c r="J2226" i="1"/>
  <c r="J2264" i="1" s="1"/>
  <c r="I2226" i="1"/>
  <c r="I2264" i="1" s="1"/>
  <c r="H2226" i="1"/>
  <c r="H2264" i="1" s="1"/>
  <c r="E2226" i="1"/>
  <c r="D2226" i="1"/>
  <c r="D2264" i="1" s="1"/>
  <c r="C2226" i="1"/>
  <c r="C2264" i="1" s="1"/>
  <c r="B2226" i="1"/>
  <c r="J2225" i="1"/>
  <c r="J2263" i="1" s="1"/>
  <c r="I2225" i="1"/>
  <c r="I2263" i="1" s="1"/>
  <c r="H2225" i="1"/>
  <c r="H2263" i="1" s="1"/>
  <c r="E2225" i="1"/>
  <c r="D2225" i="1"/>
  <c r="D2263" i="1" s="1"/>
  <c r="C2225" i="1"/>
  <c r="C2263" i="1" s="1"/>
  <c r="B2225" i="1"/>
  <c r="J2224" i="1"/>
  <c r="J2262" i="1" s="1"/>
  <c r="I2224" i="1"/>
  <c r="I2262" i="1" s="1"/>
  <c r="H2224" i="1"/>
  <c r="H2262" i="1" s="1"/>
  <c r="E2224" i="1"/>
  <c r="D2224" i="1"/>
  <c r="D2262" i="1" s="1"/>
  <c r="C2224" i="1"/>
  <c r="C2262" i="1" s="1"/>
  <c r="B2224" i="1"/>
  <c r="J2223" i="1"/>
  <c r="J2261" i="1" s="1"/>
  <c r="I2223" i="1"/>
  <c r="I2261" i="1" s="1"/>
  <c r="H2223" i="1"/>
  <c r="H2261" i="1" s="1"/>
  <c r="E2223" i="1"/>
  <c r="D2223" i="1"/>
  <c r="D2261" i="1" s="1"/>
  <c r="C2223" i="1"/>
  <c r="C2261" i="1" s="1"/>
  <c r="B2223" i="1"/>
  <c r="J2222" i="1"/>
  <c r="J2260" i="1" s="1"/>
  <c r="I2222" i="1"/>
  <c r="I2260" i="1" s="1"/>
  <c r="H2222" i="1"/>
  <c r="H2260" i="1" s="1"/>
  <c r="E2222" i="1"/>
  <c r="D2222" i="1"/>
  <c r="D2260" i="1" s="1"/>
  <c r="C2222" i="1"/>
  <c r="C2260" i="1" s="1"/>
  <c r="B2222" i="1"/>
  <c r="J2221" i="1"/>
  <c r="J2259" i="1" s="1"/>
  <c r="I2221" i="1"/>
  <c r="I2259" i="1" s="1"/>
  <c r="H2221" i="1"/>
  <c r="H2259" i="1" s="1"/>
  <c r="E2221" i="1"/>
  <c r="D2221" i="1"/>
  <c r="D2259" i="1" s="1"/>
  <c r="C2221" i="1"/>
  <c r="C2259" i="1" s="1"/>
  <c r="B2221" i="1"/>
  <c r="J2220" i="1"/>
  <c r="J2258" i="1" s="1"/>
  <c r="I2220" i="1"/>
  <c r="I2258" i="1" s="1"/>
  <c r="H2220" i="1"/>
  <c r="H2258" i="1" s="1"/>
  <c r="E2220" i="1"/>
  <c r="D2220" i="1"/>
  <c r="D2258" i="1" s="1"/>
  <c r="C2220" i="1"/>
  <c r="C2258" i="1" s="1"/>
  <c r="B2220" i="1"/>
  <c r="J2219" i="1"/>
  <c r="J2257" i="1" s="1"/>
  <c r="I2219" i="1"/>
  <c r="I2257" i="1" s="1"/>
  <c r="H2219" i="1"/>
  <c r="H2257" i="1" s="1"/>
  <c r="E2219" i="1"/>
  <c r="D2219" i="1"/>
  <c r="D2257" i="1" s="1"/>
  <c r="C2219" i="1"/>
  <c r="C2257" i="1" s="1"/>
  <c r="B2219" i="1"/>
  <c r="J2218" i="1"/>
  <c r="J2256" i="1" s="1"/>
  <c r="I2218" i="1"/>
  <c r="I2256" i="1" s="1"/>
  <c r="H2218" i="1"/>
  <c r="H2256" i="1" s="1"/>
  <c r="E2218" i="1"/>
  <c r="D2218" i="1"/>
  <c r="D2256" i="1" s="1"/>
  <c r="C2218" i="1"/>
  <c r="C2256" i="1" s="1"/>
  <c r="B2218" i="1"/>
  <c r="J2217" i="1"/>
  <c r="J2255" i="1" s="1"/>
  <c r="I2217" i="1"/>
  <c r="I2255" i="1" s="1"/>
  <c r="H2217" i="1"/>
  <c r="H2255" i="1" s="1"/>
  <c r="E2217" i="1"/>
  <c r="D2217" i="1"/>
  <c r="D2255" i="1" s="1"/>
  <c r="C2217" i="1"/>
  <c r="C2255" i="1" s="1"/>
  <c r="B2217" i="1"/>
  <c r="J2216" i="1"/>
  <c r="J2254" i="1" s="1"/>
  <c r="I2216" i="1"/>
  <c r="I2254" i="1" s="1"/>
  <c r="H2216" i="1"/>
  <c r="H2254" i="1" s="1"/>
  <c r="E2216" i="1"/>
  <c r="D2216" i="1"/>
  <c r="D2254" i="1" s="1"/>
  <c r="C2216" i="1"/>
  <c r="C2254" i="1" s="1"/>
  <c r="B2216" i="1"/>
  <c r="J2215" i="1"/>
  <c r="J2253" i="1" s="1"/>
  <c r="I2215" i="1"/>
  <c r="I2253" i="1" s="1"/>
  <c r="H2215" i="1"/>
  <c r="H2253" i="1" s="1"/>
  <c r="E2215" i="1"/>
  <c r="D2215" i="1"/>
  <c r="D2253" i="1" s="1"/>
  <c r="C2215" i="1"/>
  <c r="C2253" i="1" s="1"/>
  <c r="B2215" i="1"/>
  <c r="J2214" i="1"/>
  <c r="J2252" i="1" s="1"/>
  <c r="I2214" i="1"/>
  <c r="I2252" i="1" s="1"/>
  <c r="H2214" i="1"/>
  <c r="H2252" i="1" s="1"/>
  <c r="E2214" i="1"/>
  <c r="D2214" i="1"/>
  <c r="D2252" i="1" s="1"/>
  <c r="C2214" i="1"/>
  <c r="C2252" i="1" s="1"/>
  <c r="B2214" i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J2127" i="1"/>
  <c r="J2165" i="1" s="1"/>
  <c r="J2126" i="1"/>
  <c r="J2164" i="1" s="1"/>
  <c r="J2120" i="1"/>
  <c r="J2158" i="1" s="1"/>
  <c r="J2115" i="1"/>
  <c r="J2153" i="1" s="1"/>
  <c r="I2115" i="1"/>
  <c r="H2115" i="1"/>
  <c r="H2153" i="1" s="1"/>
  <c r="E2115" i="1"/>
  <c r="D2115" i="1"/>
  <c r="D2153" i="1" s="1"/>
  <c r="C2115" i="1"/>
  <c r="C2153" i="1" s="1"/>
  <c r="B2115" i="1"/>
  <c r="B2153" i="1" s="1"/>
  <c r="J2114" i="1"/>
  <c r="J2152" i="1" s="1"/>
  <c r="I2114" i="1"/>
  <c r="H2114" i="1"/>
  <c r="H2152" i="1" s="1"/>
  <c r="E2114" i="1"/>
  <c r="D2114" i="1"/>
  <c r="D2152" i="1" s="1"/>
  <c r="C2114" i="1"/>
  <c r="C2152" i="1" s="1"/>
  <c r="B2114" i="1"/>
  <c r="B2152" i="1" s="1"/>
  <c r="J2113" i="1"/>
  <c r="J2151" i="1" s="1"/>
  <c r="I2113" i="1"/>
  <c r="H2113" i="1"/>
  <c r="H2151" i="1" s="1"/>
  <c r="E2113" i="1"/>
  <c r="D2113" i="1"/>
  <c r="D2151" i="1" s="1"/>
  <c r="C2113" i="1"/>
  <c r="C2151" i="1" s="1"/>
  <c r="B2113" i="1"/>
  <c r="B2151" i="1" s="1"/>
  <c r="J2112" i="1"/>
  <c r="J2150" i="1" s="1"/>
  <c r="I2112" i="1"/>
  <c r="H2112" i="1"/>
  <c r="H2150" i="1" s="1"/>
  <c r="E2112" i="1"/>
  <c r="D2112" i="1"/>
  <c r="D2150" i="1" s="1"/>
  <c r="C2112" i="1"/>
  <c r="C2150" i="1" s="1"/>
  <c r="B2112" i="1"/>
  <c r="B2150" i="1" s="1"/>
  <c r="J2111" i="1"/>
  <c r="J2149" i="1" s="1"/>
  <c r="I2111" i="1"/>
  <c r="H2111" i="1"/>
  <c r="H2149" i="1" s="1"/>
  <c r="E2111" i="1"/>
  <c r="D2111" i="1"/>
  <c r="D2149" i="1" s="1"/>
  <c r="C2111" i="1"/>
  <c r="C2149" i="1" s="1"/>
  <c r="B2111" i="1"/>
  <c r="B2149" i="1" s="1"/>
  <c r="J2110" i="1"/>
  <c r="J2148" i="1" s="1"/>
  <c r="I2110" i="1"/>
  <c r="H2110" i="1"/>
  <c r="H2148" i="1" s="1"/>
  <c r="E2110" i="1"/>
  <c r="D2110" i="1"/>
  <c r="D2148" i="1" s="1"/>
  <c r="C2110" i="1"/>
  <c r="C2148" i="1" s="1"/>
  <c r="B2110" i="1"/>
  <c r="B2148" i="1" s="1"/>
  <c r="J2109" i="1"/>
  <c r="J2147" i="1" s="1"/>
  <c r="I2109" i="1"/>
  <c r="H2109" i="1"/>
  <c r="H2147" i="1" s="1"/>
  <c r="E2109" i="1"/>
  <c r="D2109" i="1"/>
  <c r="D2147" i="1" s="1"/>
  <c r="C2109" i="1"/>
  <c r="C2147" i="1" s="1"/>
  <c r="B2109" i="1"/>
  <c r="B2147" i="1" s="1"/>
  <c r="J2108" i="1"/>
  <c r="J2146" i="1" s="1"/>
  <c r="I2108" i="1"/>
  <c r="H2108" i="1"/>
  <c r="H2146" i="1" s="1"/>
  <c r="E2108" i="1"/>
  <c r="D2108" i="1"/>
  <c r="D2146" i="1" s="1"/>
  <c r="C2108" i="1"/>
  <c r="C2146" i="1" s="1"/>
  <c r="B2108" i="1"/>
  <c r="B2146" i="1" s="1"/>
  <c r="J2107" i="1"/>
  <c r="J2145" i="1" s="1"/>
  <c r="I2107" i="1"/>
  <c r="H2107" i="1"/>
  <c r="H2145" i="1" s="1"/>
  <c r="E2107" i="1"/>
  <c r="D2107" i="1"/>
  <c r="D2145" i="1" s="1"/>
  <c r="C2107" i="1"/>
  <c r="C2145" i="1" s="1"/>
  <c r="B2107" i="1"/>
  <c r="B2145" i="1" s="1"/>
  <c r="J2106" i="1"/>
  <c r="J2144" i="1" s="1"/>
  <c r="I2106" i="1"/>
  <c r="H2106" i="1"/>
  <c r="H2144" i="1" s="1"/>
  <c r="E2106" i="1"/>
  <c r="D2106" i="1"/>
  <c r="D2144" i="1" s="1"/>
  <c r="C2106" i="1"/>
  <c r="C2144" i="1" s="1"/>
  <c r="B2106" i="1"/>
  <c r="B2144" i="1" s="1"/>
  <c r="J2105" i="1"/>
  <c r="J2143" i="1" s="1"/>
  <c r="I2105" i="1"/>
  <c r="H2105" i="1"/>
  <c r="H2143" i="1" s="1"/>
  <c r="E2105" i="1"/>
  <c r="D2105" i="1"/>
  <c r="D2143" i="1" s="1"/>
  <c r="C2105" i="1"/>
  <c r="C2143" i="1" s="1"/>
  <c r="B2105" i="1"/>
  <c r="B2143" i="1" s="1"/>
  <c r="J2104" i="1"/>
  <c r="J2142" i="1" s="1"/>
  <c r="I2104" i="1"/>
  <c r="H2104" i="1"/>
  <c r="H2142" i="1" s="1"/>
  <c r="E2104" i="1"/>
  <c r="D2104" i="1"/>
  <c r="D2142" i="1" s="1"/>
  <c r="C2104" i="1"/>
  <c r="C2142" i="1" s="1"/>
  <c r="B2104" i="1"/>
  <c r="B2142" i="1" s="1"/>
  <c r="J2103" i="1"/>
  <c r="J2141" i="1" s="1"/>
  <c r="I2103" i="1"/>
  <c r="H2103" i="1"/>
  <c r="H2141" i="1" s="1"/>
  <c r="E2103" i="1"/>
  <c r="D2103" i="1"/>
  <c r="D2141" i="1" s="1"/>
  <c r="C2103" i="1"/>
  <c r="C2141" i="1" s="1"/>
  <c r="B2103" i="1"/>
  <c r="B2141" i="1" s="1"/>
  <c r="J2102" i="1"/>
  <c r="J2140" i="1" s="1"/>
  <c r="I2102" i="1"/>
  <c r="H2102" i="1"/>
  <c r="H2140" i="1" s="1"/>
  <c r="E2102" i="1"/>
  <c r="D2102" i="1"/>
  <c r="D2140" i="1" s="1"/>
  <c r="C2102" i="1"/>
  <c r="C2140" i="1" s="1"/>
  <c r="B2102" i="1"/>
  <c r="B2140" i="1" s="1"/>
  <c r="J2101" i="1"/>
  <c r="J2139" i="1" s="1"/>
  <c r="I2101" i="1"/>
  <c r="H2101" i="1"/>
  <c r="H2139" i="1" s="1"/>
  <c r="E2101" i="1"/>
  <c r="D2101" i="1"/>
  <c r="D2139" i="1" s="1"/>
  <c r="C2101" i="1"/>
  <c r="C2139" i="1" s="1"/>
  <c r="B2101" i="1"/>
  <c r="B2139" i="1" s="1"/>
  <c r="J2100" i="1"/>
  <c r="J2138" i="1" s="1"/>
  <c r="I2100" i="1"/>
  <c r="H2100" i="1"/>
  <c r="H2138" i="1" s="1"/>
  <c r="E2100" i="1"/>
  <c r="D2100" i="1"/>
  <c r="D2138" i="1" s="1"/>
  <c r="C2100" i="1"/>
  <c r="C2138" i="1" s="1"/>
  <c r="B2100" i="1"/>
  <c r="B2138" i="1" s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D2001" i="1"/>
  <c r="D2039" i="1" s="1"/>
  <c r="C2001" i="1"/>
  <c r="C2039" i="1" s="1"/>
  <c r="B2001" i="1"/>
  <c r="B2039" i="1" s="1"/>
  <c r="J2000" i="1"/>
  <c r="J2038" i="1" s="1"/>
  <c r="I2000" i="1"/>
  <c r="K2000" i="1" s="1"/>
  <c r="H2000" i="1"/>
  <c r="H2038" i="1" s="1"/>
  <c r="E2000" i="1"/>
  <c r="D2000" i="1"/>
  <c r="D2038" i="1" s="1"/>
  <c r="C2000" i="1"/>
  <c r="C2038" i="1" s="1"/>
  <c r="B2000" i="1"/>
  <c r="B2038" i="1" s="1"/>
  <c r="J1999" i="1"/>
  <c r="J2037" i="1" s="1"/>
  <c r="I1999" i="1"/>
  <c r="I2037" i="1" s="1"/>
  <c r="H1999" i="1"/>
  <c r="H2037" i="1" s="1"/>
  <c r="E1999" i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D1997" i="1"/>
  <c r="D2035" i="1" s="1"/>
  <c r="C1997" i="1"/>
  <c r="C2035" i="1" s="1"/>
  <c r="B1997" i="1"/>
  <c r="B2035" i="1" s="1"/>
  <c r="J1996" i="1"/>
  <c r="J2034" i="1" s="1"/>
  <c r="I1996" i="1"/>
  <c r="K1996" i="1" s="1"/>
  <c r="H1996" i="1"/>
  <c r="H2034" i="1" s="1"/>
  <c r="E1996" i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D1993" i="1"/>
  <c r="D2031" i="1" s="1"/>
  <c r="C1993" i="1"/>
  <c r="C2031" i="1" s="1"/>
  <c r="B1993" i="1"/>
  <c r="B2031" i="1" s="1"/>
  <c r="J1992" i="1"/>
  <c r="J2030" i="1" s="1"/>
  <c r="I1992" i="1"/>
  <c r="K1992" i="1" s="1"/>
  <c r="H1992" i="1"/>
  <c r="H2030" i="1" s="1"/>
  <c r="E1992" i="1"/>
  <c r="D1992" i="1"/>
  <c r="D2030" i="1" s="1"/>
  <c r="C1992" i="1"/>
  <c r="C2030" i="1" s="1"/>
  <c r="B1992" i="1"/>
  <c r="B2030" i="1" s="1"/>
  <c r="J1991" i="1"/>
  <c r="J2029" i="1" s="1"/>
  <c r="I1991" i="1"/>
  <c r="I2029" i="1" s="1"/>
  <c r="H1991" i="1"/>
  <c r="H2029" i="1" s="1"/>
  <c r="E1991" i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D1989" i="1"/>
  <c r="D2027" i="1" s="1"/>
  <c r="C1989" i="1"/>
  <c r="C2027" i="1" s="1"/>
  <c r="B1989" i="1"/>
  <c r="B2027" i="1" s="1"/>
  <c r="J1988" i="1"/>
  <c r="J2026" i="1" s="1"/>
  <c r="I1988" i="1"/>
  <c r="K1988" i="1" s="1"/>
  <c r="H1988" i="1"/>
  <c r="H2026" i="1" s="1"/>
  <c r="E1988" i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J1899" i="1"/>
  <c r="J1937" i="1" s="1"/>
  <c r="J1898" i="1"/>
  <c r="J1936" i="1" s="1"/>
  <c r="J1892" i="1"/>
  <c r="J1930" i="1" s="1"/>
  <c r="J1887" i="1"/>
  <c r="J1925" i="1" s="1"/>
  <c r="I1887" i="1"/>
  <c r="I1925" i="1" s="1"/>
  <c r="H1887" i="1"/>
  <c r="H1925" i="1" s="1"/>
  <c r="E1887" i="1"/>
  <c r="D1887" i="1"/>
  <c r="D1925" i="1" s="1"/>
  <c r="C1887" i="1"/>
  <c r="C1925" i="1" s="1"/>
  <c r="B1887" i="1"/>
  <c r="J1886" i="1"/>
  <c r="J1924" i="1" s="1"/>
  <c r="I1886" i="1"/>
  <c r="I1924" i="1" s="1"/>
  <c r="H1886" i="1"/>
  <c r="H1924" i="1" s="1"/>
  <c r="E1886" i="1"/>
  <c r="D1886" i="1"/>
  <c r="D1924" i="1" s="1"/>
  <c r="C1886" i="1"/>
  <c r="C1924" i="1" s="1"/>
  <c r="B1886" i="1"/>
  <c r="J1885" i="1"/>
  <c r="J1923" i="1" s="1"/>
  <c r="I1885" i="1"/>
  <c r="I1923" i="1" s="1"/>
  <c r="H1885" i="1"/>
  <c r="H1923" i="1" s="1"/>
  <c r="E1885" i="1"/>
  <c r="D1885" i="1"/>
  <c r="D1923" i="1" s="1"/>
  <c r="C1885" i="1"/>
  <c r="C1923" i="1" s="1"/>
  <c r="B1885" i="1"/>
  <c r="J1884" i="1"/>
  <c r="J1922" i="1" s="1"/>
  <c r="I1884" i="1"/>
  <c r="I1922" i="1" s="1"/>
  <c r="H1884" i="1"/>
  <c r="H1922" i="1" s="1"/>
  <c r="E1884" i="1"/>
  <c r="D1884" i="1"/>
  <c r="D1922" i="1" s="1"/>
  <c r="C1884" i="1"/>
  <c r="C1922" i="1" s="1"/>
  <c r="B1884" i="1"/>
  <c r="J1883" i="1"/>
  <c r="J1921" i="1" s="1"/>
  <c r="I1883" i="1"/>
  <c r="I1921" i="1" s="1"/>
  <c r="H1883" i="1"/>
  <c r="H1921" i="1" s="1"/>
  <c r="E1883" i="1"/>
  <c r="D1883" i="1"/>
  <c r="D1921" i="1" s="1"/>
  <c r="C1883" i="1"/>
  <c r="C1921" i="1" s="1"/>
  <c r="B1883" i="1"/>
  <c r="J1882" i="1"/>
  <c r="J1920" i="1" s="1"/>
  <c r="I1882" i="1"/>
  <c r="I1920" i="1" s="1"/>
  <c r="H1882" i="1"/>
  <c r="H1920" i="1" s="1"/>
  <c r="E1882" i="1"/>
  <c r="D1882" i="1"/>
  <c r="D1920" i="1" s="1"/>
  <c r="C1882" i="1"/>
  <c r="C1920" i="1" s="1"/>
  <c r="B1882" i="1"/>
  <c r="J1881" i="1"/>
  <c r="J1919" i="1" s="1"/>
  <c r="I1881" i="1"/>
  <c r="I1919" i="1" s="1"/>
  <c r="H1881" i="1"/>
  <c r="H1919" i="1" s="1"/>
  <c r="E1881" i="1"/>
  <c r="D1881" i="1"/>
  <c r="D1919" i="1" s="1"/>
  <c r="C1881" i="1"/>
  <c r="C1919" i="1" s="1"/>
  <c r="B1881" i="1"/>
  <c r="J1880" i="1"/>
  <c r="J1918" i="1" s="1"/>
  <c r="I1880" i="1"/>
  <c r="I1918" i="1" s="1"/>
  <c r="H1880" i="1"/>
  <c r="H1918" i="1" s="1"/>
  <c r="E1880" i="1"/>
  <c r="D1880" i="1"/>
  <c r="D1918" i="1" s="1"/>
  <c r="C1880" i="1"/>
  <c r="C1918" i="1" s="1"/>
  <c r="B1880" i="1"/>
  <c r="J1879" i="1"/>
  <c r="J1917" i="1" s="1"/>
  <c r="I1879" i="1"/>
  <c r="I1917" i="1" s="1"/>
  <c r="H1879" i="1"/>
  <c r="H1917" i="1" s="1"/>
  <c r="E1879" i="1"/>
  <c r="D1879" i="1"/>
  <c r="D1917" i="1" s="1"/>
  <c r="C1879" i="1"/>
  <c r="C1917" i="1" s="1"/>
  <c r="B1879" i="1"/>
  <c r="J1878" i="1"/>
  <c r="J1916" i="1" s="1"/>
  <c r="I1878" i="1"/>
  <c r="I1916" i="1" s="1"/>
  <c r="H1878" i="1"/>
  <c r="H1916" i="1" s="1"/>
  <c r="E1878" i="1"/>
  <c r="D1878" i="1"/>
  <c r="D1916" i="1" s="1"/>
  <c r="C1878" i="1"/>
  <c r="C1916" i="1" s="1"/>
  <c r="B1878" i="1"/>
  <c r="J1877" i="1"/>
  <c r="J1915" i="1" s="1"/>
  <c r="I1877" i="1"/>
  <c r="I1915" i="1" s="1"/>
  <c r="H1877" i="1"/>
  <c r="H1915" i="1" s="1"/>
  <c r="E1877" i="1"/>
  <c r="D1877" i="1"/>
  <c r="D1915" i="1" s="1"/>
  <c r="C1877" i="1"/>
  <c r="C1915" i="1" s="1"/>
  <c r="B1877" i="1"/>
  <c r="J1876" i="1"/>
  <c r="J1914" i="1" s="1"/>
  <c r="I1876" i="1"/>
  <c r="I1914" i="1" s="1"/>
  <c r="H1876" i="1"/>
  <c r="H1914" i="1" s="1"/>
  <c r="E1876" i="1"/>
  <c r="D1876" i="1"/>
  <c r="D1914" i="1" s="1"/>
  <c r="C1876" i="1"/>
  <c r="C1914" i="1" s="1"/>
  <c r="B1876" i="1"/>
  <c r="J1875" i="1"/>
  <c r="J1913" i="1" s="1"/>
  <c r="I1875" i="1"/>
  <c r="I1913" i="1" s="1"/>
  <c r="H1875" i="1"/>
  <c r="H1913" i="1" s="1"/>
  <c r="E1875" i="1"/>
  <c r="D1875" i="1"/>
  <c r="D1913" i="1" s="1"/>
  <c r="C1875" i="1"/>
  <c r="C1913" i="1" s="1"/>
  <c r="B1875" i="1"/>
  <c r="J1874" i="1"/>
  <c r="J1912" i="1" s="1"/>
  <c r="I1874" i="1"/>
  <c r="I1912" i="1" s="1"/>
  <c r="H1874" i="1"/>
  <c r="H1912" i="1" s="1"/>
  <c r="E1874" i="1"/>
  <c r="D1874" i="1"/>
  <c r="D1912" i="1" s="1"/>
  <c r="C1874" i="1"/>
  <c r="C1912" i="1" s="1"/>
  <c r="B1874" i="1"/>
  <c r="J1873" i="1"/>
  <c r="J1911" i="1" s="1"/>
  <c r="I1873" i="1"/>
  <c r="I1911" i="1" s="1"/>
  <c r="H1873" i="1"/>
  <c r="H1911" i="1" s="1"/>
  <c r="E1873" i="1"/>
  <c r="D1873" i="1"/>
  <c r="D1911" i="1" s="1"/>
  <c r="C1873" i="1"/>
  <c r="C1911" i="1" s="1"/>
  <c r="B1873" i="1"/>
  <c r="J1872" i="1"/>
  <c r="J1910" i="1" s="1"/>
  <c r="I1872" i="1"/>
  <c r="I1910" i="1" s="1"/>
  <c r="H1872" i="1"/>
  <c r="H1910" i="1" s="1"/>
  <c r="E1872" i="1"/>
  <c r="D1872" i="1"/>
  <c r="D1910" i="1" s="1"/>
  <c r="C1872" i="1"/>
  <c r="C1910" i="1" s="1"/>
  <c r="B1872" i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H1674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D1645" i="1"/>
  <c r="D1683" i="1" s="1"/>
  <c r="C1645" i="1"/>
  <c r="C1683" i="1" s="1"/>
  <c r="B1645" i="1"/>
  <c r="J1682" i="1"/>
  <c r="I1682" i="1"/>
  <c r="H1682" i="1"/>
  <c r="D1682" i="1"/>
  <c r="C1682" i="1"/>
  <c r="D1640" i="1"/>
  <c r="D1678" i="1" s="1"/>
  <c r="H1677" i="1"/>
  <c r="H1676" i="1"/>
  <c r="D1638" i="1"/>
  <c r="D1676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D1545" i="1"/>
  <c r="D1583" i="1" s="1"/>
  <c r="C1545" i="1"/>
  <c r="C1583" i="1" s="1"/>
  <c r="B1545" i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K1544" i="1" s="1"/>
  <c r="J1543" i="1"/>
  <c r="J1581" i="1" s="1"/>
  <c r="I1543" i="1"/>
  <c r="I1581" i="1" s="1"/>
  <c r="H1543" i="1"/>
  <c r="H1581" i="1" s="1"/>
  <c r="E1543" i="1"/>
  <c r="D1543" i="1"/>
  <c r="D1581" i="1" s="1"/>
  <c r="C1543" i="1"/>
  <c r="C1581" i="1" s="1"/>
  <c r="B1543" i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K1542" i="1" s="1"/>
  <c r="J1541" i="1"/>
  <c r="J1579" i="1" s="1"/>
  <c r="I1541" i="1"/>
  <c r="I1579" i="1" s="1"/>
  <c r="H1541" i="1"/>
  <c r="H1579" i="1" s="1"/>
  <c r="E1541" i="1"/>
  <c r="D1541" i="1"/>
  <c r="D1579" i="1" s="1"/>
  <c r="C1541" i="1"/>
  <c r="C1579" i="1" s="1"/>
  <c r="B1541" i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K1540" i="1" s="1"/>
  <c r="J1539" i="1"/>
  <c r="J1577" i="1" s="1"/>
  <c r="I1539" i="1"/>
  <c r="I1577" i="1" s="1"/>
  <c r="H1539" i="1"/>
  <c r="H1577" i="1" s="1"/>
  <c r="E1539" i="1"/>
  <c r="D1539" i="1"/>
  <c r="D1577" i="1" s="1"/>
  <c r="C1539" i="1"/>
  <c r="C1577" i="1" s="1"/>
  <c r="B1539" i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K1538" i="1" s="1"/>
  <c r="J1537" i="1"/>
  <c r="J1575" i="1" s="1"/>
  <c r="I1537" i="1"/>
  <c r="I1575" i="1" s="1"/>
  <c r="H1537" i="1"/>
  <c r="H1575" i="1" s="1"/>
  <c r="E1537" i="1"/>
  <c r="D1537" i="1"/>
  <c r="D1575" i="1" s="1"/>
  <c r="C1537" i="1"/>
  <c r="C1575" i="1" s="1"/>
  <c r="B1537" i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K1536" i="1" s="1"/>
  <c r="J1535" i="1"/>
  <c r="J1573" i="1" s="1"/>
  <c r="I1535" i="1"/>
  <c r="I1573" i="1" s="1"/>
  <c r="H1535" i="1"/>
  <c r="H1573" i="1" s="1"/>
  <c r="E1535" i="1"/>
  <c r="D1535" i="1"/>
  <c r="D1573" i="1" s="1"/>
  <c r="C1535" i="1"/>
  <c r="C1573" i="1" s="1"/>
  <c r="B1535" i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K1534" i="1" s="1"/>
  <c r="J1533" i="1"/>
  <c r="J1571" i="1" s="1"/>
  <c r="I1533" i="1"/>
  <c r="I1571" i="1" s="1"/>
  <c r="H1533" i="1"/>
  <c r="H1571" i="1" s="1"/>
  <c r="E1533" i="1"/>
  <c r="D1533" i="1"/>
  <c r="D1571" i="1" s="1"/>
  <c r="C1533" i="1"/>
  <c r="C1571" i="1" s="1"/>
  <c r="B1533" i="1"/>
  <c r="J1532" i="1"/>
  <c r="J1570" i="1" s="1"/>
  <c r="I1532" i="1"/>
  <c r="I1570" i="1" s="1"/>
  <c r="H1532" i="1"/>
  <c r="H1570" i="1" s="1"/>
  <c r="E1532" i="1"/>
  <c r="D1532" i="1"/>
  <c r="D1570" i="1" s="1"/>
  <c r="C1532" i="1"/>
  <c r="C1570" i="1" s="1"/>
  <c r="B1532" i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J1530" i="1"/>
  <c r="J1568" i="1" s="1"/>
  <c r="I1530" i="1"/>
  <c r="I1568" i="1" s="1"/>
  <c r="H1530" i="1"/>
  <c r="H1568" i="1" s="1"/>
  <c r="E1530" i="1"/>
  <c r="D1530" i="1"/>
  <c r="D1568" i="1" s="1"/>
  <c r="C1530" i="1"/>
  <c r="C1568" i="1" s="1"/>
  <c r="B1530" i="1"/>
  <c r="D1526" i="1"/>
  <c r="D1564" i="1" s="1"/>
  <c r="H1525" i="1"/>
  <c r="H1563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D1431" i="1"/>
  <c r="D1469" i="1" s="1"/>
  <c r="C1431" i="1"/>
  <c r="C1469" i="1" s="1"/>
  <c r="B1431" i="1"/>
  <c r="B1469" i="1" s="1"/>
  <c r="J1430" i="1"/>
  <c r="J1468" i="1" s="1"/>
  <c r="I1430" i="1"/>
  <c r="I1468" i="1" s="1"/>
  <c r="H1430" i="1"/>
  <c r="H1468" i="1" s="1"/>
  <c r="E1430" i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D1429" i="1"/>
  <c r="D1467" i="1" s="1"/>
  <c r="C1429" i="1"/>
  <c r="C1467" i="1" s="1"/>
  <c r="B1429" i="1"/>
  <c r="B1467" i="1" s="1"/>
  <c r="J1428" i="1"/>
  <c r="J1466" i="1" s="1"/>
  <c r="I1428" i="1"/>
  <c r="I1466" i="1" s="1"/>
  <c r="H1428" i="1"/>
  <c r="H1466" i="1" s="1"/>
  <c r="E1428" i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D1427" i="1"/>
  <c r="D1465" i="1" s="1"/>
  <c r="C1427" i="1"/>
  <c r="C1465" i="1" s="1"/>
  <c r="B1427" i="1"/>
  <c r="B1465" i="1" s="1"/>
  <c r="J1426" i="1"/>
  <c r="J1464" i="1" s="1"/>
  <c r="I1426" i="1"/>
  <c r="I1464" i="1" s="1"/>
  <c r="H1426" i="1"/>
  <c r="H1464" i="1" s="1"/>
  <c r="E1426" i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D1425" i="1"/>
  <c r="D1463" i="1" s="1"/>
  <c r="C1425" i="1"/>
  <c r="C1463" i="1" s="1"/>
  <c r="B1425" i="1"/>
  <c r="B1463" i="1" s="1"/>
  <c r="J1424" i="1"/>
  <c r="J1462" i="1" s="1"/>
  <c r="I1424" i="1"/>
  <c r="I1462" i="1" s="1"/>
  <c r="H1424" i="1"/>
  <c r="H1462" i="1" s="1"/>
  <c r="E1424" i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D1423" i="1"/>
  <c r="D1461" i="1" s="1"/>
  <c r="C1423" i="1"/>
  <c r="C1461" i="1" s="1"/>
  <c r="B1423" i="1"/>
  <c r="B1461" i="1" s="1"/>
  <c r="J1422" i="1"/>
  <c r="J1460" i="1" s="1"/>
  <c r="I1422" i="1"/>
  <c r="I1460" i="1" s="1"/>
  <c r="H1422" i="1"/>
  <c r="H1460" i="1" s="1"/>
  <c r="E1422" i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D1419" i="1"/>
  <c r="D1457" i="1" s="1"/>
  <c r="C1419" i="1"/>
  <c r="C1457" i="1" s="1"/>
  <c r="B1419" i="1"/>
  <c r="B1457" i="1" s="1"/>
  <c r="J1418" i="1"/>
  <c r="J1456" i="1" s="1"/>
  <c r="I1418" i="1"/>
  <c r="I1456" i="1" s="1"/>
  <c r="H1418" i="1"/>
  <c r="H1456" i="1" s="1"/>
  <c r="E1418" i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D1417" i="1"/>
  <c r="D1455" i="1" s="1"/>
  <c r="C1417" i="1"/>
  <c r="C1455" i="1" s="1"/>
  <c r="B1417" i="1"/>
  <c r="B1455" i="1" s="1"/>
  <c r="J1416" i="1"/>
  <c r="J1454" i="1" s="1"/>
  <c r="I1416" i="1"/>
  <c r="I1454" i="1" s="1"/>
  <c r="H1416" i="1"/>
  <c r="H1454" i="1" s="1"/>
  <c r="E1416" i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J1328" i="1"/>
  <c r="J1366" i="1" s="1"/>
  <c r="J1322" i="1"/>
  <c r="J1360" i="1" s="1"/>
  <c r="J1317" i="1"/>
  <c r="I1317" i="1"/>
  <c r="I1355" i="1" s="1"/>
  <c r="H1317" i="1"/>
  <c r="H1355" i="1" s="1"/>
  <c r="E1317" i="1"/>
  <c r="D1317" i="1"/>
  <c r="D1355" i="1" s="1"/>
  <c r="C1317" i="1"/>
  <c r="C1355" i="1" s="1"/>
  <c r="B1317" i="1"/>
  <c r="B1355" i="1" s="1"/>
  <c r="J1316" i="1"/>
  <c r="I1316" i="1"/>
  <c r="I1354" i="1" s="1"/>
  <c r="H1316" i="1"/>
  <c r="H1354" i="1" s="1"/>
  <c r="E1316" i="1"/>
  <c r="D1316" i="1"/>
  <c r="D1354" i="1" s="1"/>
  <c r="C1316" i="1"/>
  <c r="C1354" i="1" s="1"/>
  <c r="B1316" i="1"/>
  <c r="B1354" i="1" s="1"/>
  <c r="J1315" i="1"/>
  <c r="I1315" i="1"/>
  <c r="I1353" i="1" s="1"/>
  <c r="H1315" i="1"/>
  <c r="H1353" i="1" s="1"/>
  <c r="E1315" i="1"/>
  <c r="D1315" i="1"/>
  <c r="D1353" i="1" s="1"/>
  <c r="C1315" i="1"/>
  <c r="C1353" i="1" s="1"/>
  <c r="B1315" i="1"/>
  <c r="B1353" i="1" s="1"/>
  <c r="J1314" i="1"/>
  <c r="I1314" i="1"/>
  <c r="I1352" i="1" s="1"/>
  <c r="H1314" i="1"/>
  <c r="H1352" i="1" s="1"/>
  <c r="E1314" i="1"/>
  <c r="D1314" i="1"/>
  <c r="D1352" i="1" s="1"/>
  <c r="C1314" i="1"/>
  <c r="C1352" i="1" s="1"/>
  <c r="B1314" i="1"/>
  <c r="B1352" i="1" s="1"/>
  <c r="J1313" i="1"/>
  <c r="I1313" i="1"/>
  <c r="I1351" i="1" s="1"/>
  <c r="H1313" i="1"/>
  <c r="H1351" i="1" s="1"/>
  <c r="E1313" i="1"/>
  <c r="D1313" i="1"/>
  <c r="D1351" i="1" s="1"/>
  <c r="C1313" i="1"/>
  <c r="C1351" i="1" s="1"/>
  <c r="B1313" i="1"/>
  <c r="B1351" i="1" s="1"/>
  <c r="J1312" i="1"/>
  <c r="I1312" i="1"/>
  <c r="I1350" i="1" s="1"/>
  <c r="H1312" i="1"/>
  <c r="H1350" i="1" s="1"/>
  <c r="E1312" i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D1311" i="1"/>
  <c r="D1349" i="1" s="1"/>
  <c r="C1311" i="1"/>
  <c r="C1349" i="1" s="1"/>
  <c r="B1311" i="1"/>
  <c r="B1349" i="1" s="1"/>
  <c r="J1310" i="1"/>
  <c r="J1348" i="1" s="1"/>
  <c r="I1310" i="1"/>
  <c r="I1348" i="1" s="1"/>
  <c r="H1310" i="1"/>
  <c r="H1348" i="1" s="1"/>
  <c r="E1310" i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D1309" i="1"/>
  <c r="D1347" i="1" s="1"/>
  <c r="C1309" i="1"/>
  <c r="C1347" i="1" s="1"/>
  <c r="B1309" i="1"/>
  <c r="B1347" i="1" s="1"/>
  <c r="J1308" i="1"/>
  <c r="J1346" i="1" s="1"/>
  <c r="I1308" i="1"/>
  <c r="I1346" i="1" s="1"/>
  <c r="H1308" i="1"/>
  <c r="H1346" i="1" s="1"/>
  <c r="E1308" i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D1307" i="1"/>
  <c r="D1345" i="1" s="1"/>
  <c r="C1307" i="1"/>
  <c r="C1345" i="1" s="1"/>
  <c r="B1307" i="1"/>
  <c r="B1345" i="1" s="1"/>
  <c r="J1306" i="1"/>
  <c r="J1344" i="1" s="1"/>
  <c r="I1306" i="1"/>
  <c r="I1344" i="1" s="1"/>
  <c r="H1306" i="1"/>
  <c r="H1344" i="1" s="1"/>
  <c r="E1306" i="1"/>
  <c r="D1306" i="1"/>
  <c r="D1344" i="1" s="1"/>
  <c r="C1306" i="1"/>
  <c r="C1344" i="1" s="1"/>
  <c r="B1306" i="1"/>
  <c r="B1344" i="1" s="1"/>
  <c r="K1344" i="1" s="1"/>
  <c r="J1305" i="1"/>
  <c r="J1343" i="1" s="1"/>
  <c r="I1305" i="1"/>
  <c r="I1343" i="1" s="1"/>
  <c r="H1305" i="1"/>
  <c r="H1343" i="1" s="1"/>
  <c r="E1305" i="1"/>
  <c r="D1305" i="1"/>
  <c r="D1343" i="1" s="1"/>
  <c r="C1305" i="1"/>
  <c r="C1343" i="1" s="1"/>
  <c r="B1305" i="1"/>
  <c r="B1343" i="1" s="1"/>
  <c r="J1304" i="1"/>
  <c r="J1342" i="1" s="1"/>
  <c r="I1304" i="1"/>
  <c r="I1342" i="1" s="1"/>
  <c r="H1304" i="1"/>
  <c r="H1342" i="1" s="1"/>
  <c r="E1304" i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D1303" i="1"/>
  <c r="D1341" i="1" s="1"/>
  <c r="C1303" i="1"/>
  <c r="C1341" i="1" s="1"/>
  <c r="B1303" i="1"/>
  <c r="B1341" i="1" s="1"/>
  <c r="J1302" i="1"/>
  <c r="J1340" i="1" s="1"/>
  <c r="I1302" i="1"/>
  <c r="I1340" i="1" s="1"/>
  <c r="H1302" i="1"/>
  <c r="H1340" i="1" s="1"/>
  <c r="E1302" i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D1197" i="1"/>
  <c r="D1235" i="1" s="1"/>
  <c r="C1197" i="1"/>
  <c r="C1235" i="1" s="1"/>
  <c r="B1197" i="1"/>
  <c r="B1235" i="1" s="1"/>
  <c r="J1196" i="1"/>
  <c r="J1234" i="1" s="1"/>
  <c r="I1196" i="1"/>
  <c r="I1234" i="1" s="1"/>
  <c r="H1196" i="1"/>
  <c r="H1234" i="1" s="1"/>
  <c r="E1196" i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D1089" i="1"/>
  <c r="D1127" i="1" s="1"/>
  <c r="C1089" i="1"/>
  <c r="C1127" i="1" s="1"/>
  <c r="B1089" i="1"/>
  <c r="B1127" i="1" s="1"/>
  <c r="J1088" i="1"/>
  <c r="J1126" i="1" s="1"/>
  <c r="I1088" i="1"/>
  <c r="I1126" i="1" s="1"/>
  <c r="H1088" i="1"/>
  <c r="H1126" i="1" s="1"/>
  <c r="E1088" i="1"/>
  <c r="D1088" i="1"/>
  <c r="D1126" i="1" s="1"/>
  <c r="C1088" i="1"/>
  <c r="C1126" i="1" s="1"/>
  <c r="B1088" i="1"/>
  <c r="B1126" i="1" s="1"/>
  <c r="J1087" i="1"/>
  <c r="J1125" i="1" s="1"/>
  <c r="I1087" i="1"/>
  <c r="I1125" i="1" s="1"/>
  <c r="H1087" i="1"/>
  <c r="H1125" i="1" s="1"/>
  <c r="E1087" i="1"/>
  <c r="D1087" i="1"/>
  <c r="D1125" i="1" s="1"/>
  <c r="C1087" i="1"/>
  <c r="C1125" i="1" s="1"/>
  <c r="B1087" i="1"/>
  <c r="J1086" i="1"/>
  <c r="J1124" i="1" s="1"/>
  <c r="I1086" i="1"/>
  <c r="I1124" i="1" s="1"/>
  <c r="H1086" i="1"/>
  <c r="H1124" i="1" s="1"/>
  <c r="E1086" i="1"/>
  <c r="D1086" i="1"/>
  <c r="D1124" i="1" s="1"/>
  <c r="C1086" i="1"/>
  <c r="C1124" i="1" s="1"/>
  <c r="B1086" i="1"/>
  <c r="K1086" i="1" s="1"/>
  <c r="J1085" i="1"/>
  <c r="J1123" i="1" s="1"/>
  <c r="I1085" i="1"/>
  <c r="I1123" i="1" s="1"/>
  <c r="H1085" i="1"/>
  <c r="H1123" i="1" s="1"/>
  <c r="E1085" i="1"/>
  <c r="D1085" i="1"/>
  <c r="D1123" i="1" s="1"/>
  <c r="C1085" i="1"/>
  <c r="C1123" i="1" s="1"/>
  <c r="B1085" i="1"/>
  <c r="B1123" i="1" s="1"/>
  <c r="J1084" i="1"/>
  <c r="J1122" i="1" s="1"/>
  <c r="I1084" i="1"/>
  <c r="I1122" i="1" s="1"/>
  <c r="H1084" i="1"/>
  <c r="H1122" i="1" s="1"/>
  <c r="E1084" i="1"/>
  <c r="D1084" i="1"/>
  <c r="D1122" i="1" s="1"/>
  <c r="C1084" i="1"/>
  <c r="C1122" i="1" s="1"/>
  <c r="B1084" i="1"/>
  <c r="B1122" i="1" s="1"/>
  <c r="J1083" i="1"/>
  <c r="J1121" i="1" s="1"/>
  <c r="I1083" i="1"/>
  <c r="I1121" i="1" s="1"/>
  <c r="H1083" i="1"/>
  <c r="H1121" i="1" s="1"/>
  <c r="E1083" i="1"/>
  <c r="D1083" i="1"/>
  <c r="D1121" i="1" s="1"/>
  <c r="C1083" i="1"/>
  <c r="C1121" i="1" s="1"/>
  <c r="B1083" i="1"/>
  <c r="J1082" i="1"/>
  <c r="J1120" i="1" s="1"/>
  <c r="I1082" i="1"/>
  <c r="I1120" i="1" s="1"/>
  <c r="H1082" i="1"/>
  <c r="H1120" i="1" s="1"/>
  <c r="E1082" i="1"/>
  <c r="D1082" i="1"/>
  <c r="D1120" i="1" s="1"/>
  <c r="C1082" i="1"/>
  <c r="C1120" i="1" s="1"/>
  <c r="B1082" i="1"/>
  <c r="K1082" i="1" s="1"/>
  <c r="J1081" i="1"/>
  <c r="J1119" i="1" s="1"/>
  <c r="I1081" i="1"/>
  <c r="I1119" i="1" s="1"/>
  <c r="H1081" i="1"/>
  <c r="H1119" i="1" s="1"/>
  <c r="E1081" i="1"/>
  <c r="D1081" i="1"/>
  <c r="D1119" i="1" s="1"/>
  <c r="C1081" i="1"/>
  <c r="C1119" i="1" s="1"/>
  <c r="B1081" i="1"/>
  <c r="B1119" i="1" s="1"/>
  <c r="J1080" i="1"/>
  <c r="J1118" i="1" s="1"/>
  <c r="I1080" i="1"/>
  <c r="I1118" i="1" s="1"/>
  <c r="H1080" i="1"/>
  <c r="H1118" i="1" s="1"/>
  <c r="E1080" i="1"/>
  <c r="D1080" i="1"/>
  <c r="D1118" i="1" s="1"/>
  <c r="C1080" i="1"/>
  <c r="C1118" i="1" s="1"/>
  <c r="B1080" i="1"/>
  <c r="B1118" i="1" s="1"/>
  <c r="J1079" i="1"/>
  <c r="J1117" i="1" s="1"/>
  <c r="I1079" i="1"/>
  <c r="I1117" i="1" s="1"/>
  <c r="H1079" i="1"/>
  <c r="H1117" i="1" s="1"/>
  <c r="E1079" i="1"/>
  <c r="D1079" i="1"/>
  <c r="D1117" i="1" s="1"/>
  <c r="C1079" i="1"/>
  <c r="C1117" i="1" s="1"/>
  <c r="B1079" i="1"/>
  <c r="J1078" i="1"/>
  <c r="J1116" i="1" s="1"/>
  <c r="I1078" i="1"/>
  <c r="I1116" i="1" s="1"/>
  <c r="H1078" i="1"/>
  <c r="H1116" i="1" s="1"/>
  <c r="E1078" i="1"/>
  <c r="D1078" i="1"/>
  <c r="D1116" i="1" s="1"/>
  <c r="C1078" i="1"/>
  <c r="C1116" i="1" s="1"/>
  <c r="B1078" i="1"/>
  <c r="K1078" i="1" s="1"/>
  <c r="J1077" i="1"/>
  <c r="J1115" i="1" s="1"/>
  <c r="I1077" i="1"/>
  <c r="I1115" i="1" s="1"/>
  <c r="H1077" i="1"/>
  <c r="H1115" i="1" s="1"/>
  <c r="E1077" i="1"/>
  <c r="D1077" i="1"/>
  <c r="D1115" i="1" s="1"/>
  <c r="C1077" i="1"/>
  <c r="C1115" i="1" s="1"/>
  <c r="B1077" i="1"/>
  <c r="B1115" i="1" s="1"/>
  <c r="J1076" i="1"/>
  <c r="J1114" i="1" s="1"/>
  <c r="I1076" i="1"/>
  <c r="I1114" i="1" s="1"/>
  <c r="H1076" i="1"/>
  <c r="H1114" i="1" s="1"/>
  <c r="E1076" i="1"/>
  <c r="D1076" i="1"/>
  <c r="D1114" i="1" s="1"/>
  <c r="C1076" i="1"/>
  <c r="C1114" i="1" s="1"/>
  <c r="B1076" i="1"/>
  <c r="B1114" i="1" s="1"/>
  <c r="J1075" i="1"/>
  <c r="J1113" i="1" s="1"/>
  <c r="I1075" i="1"/>
  <c r="I1113" i="1" s="1"/>
  <c r="H1075" i="1"/>
  <c r="H1113" i="1" s="1"/>
  <c r="E1075" i="1"/>
  <c r="D1075" i="1"/>
  <c r="D1113" i="1" s="1"/>
  <c r="C1075" i="1"/>
  <c r="C1113" i="1" s="1"/>
  <c r="B1075" i="1"/>
  <c r="J1074" i="1"/>
  <c r="J1112" i="1" s="1"/>
  <c r="I1074" i="1"/>
  <c r="I1112" i="1" s="1"/>
  <c r="H1074" i="1"/>
  <c r="H1112" i="1" s="1"/>
  <c r="E1074" i="1"/>
  <c r="D1074" i="1"/>
  <c r="D1112" i="1" s="1"/>
  <c r="C1074" i="1"/>
  <c r="C1112" i="1" s="1"/>
  <c r="B1074" i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D975" i="1"/>
  <c r="D1013" i="1" s="1"/>
  <c r="C975" i="1"/>
  <c r="C1013" i="1" s="1"/>
  <c r="B975" i="1"/>
  <c r="B1013" i="1" s="1"/>
  <c r="J974" i="1"/>
  <c r="J1012" i="1" s="1"/>
  <c r="I974" i="1"/>
  <c r="I1012" i="1" s="1"/>
  <c r="H974" i="1"/>
  <c r="H1012" i="1" s="1"/>
  <c r="E974" i="1"/>
  <c r="D974" i="1"/>
  <c r="D1012" i="1" s="1"/>
  <c r="C974" i="1"/>
  <c r="C1012" i="1" s="1"/>
  <c r="B974" i="1"/>
  <c r="B1012" i="1" s="1"/>
  <c r="J973" i="1"/>
  <c r="J1011" i="1" s="1"/>
  <c r="I973" i="1"/>
  <c r="I1011" i="1" s="1"/>
  <c r="H973" i="1"/>
  <c r="H1011" i="1" s="1"/>
  <c r="E973" i="1"/>
  <c r="D973" i="1"/>
  <c r="D1011" i="1" s="1"/>
  <c r="C973" i="1"/>
  <c r="C1011" i="1" s="1"/>
  <c r="B973" i="1"/>
  <c r="B1011" i="1" s="1"/>
  <c r="J972" i="1"/>
  <c r="J1010" i="1" s="1"/>
  <c r="I972" i="1"/>
  <c r="I1010" i="1" s="1"/>
  <c r="H972" i="1"/>
  <c r="H1010" i="1" s="1"/>
  <c r="E972" i="1"/>
  <c r="D972" i="1"/>
  <c r="D1010" i="1" s="1"/>
  <c r="C972" i="1"/>
  <c r="C1010" i="1" s="1"/>
  <c r="B972" i="1"/>
  <c r="B1010" i="1" s="1"/>
  <c r="J971" i="1"/>
  <c r="J1009" i="1" s="1"/>
  <c r="I971" i="1"/>
  <c r="I1009" i="1" s="1"/>
  <c r="H971" i="1"/>
  <c r="H1009" i="1" s="1"/>
  <c r="E971" i="1"/>
  <c r="D971" i="1"/>
  <c r="D1009" i="1" s="1"/>
  <c r="C971" i="1"/>
  <c r="C1009" i="1" s="1"/>
  <c r="B971" i="1"/>
  <c r="B1009" i="1" s="1"/>
  <c r="J970" i="1"/>
  <c r="J1008" i="1" s="1"/>
  <c r="I970" i="1"/>
  <c r="I1008" i="1" s="1"/>
  <c r="H970" i="1"/>
  <c r="H1008" i="1" s="1"/>
  <c r="E970" i="1"/>
  <c r="D970" i="1"/>
  <c r="D1008" i="1" s="1"/>
  <c r="C970" i="1"/>
  <c r="C1008" i="1" s="1"/>
  <c r="B970" i="1"/>
  <c r="B1008" i="1" s="1"/>
  <c r="J969" i="1"/>
  <c r="J1007" i="1" s="1"/>
  <c r="I969" i="1"/>
  <c r="I1007" i="1" s="1"/>
  <c r="H969" i="1"/>
  <c r="H1007" i="1" s="1"/>
  <c r="E969" i="1"/>
  <c r="D969" i="1"/>
  <c r="D1007" i="1" s="1"/>
  <c r="C969" i="1"/>
  <c r="C1007" i="1" s="1"/>
  <c r="B969" i="1"/>
  <c r="B1007" i="1" s="1"/>
  <c r="J968" i="1"/>
  <c r="J1006" i="1" s="1"/>
  <c r="I968" i="1"/>
  <c r="I1006" i="1" s="1"/>
  <c r="H968" i="1"/>
  <c r="H1006" i="1" s="1"/>
  <c r="E968" i="1"/>
  <c r="D968" i="1"/>
  <c r="D1006" i="1" s="1"/>
  <c r="C968" i="1"/>
  <c r="C1006" i="1" s="1"/>
  <c r="B968" i="1"/>
  <c r="B1006" i="1" s="1"/>
  <c r="J967" i="1"/>
  <c r="J1005" i="1" s="1"/>
  <c r="I967" i="1"/>
  <c r="I1005" i="1" s="1"/>
  <c r="H967" i="1"/>
  <c r="H1005" i="1" s="1"/>
  <c r="E967" i="1"/>
  <c r="D967" i="1"/>
  <c r="D1005" i="1" s="1"/>
  <c r="C967" i="1"/>
  <c r="C1005" i="1" s="1"/>
  <c r="B967" i="1"/>
  <c r="B1005" i="1" s="1"/>
  <c r="J966" i="1"/>
  <c r="J1004" i="1" s="1"/>
  <c r="I966" i="1"/>
  <c r="I1004" i="1" s="1"/>
  <c r="H966" i="1"/>
  <c r="H1004" i="1" s="1"/>
  <c r="E966" i="1"/>
  <c r="D966" i="1"/>
  <c r="D1004" i="1" s="1"/>
  <c r="C966" i="1"/>
  <c r="C1004" i="1" s="1"/>
  <c r="B966" i="1"/>
  <c r="B1004" i="1" s="1"/>
  <c r="J965" i="1"/>
  <c r="J1003" i="1" s="1"/>
  <c r="I965" i="1"/>
  <c r="I1003" i="1" s="1"/>
  <c r="H965" i="1"/>
  <c r="H1003" i="1" s="1"/>
  <c r="E965" i="1"/>
  <c r="D965" i="1"/>
  <c r="D1003" i="1" s="1"/>
  <c r="C965" i="1"/>
  <c r="C1003" i="1" s="1"/>
  <c r="B965" i="1"/>
  <c r="B1003" i="1" s="1"/>
  <c r="J964" i="1"/>
  <c r="J1002" i="1" s="1"/>
  <c r="I964" i="1"/>
  <c r="I1002" i="1" s="1"/>
  <c r="H964" i="1"/>
  <c r="H1002" i="1" s="1"/>
  <c r="E964" i="1"/>
  <c r="D964" i="1"/>
  <c r="D1002" i="1" s="1"/>
  <c r="C964" i="1"/>
  <c r="C1002" i="1" s="1"/>
  <c r="B964" i="1"/>
  <c r="B1002" i="1" s="1"/>
  <c r="J963" i="1"/>
  <c r="J1001" i="1" s="1"/>
  <c r="I963" i="1"/>
  <c r="I1001" i="1" s="1"/>
  <c r="H963" i="1"/>
  <c r="H1001" i="1" s="1"/>
  <c r="E963" i="1"/>
  <c r="D963" i="1"/>
  <c r="D1001" i="1" s="1"/>
  <c r="C963" i="1"/>
  <c r="C1001" i="1" s="1"/>
  <c r="B963" i="1"/>
  <c r="B1001" i="1" s="1"/>
  <c r="J962" i="1"/>
  <c r="J1000" i="1" s="1"/>
  <c r="I962" i="1"/>
  <c r="I1000" i="1" s="1"/>
  <c r="H962" i="1"/>
  <c r="H1000" i="1" s="1"/>
  <c r="E962" i="1"/>
  <c r="D962" i="1"/>
  <c r="D1000" i="1" s="1"/>
  <c r="C962" i="1"/>
  <c r="C1000" i="1" s="1"/>
  <c r="B962" i="1"/>
  <c r="B1000" i="1" s="1"/>
  <c r="J961" i="1"/>
  <c r="J999" i="1" s="1"/>
  <c r="I961" i="1"/>
  <c r="I999" i="1" s="1"/>
  <c r="H961" i="1"/>
  <c r="H999" i="1" s="1"/>
  <c r="E961" i="1"/>
  <c r="D961" i="1"/>
  <c r="D999" i="1" s="1"/>
  <c r="C961" i="1"/>
  <c r="C999" i="1" s="1"/>
  <c r="B961" i="1"/>
  <c r="B999" i="1" s="1"/>
  <c r="J960" i="1"/>
  <c r="J998" i="1" s="1"/>
  <c r="I960" i="1"/>
  <c r="I998" i="1" s="1"/>
  <c r="H960" i="1"/>
  <c r="H998" i="1" s="1"/>
  <c r="E960" i="1"/>
  <c r="D960" i="1"/>
  <c r="D998" i="1" s="1"/>
  <c r="C960" i="1"/>
  <c r="C998" i="1" s="1"/>
  <c r="B960" i="1"/>
  <c r="B998" i="1" s="1"/>
  <c r="D956" i="1"/>
  <c r="D994" i="1" s="1"/>
  <c r="H955" i="1"/>
  <c r="H993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D861" i="1"/>
  <c r="D899" i="1" s="1"/>
  <c r="C861" i="1"/>
  <c r="C899" i="1" s="1"/>
  <c r="B861" i="1"/>
  <c r="J860" i="1"/>
  <c r="J898" i="1" s="1"/>
  <c r="I860" i="1"/>
  <c r="I898" i="1" s="1"/>
  <c r="H860" i="1"/>
  <c r="H898" i="1" s="1"/>
  <c r="E860" i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D858" i="1"/>
  <c r="D896" i="1" s="1"/>
  <c r="C858" i="1"/>
  <c r="C896" i="1" s="1"/>
  <c r="B858" i="1"/>
  <c r="J857" i="1"/>
  <c r="J895" i="1" s="1"/>
  <c r="I857" i="1"/>
  <c r="I895" i="1" s="1"/>
  <c r="H857" i="1"/>
  <c r="H895" i="1" s="1"/>
  <c r="E857" i="1"/>
  <c r="D857" i="1"/>
  <c r="D895" i="1" s="1"/>
  <c r="C857" i="1"/>
  <c r="C895" i="1" s="1"/>
  <c r="B857" i="1"/>
  <c r="J856" i="1"/>
  <c r="J894" i="1" s="1"/>
  <c r="I856" i="1"/>
  <c r="I894" i="1" s="1"/>
  <c r="H856" i="1"/>
  <c r="H894" i="1" s="1"/>
  <c r="E856" i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D854" i="1"/>
  <c r="D892" i="1" s="1"/>
  <c r="C854" i="1"/>
  <c r="C892" i="1" s="1"/>
  <c r="B854" i="1"/>
  <c r="J853" i="1"/>
  <c r="J891" i="1" s="1"/>
  <c r="I853" i="1"/>
  <c r="I891" i="1" s="1"/>
  <c r="H853" i="1"/>
  <c r="H891" i="1" s="1"/>
  <c r="E853" i="1"/>
  <c r="D853" i="1"/>
  <c r="D891" i="1" s="1"/>
  <c r="C853" i="1"/>
  <c r="C891" i="1" s="1"/>
  <c r="B853" i="1"/>
  <c r="J852" i="1"/>
  <c r="J890" i="1" s="1"/>
  <c r="I852" i="1"/>
  <c r="I890" i="1" s="1"/>
  <c r="H852" i="1"/>
  <c r="H890" i="1" s="1"/>
  <c r="E852" i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D850" i="1"/>
  <c r="D888" i="1" s="1"/>
  <c r="C850" i="1"/>
  <c r="C888" i="1" s="1"/>
  <c r="B850" i="1"/>
  <c r="J849" i="1"/>
  <c r="J887" i="1" s="1"/>
  <c r="I849" i="1"/>
  <c r="I887" i="1" s="1"/>
  <c r="H849" i="1"/>
  <c r="H887" i="1" s="1"/>
  <c r="E849" i="1"/>
  <c r="D849" i="1"/>
  <c r="D887" i="1" s="1"/>
  <c r="C849" i="1"/>
  <c r="C887" i="1" s="1"/>
  <c r="B849" i="1"/>
  <c r="J848" i="1"/>
  <c r="J886" i="1" s="1"/>
  <c r="I848" i="1"/>
  <c r="I886" i="1" s="1"/>
  <c r="H848" i="1"/>
  <c r="H886" i="1" s="1"/>
  <c r="E848" i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D846" i="1"/>
  <c r="D884" i="1" s="1"/>
  <c r="C846" i="1"/>
  <c r="C884" i="1" s="1"/>
  <c r="B846" i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800" i="1"/>
  <c r="B154" i="2" s="1"/>
  <c r="E686" i="1"/>
  <c r="E762" i="1" s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70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32" i="1"/>
  <c r="I2034" i="1" l="1"/>
  <c r="K3703" i="1"/>
  <c r="K3707" i="1"/>
  <c r="K3711" i="1"/>
  <c r="K4046" i="1"/>
  <c r="K4050" i="1"/>
  <c r="E724" i="1"/>
  <c r="K1348" i="1"/>
  <c r="K2030" i="1"/>
  <c r="K2034" i="1"/>
  <c r="I2030" i="1"/>
  <c r="K2717" i="1"/>
  <c r="B3741" i="1"/>
  <c r="B3745" i="1"/>
  <c r="B3749" i="1"/>
  <c r="I2026" i="1"/>
  <c r="K2026" i="1" s="1"/>
  <c r="K4044" i="1"/>
  <c r="K4048" i="1"/>
  <c r="K4052" i="1"/>
  <c r="I2038" i="1"/>
  <c r="K2038" i="1" s="1"/>
  <c r="K2681" i="1"/>
  <c r="J2764" i="1"/>
  <c r="K4040" i="1"/>
  <c r="K4042" i="1"/>
  <c r="K4038" i="1"/>
  <c r="K3699" i="1"/>
  <c r="K3620" i="1"/>
  <c r="K1002" i="1"/>
  <c r="K1008" i="1"/>
  <c r="K1114" i="1"/>
  <c r="K1118" i="1"/>
  <c r="K1231" i="1"/>
  <c r="K1235" i="1"/>
  <c r="K1241" i="1"/>
  <c r="K1456" i="1"/>
  <c r="K1460" i="1"/>
  <c r="K1464" i="1"/>
  <c r="K1468" i="1"/>
  <c r="B2369" i="1"/>
  <c r="K2369" i="1" s="1"/>
  <c r="K2331" i="1"/>
  <c r="B2371" i="1"/>
  <c r="K2333" i="1"/>
  <c r="B2373" i="1"/>
  <c r="K2373" i="1" s="1"/>
  <c r="K2335" i="1"/>
  <c r="B2375" i="1"/>
  <c r="K2337" i="1"/>
  <c r="B2377" i="1"/>
  <c r="K2377" i="1" s="1"/>
  <c r="K2339" i="1"/>
  <c r="B2379" i="1"/>
  <c r="K2341" i="1"/>
  <c r="B2381" i="1"/>
  <c r="K2381" i="1" s="1"/>
  <c r="K2343" i="1"/>
  <c r="K2447" i="1"/>
  <c r="B2485" i="1"/>
  <c r="K2485" i="1" s="1"/>
  <c r="K2493" i="1"/>
  <c r="K2484" i="1"/>
  <c r="E914" i="1"/>
  <c r="K1004" i="1"/>
  <c r="K1006" i="1"/>
  <c r="K1010" i="1"/>
  <c r="K1012" i="1"/>
  <c r="K1122" i="1"/>
  <c r="K1126" i="1"/>
  <c r="E838" i="1"/>
  <c r="K1233" i="1"/>
  <c r="K1237" i="1"/>
  <c r="K1239" i="1"/>
  <c r="J826" i="1"/>
  <c r="K999" i="1"/>
  <c r="K1001" i="1"/>
  <c r="K1003" i="1"/>
  <c r="K1005" i="1"/>
  <c r="K1007" i="1"/>
  <c r="K1009" i="1"/>
  <c r="K1011" i="1"/>
  <c r="K1013" i="1"/>
  <c r="K1115" i="1"/>
  <c r="K1079" i="1"/>
  <c r="K1119" i="1"/>
  <c r="K1083" i="1"/>
  <c r="K1123" i="1"/>
  <c r="K1087" i="1"/>
  <c r="K1127" i="1"/>
  <c r="E876" i="1"/>
  <c r="K1228" i="1"/>
  <c r="K1230" i="1"/>
  <c r="K1232" i="1"/>
  <c r="K1234" i="1"/>
  <c r="K1236" i="1"/>
  <c r="K1238" i="1"/>
  <c r="K1240" i="1"/>
  <c r="K1455" i="1"/>
  <c r="K1457" i="1"/>
  <c r="K1421" i="1"/>
  <c r="K1461" i="1"/>
  <c r="K1465" i="1"/>
  <c r="K1469" i="1"/>
  <c r="B1459" i="1"/>
  <c r="K1531" i="1"/>
  <c r="K1535" i="1"/>
  <c r="K1539" i="1"/>
  <c r="K1543" i="1"/>
  <c r="K1651" i="1"/>
  <c r="K1653" i="1"/>
  <c r="K1655" i="1"/>
  <c r="K1657" i="1"/>
  <c r="K1659" i="1"/>
  <c r="J1852" i="1"/>
  <c r="K1987" i="1"/>
  <c r="K1989" i="1"/>
  <c r="K1990" i="1"/>
  <c r="K1991" i="1"/>
  <c r="K1993" i="1"/>
  <c r="K1994" i="1"/>
  <c r="K1995" i="1"/>
  <c r="K1997" i="1"/>
  <c r="K1998" i="1"/>
  <c r="K1999" i="1"/>
  <c r="K2001" i="1"/>
  <c r="B2370" i="1"/>
  <c r="K2332" i="1"/>
  <c r="B2372" i="1"/>
  <c r="K2334" i="1"/>
  <c r="B2374" i="1"/>
  <c r="K2336" i="1"/>
  <c r="B2376" i="1"/>
  <c r="K2338" i="1"/>
  <c r="B2378" i="1"/>
  <c r="K2340" i="1"/>
  <c r="B2380" i="1"/>
  <c r="K2342" i="1"/>
  <c r="K2823" i="1"/>
  <c r="K2825" i="1"/>
  <c r="K2827" i="1"/>
  <c r="K2829" i="1"/>
  <c r="K2831" i="1"/>
  <c r="K2822" i="1"/>
  <c r="K2785" i="1"/>
  <c r="K2786" i="1"/>
  <c r="K2787" i="1"/>
  <c r="K2788" i="1"/>
  <c r="K2789" i="1"/>
  <c r="K2790" i="1"/>
  <c r="K2791" i="1"/>
  <c r="K2792" i="1"/>
  <c r="K2793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3053" i="1"/>
  <c r="K3055" i="1"/>
  <c r="K3057" i="1"/>
  <c r="K3059" i="1"/>
  <c r="K3061" i="1"/>
  <c r="K3063" i="1"/>
  <c r="K3065" i="1"/>
  <c r="K3171" i="1"/>
  <c r="K3172" i="1"/>
  <c r="K3175" i="1"/>
  <c r="K3176" i="1"/>
  <c r="K3179" i="1"/>
  <c r="K3288" i="1"/>
  <c r="K3292" i="1"/>
  <c r="K3394" i="1"/>
  <c r="K3398" i="1"/>
  <c r="K3402" i="1"/>
  <c r="K3406" i="1"/>
  <c r="B3395" i="1"/>
  <c r="B3397" i="1"/>
  <c r="B3399" i="1"/>
  <c r="B3401" i="1"/>
  <c r="B3403" i="1"/>
  <c r="B3405" i="1"/>
  <c r="B3407" i="1"/>
  <c r="K3583" i="1"/>
  <c r="B3623" i="1"/>
  <c r="K3585" i="1"/>
  <c r="B3625" i="1"/>
  <c r="K3587" i="1"/>
  <c r="B3627" i="1"/>
  <c r="K3589" i="1"/>
  <c r="B3629" i="1"/>
  <c r="K3591" i="1"/>
  <c r="B3631" i="1"/>
  <c r="K3593" i="1"/>
  <c r="B3633" i="1"/>
  <c r="K3595" i="1"/>
  <c r="B3635" i="1"/>
  <c r="K3597" i="1"/>
  <c r="K2025" i="1"/>
  <c r="K2027" i="1"/>
  <c r="K2028" i="1"/>
  <c r="K2029" i="1"/>
  <c r="K2031" i="1"/>
  <c r="K2032" i="1"/>
  <c r="K2033" i="1"/>
  <c r="K2035" i="1"/>
  <c r="K2036" i="1"/>
  <c r="K2037" i="1"/>
  <c r="K2039" i="1"/>
  <c r="K2329" i="1"/>
  <c r="K2442" i="1"/>
  <c r="K2446" i="1"/>
  <c r="K2488" i="1"/>
  <c r="K2492" i="1"/>
  <c r="K2600" i="1"/>
  <c r="K2604" i="1"/>
  <c r="K2608" i="1"/>
  <c r="K2708" i="1"/>
  <c r="K2796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3014" i="1"/>
  <c r="K3054" i="1"/>
  <c r="K3056" i="1"/>
  <c r="K3058" i="1"/>
  <c r="K3060" i="1"/>
  <c r="K3062" i="1"/>
  <c r="K3064" i="1"/>
  <c r="K3133" i="1"/>
  <c r="K3134" i="1"/>
  <c r="K3135" i="1"/>
  <c r="K3136" i="1"/>
  <c r="K3137" i="1"/>
  <c r="K3138" i="1"/>
  <c r="K3139" i="1"/>
  <c r="K3140" i="1"/>
  <c r="K3141" i="1"/>
  <c r="K3281" i="1"/>
  <c r="K3285" i="1"/>
  <c r="K3287" i="1"/>
  <c r="K3291" i="1"/>
  <c r="K3395" i="1"/>
  <c r="K3358" i="1"/>
  <c r="K3397" i="1"/>
  <c r="K3399" i="1"/>
  <c r="K3362" i="1"/>
  <c r="K3401" i="1"/>
  <c r="K3403" i="1"/>
  <c r="K3366" i="1"/>
  <c r="K3405" i="1"/>
  <c r="K3407" i="1"/>
  <c r="B3396" i="1"/>
  <c r="K3396" i="1" s="1"/>
  <c r="B3400" i="1"/>
  <c r="K3400" i="1" s="1"/>
  <c r="B3404" i="1"/>
  <c r="K3404" i="1" s="1"/>
  <c r="B3624" i="1"/>
  <c r="K3586" i="1"/>
  <c r="B3626" i="1"/>
  <c r="K3588" i="1"/>
  <c r="B3628" i="1"/>
  <c r="K3590" i="1"/>
  <c r="B3630" i="1"/>
  <c r="K3592" i="1"/>
  <c r="B3632" i="1"/>
  <c r="K3594" i="1"/>
  <c r="B3634" i="1"/>
  <c r="K3596" i="1"/>
  <c r="K3621" i="1"/>
  <c r="K3622" i="1"/>
  <c r="K3698" i="1"/>
  <c r="K3702" i="1"/>
  <c r="K3706" i="1"/>
  <c r="K3710" i="1"/>
  <c r="B3736" i="1"/>
  <c r="K3736" i="1" s="1"/>
  <c r="B3740" i="1"/>
  <c r="K3740" i="1" s="1"/>
  <c r="B3744" i="1"/>
  <c r="K3744" i="1" s="1"/>
  <c r="B3748" i="1"/>
  <c r="K3748" i="1" s="1"/>
  <c r="J3790" i="1"/>
  <c r="K3792" i="1" s="1"/>
  <c r="K3796" i="1" s="1"/>
  <c r="J4018" i="1"/>
  <c r="K4020" i="1" s="1"/>
  <c r="K4024" i="1" s="1"/>
  <c r="I4076" i="1"/>
  <c r="I4078" i="1"/>
  <c r="K4078" i="1" s="1"/>
  <c r="I4080" i="1"/>
  <c r="K4080" i="1" s="1"/>
  <c r="I4082" i="1"/>
  <c r="K4082" i="1" s="1"/>
  <c r="I4084" i="1"/>
  <c r="I4086" i="1"/>
  <c r="K4086" i="1" s="1"/>
  <c r="I4088" i="1"/>
  <c r="I4090" i="1"/>
  <c r="K4090" i="1" s="1"/>
  <c r="J4132" i="1"/>
  <c r="K4152" i="1"/>
  <c r="K4156" i="1"/>
  <c r="K4160" i="1"/>
  <c r="K4164" i="1"/>
  <c r="B4190" i="1"/>
  <c r="B4194" i="1"/>
  <c r="B4198" i="1"/>
  <c r="B4202" i="1"/>
  <c r="J4246" i="1"/>
  <c r="K4266" i="1"/>
  <c r="K4270" i="1"/>
  <c r="K4274" i="1"/>
  <c r="K4316" i="1"/>
  <c r="K4418" i="1"/>
  <c r="K4420" i="1"/>
  <c r="K4422" i="1"/>
  <c r="K4424" i="1"/>
  <c r="K4426" i="1"/>
  <c r="K4428" i="1"/>
  <c r="K4430" i="1"/>
  <c r="K4432" i="1"/>
  <c r="I4419" i="1"/>
  <c r="K4419" i="1" s="1"/>
  <c r="I4421" i="1"/>
  <c r="K4421" i="1" s="1"/>
  <c r="I4423" i="1"/>
  <c r="K4423" i="1" s="1"/>
  <c r="I4425" i="1"/>
  <c r="K4425" i="1" s="1"/>
  <c r="I4427" i="1"/>
  <c r="K4427" i="1" s="1"/>
  <c r="I4429" i="1"/>
  <c r="K4429" i="1" s="1"/>
  <c r="I4431" i="1"/>
  <c r="K4431" i="1" s="1"/>
  <c r="I4433" i="1"/>
  <c r="K4433" i="1" s="1"/>
  <c r="K4039" i="1"/>
  <c r="K4041" i="1"/>
  <c r="K4043" i="1"/>
  <c r="K4045" i="1"/>
  <c r="K4047" i="1"/>
  <c r="K4049" i="1"/>
  <c r="K4051" i="1"/>
  <c r="K4053" i="1"/>
  <c r="B4193" i="1"/>
  <c r="K4193" i="1" s="1"/>
  <c r="B4197" i="1"/>
  <c r="K4197" i="1" s="1"/>
  <c r="B4201" i="1"/>
  <c r="K4201" i="1" s="1"/>
  <c r="B4205" i="1"/>
  <c r="K4205" i="1" s="1"/>
  <c r="K4380" i="1"/>
  <c r="K4382" i="1"/>
  <c r="K4384" i="1"/>
  <c r="K4386" i="1"/>
  <c r="K4388" i="1"/>
  <c r="K4390" i="1"/>
  <c r="K4392" i="1"/>
  <c r="K4394" i="1"/>
  <c r="J3562" i="1"/>
  <c r="K3584" i="1"/>
  <c r="K3582" i="1"/>
  <c r="J3448" i="1"/>
  <c r="K3355" i="1"/>
  <c r="J3334" i="1"/>
  <c r="K3393" i="1"/>
  <c r="K3354" i="1"/>
  <c r="B3392" i="1"/>
  <c r="K3392" i="1"/>
  <c r="K3284" i="1"/>
  <c r="K3280" i="1"/>
  <c r="K3278" i="1"/>
  <c r="K3132" i="1"/>
  <c r="K3131" i="1"/>
  <c r="K3168" i="1"/>
  <c r="K3130" i="1"/>
  <c r="K3167" i="1"/>
  <c r="K3129" i="1"/>
  <c r="K3128" i="1"/>
  <c r="K3127" i="1"/>
  <c r="K3164" i="1"/>
  <c r="K3126" i="1"/>
  <c r="K2938" i="1"/>
  <c r="K2900" i="1"/>
  <c r="K2937" i="1"/>
  <c r="J2954" i="1" s="1"/>
  <c r="K2956" i="1" s="1"/>
  <c r="K2960" i="1" s="1"/>
  <c r="K2936" i="1"/>
  <c r="J2992" i="1"/>
  <c r="K3012" i="1"/>
  <c r="J2878" i="1"/>
  <c r="K2880" i="1" s="1"/>
  <c r="J2882" i="1" s="1"/>
  <c r="K2899" i="1"/>
  <c r="K2898" i="1"/>
  <c r="K2784" i="1"/>
  <c r="J2650" i="1"/>
  <c r="K2675" i="1"/>
  <c r="K2712" i="1"/>
  <c r="K2674" i="1"/>
  <c r="K2673" i="1"/>
  <c r="K2711" i="1"/>
  <c r="K2672" i="1"/>
  <c r="K2710" i="1"/>
  <c r="K2671" i="1"/>
  <c r="K2670" i="1"/>
  <c r="K2596" i="1"/>
  <c r="J2422" i="1"/>
  <c r="K2330" i="1"/>
  <c r="K2328" i="1"/>
  <c r="J2194" i="1"/>
  <c r="J2080" i="1"/>
  <c r="K2024" i="1"/>
  <c r="K1986" i="1"/>
  <c r="J2004" i="1" s="1"/>
  <c r="K2006" i="1" s="1"/>
  <c r="J2008" i="1" s="1"/>
  <c r="J1738" i="1"/>
  <c r="K1645" i="1"/>
  <c r="K1647" i="1"/>
  <c r="J1624" i="1"/>
  <c r="K1626" i="1" s="1"/>
  <c r="K1630" i="1" s="1"/>
  <c r="K1649" i="1"/>
  <c r="K1644" i="1"/>
  <c r="K1646" i="1"/>
  <c r="K1648" i="1"/>
  <c r="K1650" i="1"/>
  <c r="K1652" i="1"/>
  <c r="K1654" i="1"/>
  <c r="K1656" i="1"/>
  <c r="K1658" i="1"/>
  <c r="K1532" i="1"/>
  <c r="J1510" i="1"/>
  <c r="K1530" i="1"/>
  <c r="K1340" i="1"/>
  <c r="K1229" i="1"/>
  <c r="J1168" i="1"/>
  <c r="K1170" i="1" s="1"/>
  <c r="K1227" i="1"/>
  <c r="K1226" i="1"/>
  <c r="K1074" i="1"/>
  <c r="K1000" i="1"/>
  <c r="J940" i="1"/>
  <c r="K998" i="1"/>
  <c r="K3450" i="1"/>
  <c r="K3454" i="1" s="1"/>
  <c r="K4248" i="1"/>
  <c r="J4250" i="1" s="1"/>
  <c r="K3483" i="1"/>
  <c r="B3521" i="1"/>
  <c r="K3521" i="1" s="1"/>
  <c r="K3906" i="1"/>
  <c r="J3908" i="1" s="1"/>
  <c r="K3927" i="1"/>
  <c r="B3965" i="1"/>
  <c r="K3965" i="1" s="1"/>
  <c r="K4134" i="1"/>
  <c r="J4136" i="1" s="1"/>
  <c r="K3468" i="1"/>
  <c r="K3469" i="1"/>
  <c r="K3470" i="1"/>
  <c r="K3471" i="1"/>
  <c r="K3472" i="1"/>
  <c r="K3473" i="1"/>
  <c r="K3474" i="1"/>
  <c r="K3475" i="1"/>
  <c r="K3476" i="1"/>
  <c r="K3478" i="1"/>
  <c r="B3516" i="1"/>
  <c r="K3516" i="1" s="1"/>
  <c r="K3482" i="1"/>
  <c r="B3520" i="1"/>
  <c r="K3520" i="1" s="1"/>
  <c r="K3735" i="1"/>
  <c r="K3739" i="1"/>
  <c r="K3743" i="1"/>
  <c r="K3747" i="1"/>
  <c r="K3812" i="1"/>
  <c r="K3816" i="1"/>
  <c r="K3820" i="1"/>
  <c r="K3824" i="1"/>
  <c r="K3926" i="1"/>
  <c r="B3964" i="1"/>
  <c r="K3964" i="1" s="1"/>
  <c r="K3930" i="1"/>
  <c r="B3968" i="1"/>
  <c r="K3968" i="1" s="1"/>
  <c r="K3934" i="1"/>
  <c r="B3972" i="1"/>
  <c r="K3972" i="1" s="1"/>
  <c r="K3938" i="1"/>
  <c r="B3976" i="1"/>
  <c r="K3976" i="1" s="1"/>
  <c r="K4079" i="1"/>
  <c r="K4083" i="1"/>
  <c r="K4087" i="1"/>
  <c r="K4091" i="1"/>
  <c r="K4192" i="1"/>
  <c r="K4196" i="1"/>
  <c r="K4200" i="1"/>
  <c r="K4204" i="1"/>
  <c r="K3479" i="1"/>
  <c r="B3517" i="1"/>
  <c r="K3517" i="1" s="1"/>
  <c r="K3935" i="1"/>
  <c r="B3973" i="1"/>
  <c r="K3973" i="1" s="1"/>
  <c r="K3506" i="1"/>
  <c r="K3507" i="1"/>
  <c r="K3508" i="1"/>
  <c r="K3509" i="1"/>
  <c r="K3510" i="1"/>
  <c r="K3511" i="1"/>
  <c r="K3512" i="1"/>
  <c r="K3513" i="1"/>
  <c r="K3514" i="1"/>
  <c r="K3477" i="1"/>
  <c r="B3515" i="1"/>
  <c r="K3515" i="1" s="1"/>
  <c r="K3481" i="1"/>
  <c r="B3519" i="1"/>
  <c r="K3519" i="1" s="1"/>
  <c r="K3697" i="1"/>
  <c r="K3701" i="1"/>
  <c r="K3705" i="1"/>
  <c r="K3709" i="1"/>
  <c r="K3734" i="1"/>
  <c r="K3738" i="1"/>
  <c r="K3742" i="1"/>
  <c r="K3746" i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076" i="1"/>
  <c r="K4084" i="1"/>
  <c r="K4088" i="1"/>
  <c r="K4154" i="1"/>
  <c r="K4158" i="1"/>
  <c r="K4162" i="1"/>
  <c r="K4166" i="1"/>
  <c r="K4191" i="1"/>
  <c r="K4195" i="1"/>
  <c r="K4199" i="1"/>
  <c r="K4203" i="1"/>
  <c r="K4268" i="1"/>
  <c r="K4272" i="1"/>
  <c r="K4276" i="1"/>
  <c r="K3564" i="1"/>
  <c r="J3566" i="1" s="1"/>
  <c r="K3931" i="1"/>
  <c r="B3969" i="1"/>
  <c r="K3969" i="1" s="1"/>
  <c r="K3939" i="1"/>
  <c r="B3977" i="1"/>
  <c r="K3977" i="1" s="1"/>
  <c r="K4317" i="1"/>
  <c r="K3480" i="1"/>
  <c r="B3518" i="1"/>
  <c r="K3518" i="1" s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J3676" i="1"/>
  <c r="K3696" i="1"/>
  <c r="K3700" i="1"/>
  <c r="K3704" i="1"/>
  <c r="K3708" i="1"/>
  <c r="K3737" i="1"/>
  <c r="K3741" i="1"/>
  <c r="K3745" i="1"/>
  <c r="K3749" i="1"/>
  <c r="K3810" i="1"/>
  <c r="K3814" i="1"/>
  <c r="K3818" i="1"/>
  <c r="K3822" i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77" i="1"/>
  <c r="K4081" i="1"/>
  <c r="K4085" i="1"/>
  <c r="K4089" i="1"/>
  <c r="K4153" i="1"/>
  <c r="K4157" i="1"/>
  <c r="K4161" i="1"/>
  <c r="K4165" i="1"/>
  <c r="K4190" i="1"/>
  <c r="K4194" i="1"/>
  <c r="K4198" i="1"/>
  <c r="K4202" i="1"/>
  <c r="K4267" i="1"/>
  <c r="K4271" i="1"/>
  <c r="K4275" i="1"/>
  <c r="K4279" i="1"/>
  <c r="B3848" i="1"/>
  <c r="K3848" i="1" s="1"/>
  <c r="B3849" i="1"/>
  <c r="K3849" i="1" s="1"/>
  <c r="B3850" i="1"/>
  <c r="K3850" i="1" s="1"/>
  <c r="B3851" i="1"/>
  <c r="K3851" i="1" s="1"/>
  <c r="B3852" i="1"/>
  <c r="K3852" i="1" s="1"/>
  <c r="B3853" i="1"/>
  <c r="K3853" i="1" s="1"/>
  <c r="B3854" i="1"/>
  <c r="K3854" i="1" s="1"/>
  <c r="B3855" i="1"/>
  <c r="K3855" i="1" s="1"/>
  <c r="B3856" i="1"/>
  <c r="K3856" i="1" s="1"/>
  <c r="B3857" i="1"/>
  <c r="K3857" i="1" s="1"/>
  <c r="B3858" i="1"/>
  <c r="K3858" i="1" s="1"/>
  <c r="B3859" i="1"/>
  <c r="K3859" i="1" s="1"/>
  <c r="B3860" i="1"/>
  <c r="K3860" i="1" s="1"/>
  <c r="B3861" i="1"/>
  <c r="K3861" i="1" s="1"/>
  <c r="B3862" i="1"/>
  <c r="K3862" i="1" s="1"/>
  <c r="B3863" i="1"/>
  <c r="K3863" i="1" s="1"/>
  <c r="B4304" i="1"/>
  <c r="K4304" i="1" s="1"/>
  <c r="B4305" i="1"/>
  <c r="K4305" i="1" s="1"/>
  <c r="B4306" i="1"/>
  <c r="K4306" i="1" s="1"/>
  <c r="B4307" i="1"/>
  <c r="K4307" i="1" s="1"/>
  <c r="B4308" i="1"/>
  <c r="K4308" i="1" s="1"/>
  <c r="B4309" i="1"/>
  <c r="K4309" i="1" s="1"/>
  <c r="B4310" i="1"/>
  <c r="K4310" i="1" s="1"/>
  <c r="B4311" i="1"/>
  <c r="K4311" i="1" s="1"/>
  <c r="B4312" i="1"/>
  <c r="K4312" i="1" s="1"/>
  <c r="B4313" i="1"/>
  <c r="K4313" i="1" s="1"/>
  <c r="B4314" i="1"/>
  <c r="K4314" i="1" s="1"/>
  <c r="B4315" i="1"/>
  <c r="K4315" i="1" s="1"/>
  <c r="J4360" i="1"/>
  <c r="K4278" i="1"/>
  <c r="K4280" i="1"/>
  <c r="K4281" i="1"/>
  <c r="K4318" i="1"/>
  <c r="K4319" i="1"/>
  <c r="K2994" i="1"/>
  <c r="J2996" i="1" s="1"/>
  <c r="K3051" i="1"/>
  <c r="K3013" i="1"/>
  <c r="K3015" i="1"/>
  <c r="K3017" i="1"/>
  <c r="K3019" i="1"/>
  <c r="K3022" i="1"/>
  <c r="K3024" i="1"/>
  <c r="K3026" i="1"/>
  <c r="K3027" i="1"/>
  <c r="J3106" i="1"/>
  <c r="K3177" i="1"/>
  <c r="K3178" i="1"/>
  <c r="J3050" i="1"/>
  <c r="K3050" i="1" s="1"/>
  <c r="J3052" i="1"/>
  <c r="K3052" i="1" s="1"/>
  <c r="K3282" i="1"/>
  <c r="K3283" i="1"/>
  <c r="K3286" i="1"/>
  <c r="K3290" i="1"/>
  <c r="K3289" i="1"/>
  <c r="K3293" i="1"/>
  <c r="K3336" i="1"/>
  <c r="J3338" i="1" s="1"/>
  <c r="K3016" i="1"/>
  <c r="K3018" i="1"/>
  <c r="K3020" i="1"/>
  <c r="K3021" i="1"/>
  <c r="K3023" i="1"/>
  <c r="K3025" i="1"/>
  <c r="K3165" i="1"/>
  <c r="K3166" i="1"/>
  <c r="K3169" i="1"/>
  <c r="K3170" i="1"/>
  <c r="K3173" i="1"/>
  <c r="K3174" i="1"/>
  <c r="K3279" i="1"/>
  <c r="J3220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356" i="1"/>
  <c r="K3360" i="1"/>
  <c r="K3364" i="1"/>
  <c r="K3368" i="1"/>
  <c r="K1761" i="1"/>
  <c r="B1799" i="1"/>
  <c r="K1799" i="1" s="1"/>
  <c r="K1769" i="1"/>
  <c r="B1807" i="1"/>
  <c r="K1807" i="1" s="1"/>
  <c r="K1773" i="1"/>
  <c r="B1811" i="1"/>
  <c r="K1811" i="1" s="1"/>
  <c r="K1879" i="1"/>
  <c r="B1917" i="1"/>
  <c r="K1917" i="1" s="1"/>
  <c r="K1887" i="1"/>
  <c r="B1925" i="1"/>
  <c r="K1925" i="1" s="1"/>
  <c r="K2082" i="1"/>
  <c r="K2086" i="1" s="1"/>
  <c r="K2196" i="1"/>
  <c r="J2198" i="1" s="1"/>
  <c r="K1760" i="1"/>
  <c r="B1798" i="1"/>
  <c r="K1798" i="1" s="1"/>
  <c r="K1764" i="1"/>
  <c r="B1802" i="1"/>
  <c r="K1802" i="1" s="1"/>
  <c r="K1768" i="1"/>
  <c r="B1806" i="1"/>
  <c r="K1806" i="1" s="1"/>
  <c r="K1772" i="1"/>
  <c r="B1810" i="1"/>
  <c r="K1810" i="1" s="1"/>
  <c r="K1874" i="1"/>
  <c r="B1912" i="1"/>
  <c r="K1912" i="1" s="1"/>
  <c r="K1878" i="1"/>
  <c r="B1916" i="1"/>
  <c r="K1916" i="1" s="1"/>
  <c r="K1882" i="1"/>
  <c r="B1920" i="1"/>
  <c r="K1920" i="1" s="1"/>
  <c r="K1886" i="1"/>
  <c r="B1924" i="1"/>
  <c r="K1924" i="1" s="1"/>
  <c r="I2141" i="1"/>
  <c r="K2141" i="1" s="1"/>
  <c r="K2103" i="1"/>
  <c r="I2145" i="1"/>
  <c r="K2145" i="1" s="1"/>
  <c r="K2107" i="1"/>
  <c r="I2149" i="1"/>
  <c r="K2149" i="1" s="1"/>
  <c r="K2111" i="1"/>
  <c r="I2153" i="1"/>
  <c r="K2153" i="1" s="1"/>
  <c r="K2115" i="1"/>
  <c r="K2766" i="1"/>
  <c r="K2770" i="1" s="1"/>
  <c r="K1740" i="1"/>
  <c r="J1742" i="1" s="1"/>
  <c r="K1765" i="1"/>
  <c r="B1803" i="1"/>
  <c r="K1803" i="1" s="1"/>
  <c r="K1875" i="1"/>
  <c r="B1913" i="1"/>
  <c r="K1913" i="1" s="1"/>
  <c r="K1883" i="1"/>
  <c r="B1921" i="1"/>
  <c r="K1921" i="1" s="1"/>
  <c r="K1759" i="1"/>
  <c r="B1797" i="1"/>
  <c r="K1797" i="1" s="1"/>
  <c r="K1763" i="1"/>
  <c r="B1801" i="1"/>
  <c r="K1801" i="1" s="1"/>
  <c r="K1767" i="1"/>
  <c r="B1805" i="1"/>
  <c r="K1805" i="1" s="1"/>
  <c r="K1771" i="1"/>
  <c r="B1809" i="1"/>
  <c r="K1809" i="1" s="1"/>
  <c r="K1873" i="1"/>
  <c r="B1911" i="1"/>
  <c r="K1911" i="1" s="1"/>
  <c r="K1877" i="1"/>
  <c r="B1915" i="1"/>
  <c r="K1915" i="1" s="1"/>
  <c r="K1881" i="1"/>
  <c r="B1919" i="1"/>
  <c r="K1919" i="1" s="1"/>
  <c r="K1885" i="1"/>
  <c r="B1923" i="1"/>
  <c r="K1923" i="1" s="1"/>
  <c r="J1966" i="1"/>
  <c r="K1854" i="1"/>
  <c r="K1858" i="1" s="1"/>
  <c r="K1758" i="1"/>
  <c r="B1796" i="1"/>
  <c r="K1796" i="1" s="1"/>
  <c r="K1762" i="1"/>
  <c r="B1800" i="1"/>
  <c r="K1800" i="1" s="1"/>
  <c r="K1766" i="1"/>
  <c r="B1804" i="1"/>
  <c r="K1804" i="1" s="1"/>
  <c r="K1770" i="1"/>
  <c r="B1808" i="1"/>
  <c r="K1808" i="1" s="1"/>
  <c r="K1872" i="1"/>
  <c r="B1910" i="1"/>
  <c r="K1910" i="1" s="1"/>
  <c r="K1876" i="1"/>
  <c r="B1914" i="1"/>
  <c r="K1914" i="1" s="1"/>
  <c r="K1880" i="1"/>
  <c r="B1918" i="1"/>
  <c r="K1918" i="1" s="1"/>
  <c r="K1884" i="1"/>
  <c r="B1922" i="1"/>
  <c r="K1922" i="1" s="1"/>
  <c r="K2219" i="1"/>
  <c r="B2257" i="1"/>
  <c r="K2257" i="1" s="1"/>
  <c r="K2223" i="1"/>
  <c r="B2261" i="1"/>
  <c r="K2261" i="1" s="1"/>
  <c r="K2227" i="1"/>
  <c r="B2265" i="1"/>
  <c r="K2265" i="1" s="1"/>
  <c r="I2144" i="1"/>
  <c r="K2144" i="1" s="1"/>
  <c r="K2106" i="1"/>
  <c r="I2148" i="1"/>
  <c r="K2148" i="1" s="1"/>
  <c r="K2110" i="1"/>
  <c r="I2152" i="1"/>
  <c r="K2152" i="1" s="1"/>
  <c r="K2114" i="1"/>
  <c r="K2214" i="1"/>
  <c r="B2252" i="1"/>
  <c r="K2252" i="1" s="1"/>
  <c r="K2222" i="1"/>
  <c r="B2260" i="1"/>
  <c r="K2260" i="1" s="1"/>
  <c r="K2424" i="1"/>
  <c r="J2426" i="1" s="1"/>
  <c r="I2139" i="1"/>
  <c r="K2139" i="1" s="1"/>
  <c r="K2101" i="1"/>
  <c r="I2143" i="1"/>
  <c r="K2143" i="1" s="1"/>
  <c r="K2105" i="1"/>
  <c r="I2147" i="1"/>
  <c r="K2147" i="1" s="1"/>
  <c r="K2109" i="1"/>
  <c r="I2151" i="1"/>
  <c r="K2151" i="1" s="1"/>
  <c r="K2113" i="1"/>
  <c r="K2217" i="1"/>
  <c r="B2255" i="1"/>
  <c r="K2255" i="1" s="1"/>
  <c r="K2221" i="1"/>
  <c r="B2259" i="1"/>
  <c r="K2259" i="1" s="1"/>
  <c r="K2225" i="1"/>
  <c r="B2263" i="1"/>
  <c r="K2263" i="1" s="1"/>
  <c r="K2229" i="1"/>
  <c r="B2267" i="1"/>
  <c r="K2267" i="1" s="1"/>
  <c r="J2308" i="1"/>
  <c r="K2366" i="1"/>
  <c r="K2367" i="1"/>
  <c r="K2368" i="1"/>
  <c r="K2370" i="1"/>
  <c r="K2371" i="1"/>
  <c r="K2372" i="1"/>
  <c r="K2374" i="1"/>
  <c r="K2375" i="1"/>
  <c r="K2376" i="1"/>
  <c r="K2378" i="1"/>
  <c r="K2379" i="1"/>
  <c r="K2380" i="1"/>
  <c r="K2428" i="1"/>
  <c r="B2480" i="1"/>
  <c r="K2480" i="1" s="1"/>
  <c r="K2483" i="1"/>
  <c r="K2215" i="1"/>
  <c r="B2253" i="1"/>
  <c r="K2253" i="1" s="1"/>
  <c r="B2481" i="1"/>
  <c r="K2481" i="1" s="1"/>
  <c r="I2140" i="1"/>
  <c r="K2140" i="1" s="1"/>
  <c r="K2102" i="1"/>
  <c r="K2218" i="1"/>
  <c r="B2256" i="1"/>
  <c r="K2256" i="1" s="1"/>
  <c r="K2226" i="1"/>
  <c r="B2264" i="1"/>
  <c r="K2264" i="1" s="1"/>
  <c r="I2138" i="1"/>
  <c r="K2138" i="1" s="1"/>
  <c r="K2100" i="1"/>
  <c r="I2142" i="1"/>
  <c r="K2142" i="1" s="1"/>
  <c r="K2104" i="1"/>
  <c r="I2146" i="1"/>
  <c r="K2146" i="1" s="1"/>
  <c r="K2108" i="1"/>
  <c r="I2150" i="1"/>
  <c r="K2150" i="1" s="1"/>
  <c r="K2112" i="1"/>
  <c r="K2216" i="1"/>
  <c r="B2254" i="1"/>
  <c r="K2254" i="1" s="1"/>
  <c r="K2220" i="1"/>
  <c r="B2258" i="1"/>
  <c r="K2258" i="1" s="1"/>
  <c r="K2224" i="1"/>
  <c r="B2262" i="1"/>
  <c r="K2262" i="1" s="1"/>
  <c r="K2228" i="1"/>
  <c r="B2266" i="1"/>
  <c r="K2266" i="1" s="1"/>
  <c r="K2482" i="1"/>
  <c r="K2486" i="1"/>
  <c r="K2652" i="1"/>
  <c r="K2656" i="1" s="1"/>
  <c r="K2445" i="1"/>
  <c r="K2487" i="1"/>
  <c r="K2491" i="1"/>
  <c r="K2495" i="1"/>
  <c r="K2678" i="1"/>
  <c r="B2716" i="1"/>
  <c r="K2716" i="1" s="1"/>
  <c r="K2682" i="1"/>
  <c r="B2720" i="1"/>
  <c r="K2720" i="1" s="1"/>
  <c r="K2709" i="1"/>
  <c r="B2719" i="1"/>
  <c r="K2719" i="1" s="1"/>
  <c r="K2444" i="1"/>
  <c r="K2448" i="1"/>
  <c r="K2490" i="1"/>
  <c r="K2494" i="1"/>
  <c r="K2677" i="1"/>
  <c r="B2715" i="1"/>
  <c r="K2715" i="1" s="1"/>
  <c r="K2685" i="1"/>
  <c r="B2723" i="1"/>
  <c r="K2723" i="1" s="1"/>
  <c r="K2449" i="1"/>
  <c r="K2450" i="1"/>
  <c r="K2451" i="1"/>
  <c r="K2452" i="1"/>
  <c r="K2453" i="1"/>
  <c r="K2454" i="1"/>
  <c r="K2455" i="1"/>
  <c r="K2456" i="1"/>
  <c r="K2457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536" i="1"/>
  <c r="K2594" i="1"/>
  <c r="K2595" i="1"/>
  <c r="K2597" i="1"/>
  <c r="K2598" i="1"/>
  <c r="K2599" i="1"/>
  <c r="K2601" i="1"/>
  <c r="K2602" i="1"/>
  <c r="K2603" i="1"/>
  <c r="K2605" i="1"/>
  <c r="K2606" i="1"/>
  <c r="K2607" i="1"/>
  <c r="K2609" i="1"/>
  <c r="K2713" i="1"/>
  <c r="K2721" i="1"/>
  <c r="K2676" i="1"/>
  <c r="K2680" i="1"/>
  <c r="K2684" i="1"/>
  <c r="K2794" i="1"/>
  <c r="B2832" i="1"/>
  <c r="K2832" i="1" s="1"/>
  <c r="K2798" i="1"/>
  <c r="K2679" i="1"/>
  <c r="K2683" i="1"/>
  <c r="B2714" i="1"/>
  <c r="K2714" i="1" s="1"/>
  <c r="B2718" i="1"/>
  <c r="K2718" i="1" s="1"/>
  <c r="B2722" i="1"/>
  <c r="K2722" i="1" s="1"/>
  <c r="K2797" i="1"/>
  <c r="B2833" i="1"/>
  <c r="K2833" i="1" s="1"/>
  <c r="B2834" i="1"/>
  <c r="K2834" i="1" s="1"/>
  <c r="B2835" i="1"/>
  <c r="K2835" i="1" s="1"/>
  <c r="B2836" i="1"/>
  <c r="K2836" i="1" s="1"/>
  <c r="B2837" i="1"/>
  <c r="K2837" i="1" s="1"/>
  <c r="B1682" i="1"/>
  <c r="K1682" i="1" s="1"/>
  <c r="B1683" i="1"/>
  <c r="K1683" i="1" s="1"/>
  <c r="B1684" i="1"/>
  <c r="K1684" i="1" s="1"/>
  <c r="B1685" i="1"/>
  <c r="K1685" i="1" s="1"/>
  <c r="B1686" i="1"/>
  <c r="K1686" i="1" s="1"/>
  <c r="B1687" i="1"/>
  <c r="K1687" i="1" s="1"/>
  <c r="B1688" i="1"/>
  <c r="K1688" i="1" s="1"/>
  <c r="B1689" i="1"/>
  <c r="K1689" i="1" s="1"/>
  <c r="B1690" i="1"/>
  <c r="K1690" i="1" s="1"/>
  <c r="B1691" i="1"/>
  <c r="K1691" i="1" s="1"/>
  <c r="B1692" i="1"/>
  <c r="K1692" i="1" s="1"/>
  <c r="B1693" i="1"/>
  <c r="K1693" i="1" s="1"/>
  <c r="B1694" i="1"/>
  <c r="K1694" i="1" s="1"/>
  <c r="B1695" i="1"/>
  <c r="K1695" i="1" s="1"/>
  <c r="B1696" i="1"/>
  <c r="K1696" i="1" s="1"/>
  <c r="B1697" i="1"/>
  <c r="K1697" i="1" s="1"/>
  <c r="K1398" i="1"/>
  <c r="K1402" i="1" s="1"/>
  <c r="J1172" i="1"/>
  <c r="J1350" i="1"/>
  <c r="K1312" i="1"/>
  <c r="K1341" i="1"/>
  <c r="K1345" i="1"/>
  <c r="K1349" i="1"/>
  <c r="K1512" i="1"/>
  <c r="K1516" i="1" s="1"/>
  <c r="J1282" i="1"/>
  <c r="K1302" i="1"/>
  <c r="K1303" i="1"/>
  <c r="K1304" i="1"/>
  <c r="K1305" i="1"/>
  <c r="K1306" i="1"/>
  <c r="K1307" i="1"/>
  <c r="K1308" i="1"/>
  <c r="K1309" i="1"/>
  <c r="K1310" i="1"/>
  <c r="K1311" i="1"/>
  <c r="J1353" i="1"/>
  <c r="K1353" i="1" s="1"/>
  <c r="K1315" i="1"/>
  <c r="K1342" i="1"/>
  <c r="K1346" i="1"/>
  <c r="K1350" i="1"/>
  <c r="K1425" i="1"/>
  <c r="K1429" i="1"/>
  <c r="K1313" i="1"/>
  <c r="J1351" i="1"/>
  <c r="K1351" i="1" s="1"/>
  <c r="K1317" i="1"/>
  <c r="J1355" i="1"/>
  <c r="K1454" i="1"/>
  <c r="K1316" i="1"/>
  <c r="J1354" i="1"/>
  <c r="K1354" i="1" s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314" i="1"/>
  <c r="J1352" i="1"/>
  <c r="K1352" i="1" s="1"/>
  <c r="K1343" i="1"/>
  <c r="K1347" i="1"/>
  <c r="K1355" i="1"/>
  <c r="K1416" i="1"/>
  <c r="K1420" i="1"/>
  <c r="K1424" i="1"/>
  <c r="K1428" i="1"/>
  <c r="K1459" i="1"/>
  <c r="K1463" i="1"/>
  <c r="K1467" i="1"/>
  <c r="K1458" i="1"/>
  <c r="K1466" i="1"/>
  <c r="K1417" i="1"/>
  <c r="K1418" i="1"/>
  <c r="K1419" i="1"/>
  <c r="K1422" i="1"/>
  <c r="K1423" i="1"/>
  <c r="K1426" i="1"/>
  <c r="K1427" i="1"/>
  <c r="K1430" i="1"/>
  <c r="K1431" i="1"/>
  <c r="K1462" i="1"/>
  <c r="K1533" i="1"/>
  <c r="K1537" i="1"/>
  <c r="K1541" i="1"/>
  <c r="K1545" i="1"/>
  <c r="B1568" i="1"/>
  <c r="K1568" i="1" s="1"/>
  <c r="B1569" i="1"/>
  <c r="K1569" i="1" s="1"/>
  <c r="B1570" i="1"/>
  <c r="K1570" i="1" s="1"/>
  <c r="B1571" i="1"/>
  <c r="K1571" i="1" s="1"/>
  <c r="B1572" i="1"/>
  <c r="K1572" i="1" s="1"/>
  <c r="B1573" i="1"/>
  <c r="K1573" i="1" s="1"/>
  <c r="B1574" i="1"/>
  <c r="K1574" i="1" s="1"/>
  <c r="B1575" i="1"/>
  <c r="K1575" i="1" s="1"/>
  <c r="B1576" i="1"/>
  <c r="K1576" i="1" s="1"/>
  <c r="B1577" i="1"/>
  <c r="K1577" i="1" s="1"/>
  <c r="B1578" i="1"/>
  <c r="K1578" i="1" s="1"/>
  <c r="B1579" i="1"/>
  <c r="K1579" i="1" s="1"/>
  <c r="B1580" i="1"/>
  <c r="K1580" i="1" s="1"/>
  <c r="B1581" i="1"/>
  <c r="K1581" i="1" s="1"/>
  <c r="B1582" i="1"/>
  <c r="K1582" i="1" s="1"/>
  <c r="B1583" i="1"/>
  <c r="K1583" i="1" s="1"/>
  <c r="J1016" i="1"/>
  <c r="K942" i="1"/>
  <c r="K946" i="1" s="1"/>
  <c r="K1075" i="1"/>
  <c r="K961" i="1"/>
  <c r="K964" i="1"/>
  <c r="K966" i="1"/>
  <c r="K968" i="1"/>
  <c r="K970" i="1"/>
  <c r="K972" i="1"/>
  <c r="K974" i="1"/>
  <c r="J1054" i="1"/>
  <c r="B1113" i="1"/>
  <c r="K1113" i="1" s="1"/>
  <c r="B1116" i="1"/>
  <c r="K1116" i="1" s="1"/>
  <c r="B1117" i="1"/>
  <c r="K1117" i="1" s="1"/>
  <c r="B1120" i="1"/>
  <c r="K1120" i="1" s="1"/>
  <c r="B1121" i="1"/>
  <c r="K1121" i="1" s="1"/>
  <c r="B1124" i="1"/>
  <c r="K1124" i="1" s="1"/>
  <c r="B1125" i="1"/>
  <c r="K1125" i="1" s="1"/>
  <c r="K1077" i="1"/>
  <c r="K1081" i="1"/>
  <c r="K1085" i="1"/>
  <c r="K1089" i="1"/>
  <c r="K960" i="1"/>
  <c r="K962" i="1"/>
  <c r="K963" i="1"/>
  <c r="K965" i="1"/>
  <c r="K967" i="1"/>
  <c r="K969" i="1"/>
  <c r="K971" i="1"/>
  <c r="K973" i="1"/>
  <c r="K975" i="1"/>
  <c r="B1112" i="1"/>
  <c r="K1112" i="1" s="1"/>
  <c r="K1076" i="1"/>
  <c r="K1080" i="1"/>
  <c r="K1084" i="1"/>
  <c r="K1088" i="1"/>
  <c r="K889" i="1"/>
  <c r="K893" i="1"/>
  <c r="K897" i="1"/>
  <c r="K890" i="1"/>
  <c r="K898" i="1"/>
  <c r="K846" i="1"/>
  <c r="K850" i="1"/>
  <c r="K854" i="1"/>
  <c r="K858" i="1"/>
  <c r="K886" i="1"/>
  <c r="K894" i="1"/>
  <c r="K849" i="1"/>
  <c r="K853" i="1"/>
  <c r="K857" i="1"/>
  <c r="K861" i="1"/>
  <c r="K828" i="1"/>
  <c r="K832" i="1" s="1"/>
  <c r="K885" i="1"/>
  <c r="B887" i="1"/>
  <c r="K887" i="1" s="1"/>
  <c r="B891" i="1"/>
  <c r="K891" i="1" s="1"/>
  <c r="B895" i="1"/>
  <c r="K895" i="1" s="1"/>
  <c r="B899" i="1"/>
  <c r="K899" i="1" s="1"/>
  <c r="K848" i="1"/>
  <c r="K852" i="1"/>
  <c r="K856" i="1"/>
  <c r="K860" i="1"/>
  <c r="B884" i="1"/>
  <c r="K884" i="1" s="1"/>
  <c r="B888" i="1"/>
  <c r="K888" i="1" s="1"/>
  <c r="B892" i="1"/>
  <c r="K892" i="1" s="1"/>
  <c r="B896" i="1"/>
  <c r="K896" i="1" s="1"/>
  <c r="K847" i="1"/>
  <c r="K851" i="1"/>
  <c r="K855" i="1"/>
  <c r="K859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56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18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42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05" i="1"/>
  <c r="E506" i="1"/>
  <c r="E507" i="1"/>
  <c r="E504" i="1"/>
  <c r="J2042" i="1" l="1"/>
  <c r="J2840" i="1"/>
  <c r="J2346" i="1"/>
  <c r="K2348" i="1" s="1"/>
  <c r="K2352" i="1" s="1"/>
  <c r="J4056" i="1"/>
  <c r="K4058" i="1" s="1"/>
  <c r="J4060" i="1" s="1"/>
  <c r="J4022" i="1"/>
  <c r="K3910" i="1"/>
  <c r="J3410" i="1"/>
  <c r="J1548" i="1"/>
  <c r="J2802" i="1"/>
  <c r="J2460" i="1"/>
  <c r="J3372" i="1"/>
  <c r="K4138" i="1"/>
  <c r="J4436" i="1"/>
  <c r="B163" i="2"/>
  <c r="E990" i="1"/>
  <c r="E1028" i="1"/>
  <c r="E952" i="1"/>
  <c r="J1092" i="1"/>
  <c r="J864" i="1"/>
  <c r="J2688" i="1"/>
  <c r="J4284" i="1"/>
  <c r="K4286" i="1" s="1"/>
  <c r="J4288" i="1" s="1"/>
  <c r="J4208" i="1"/>
  <c r="J4170" i="1"/>
  <c r="K4172" i="1" s="1"/>
  <c r="J3828" i="1"/>
  <c r="J3714" i="1"/>
  <c r="J3638" i="1"/>
  <c r="K3640" i="1" s="1"/>
  <c r="K3644" i="1" s="1"/>
  <c r="K4252" i="1"/>
  <c r="J1244" i="1"/>
  <c r="K1246" i="1" s="1"/>
  <c r="J1248" i="1" s="1"/>
  <c r="J3600" i="1"/>
  <c r="K3602" i="1" s="1"/>
  <c r="J3604" i="1" s="1"/>
  <c r="J4398" i="1"/>
  <c r="K3568" i="1"/>
  <c r="J3296" i="1"/>
  <c r="K3298" i="1" s="1"/>
  <c r="J3300" i="1" s="1"/>
  <c r="J3144" i="1"/>
  <c r="K3146" i="1" s="1"/>
  <c r="J3148" i="1" s="1"/>
  <c r="J3182" i="1"/>
  <c r="J2916" i="1"/>
  <c r="K2918" i="1" s="1"/>
  <c r="J2920" i="1" s="1"/>
  <c r="K2884" i="1"/>
  <c r="J3030" i="1"/>
  <c r="K2998" i="1"/>
  <c r="J2958" i="1"/>
  <c r="J2726" i="1"/>
  <c r="J2350" i="1"/>
  <c r="J2384" i="1"/>
  <c r="K2200" i="1"/>
  <c r="J2156" i="1"/>
  <c r="J2084" i="1"/>
  <c r="J1856" i="1"/>
  <c r="J1776" i="1"/>
  <c r="K1778" i="1" s="1"/>
  <c r="K1782" i="1" s="1"/>
  <c r="K1744" i="1"/>
  <c r="J1662" i="1"/>
  <c r="K1174" i="1"/>
  <c r="K1250" i="1"/>
  <c r="K4210" i="1"/>
  <c r="J4212" i="1" s="1"/>
  <c r="J3942" i="1"/>
  <c r="K3830" i="1"/>
  <c r="K3834" i="1" s="1"/>
  <c r="K3716" i="1"/>
  <c r="K3720" i="1" s="1"/>
  <c r="K4362" i="1"/>
  <c r="J4364" i="1" s="1"/>
  <c r="J4322" i="1"/>
  <c r="J3866" i="1"/>
  <c r="K3678" i="1"/>
  <c r="K3682" i="1" s="1"/>
  <c r="J4094" i="1"/>
  <c r="J3486" i="1"/>
  <c r="J3794" i="1"/>
  <c r="J3524" i="1"/>
  <c r="J3452" i="1"/>
  <c r="J3980" i="1"/>
  <c r="J3752" i="1"/>
  <c r="K3032" i="1"/>
  <c r="K3036" i="1" s="1"/>
  <c r="K3374" i="1"/>
  <c r="J3376" i="1" s="1"/>
  <c r="K3184" i="1"/>
  <c r="J3186" i="1" s="1"/>
  <c r="J3068" i="1"/>
  <c r="K3340" i="1"/>
  <c r="K3150" i="1"/>
  <c r="K3222" i="1"/>
  <c r="J3224" i="1" s="1"/>
  <c r="K3412" i="1"/>
  <c r="K3416" i="1" s="1"/>
  <c r="J3258" i="1"/>
  <c r="K3108" i="1"/>
  <c r="K3112" i="1" s="1"/>
  <c r="K2462" i="1"/>
  <c r="K2466" i="1" s="1"/>
  <c r="K2690" i="1"/>
  <c r="K2694" i="1" s="1"/>
  <c r="K2842" i="1"/>
  <c r="J2844" i="1" s="1"/>
  <c r="K2804" i="1"/>
  <c r="K2808" i="1" s="1"/>
  <c r="K2728" i="1"/>
  <c r="K2732" i="1" s="1"/>
  <c r="K1968" i="1"/>
  <c r="K1972" i="1" s="1"/>
  <c r="J2654" i="1"/>
  <c r="K2310" i="1"/>
  <c r="K2314" i="1" s="1"/>
  <c r="J2270" i="1"/>
  <c r="J1928" i="1"/>
  <c r="K2010" i="1"/>
  <c r="K2044" i="1"/>
  <c r="J2046" i="1" s="1"/>
  <c r="K2158" i="1"/>
  <c r="K2162" i="1" s="1"/>
  <c r="K2386" i="1"/>
  <c r="J2388" i="1" s="1"/>
  <c r="J2612" i="1"/>
  <c r="J2232" i="1"/>
  <c r="J1890" i="1"/>
  <c r="J2768" i="1"/>
  <c r="J2574" i="1"/>
  <c r="K2538" i="1"/>
  <c r="J2540" i="1" s="1"/>
  <c r="J2118" i="1"/>
  <c r="J2498" i="1"/>
  <c r="J1814" i="1"/>
  <c r="K1664" i="1"/>
  <c r="K1668" i="1" s="1"/>
  <c r="J1700" i="1"/>
  <c r="J1628" i="1"/>
  <c r="K1550" i="1"/>
  <c r="K1554" i="1" s="1"/>
  <c r="J1358" i="1"/>
  <c r="J1434" i="1"/>
  <c r="J1472" i="1"/>
  <c r="J1514" i="1"/>
  <c r="J1400" i="1"/>
  <c r="J1320" i="1"/>
  <c r="K1284" i="1"/>
  <c r="K1288" i="1" s="1"/>
  <c r="J1586" i="1"/>
  <c r="J1206" i="1"/>
  <c r="K1094" i="1"/>
  <c r="J1096" i="1" s="1"/>
  <c r="J1130" i="1"/>
  <c r="J944" i="1"/>
  <c r="J978" i="1"/>
  <c r="K1056" i="1"/>
  <c r="K1060" i="1" s="1"/>
  <c r="K1018" i="1"/>
  <c r="K1022" i="1" s="1"/>
  <c r="J830" i="1"/>
  <c r="K866" i="1"/>
  <c r="J868" i="1" s="1"/>
  <c r="J902" i="1"/>
  <c r="E277" i="1"/>
  <c r="E315" i="1" s="1"/>
  <c r="E278" i="1"/>
  <c r="E316" i="1" s="1"/>
  <c r="E279" i="1"/>
  <c r="E317" i="1" s="1"/>
  <c r="E280" i="1"/>
  <c r="E318" i="1" s="1"/>
  <c r="E276" i="1"/>
  <c r="E314" i="1" s="1"/>
  <c r="K4366" i="1" l="1"/>
  <c r="K4176" i="1"/>
  <c r="J4174" i="1"/>
  <c r="K4214" i="1"/>
  <c r="J3718" i="1"/>
  <c r="K3606" i="1"/>
  <c r="K4290" i="1"/>
  <c r="K4400" i="1"/>
  <c r="J4402" i="1" s="1"/>
  <c r="K4438" i="1"/>
  <c r="K4442" i="1" s="1"/>
  <c r="B184" i="2"/>
  <c r="E1104" i="1"/>
  <c r="E1066" i="1"/>
  <c r="E1142" i="1"/>
  <c r="K4062" i="1"/>
  <c r="J3642" i="1"/>
  <c r="J3414" i="1"/>
  <c r="K3378" i="1"/>
  <c r="K3226" i="1"/>
  <c r="K3302" i="1"/>
  <c r="K3188" i="1"/>
  <c r="J3110" i="1"/>
  <c r="K2922" i="1"/>
  <c r="J3034" i="1"/>
  <c r="K2846" i="1"/>
  <c r="J2692" i="1"/>
  <c r="K2542" i="1"/>
  <c r="J2160" i="1"/>
  <c r="K2048" i="1"/>
  <c r="J1058" i="1"/>
  <c r="K1098" i="1"/>
  <c r="K4096" i="1"/>
  <c r="J4098" i="1" s="1"/>
  <c r="K3754" i="1"/>
  <c r="K3758" i="1" s="1"/>
  <c r="K3526" i="1"/>
  <c r="K3530" i="1" s="1"/>
  <c r="J3680" i="1"/>
  <c r="K4324" i="1"/>
  <c r="J4326" i="1" s="1"/>
  <c r="J3832" i="1"/>
  <c r="K3944" i="1"/>
  <c r="J3946" i="1" s="1"/>
  <c r="K3868" i="1"/>
  <c r="K3872" i="1" s="1"/>
  <c r="K3982" i="1"/>
  <c r="J3984" i="1" s="1"/>
  <c r="K3488" i="1"/>
  <c r="K3492" i="1" s="1"/>
  <c r="K3260" i="1"/>
  <c r="K3264" i="1" s="1"/>
  <c r="K3070" i="1"/>
  <c r="J3072" i="1" s="1"/>
  <c r="K2272" i="1"/>
  <c r="K2276" i="1" s="1"/>
  <c r="J2806" i="1"/>
  <c r="K1930" i="1"/>
  <c r="J1932" i="1" s="1"/>
  <c r="K1816" i="1"/>
  <c r="K1820" i="1" s="1"/>
  <c r="J1780" i="1"/>
  <c r="K2500" i="1"/>
  <c r="K2504" i="1" s="1"/>
  <c r="K2576" i="1"/>
  <c r="J2578" i="1" s="1"/>
  <c r="K2614" i="1"/>
  <c r="K2618" i="1" s="1"/>
  <c r="K2390" i="1"/>
  <c r="J2312" i="1"/>
  <c r="J1970" i="1"/>
  <c r="J2730" i="1"/>
  <c r="J2464" i="1"/>
  <c r="K1892" i="1"/>
  <c r="J1894" i="1" s="1"/>
  <c r="K2234" i="1"/>
  <c r="J2236" i="1" s="1"/>
  <c r="K2120" i="1"/>
  <c r="J2122" i="1" s="1"/>
  <c r="K1702" i="1"/>
  <c r="J1704" i="1" s="1"/>
  <c r="J1666" i="1"/>
  <c r="K1588" i="1"/>
  <c r="K1592" i="1" s="1"/>
  <c r="K1360" i="1"/>
  <c r="J1362" i="1" s="1"/>
  <c r="J1286" i="1"/>
  <c r="J1552" i="1"/>
  <c r="K1322" i="1"/>
  <c r="K1326" i="1" s="1"/>
  <c r="K1208" i="1"/>
  <c r="J1210" i="1" s="1"/>
  <c r="K1474" i="1"/>
  <c r="J1476" i="1" s="1"/>
  <c r="K1436" i="1"/>
  <c r="K1440" i="1" s="1"/>
  <c r="K1132" i="1"/>
  <c r="K1136" i="1" s="1"/>
  <c r="J1020" i="1"/>
  <c r="K980" i="1"/>
  <c r="K984" i="1" s="1"/>
  <c r="K870" i="1"/>
  <c r="K904" i="1"/>
  <c r="K908" i="1" s="1"/>
  <c r="E201" i="1"/>
  <c r="E202" i="1"/>
  <c r="E203" i="1"/>
  <c r="E204" i="1"/>
  <c r="E200" i="1"/>
  <c r="E163" i="1"/>
  <c r="E164" i="1"/>
  <c r="E165" i="1"/>
  <c r="E166" i="1"/>
  <c r="E162" i="1"/>
  <c r="I167" i="1"/>
  <c r="K4404" i="1" l="1"/>
  <c r="J4440" i="1"/>
  <c r="K3948" i="1"/>
  <c r="J3870" i="1"/>
  <c r="J3756" i="1"/>
  <c r="J1134" i="1"/>
  <c r="J1324" i="1"/>
  <c r="K1364" i="1"/>
  <c r="B193" i="2"/>
  <c r="E1256" i="1"/>
  <c r="E1180" i="1"/>
  <c r="E1218" i="1"/>
  <c r="J3262" i="1"/>
  <c r="K2580" i="1"/>
  <c r="J2502" i="1"/>
  <c r="K2124" i="1"/>
  <c r="K1896" i="1"/>
  <c r="K1706" i="1"/>
  <c r="J1590" i="1"/>
  <c r="K1478" i="1"/>
  <c r="K1212" i="1"/>
  <c r="J982" i="1"/>
  <c r="J906" i="1"/>
  <c r="J3528" i="1"/>
  <c r="K3986" i="1"/>
  <c r="K4328" i="1"/>
  <c r="K4100" i="1"/>
  <c r="J3490" i="1"/>
  <c r="K3074" i="1"/>
  <c r="K2238" i="1"/>
  <c r="J2616" i="1"/>
  <c r="J1818" i="1"/>
  <c r="K1934" i="1"/>
  <c r="J2274" i="1"/>
  <c r="J1438" i="1"/>
  <c r="E86" i="1"/>
  <c r="E48" i="1"/>
  <c r="B220" i="2" l="1"/>
  <c r="E1332" i="1"/>
  <c r="E1370" i="1"/>
  <c r="E1294" i="1"/>
  <c r="B229" i="2" l="1"/>
  <c r="E1484" i="1"/>
  <c r="E1408" i="1"/>
  <c r="E1446" i="1"/>
  <c r="B238" i="2" l="1"/>
  <c r="E1598" i="1"/>
  <c r="E1522" i="1"/>
  <c r="E1560" i="1"/>
  <c r="D147" i="2"/>
  <c r="B147" i="2"/>
  <c r="C147" i="2"/>
  <c r="D141" i="2"/>
  <c r="C141" i="2"/>
  <c r="B141" i="2"/>
  <c r="D132" i="2"/>
  <c r="C132" i="2"/>
  <c r="B132" i="2"/>
  <c r="D123" i="2"/>
  <c r="D117" i="2"/>
  <c r="D111" i="2"/>
  <c r="D105" i="2"/>
  <c r="C123" i="2"/>
  <c r="C117" i="2"/>
  <c r="C111" i="2"/>
  <c r="C105" i="2"/>
  <c r="B123" i="2"/>
  <c r="B117" i="2"/>
  <c r="B111" i="2"/>
  <c r="B105" i="2"/>
  <c r="D96" i="2"/>
  <c r="D90" i="2"/>
  <c r="D84" i="2"/>
  <c r="D78" i="2"/>
  <c r="C96" i="2"/>
  <c r="C90" i="2"/>
  <c r="C84" i="2"/>
  <c r="C78" i="2"/>
  <c r="B96" i="2"/>
  <c r="B90" i="2"/>
  <c r="B84" i="2"/>
  <c r="B78" i="2"/>
  <c r="D69" i="2"/>
  <c r="D63" i="2"/>
  <c r="D57" i="2"/>
  <c r="C69" i="2"/>
  <c r="C63" i="2"/>
  <c r="C57" i="2"/>
  <c r="B69" i="2"/>
  <c r="B63" i="2"/>
  <c r="B57" i="2"/>
  <c r="D51" i="2"/>
  <c r="C51" i="2"/>
  <c r="B51" i="2"/>
  <c r="D45" i="2"/>
  <c r="C45" i="2"/>
  <c r="B45" i="2"/>
  <c r="D36" i="2"/>
  <c r="D30" i="2"/>
  <c r="D24" i="2"/>
  <c r="D18" i="2"/>
  <c r="D12" i="2"/>
  <c r="C36" i="2"/>
  <c r="C30" i="2"/>
  <c r="C24" i="2"/>
  <c r="C18" i="2"/>
  <c r="C12" i="2"/>
  <c r="B36" i="2"/>
  <c r="B30" i="2"/>
  <c r="B24" i="2"/>
  <c r="B18" i="2"/>
  <c r="B12" i="2"/>
  <c r="D3" i="2"/>
  <c r="C3" i="2"/>
  <c r="B3" i="2"/>
  <c r="B1" i="2"/>
  <c r="J759" i="1"/>
  <c r="J797" i="1" s="1"/>
  <c r="J758" i="1"/>
  <c r="J796" i="1" s="1"/>
  <c r="J752" i="1"/>
  <c r="J790" i="1" s="1"/>
  <c r="J785" i="1"/>
  <c r="I785" i="1"/>
  <c r="H747" i="1"/>
  <c r="H785" i="1" s="1"/>
  <c r="D747" i="1"/>
  <c r="D785" i="1" s="1"/>
  <c r="C747" i="1"/>
  <c r="C785" i="1" s="1"/>
  <c r="B747" i="1"/>
  <c r="B785" i="1" s="1"/>
  <c r="J784" i="1"/>
  <c r="I784" i="1"/>
  <c r="H746" i="1"/>
  <c r="H784" i="1" s="1"/>
  <c r="D746" i="1"/>
  <c r="D784" i="1" s="1"/>
  <c r="C746" i="1"/>
  <c r="C784" i="1" s="1"/>
  <c r="B746" i="1"/>
  <c r="J783" i="1"/>
  <c r="I783" i="1"/>
  <c r="H745" i="1"/>
  <c r="H783" i="1" s="1"/>
  <c r="D745" i="1"/>
  <c r="D783" i="1" s="1"/>
  <c r="C745" i="1"/>
  <c r="C783" i="1" s="1"/>
  <c r="B745" i="1"/>
  <c r="B783" i="1" s="1"/>
  <c r="J782" i="1"/>
  <c r="I782" i="1"/>
  <c r="H744" i="1"/>
  <c r="H782" i="1" s="1"/>
  <c r="D744" i="1"/>
  <c r="D782" i="1" s="1"/>
  <c r="C744" i="1"/>
  <c r="C782" i="1" s="1"/>
  <c r="B744" i="1"/>
  <c r="J781" i="1"/>
  <c r="I781" i="1"/>
  <c r="H743" i="1"/>
  <c r="H781" i="1" s="1"/>
  <c r="D743" i="1"/>
  <c r="D781" i="1" s="1"/>
  <c r="C743" i="1"/>
  <c r="C781" i="1" s="1"/>
  <c r="B743" i="1"/>
  <c r="B781" i="1" s="1"/>
  <c r="J780" i="1"/>
  <c r="I780" i="1"/>
  <c r="H742" i="1"/>
  <c r="H780" i="1" s="1"/>
  <c r="D742" i="1"/>
  <c r="D780" i="1" s="1"/>
  <c r="C742" i="1"/>
  <c r="C780" i="1" s="1"/>
  <c r="B742" i="1"/>
  <c r="J779" i="1"/>
  <c r="I779" i="1"/>
  <c r="H741" i="1"/>
  <c r="H779" i="1" s="1"/>
  <c r="D741" i="1"/>
  <c r="D779" i="1" s="1"/>
  <c r="C741" i="1"/>
  <c r="C779" i="1" s="1"/>
  <c r="B741" i="1"/>
  <c r="B779" i="1" s="1"/>
  <c r="J778" i="1"/>
  <c r="I778" i="1"/>
  <c r="H740" i="1"/>
  <c r="H778" i="1" s="1"/>
  <c r="D740" i="1"/>
  <c r="D778" i="1" s="1"/>
  <c r="C740" i="1"/>
  <c r="C778" i="1" s="1"/>
  <c r="B740" i="1"/>
  <c r="J777" i="1"/>
  <c r="I777" i="1"/>
  <c r="H739" i="1"/>
  <c r="H777" i="1" s="1"/>
  <c r="D739" i="1"/>
  <c r="D777" i="1" s="1"/>
  <c r="C739" i="1"/>
  <c r="C777" i="1" s="1"/>
  <c r="B739" i="1"/>
  <c r="B777" i="1" s="1"/>
  <c r="J776" i="1"/>
  <c r="I776" i="1"/>
  <c r="H738" i="1"/>
  <c r="H776" i="1" s="1"/>
  <c r="D738" i="1"/>
  <c r="D776" i="1" s="1"/>
  <c r="C738" i="1"/>
  <c r="C776" i="1" s="1"/>
  <c r="B738" i="1"/>
  <c r="J775" i="1"/>
  <c r="I775" i="1"/>
  <c r="H737" i="1"/>
  <c r="H775" i="1" s="1"/>
  <c r="D737" i="1"/>
  <c r="D775" i="1" s="1"/>
  <c r="C737" i="1"/>
  <c r="C775" i="1" s="1"/>
  <c r="B737" i="1"/>
  <c r="J774" i="1"/>
  <c r="I774" i="1"/>
  <c r="H736" i="1"/>
  <c r="H774" i="1" s="1"/>
  <c r="D736" i="1"/>
  <c r="D774" i="1" s="1"/>
  <c r="C736" i="1"/>
  <c r="C774" i="1" s="1"/>
  <c r="B736" i="1"/>
  <c r="J773" i="1"/>
  <c r="I773" i="1"/>
  <c r="H735" i="1"/>
  <c r="H773" i="1" s="1"/>
  <c r="D735" i="1"/>
  <c r="D773" i="1" s="1"/>
  <c r="C735" i="1"/>
  <c r="C773" i="1" s="1"/>
  <c r="B735" i="1"/>
  <c r="J772" i="1"/>
  <c r="I772" i="1"/>
  <c r="H734" i="1"/>
  <c r="H772" i="1" s="1"/>
  <c r="D734" i="1"/>
  <c r="D772" i="1" s="1"/>
  <c r="C734" i="1"/>
  <c r="C772" i="1" s="1"/>
  <c r="B734" i="1"/>
  <c r="J771" i="1"/>
  <c r="I771" i="1"/>
  <c r="H733" i="1"/>
  <c r="H771" i="1" s="1"/>
  <c r="D733" i="1"/>
  <c r="D771" i="1" s="1"/>
  <c r="C733" i="1"/>
  <c r="C771" i="1" s="1"/>
  <c r="B733" i="1"/>
  <c r="J770" i="1"/>
  <c r="I770" i="1"/>
  <c r="H732" i="1"/>
  <c r="H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D631" i="1"/>
  <c r="D669" i="1" s="1"/>
  <c r="C631" i="1"/>
  <c r="C669" i="1" s="1"/>
  <c r="B631" i="1"/>
  <c r="J630" i="1"/>
  <c r="J668" i="1" s="1"/>
  <c r="I630" i="1"/>
  <c r="I668" i="1" s="1"/>
  <c r="H630" i="1"/>
  <c r="H668" i="1" s="1"/>
  <c r="D630" i="1"/>
  <c r="D668" i="1" s="1"/>
  <c r="C630" i="1"/>
  <c r="C668" i="1" s="1"/>
  <c r="B630" i="1"/>
  <c r="J629" i="1"/>
  <c r="J667" i="1" s="1"/>
  <c r="I629" i="1"/>
  <c r="I667" i="1" s="1"/>
  <c r="H629" i="1"/>
  <c r="H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D627" i="1"/>
  <c r="D665" i="1" s="1"/>
  <c r="C627" i="1"/>
  <c r="C665" i="1" s="1"/>
  <c r="B627" i="1"/>
  <c r="J626" i="1"/>
  <c r="J664" i="1" s="1"/>
  <c r="I626" i="1"/>
  <c r="I664" i="1" s="1"/>
  <c r="H626" i="1"/>
  <c r="H664" i="1" s="1"/>
  <c r="D626" i="1"/>
  <c r="D664" i="1" s="1"/>
  <c r="C626" i="1"/>
  <c r="C664" i="1" s="1"/>
  <c r="B626" i="1"/>
  <c r="J625" i="1"/>
  <c r="J663" i="1" s="1"/>
  <c r="I625" i="1"/>
  <c r="I663" i="1" s="1"/>
  <c r="H625" i="1"/>
  <c r="H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D623" i="1"/>
  <c r="D661" i="1" s="1"/>
  <c r="C623" i="1"/>
  <c r="C661" i="1" s="1"/>
  <c r="B623" i="1"/>
  <c r="J622" i="1"/>
  <c r="J660" i="1" s="1"/>
  <c r="I622" i="1"/>
  <c r="I660" i="1" s="1"/>
  <c r="H622" i="1"/>
  <c r="H660" i="1" s="1"/>
  <c r="D622" i="1"/>
  <c r="D660" i="1" s="1"/>
  <c r="C622" i="1"/>
  <c r="C660" i="1" s="1"/>
  <c r="B622" i="1"/>
  <c r="J621" i="1"/>
  <c r="J659" i="1" s="1"/>
  <c r="I621" i="1"/>
  <c r="I659" i="1" s="1"/>
  <c r="H621" i="1"/>
  <c r="H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D619" i="1"/>
  <c r="D657" i="1" s="1"/>
  <c r="C619" i="1"/>
  <c r="C657" i="1" s="1"/>
  <c r="B619" i="1"/>
  <c r="J618" i="1"/>
  <c r="J656" i="1" s="1"/>
  <c r="I618" i="1"/>
  <c r="I656" i="1" s="1"/>
  <c r="H618" i="1"/>
  <c r="H656" i="1" s="1"/>
  <c r="D618" i="1"/>
  <c r="D656" i="1" s="1"/>
  <c r="C618" i="1"/>
  <c r="C656" i="1" s="1"/>
  <c r="B618" i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D519" i="1"/>
  <c r="D557" i="1" s="1"/>
  <c r="C519" i="1"/>
  <c r="C557" i="1" s="1"/>
  <c r="B519" i="1"/>
  <c r="B557" i="1" s="1"/>
  <c r="J518" i="1"/>
  <c r="J556" i="1" s="1"/>
  <c r="I518" i="1"/>
  <c r="I556" i="1" s="1"/>
  <c r="H518" i="1"/>
  <c r="H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D516" i="1"/>
  <c r="D554" i="1" s="1"/>
  <c r="C516" i="1"/>
  <c r="C554" i="1" s="1"/>
  <c r="B516" i="1"/>
  <c r="B554" i="1" s="1"/>
  <c r="J515" i="1"/>
  <c r="J553" i="1" s="1"/>
  <c r="I515" i="1"/>
  <c r="I553" i="1" s="1"/>
  <c r="H515" i="1"/>
  <c r="H553" i="1" s="1"/>
  <c r="D515" i="1"/>
  <c r="D553" i="1" s="1"/>
  <c r="C515" i="1"/>
  <c r="C553" i="1" s="1"/>
  <c r="B515" i="1"/>
  <c r="B553" i="1" s="1"/>
  <c r="J514" i="1"/>
  <c r="J552" i="1" s="1"/>
  <c r="I514" i="1"/>
  <c r="I552" i="1" s="1"/>
  <c r="H514" i="1"/>
  <c r="H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D511" i="1"/>
  <c r="D549" i="1" s="1"/>
  <c r="C511" i="1"/>
  <c r="C549" i="1" s="1"/>
  <c r="B511" i="1"/>
  <c r="B549" i="1" s="1"/>
  <c r="J510" i="1"/>
  <c r="J548" i="1" s="1"/>
  <c r="I510" i="1"/>
  <c r="I548" i="1" s="1"/>
  <c r="H510" i="1"/>
  <c r="H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D507" i="1"/>
  <c r="D545" i="1" s="1"/>
  <c r="C507" i="1"/>
  <c r="C545" i="1" s="1"/>
  <c r="B507" i="1"/>
  <c r="B545" i="1" s="1"/>
  <c r="J506" i="1"/>
  <c r="J544" i="1" s="1"/>
  <c r="I506" i="1"/>
  <c r="I544" i="1" s="1"/>
  <c r="H506" i="1"/>
  <c r="H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D403" i="1"/>
  <c r="D441" i="1" s="1"/>
  <c r="C403" i="1"/>
  <c r="C441" i="1" s="1"/>
  <c r="B403" i="1"/>
  <c r="J402" i="1"/>
  <c r="J440" i="1" s="1"/>
  <c r="I402" i="1"/>
  <c r="I440" i="1" s="1"/>
  <c r="H402" i="1"/>
  <c r="H440" i="1" s="1"/>
  <c r="D402" i="1"/>
  <c r="D440" i="1" s="1"/>
  <c r="C402" i="1"/>
  <c r="C440" i="1" s="1"/>
  <c r="B402" i="1"/>
  <c r="J401" i="1"/>
  <c r="J439" i="1" s="1"/>
  <c r="I401" i="1"/>
  <c r="I439" i="1" s="1"/>
  <c r="H401" i="1"/>
  <c r="H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D398" i="1"/>
  <c r="D436" i="1" s="1"/>
  <c r="C398" i="1"/>
  <c r="C436" i="1" s="1"/>
  <c r="B398" i="1"/>
  <c r="J397" i="1"/>
  <c r="J435" i="1" s="1"/>
  <c r="I397" i="1"/>
  <c r="I435" i="1" s="1"/>
  <c r="H397" i="1"/>
  <c r="H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D396" i="1"/>
  <c r="D434" i="1" s="1"/>
  <c r="C396" i="1"/>
  <c r="C434" i="1" s="1"/>
  <c r="B396" i="1"/>
  <c r="J395" i="1"/>
  <c r="J433" i="1" s="1"/>
  <c r="I395" i="1"/>
  <c r="I433" i="1" s="1"/>
  <c r="H395" i="1"/>
  <c r="H433" i="1" s="1"/>
  <c r="D395" i="1"/>
  <c r="D433" i="1" s="1"/>
  <c r="C395" i="1"/>
  <c r="C433" i="1" s="1"/>
  <c r="B395" i="1"/>
  <c r="J394" i="1"/>
  <c r="J432" i="1" s="1"/>
  <c r="I394" i="1"/>
  <c r="I432" i="1" s="1"/>
  <c r="H394" i="1"/>
  <c r="H432" i="1" s="1"/>
  <c r="D394" i="1"/>
  <c r="D432" i="1" s="1"/>
  <c r="C394" i="1"/>
  <c r="C432" i="1" s="1"/>
  <c r="B394" i="1"/>
  <c r="J393" i="1"/>
  <c r="J431" i="1" s="1"/>
  <c r="I393" i="1"/>
  <c r="I431" i="1" s="1"/>
  <c r="H393" i="1"/>
  <c r="H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D390" i="1"/>
  <c r="D428" i="1" s="1"/>
  <c r="C390" i="1"/>
  <c r="C428" i="1" s="1"/>
  <c r="B390" i="1"/>
  <c r="D386" i="1"/>
  <c r="D424" i="1" s="1"/>
  <c r="H385" i="1"/>
  <c r="H423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D291" i="1"/>
  <c r="D329" i="1" s="1"/>
  <c r="C291" i="1"/>
  <c r="C329" i="1" s="1"/>
  <c r="B291" i="1"/>
  <c r="B329" i="1" s="1"/>
  <c r="J290" i="1"/>
  <c r="J328" i="1" s="1"/>
  <c r="I290" i="1"/>
  <c r="I328" i="1" s="1"/>
  <c r="H290" i="1"/>
  <c r="H328" i="1" s="1"/>
  <c r="D290" i="1"/>
  <c r="D328" i="1" s="1"/>
  <c r="C290" i="1"/>
  <c r="C328" i="1" s="1"/>
  <c r="B290" i="1"/>
  <c r="B328" i="1" s="1"/>
  <c r="J289" i="1"/>
  <c r="J327" i="1" s="1"/>
  <c r="I289" i="1"/>
  <c r="I327" i="1" s="1"/>
  <c r="H289" i="1"/>
  <c r="H327" i="1" s="1"/>
  <c r="D289" i="1"/>
  <c r="D327" i="1" s="1"/>
  <c r="C289" i="1"/>
  <c r="C327" i="1" s="1"/>
  <c r="B289" i="1"/>
  <c r="B327" i="1" s="1"/>
  <c r="J288" i="1"/>
  <c r="J326" i="1" s="1"/>
  <c r="I288" i="1"/>
  <c r="I326" i="1" s="1"/>
  <c r="H288" i="1"/>
  <c r="H326" i="1" s="1"/>
  <c r="D288" i="1"/>
  <c r="D326" i="1" s="1"/>
  <c r="C288" i="1"/>
  <c r="C326" i="1" s="1"/>
  <c r="B288" i="1"/>
  <c r="B326" i="1" s="1"/>
  <c r="J287" i="1"/>
  <c r="J325" i="1" s="1"/>
  <c r="I287" i="1"/>
  <c r="I325" i="1" s="1"/>
  <c r="H287" i="1"/>
  <c r="H325" i="1" s="1"/>
  <c r="D287" i="1"/>
  <c r="D325" i="1" s="1"/>
  <c r="C287" i="1"/>
  <c r="C325" i="1" s="1"/>
  <c r="B287" i="1"/>
  <c r="B325" i="1" s="1"/>
  <c r="J286" i="1"/>
  <c r="J324" i="1" s="1"/>
  <c r="I286" i="1"/>
  <c r="I324" i="1" s="1"/>
  <c r="H286" i="1"/>
  <c r="H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D280" i="1"/>
  <c r="D318" i="1" s="1"/>
  <c r="C280" i="1"/>
  <c r="C318" i="1" s="1"/>
  <c r="B280" i="1"/>
  <c r="B318" i="1" s="1"/>
  <c r="J279" i="1"/>
  <c r="J317" i="1" s="1"/>
  <c r="I279" i="1"/>
  <c r="I317" i="1" s="1"/>
  <c r="H279" i="1"/>
  <c r="H317" i="1" s="1"/>
  <c r="D279" i="1"/>
  <c r="D317" i="1" s="1"/>
  <c r="C279" i="1"/>
  <c r="C317" i="1" s="1"/>
  <c r="B279" i="1"/>
  <c r="B317" i="1" s="1"/>
  <c r="J278" i="1"/>
  <c r="J316" i="1" s="1"/>
  <c r="I278" i="1"/>
  <c r="I316" i="1" s="1"/>
  <c r="H278" i="1"/>
  <c r="H316" i="1" s="1"/>
  <c r="D278" i="1"/>
  <c r="D316" i="1" s="1"/>
  <c r="C278" i="1"/>
  <c r="C316" i="1" s="1"/>
  <c r="B278" i="1"/>
  <c r="B316" i="1" s="1"/>
  <c r="J277" i="1"/>
  <c r="J315" i="1" s="1"/>
  <c r="I277" i="1"/>
  <c r="I315" i="1" s="1"/>
  <c r="H277" i="1"/>
  <c r="H315" i="1" s="1"/>
  <c r="D277" i="1"/>
  <c r="D315" i="1" s="1"/>
  <c r="C277" i="1"/>
  <c r="C315" i="1" s="1"/>
  <c r="B277" i="1"/>
  <c r="B315" i="1" s="1"/>
  <c r="J276" i="1"/>
  <c r="J314" i="1" s="1"/>
  <c r="I276" i="1"/>
  <c r="I314" i="1" s="1"/>
  <c r="H276" i="1"/>
  <c r="H314" i="1" s="1"/>
  <c r="D276" i="1"/>
  <c r="D314" i="1" s="1"/>
  <c r="C276" i="1"/>
  <c r="C314" i="1" s="1"/>
  <c r="B276" i="1"/>
  <c r="B314" i="1" s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B43" i="2"/>
  <c r="J188" i="1"/>
  <c r="J226" i="1" s="1"/>
  <c r="J177" i="1"/>
  <c r="J215" i="1" s="1"/>
  <c r="I177" i="1"/>
  <c r="I215" i="1" s="1"/>
  <c r="H177" i="1"/>
  <c r="H215" i="1" s="1"/>
  <c r="D177" i="1"/>
  <c r="D215" i="1" s="1"/>
  <c r="C177" i="1"/>
  <c r="C215" i="1" s="1"/>
  <c r="B177" i="1"/>
  <c r="J176" i="1"/>
  <c r="J214" i="1" s="1"/>
  <c r="I176" i="1"/>
  <c r="I214" i="1" s="1"/>
  <c r="H176" i="1"/>
  <c r="H214" i="1" s="1"/>
  <c r="D176" i="1"/>
  <c r="D214" i="1" s="1"/>
  <c r="C176" i="1"/>
  <c r="C214" i="1" s="1"/>
  <c r="B176" i="1"/>
  <c r="B214" i="1" s="1"/>
  <c r="J175" i="1"/>
  <c r="J213" i="1" s="1"/>
  <c r="I175" i="1"/>
  <c r="I213" i="1" s="1"/>
  <c r="H175" i="1"/>
  <c r="H213" i="1" s="1"/>
  <c r="D175" i="1"/>
  <c r="D213" i="1" s="1"/>
  <c r="C175" i="1"/>
  <c r="C213" i="1" s="1"/>
  <c r="B175" i="1"/>
  <c r="B213" i="1" s="1"/>
  <c r="J174" i="1"/>
  <c r="J212" i="1" s="1"/>
  <c r="I174" i="1"/>
  <c r="I212" i="1" s="1"/>
  <c r="H174" i="1"/>
  <c r="H212" i="1" s="1"/>
  <c r="D174" i="1"/>
  <c r="D212" i="1" s="1"/>
  <c r="C174" i="1"/>
  <c r="C212" i="1" s="1"/>
  <c r="B174" i="1"/>
  <c r="B212" i="1" s="1"/>
  <c r="J173" i="1"/>
  <c r="J211" i="1" s="1"/>
  <c r="I173" i="1"/>
  <c r="I211" i="1" s="1"/>
  <c r="H173" i="1"/>
  <c r="H211" i="1" s="1"/>
  <c r="D173" i="1"/>
  <c r="D211" i="1" s="1"/>
  <c r="C173" i="1"/>
  <c r="C211" i="1" s="1"/>
  <c r="B173" i="1"/>
  <c r="B211" i="1" s="1"/>
  <c r="J172" i="1"/>
  <c r="J210" i="1" s="1"/>
  <c r="I172" i="1"/>
  <c r="I210" i="1" s="1"/>
  <c r="H172" i="1"/>
  <c r="H210" i="1" s="1"/>
  <c r="D172" i="1"/>
  <c r="D210" i="1" s="1"/>
  <c r="C172" i="1"/>
  <c r="C210" i="1" s="1"/>
  <c r="B172" i="1"/>
  <c r="B210" i="1" s="1"/>
  <c r="J171" i="1"/>
  <c r="J209" i="1" s="1"/>
  <c r="I171" i="1"/>
  <c r="I209" i="1" s="1"/>
  <c r="H171" i="1"/>
  <c r="H209" i="1" s="1"/>
  <c r="D171" i="1"/>
  <c r="D209" i="1" s="1"/>
  <c r="C171" i="1"/>
  <c r="C209" i="1" s="1"/>
  <c r="B171" i="1"/>
  <c r="B209" i="1" s="1"/>
  <c r="J170" i="1"/>
  <c r="J208" i="1" s="1"/>
  <c r="I170" i="1"/>
  <c r="I208" i="1" s="1"/>
  <c r="H170" i="1"/>
  <c r="H208" i="1" s="1"/>
  <c r="D170" i="1"/>
  <c r="D208" i="1" s="1"/>
  <c r="C170" i="1"/>
  <c r="C208" i="1" s="1"/>
  <c r="B170" i="1"/>
  <c r="B208" i="1" s="1"/>
  <c r="J169" i="1"/>
  <c r="J207" i="1" s="1"/>
  <c r="I169" i="1"/>
  <c r="I207" i="1" s="1"/>
  <c r="H169" i="1"/>
  <c r="H207" i="1" s="1"/>
  <c r="D169" i="1"/>
  <c r="D207" i="1" s="1"/>
  <c r="C169" i="1"/>
  <c r="C207" i="1" s="1"/>
  <c r="B169" i="1"/>
  <c r="B207" i="1" s="1"/>
  <c r="J168" i="1"/>
  <c r="J206" i="1" s="1"/>
  <c r="I168" i="1"/>
  <c r="I206" i="1" s="1"/>
  <c r="H168" i="1"/>
  <c r="H206" i="1" s="1"/>
  <c r="D168" i="1"/>
  <c r="D206" i="1" s="1"/>
  <c r="C168" i="1"/>
  <c r="C206" i="1" s="1"/>
  <c r="B168" i="1"/>
  <c r="B206" i="1" s="1"/>
  <c r="J167" i="1"/>
  <c r="J205" i="1" s="1"/>
  <c r="I205" i="1"/>
  <c r="H167" i="1"/>
  <c r="H205" i="1" s="1"/>
  <c r="D167" i="1"/>
  <c r="D205" i="1" s="1"/>
  <c r="C167" i="1"/>
  <c r="C205" i="1" s="1"/>
  <c r="B167" i="1"/>
  <c r="B205" i="1" s="1"/>
  <c r="J166" i="1"/>
  <c r="J204" i="1" s="1"/>
  <c r="I166" i="1"/>
  <c r="I204" i="1" s="1"/>
  <c r="H166" i="1"/>
  <c r="H204" i="1" s="1"/>
  <c r="D166" i="1"/>
  <c r="D204" i="1" s="1"/>
  <c r="C166" i="1"/>
  <c r="C204" i="1" s="1"/>
  <c r="B166" i="1"/>
  <c r="B204" i="1" s="1"/>
  <c r="J165" i="1"/>
  <c r="J203" i="1" s="1"/>
  <c r="I165" i="1"/>
  <c r="I203" i="1" s="1"/>
  <c r="H165" i="1"/>
  <c r="H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D164" i="1"/>
  <c r="D202" i="1" s="1"/>
  <c r="C164" i="1"/>
  <c r="C202" i="1" s="1"/>
  <c r="B164" i="1"/>
  <c r="B202" i="1" s="1"/>
  <c r="J163" i="1"/>
  <c r="J201" i="1" s="1"/>
  <c r="I163" i="1"/>
  <c r="I201" i="1" s="1"/>
  <c r="H163" i="1"/>
  <c r="H201" i="1" s="1"/>
  <c r="D163" i="1"/>
  <c r="D201" i="1" s="1"/>
  <c r="C163" i="1"/>
  <c r="C201" i="1" s="1"/>
  <c r="B163" i="1"/>
  <c r="B201" i="1" s="1"/>
  <c r="J162" i="1"/>
  <c r="J200" i="1" s="1"/>
  <c r="I162" i="1"/>
  <c r="I200" i="1" s="1"/>
  <c r="H162" i="1"/>
  <c r="H200" i="1" s="1"/>
  <c r="D162" i="1"/>
  <c r="D200" i="1" s="1"/>
  <c r="C162" i="1"/>
  <c r="C200" i="1" s="1"/>
  <c r="B162" i="1"/>
  <c r="B200" i="1" s="1"/>
  <c r="D158" i="1"/>
  <c r="D196" i="1" s="1"/>
  <c r="H157" i="1"/>
  <c r="H195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1674" i="1" l="1"/>
  <c r="B271" i="2"/>
  <c r="E1712" i="1"/>
  <c r="E1636" i="1"/>
  <c r="K732" i="1"/>
  <c r="K734" i="1"/>
  <c r="B773" i="1"/>
  <c r="K735" i="1"/>
  <c r="K736" i="1"/>
  <c r="B775" i="1"/>
  <c r="K737" i="1"/>
  <c r="K738" i="1"/>
  <c r="B771" i="1"/>
  <c r="K733" i="1"/>
  <c r="K504" i="1"/>
  <c r="K508" i="1"/>
  <c r="K510" i="1"/>
  <c r="K512" i="1"/>
  <c r="K514" i="1"/>
  <c r="K518" i="1"/>
  <c r="J712" i="1"/>
  <c r="K773" i="1"/>
  <c r="K777" i="1"/>
  <c r="K781" i="1"/>
  <c r="K785" i="1"/>
  <c r="K506" i="1"/>
  <c r="J370" i="1"/>
  <c r="K391" i="1"/>
  <c r="K620" i="1"/>
  <c r="K624" i="1"/>
  <c r="K628" i="1"/>
  <c r="K630" i="1"/>
  <c r="K632" i="1"/>
  <c r="J484" i="1"/>
  <c r="K505" i="1"/>
  <c r="K509" i="1"/>
  <c r="K513" i="1"/>
  <c r="K517" i="1"/>
  <c r="K390" i="1"/>
  <c r="K621" i="1"/>
  <c r="K625" i="1"/>
  <c r="K629" i="1"/>
  <c r="B10" i="2"/>
  <c r="K276" i="1"/>
  <c r="K277" i="1"/>
  <c r="K278" i="1"/>
  <c r="K279" i="1"/>
  <c r="K280" i="1"/>
  <c r="B320" i="1"/>
  <c r="K320" i="1" s="1"/>
  <c r="K282" i="1"/>
  <c r="B324" i="1"/>
  <c r="K324" i="1" s="1"/>
  <c r="K286" i="1"/>
  <c r="B76" i="2"/>
  <c r="J256" i="1"/>
  <c r="K258" i="1" s="1"/>
  <c r="J260" i="1" s="1"/>
  <c r="B321" i="1"/>
  <c r="K321" i="1" s="1"/>
  <c r="K283" i="1"/>
  <c r="K314" i="1"/>
  <c r="K315" i="1"/>
  <c r="K316" i="1"/>
  <c r="K317" i="1"/>
  <c r="K318" i="1"/>
  <c r="B319" i="1"/>
  <c r="K319" i="1" s="1"/>
  <c r="K281" i="1"/>
  <c r="B323" i="1"/>
  <c r="K323" i="1" s="1"/>
  <c r="K285" i="1"/>
  <c r="B322" i="1"/>
  <c r="K322" i="1" s="1"/>
  <c r="K284" i="1"/>
  <c r="K287" i="1"/>
  <c r="K288" i="1"/>
  <c r="K289" i="1"/>
  <c r="K290" i="1"/>
  <c r="K291" i="1"/>
  <c r="K545" i="1"/>
  <c r="K549" i="1"/>
  <c r="K553" i="1"/>
  <c r="K557" i="1"/>
  <c r="B542" i="1"/>
  <c r="K542" i="1" s="1"/>
  <c r="B546" i="1"/>
  <c r="K546" i="1" s="1"/>
  <c r="B550" i="1"/>
  <c r="K633" i="1"/>
  <c r="K325" i="1"/>
  <c r="K326" i="1"/>
  <c r="K327" i="1"/>
  <c r="K328" i="1"/>
  <c r="K329" i="1"/>
  <c r="J598" i="1"/>
  <c r="K600" i="1" s="1"/>
  <c r="K604" i="1" s="1"/>
  <c r="B428" i="1"/>
  <c r="K428" i="1" s="1"/>
  <c r="K516" i="1"/>
  <c r="B544" i="1"/>
  <c r="K544" i="1" s="1"/>
  <c r="B548" i="1"/>
  <c r="K548" i="1" s="1"/>
  <c r="B552" i="1"/>
  <c r="K552" i="1" s="1"/>
  <c r="B556" i="1"/>
  <c r="K556" i="1" s="1"/>
  <c r="K619" i="1"/>
  <c r="K623" i="1"/>
  <c r="K627" i="1"/>
  <c r="K631" i="1"/>
  <c r="K507" i="1"/>
  <c r="K511" i="1"/>
  <c r="K515" i="1"/>
  <c r="K519" i="1"/>
  <c r="B543" i="1"/>
  <c r="K543" i="1" s="1"/>
  <c r="B547" i="1"/>
  <c r="K547" i="1" s="1"/>
  <c r="B551" i="1"/>
  <c r="K551" i="1" s="1"/>
  <c r="B555" i="1"/>
  <c r="K555" i="1" s="1"/>
  <c r="K618" i="1"/>
  <c r="K622" i="1"/>
  <c r="K626" i="1"/>
  <c r="K771" i="1"/>
  <c r="K775" i="1"/>
  <c r="K779" i="1"/>
  <c r="K714" i="1"/>
  <c r="J716" i="1" s="1"/>
  <c r="B774" i="1"/>
  <c r="K774" i="1" s="1"/>
  <c r="K739" i="1"/>
  <c r="K743" i="1"/>
  <c r="K747" i="1"/>
  <c r="K783" i="1"/>
  <c r="B772" i="1"/>
  <c r="K772" i="1" s="1"/>
  <c r="B776" i="1"/>
  <c r="K776" i="1" s="1"/>
  <c r="K742" i="1"/>
  <c r="B780" i="1"/>
  <c r="K780" i="1" s="1"/>
  <c r="K746" i="1"/>
  <c r="B784" i="1"/>
  <c r="K784" i="1" s="1"/>
  <c r="B770" i="1"/>
  <c r="K770" i="1" s="1"/>
  <c r="K740" i="1"/>
  <c r="B778" i="1"/>
  <c r="K778" i="1" s="1"/>
  <c r="K744" i="1"/>
  <c r="B782" i="1"/>
  <c r="K782" i="1" s="1"/>
  <c r="K741" i="1"/>
  <c r="K745" i="1"/>
  <c r="B656" i="1"/>
  <c r="K656" i="1" s="1"/>
  <c r="B657" i="1"/>
  <c r="K657" i="1" s="1"/>
  <c r="B658" i="1"/>
  <c r="K658" i="1" s="1"/>
  <c r="B659" i="1"/>
  <c r="K659" i="1" s="1"/>
  <c r="B660" i="1"/>
  <c r="K660" i="1" s="1"/>
  <c r="B661" i="1"/>
  <c r="K661" i="1" s="1"/>
  <c r="B662" i="1"/>
  <c r="K662" i="1" s="1"/>
  <c r="B663" i="1"/>
  <c r="K663" i="1" s="1"/>
  <c r="B664" i="1"/>
  <c r="K664" i="1" s="1"/>
  <c r="B665" i="1"/>
  <c r="K665" i="1" s="1"/>
  <c r="B666" i="1"/>
  <c r="K666" i="1" s="1"/>
  <c r="B667" i="1"/>
  <c r="K667" i="1" s="1"/>
  <c r="B668" i="1"/>
  <c r="K668" i="1" s="1"/>
  <c r="B669" i="1"/>
  <c r="K669" i="1" s="1"/>
  <c r="B670" i="1"/>
  <c r="K670" i="1" s="1"/>
  <c r="B671" i="1"/>
  <c r="K671" i="1" s="1"/>
  <c r="K486" i="1"/>
  <c r="K490" i="1" s="1"/>
  <c r="K550" i="1"/>
  <c r="K554" i="1"/>
  <c r="K372" i="1"/>
  <c r="J374" i="1" s="1"/>
  <c r="K395" i="1"/>
  <c r="B433" i="1"/>
  <c r="K433" i="1" s="1"/>
  <c r="K399" i="1"/>
  <c r="B437" i="1"/>
  <c r="K437" i="1" s="1"/>
  <c r="K403" i="1"/>
  <c r="B441" i="1"/>
  <c r="K441" i="1" s="1"/>
  <c r="K394" i="1"/>
  <c r="B432" i="1"/>
  <c r="K432" i="1" s="1"/>
  <c r="K393" i="1"/>
  <c r="B431" i="1"/>
  <c r="K431" i="1" s="1"/>
  <c r="K397" i="1"/>
  <c r="B435" i="1"/>
  <c r="K435" i="1" s="1"/>
  <c r="K401" i="1"/>
  <c r="B439" i="1"/>
  <c r="K439" i="1" s="1"/>
  <c r="K405" i="1"/>
  <c r="B443" i="1"/>
  <c r="K443" i="1" s="1"/>
  <c r="B429" i="1"/>
  <c r="K429" i="1" s="1"/>
  <c r="K398" i="1"/>
  <c r="B436" i="1"/>
  <c r="K436" i="1" s="1"/>
  <c r="K402" i="1"/>
  <c r="B440" i="1"/>
  <c r="K440" i="1" s="1"/>
  <c r="K392" i="1"/>
  <c r="B430" i="1"/>
  <c r="K430" i="1" s="1"/>
  <c r="K396" i="1"/>
  <c r="B434" i="1"/>
  <c r="K434" i="1" s="1"/>
  <c r="K400" i="1"/>
  <c r="B438" i="1"/>
  <c r="K438" i="1" s="1"/>
  <c r="K404" i="1"/>
  <c r="B442" i="1"/>
  <c r="K442" i="1" s="1"/>
  <c r="K206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214" i="1"/>
  <c r="K210" i="1"/>
  <c r="K164" i="1"/>
  <c r="J142" i="1"/>
  <c r="K144" i="1" s="1"/>
  <c r="K148" i="1" s="1"/>
  <c r="K203" i="1"/>
  <c r="K207" i="1"/>
  <c r="K211" i="1"/>
  <c r="K177" i="1"/>
  <c r="K201" i="1"/>
  <c r="K205" i="1"/>
  <c r="K209" i="1"/>
  <c r="K213" i="1"/>
  <c r="K200" i="1"/>
  <c r="K204" i="1"/>
  <c r="K208" i="1"/>
  <c r="K212" i="1"/>
  <c r="B215" i="1"/>
  <c r="K215" i="1" s="1"/>
  <c r="K162" i="1"/>
  <c r="K163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I202" i="1"/>
  <c r="K202" i="1" s="1"/>
  <c r="K57" i="1"/>
  <c r="K59" i="1"/>
  <c r="K56" i="1"/>
  <c r="K54" i="1"/>
  <c r="K53" i="1"/>
  <c r="K61" i="1"/>
  <c r="K49" i="1"/>
  <c r="K48" i="1"/>
  <c r="K50" i="1"/>
  <c r="B298" i="2" l="1"/>
  <c r="E1788" i="1"/>
  <c r="E1750" i="1"/>
  <c r="E1826" i="1"/>
  <c r="J522" i="1"/>
  <c r="J636" i="1"/>
  <c r="K262" i="1"/>
  <c r="J332" i="1"/>
  <c r="B103" i="2"/>
  <c r="J408" i="1"/>
  <c r="K410" i="1" s="1"/>
  <c r="J412" i="1" s="1"/>
  <c r="J488" i="1"/>
  <c r="J446" i="1"/>
  <c r="K448" i="1" s="1"/>
  <c r="J450" i="1" s="1"/>
  <c r="J294" i="1"/>
  <c r="K296" i="1" s="1"/>
  <c r="J298" i="1" s="1"/>
  <c r="K718" i="1"/>
  <c r="J750" i="1"/>
  <c r="J788" i="1"/>
  <c r="J602" i="1"/>
  <c r="K638" i="1"/>
  <c r="K642" i="1" s="1"/>
  <c r="J674" i="1"/>
  <c r="J560" i="1"/>
  <c r="K524" i="1"/>
  <c r="J526" i="1" s="1"/>
  <c r="K376" i="1"/>
  <c r="J104" i="1"/>
  <c r="J180" i="1"/>
  <c r="J146" i="1"/>
  <c r="J218" i="1"/>
  <c r="J66" i="1"/>
  <c r="K68" i="1" s="1"/>
  <c r="K72" i="1" s="1"/>
  <c r="E1902" i="1" l="1"/>
  <c r="B331" i="2"/>
  <c r="E1864" i="1"/>
  <c r="E1940" i="1"/>
  <c r="K300" i="1"/>
  <c r="K414" i="1"/>
  <c r="K528" i="1"/>
  <c r="B130" i="2"/>
  <c r="K452" i="1"/>
  <c r="K334" i="1"/>
  <c r="J336" i="1" s="1"/>
  <c r="K790" i="1"/>
  <c r="K794" i="1" s="1"/>
  <c r="K752" i="1"/>
  <c r="J754" i="1" s="1"/>
  <c r="J640" i="1"/>
  <c r="K676" i="1"/>
  <c r="J678" i="1" s="1"/>
  <c r="K562" i="1"/>
  <c r="K566" i="1" s="1"/>
  <c r="K106" i="1"/>
  <c r="K110" i="1" s="1"/>
  <c r="K220" i="1"/>
  <c r="J222" i="1" s="1"/>
  <c r="K182" i="1"/>
  <c r="J184" i="1" s="1"/>
  <c r="J70" i="1"/>
  <c r="B340" i="2" l="1"/>
  <c r="E1978" i="1"/>
  <c r="E2054" i="1"/>
  <c r="E2016" i="1"/>
  <c r="J564" i="1"/>
  <c r="K338" i="1"/>
  <c r="K680" i="1"/>
  <c r="J792" i="1"/>
  <c r="B139" i="2"/>
  <c r="K756" i="1"/>
  <c r="J108" i="1"/>
  <c r="K224" i="1"/>
  <c r="K186" i="1"/>
  <c r="B349" i="2" l="1"/>
  <c r="E2168" i="1"/>
  <c r="E2130" i="1"/>
  <c r="E2092" i="1"/>
  <c r="E855" i="2"/>
  <c r="E849" i="2"/>
  <c r="E843" i="2"/>
  <c r="E844" i="2" s="1"/>
  <c r="E837" i="2"/>
  <c r="E831" i="2"/>
  <c r="E832" i="2" s="1"/>
  <c r="E822" i="2"/>
  <c r="E823" i="2" s="1"/>
  <c r="E816" i="2"/>
  <c r="E817" i="2" s="1"/>
  <c r="E807" i="2"/>
  <c r="E808" i="2" s="1"/>
  <c r="E801" i="2"/>
  <c r="E802" i="2" s="1"/>
  <c r="E792" i="2"/>
  <c r="E793" i="2" s="1"/>
  <c r="E786" i="2"/>
  <c r="E777" i="2"/>
  <c r="E771" i="2"/>
  <c r="E765" i="2"/>
  <c r="E766" i="2" s="1"/>
  <c r="E756" i="2"/>
  <c r="E757" i="2" s="1"/>
  <c r="E747" i="2"/>
  <c r="E748" i="2" s="1"/>
  <c r="E741" i="2"/>
  <c r="E735" i="2"/>
  <c r="E736" i="2" s="1"/>
  <c r="E729" i="2"/>
  <c r="E730" i="2" s="1"/>
  <c r="E720" i="2"/>
  <c r="E721" i="2" s="1"/>
  <c r="E714" i="2"/>
  <c r="E715" i="2" s="1"/>
  <c r="E708" i="2"/>
  <c r="E709" i="2" s="1"/>
  <c r="E702" i="2"/>
  <c r="E703" i="2" s="1"/>
  <c r="E696" i="2"/>
  <c r="E697" i="2" s="1"/>
  <c r="E687" i="2"/>
  <c r="E688" i="2" s="1"/>
  <c r="E681" i="2"/>
  <c r="E682" i="2" s="1"/>
  <c r="E672" i="2"/>
  <c r="E673" i="2" s="1"/>
  <c r="E666" i="2"/>
  <c r="E667" i="2" s="1"/>
  <c r="E657" i="2"/>
  <c r="E658" i="2" s="1"/>
  <c r="E651" i="2"/>
  <c r="E645" i="2"/>
  <c r="E639" i="2"/>
  <c r="E633" i="2"/>
  <c r="E634" i="2" s="1"/>
  <c r="E627" i="2"/>
  <c r="E621" i="2"/>
  <c r="E612" i="2"/>
  <c r="E606" i="2"/>
  <c r="E607" i="2" s="1"/>
  <c r="E600" i="2"/>
  <c r="E594" i="2"/>
  <c r="E588" i="2"/>
  <c r="E589" i="2" s="1"/>
  <c r="E582" i="2"/>
  <c r="E576" i="2"/>
  <c r="E567" i="2"/>
  <c r="E561" i="2"/>
  <c r="E562" i="2" s="1"/>
  <c r="E552" i="2"/>
  <c r="E546" i="2"/>
  <c r="E540" i="2"/>
  <c r="E531" i="2"/>
  <c r="E522" i="2"/>
  <c r="E516" i="2"/>
  <c r="E510" i="2"/>
  <c r="E504" i="2"/>
  <c r="E498" i="2"/>
  <c r="E492" i="2"/>
  <c r="E486" i="2"/>
  <c r="E477" i="2"/>
  <c r="E478" i="2" s="1"/>
  <c r="E471" i="2"/>
  <c r="E472" i="2" s="1"/>
  <c r="E465" i="2"/>
  <c r="E466" i="2" s="1"/>
  <c r="E459" i="2"/>
  <c r="E460" i="2" s="1"/>
  <c r="E453" i="2"/>
  <c r="E454" i="2" s="1"/>
  <c r="E444" i="2"/>
  <c r="E445" i="2" s="1"/>
  <c r="E438" i="2"/>
  <c r="E439" i="2" s="1"/>
  <c r="E429" i="2"/>
  <c r="E430" i="2" s="1"/>
  <c r="E423" i="2"/>
  <c r="E424" i="2" s="1"/>
  <c r="E417" i="2"/>
  <c r="E418" i="2" s="1"/>
  <c r="E408" i="2"/>
  <c r="E402" i="2"/>
  <c r="E393" i="2"/>
  <c r="E394" i="2" s="1"/>
  <c r="E387" i="2"/>
  <c r="E388" i="2" s="1"/>
  <c r="E381" i="2"/>
  <c r="E382" i="2" s="1"/>
  <c r="E375" i="2"/>
  <c r="E369" i="2"/>
  <c r="E370" i="2" s="1"/>
  <c r="E363" i="2"/>
  <c r="E364" i="2" s="1"/>
  <c r="E357" i="2"/>
  <c r="E358" i="2" s="1"/>
  <c r="E351" i="2"/>
  <c r="E342" i="2"/>
  <c r="E343" i="2" s="1"/>
  <c r="E333" i="2"/>
  <c r="E334" i="2" s="1"/>
  <c r="E324" i="2"/>
  <c r="E325" i="2" s="1"/>
  <c r="E318" i="2"/>
  <c r="E312" i="2"/>
  <c r="E306" i="2"/>
  <c r="E307" i="2" s="1"/>
  <c r="E300" i="2"/>
  <c r="E301" i="2" s="1"/>
  <c r="E291" i="2"/>
  <c r="E285" i="2"/>
  <c r="E279" i="2"/>
  <c r="E273" i="2"/>
  <c r="E264" i="2"/>
  <c r="E265" i="2" s="1"/>
  <c r="E258" i="2"/>
  <c r="E259" i="2" s="1"/>
  <c r="E252" i="2"/>
  <c r="E246" i="2"/>
  <c r="E240" i="2"/>
  <c r="E231" i="2"/>
  <c r="E232" i="2" s="1"/>
  <c r="E222" i="2"/>
  <c r="E223" i="2" s="1"/>
  <c r="E213" i="2"/>
  <c r="E214" i="2" s="1"/>
  <c r="E207" i="2"/>
  <c r="E208" i="2" s="1"/>
  <c r="E201" i="2"/>
  <c r="E202" i="2" s="1"/>
  <c r="E195" i="2"/>
  <c r="E196" i="2" s="1"/>
  <c r="E186" i="2"/>
  <c r="E187" i="2" s="1"/>
  <c r="E177" i="2"/>
  <c r="E178" i="2" s="1"/>
  <c r="E171" i="2"/>
  <c r="E172" i="2" s="1"/>
  <c r="E165" i="2"/>
  <c r="E166" i="2" s="1"/>
  <c r="E156" i="2"/>
  <c r="E157" i="2" s="1"/>
  <c r="E147" i="2"/>
  <c r="E148" i="2" s="1"/>
  <c r="E141" i="2"/>
  <c r="E142" i="2" s="1"/>
  <c r="E132" i="2"/>
  <c r="E133" i="2" s="1"/>
  <c r="E123" i="2"/>
  <c r="E124" i="2" s="1"/>
  <c r="E117" i="2"/>
  <c r="E118" i="2" s="1"/>
  <c r="E111" i="2"/>
  <c r="E112" i="2" s="1"/>
  <c r="E105" i="2"/>
  <c r="E106" i="2" s="1"/>
  <c r="E96" i="2"/>
  <c r="E90" i="2"/>
  <c r="E91" i="2" s="1"/>
  <c r="E84" i="2"/>
  <c r="E85" i="2" s="1"/>
  <c r="E78" i="2"/>
  <c r="E69" i="2"/>
  <c r="E70" i="2" s="1"/>
  <c r="E63" i="2"/>
  <c r="E64" i="2" s="1"/>
  <c r="E57" i="2"/>
  <c r="E58" i="2" s="1"/>
  <c r="E51" i="2"/>
  <c r="E52" i="2" s="1"/>
  <c r="E45" i="2"/>
  <c r="E46" i="2" s="1"/>
  <c r="E36" i="2"/>
  <c r="E37" i="2" s="1"/>
  <c r="E30" i="2"/>
  <c r="E31" i="2" s="1"/>
  <c r="E24" i="2"/>
  <c r="E25" i="2" s="1"/>
  <c r="E18" i="2"/>
  <c r="E19" i="2" s="1"/>
  <c r="E12" i="2"/>
  <c r="E13" i="2" s="1"/>
  <c r="E838" i="2" l="1"/>
  <c r="G838" i="2" s="1"/>
  <c r="E850" i="2"/>
  <c r="G850" i="2" s="1"/>
  <c r="E856" i="2"/>
  <c r="G856" i="2" s="1"/>
  <c r="G786" i="2"/>
  <c r="I786" i="2" s="1"/>
  <c r="E787" i="2"/>
  <c r="G787" i="2" s="1"/>
  <c r="E772" i="2"/>
  <c r="E773" i="2" s="1"/>
  <c r="E778" i="2"/>
  <c r="G778" i="2" s="1"/>
  <c r="B400" i="2"/>
  <c r="E2244" i="1"/>
  <c r="E2206" i="1"/>
  <c r="E2282" i="1"/>
  <c r="E742" i="2"/>
  <c r="E743" i="2" s="1"/>
  <c r="G736" i="2"/>
  <c r="E640" i="2"/>
  <c r="G640" i="2" s="1"/>
  <c r="E628" i="2"/>
  <c r="E629" i="2" s="1"/>
  <c r="E652" i="2"/>
  <c r="G652" i="2" s="1"/>
  <c r="G621" i="2"/>
  <c r="I621" i="2" s="1"/>
  <c r="E622" i="2"/>
  <c r="G622" i="2" s="1"/>
  <c r="I622" i="2" s="1"/>
  <c r="G645" i="2"/>
  <c r="I645" i="2" s="1"/>
  <c r="E646" i="2"/>
  <c r="G646" i="2" s="1"/>
  <c r="E613" i="2"/>
  <c r="G613" i="2" s="1"/>
  <c r="E577" i="2"/>
  <c r="G577" i="2" s="1"/>
  <c r="E601" i="2"/>
  <c r="E602" i="2" s="1"/>
  <c r="G594" i="2"/>
  <c r="H594" i="2" s="1"/>
  <c r="E595" i="2"/>
  <c r="G595" i="2" s="1"/>
  <c r="H595" i="2" s="1"/>
  <c r="J595" i="2" s="1"/>
  <c r="E583" i="2"/>
  <c r="G583" i="2" s="1"/>
  <c r="E568" i="2"/>
  <c r="G568" i="2" s="1"/>
  <c r="E541" i="2"/>
  <c r="G541" i="2" s="1"/>
  <c r="E547" i="2"/>
  <c r="G547" i="2" s="1"/>
  <c r="E553" i="2"/>
  <c r="E554" i="2" s="1"/>
  <c r="E505" i="2"/>
  <c r="G505" i="2" s="1"/>
  <c r="E487" i="2"/>
  <c r="E488" i="2" s="1"/>
  <c r="E511" i="2"/>
  <c r="G511" i="2" s="1"/>
  <c r="E532" i="2"/>
  <c r="E533" i="2" s="1"/>
  <c r="E493" i="2"/>
  <c r="G493" i="2" s="1"/>
  <c r="E517" i="2"/>
  <c r="G517" i="2" s="1"/>
  <c r="E499" i="2"/>
  <c r="G499" i="2" s="1"/>
  <c r="G522" i="2"/>
  <c r="H522" i="2" s="1"/>
  <c r="J522" i="2" s="1"/>
  <c r="E523" i="2"/>
  <c r="G523" i="2" s="1"/>
  <c r="E403" i="2"/>
  <c r="G403" i="2" s="1"/>
  <c r="E409" i="2"/>
  <c r="E410" i="2" s="1"/>
  <c r="G351" i="2"/>
  <c r="I351" i="2" s="1"/>
  <c r="E352" i="2"/>
  <c r="G352" i="2" s="1"/>
  <c r="G375" i="2"/>
  <c r="H375" i="2" s="1"/>
  <c r="E376" i="2"/>
  <c r="G376" i="2" s="1"/>
  <c r="E313" i="2"/>
  <c r="E314" i="2" s="1"/>
  <c r="E319" i="2"/>
  <c r="E320" i="2" s="1"/>
  <c r="G291" i="2"/>
  <c r="I291" i="2" s="1"/>
  <c r="E292" i="2"/>
  <c r="G292" i="2" s="1"/>
  <c r="H292" i="2" s="1"/>
  <c r="J292" i="2" s="1"/>
  <c r="E274" i="2"/>
  <c r="G274" i="2" s="1"/>
  <c r="G279" i="2"/>
  <c r="I279" i="2" s="1"/>
  <c r="E280" i="2"/>
  <c r="G280" i="2" s="1"/>
  <c r="I280" i="2" s="1"/>
  <c r="E286" i="2"/>
  <c r="E287" i="2" s="1"/>
  <c r="G246" i="2"/>
  <c r="I246" i="2" s="1"/>
  <c r="E247" i="2"/>
  <c r="G247" i="2" s="1"/>
  <c r="G240" i="2"/>
  <c r="H240" i="2" s="1"/>
  <c r="E241" i="2"/>
  <c r="G241" i="2" s="1"/>
  <c r="G252" i="2"/>
  <c r="I252" i="2" s="1"/>
  <c r="E253" i="2"/>
  <c r="G253" i="2" s="1"/>
  <c r="G96" i="2"/>
  <c r="I96" i="2" s="1"/>
  <c r="E97" i="2"/>
  <c r="G97" i="2" s="1"/>
  <c r="G78" i="2"/>
  <c r="I78" i="2" s="1"/>
  <c r="E79" i="2"/>
  <c r="G79" i="2" s="1"/>
  <c r="G186" i="2"/>
  <c r="I186" i="2" s="1"/>
  <c r="E188" i="2"/>
  <c r="G777" i="2"/>
  <c r="I777" i="2" s="1"/>
  <c r="G516" i="2"/>
  <c r="H516" i="2" s="1"/>
  <c r="J516" i="2" s="1"/>
  <c r="G639" i="2"/>
  <c r="I639" i="2" s="1"/>
  <c r="G765" i="2"/>
  <c r="I765" i="2" s="1"/>
  <c r="G393" i="2"/>
  <c r="I393" i="2" s="1"/>
  <c r="G492" i="2"/>
  <c r="H492" i="2" s="1"/>
  <c r="J492" i="2" s="1"/>
  <c r="G504" i="2"/>
  <c r="H504" i="2" s="1"/>
  <c r="J504" i="2" s="1"/>
  <c r="G612" i="2"/>
  <c r="I612" i="2" s="1"/>
  <c r="G369" i="2"/>
  <c r="I369" i="2" s="1"/>
  <c r="G531" i="2"/>
  <c r="H531" i="2" s="1"/>
  <c r="J531" i="2" s="1"/>
  <c r="G855" i="2"/>
  <c r="H855" i="2" s="1"/>
  <c r="G342" i="2"/>
  <c r="I342" i="2" s="1"/>
  <c r="G771" i="2"/>
  <c r="I771" i="2" s="1"/>
  <c r="G792" i="2"/>
  <c r="H792" i="2" s="1"/>
  <c r="J792" i="2" s="1"/>
  <c r="G832" i="2"/>
  <c r="I832" i="2" s="1"/>
  <c r="G831" i="2"/>
  <c r="I831" i="2" s="1"/>
  <c r="G844" i="2"/>
  <c r="I844" i="2" s="1"/>
  <c r="G843" i="2"/>
  <c r="I843" i="2" s="1"/>
  <c r="G849" i="2"/>
  <c r="G606" i="2"/>
  <c r="I606" i="2" s="1"/>
  <c r="G387" i="2"/>
  <c r="I387" i="2" s="1"/>
  <c r="E389" i="2"/>
  <c r="E233" i="2"/>
  <c r="G231" i="2"/>
  <c r="H231" i="2" s="1"/>
  <c r="G364" i="2"/>
  <c r="G363" i="2"/>
  <c r="I363" i="2" s="1"/>
  <c r="G658" i="2"/>
  <c r="G657" i="2"/>
  <c r="I657" i="2" s="1"/>
  <c r="E335" i="2"/>
  <c r="G333" i="2"/>
  <c r="I333" i="2" s="1"/>
  <c r="G633" i="2"/>
  <c r="I633" i="2" s="1"/>
  <c r="G634" i="2"/>
  <c r="I634" i="2" s="1"/>
  <c r="E737" i="2"/>
  <c r="G735" i="2"/>
  <c r="G306" i="2"/>
  <c r="G307" i="2"/>
  <c r="I307" i="2" s="1"/>
  <c r="G730" i="2"/>
  <c r="H730" i="2" s="1"/>
  <c r="J730" i="2" s="1"/>
  <c r="G301" i="2"/>
  <c r="I301" i="2" s="1"/>
  <c r="G748" i="2"/>
  <c r="I748" i="2" s="1"/>
  <c r="G273" i="2"/>
  <c r="G285" i="2"/>
  <c r="G300" i="2"/>
  <c r="G357" i="2"/>
  <c r="I357" i="2" s="1"/>
  <c r="G381" i="2"/>
  <c r="H381" i="2" s="1"/>
  <c r="G486" i="2"/>
  <c r="H486" i="2" s="1"/>
  <c r="J486" i="2" s="1"/>
  <c r="G498" i="2"/>
  <c r="I498" i="2" s="1"/>
  <c r="G510" i="2"/>
  <c r="H510" i="2" s="1"/>
  <c r="J510" i="2" s="1"/>
  <c r="G600" i="2"/>
  <c r="G627" i="2"/>
  <c r="I627" i="2" s="1"/>
  <c r="G651" i="2"/>
  <c r="I651" i="2" s="1"/>
  <c r="G729" i="2"/>
  <c r="G741" i="2"/>
  <c r="G747" i="2"/>
  <c r="G756" i="2"/>
  <c r="H756" i="2" s="1"/>
  <c r="G222" i="2"/>
  <c r="E767" i="2"/>
  <c r="G766" i="2"/>
  <c r="I766" i="2" s="1"/>
  <c r="E839" i="2"/>
  <c r="G837" i="2"/>
  <c r="E851" i="2"/>
  <c r="E857" i="2"/>
  <c r="G697" i="2"/>
  <c r="G696" i="2"/>
  <c r="G703" i="2"/>
  <c r="G702" i="2"/>
  <c r="G709" i="2"/>
  <c r="G708" i="2"/>
  <c r="G715" i="2"/>
  <c r="G714" i="2"/>
  <c r="G721" i="2"/>
  <c r="G720" i="2"/>
  <c r="E794" i="2"/>
  <c r="G793" i="2"/>
  <c r="G802" i="2"/>
  <c r="G801" i="2"/>
  <c r="G808" i="2"/>
  <c r="G807" i="2"/>
  <c r="E758" i="2"/>
  <c r="G757" i="2"/>
  <c r="G817" i="2"/>
  <c r="G816" i="2"/>
  <c r="G823" i="2"/>
  <c r="G822" i="2"/>
  <c r="G223" i="2"/>
  <c r="E224" i="2"/>
  <c r="E455" i="2"/>
  <c r="G454" i="2"/>
  <c r="G259" i="2"/>
  <c r="G264" i="2"/>
  <c r="E425" i="2"/>
  <c r="G424" i="2"/>
  <c r="G258" i="2"/>
  <c r="E326" i="2"/>
  <c r="G325" i="2"/>
  <c r="E479" i="2"/>
  <c r="G478" i="2"/>
  <c r="E359" i="2"/>
  <c r="G358" i="2"/>
  <c r="E383" i="2"/>
  <c r="G382" i="2"/>
  <c r="E344" i="2"/>
  <c r="G343" i="2"/>
  <c r="E371" i="2"/>
  <c r="G370" i="2"/>
  <c r="E395" i="2"/>
  <c r="G394" i="2"/>
  <c r="E431" i="2"/>
  <c r="G430" i="2"/>
  <c r="E461" i="2"/>
  <c r="G460" i="2"/>
  <c r="E563" i="2"/>
  <c r="G562" i="2"/>
  <c r="E440" i="2"/>
  <c r="G439" i="2"/>
  <c r="E467" i="2"/>
  <c r="G466" i="2"/>
  <c r="G312" i="2"/>
  <c r="G318" i="2"/>
  <c r="G324" i="2"/>
  <c r="E419" i="2"/>
  <c r="G418" i="2"/>
  <c r="E446" i="2"/>
  <c r="G445" i="2"/>
  <c r="E473" i="2"/>
  <c r="G472" i="2"/>
  <c r="E590" i="2"/>
  <c r="G589" i="2"/>
  <c r="G402" i="2"/>
  <c r="G408" i="2"/>
  <c r="G417" i="2"/>
  <c r="G423" i="2"/>
  <c r="G429" i="2"/>
  <c r="G438" i="2"/>
  <c r="G444" i="2"/>
  <c r="G453" i="2"/>
  <c r="G459" i="2"/>
  <c r="G465" i="2"/>
  <c r="G471" i="2"/>
  <c r="G477" i="2"/>
  <c r="G540" i="2"/>
  <c r="G546" i="2"/>
  <c r="G552" i="2"/>
  <c r="G561" i="2"/>
  <c r="G567" i="2"/>
  <c r="G576" i="2"/>
  <c r="G582" i="2"/>
  <c r="G588" i="2"/>
  <c r="G666" i="2"/>
  <c r="G672" i="2"/>
  <c r="G673" i="2"/>
  <c r="G681" i="2"/>
  <c r="G682" i="2"/>
  <c r="G687" i="2"/>
  <c r="G688" i="2"/>
  <c r="G157" i="2"/>
  <c r="G156" i="2"/>
  <c r="G141" i="2"/>
  <c r="G148" i="2"/>
  <c r="G147" i="2"/>
  <c r="G196" i="2"/>
  <c r="G195" i="2"/>
  <c r="G166" i="2"/>
  <c r="G165" i="2"/>
  <c r="G172" i="2"/>
  <c r="G171" i="2"/>
  <c r="G178" i="2"/>
  <c r="G177" i="2"/>
  <c r="G208" i="2"/>
  <c r="G207" i="2"/>
  <c r="G202" i="2"/>
  <c r="G201" i="2"/>
  <c r="G214" i="2"/>
  <c r="G213" i="2"/>
  <c r="G132" i="2"/>
  <c r="G133" i="2"/>
  <c r="G106" i="2"/>
  <c r="G105" i="2"/>
  <c r="G111" i="2"/>
  <c r="G112" i="2"/>
  <c r="G117" i="2"/>
  <c r="G123" i="2"/>
  <c r="G124" i="2"/>
  <c r="G84" i="2"/>
  <c r="G90" i="2"/>
  <c r="G85" i="2"/>
  <c r="G91" i="2"/>
  <c r="G45" i="2"/>
  <c r="G46" i="2"/>
  <c r="G51" i="2"/>
  <c r="G52" i="2"/>
  <c r="G57" i="2"/>
  <c r="G58" i="2"/>
  <c r="G63" i="2"/>
  <c r="G64" i="2"/>
  <c r="G69" i="2"/>
  <c r="G70" i="2"/>
  <c r="G12" i="2"/>
  <c r="G13" i="2"/>
  <c r="G18" i="2"/>
  <c r="G19" i="2"/>
  <c r="G24" i="2"/>
  <c r="G25" i="2"/>
  <c r="G30" i="2"/>
  <c r="G31" i="2"/>
  <c r="G36" i="2"/>
  <c r="G37" i="2"/>
  <c r="I850" i="2" l="1"/>
  <c r="H850" i="2"/>
  <c r="J850" i="2" s="1"/>
  <c r="G851" i="2"/>
  <c r="I838" i="2"/>
  <c r="H838" i="2"/>
  <c r="J838" i="2" s="1"/>
  <c r="I856" i="2"/>
  <c r="H856" i="2"/>
  <c r="J856" i="2" s="1"/>
  <c r="G839" i="2"/>
  <c r="E779" i="2"/>
  <c r="H786" i="2"/>
  <c r="J786" i="2" s="1"/>
  <c r="I778" i="2"/>
  <c r="I779" i="2" s="1"/>
  <c r="H778" i="2"/>
  <c r="J778" i="2" s="1"/>
  <c r="G772" i="2"/>
  <c r="G773" i="2" s="1"/>
  <c r="H844" i="2"/>
  <c r="J844" i="2" s="1"/>
  <c r="B415" i="2"/>
  <c r="E2320" i="1"/>
  <c r="E2358" i="1"/>
  <c r="E2396" i="1"/>
  <c r="H645" i="2"/>
  <c r="J645" i="2" s="1"/>
  <c r="G742" i="2"/>
  <c r="I736" i="2"/>
  <c r="H736" i="2"/>
  <c r="J736" i="2" s="1"/>
  <c r="E641" i="2"/>
  <c r="G647" i="2"/>
  <c r="H621" i="2"/>
  <c r="J621" i="2" s="1"/>
  <c r="H652" i="2"/>
  <c r="J652" i="2" s="1"/>
  <c r="I652" i="2"/>
  <c r="I653" i="2" s="1"/>
  <c r="E653" i="2"/>
  <c r="I594" i="2"/>
  <c r="I640" i="2"/>
  <c r="I641" i="2" s="1"/>
  <c r="H640" i="2"/>
  <c r="J640" i="2" s="1"/>
  <c r="G653" i="2"/>
  <c r="E494" i="2"/>
  <c r="E578" i="2"/>
  <c r="G628" i="2"/>
  <c r="G629" i="2" s="1"/>
  <c r="E614" i="2"/>
  <c r="H633" i="2"/>
  <c r="J633" i="2" s="1"/>
  <c r="G532" i="2"/>
  <c r="G533" i="2" s="1"/>
  <c r="G536" i="2" s="1"/>
  <c r="E584" i="2"/>
  <c r="G601" i="2"/>
  <c r="I577" i="2"/>
  <c r="H577" i="2"/>
  <c r="J577" i="2" s="1"/>
  <c r="G614" i="2"/>
  <c r="I613" i="2"/>
  <c r="I614" i="2" s="1"/>
  <c r="H613" i="2"/>
  <c r="J613" i="2" s="1"/>
  <c r="E569" i="2"/>
  <c r="I381" i="2"/>
  <c r="E542" i="2"/>
  <c r="E548" i="2"/>
  <c r="I522" i="2"/>
  <c r="E512" i="2"/>
  <c r="G553" i="2"/>
  <c r="I553" i="2" s="1"/>
  <c r="H246" i="2"/>
  <c r="J246" i="2" s="1"/>
  <c r="G353" i="2"/>
  <c r="I568" i="2"/>
  <c r="H568" i="2"/>
  <c r="J568" i="2" s="1"/>
  <c r="H612" i="2"/>
  <c r="J612" i="2" s="1"/>
  <c r="I504" i="2"/>
  <c r="E500" i="2"/>
  <c r="H547" i="2"/>
  <c r="J547" i="2" s="1"/>
  <c r="I547" i="2"/>
  <c r="H541" i="2"/>
  <c r="J541" i="2" s="1"/>
  <c r="I541" i="2"/>
  <c r="E404" i="2"/>
  <c r="E506" i="2"/>
  <c r="I499" i="2"/>
  <c r="I500" i="2" s="1"/>
  <c r="H499" i="2"/>
  <c r="J499" i="2" s="1"/>
  <c r="H511" i="2"/>
  <c r="J511" i="2" s="1"/>
  <c r="J512" i="2" s="1"/>
  <c r="I511" i="2"/>
  <c r="H517" i="2"/>
  <c r="J517" i="2" s="1"/>
  <c r="J518" i="2" s="1"/>
  <c r="I517" i="2"/>
  <c r="I493" i="2"/>
  <c r="H493" i="2"/>
  <c r="J493" i="2" s="1"/>
  <c r="J494" i="2" s="1"/>
  <c r="H505" i="2"/>
  <c r="J505" i="2" s="1"/>
  <c r="J506" i="2" s="1"/>
  <c r="I505" i="2"/>
  <c r="E518" i="2"/>
  <c r="G487" i="2"/>
  <c r="H351" i="2"/>
  <c r="J351" i="2" s="1"/>
  <c r="H651" i="2"/>
  <c r="H252" i="2"/>
  <c r="J252" i="2" s="1"/>
  <c r="H279" i="2"/>
  <c r="J279" i="2" s="1"/>
  <c r="G313" i="2"/>
  <c r="I313" i="2" s="1"/>
  <c r="I403" i="2"/>
  <c r="H403" i="2"/>
  <c r="J403" i="2" s="1"/>
  <c r="G409" i="2"/>
  <c r="G410" i="2" s="1"/>
  <c r="I375" i="2"/>
  <c r="H291" i="2"/>
  <c r="J291" i="2" s="1"/>
  <c r="J293" i="2" s="1"/>
  <c r="H307" i="2"/>
  <c r="J307" i="2" s="1"/>
  <c r="I240" i="2"/>
  <c r="E281" i="2"/>
  <c r="G242" i="2"/>
  <c r="H657" i="2"/>
  <c r="J657" i="2" s="1"/>
  <c r="H627" i="2"/>
  <c r="H363" i="2"/>
  <c r="J363" i="2" s="1"/>
  <c r="H301" i="2"/>
  <c r="J301" i="2" s="1"/>
  <c r="I274" i="2"/>
  <c r="H274" i="2"/>
  <c r="J274" i="2" s="1"/>
  <c r="G641" i="2"/>
  <c r="E275" i="2"/>
  <c r="G286" i="2"/>
  <c r="G287" i="2" s="1"/>
  <c r="G319" i="2"/>
  <c r="G320" i="2" s="1"/>
  <c r="H333" i="2"/>
  <c r="J333" i="2" s="1"/>
  <c r="G275" i="2"/>
  <c r="E365" i="2"/>
  <c r="H96" i="2"/>
  <c r="J96" i="2" s="1"/>
  <c r="G395" i="2"/>
  <c r="H393" i="2"/>
  <c r="J393" i="2" s="1"/>
  <c r="G845" i="2"/>
  <c r="H765" i="2"/>
  <c r="J765" i="2" s="1"/>
  <c r="H831" i="2"/>
  <c r="J831" i="2" s="1"/>
  <c r="I516" i="2"/>
  <c r="G518" i="2"/>
  <c r="H766" i="2"/>
  <c r="J766" i="2" s="1"/>
  <c r="E353" i="2"/>
  <c r="G635" i="2"/>
  <c r="H639" i="2"/>
  <c r="G334" i="2"/>
  <c r="H334" i="2" s="1"/>
  <c r="J334" i="2" s="1"/>
  <c r="I531" i="2"/>
  <c r="G344" i="2"/>
  <c r="G347" i="2" s="1"/>
  <c r="H777" i="2"/>
  <c r="J777" i="2" s="1"/>
  <c r="I756" i="2"/>
  <c r="I281" i="2"/>
  <c r="H634" i="2"/>
  <c r="J634" i="2" s="1"/>
  <c r="G308" i="2"/>
  <c r="H606" i="2"/>
  <c r="J606" i="2" s="1"/>
  <c r="I231" i="2"/>
  <c r="H280" i="2"/>
  <c r="J280" i="2" s="1"/>
  <c r="H843" i="2"/>
  <c r="J843" i="2" s="1"/>
  <c r="H342" i="2"/>
  <c r="J342" i="2" s="1"/>
  <c r="G187" i="2"/>
  <c r="H187" i="2" s="1"/>
  <c r="J187" i="2" s="1"/>
  <c r="G512" i="2"/>
  <c r="E596" i="2"/>
  <c r="G388" i="2"/>
  <c r="H388" i="2" s="1"/>
  <c r="J388" i="2" s="1"/>
  <c r="E377" i="2"/>
  <c r="G281" i="2"/>
  <c r="I595" i="2"/>
  <c r="G232" i="2"/>
  <c r="I232" i="2" s="1"/>
  <c r="G659" i="2"/>
  <c r="G833" i="2"/>
  <c r="H857" i="2"/>
  <c r="H369" i="2"/>
  <c r="J369" i="2" s="1"/>
  <c r="H357" i="2"/>
  <c r="J357" i="2" s="1"/>
  <c r="J855" i="2"/>
  <c r="J857" i="2" s="1"/>
  <c r="G596" i="2"/>
  <c r="G359" i="2"/>
  <c r="G506" i="2"/>
  <c r="G371" i="2"/>
  <c r="I486" i="2"/>
  <c r="H748" i="2"/>
  <c r="J748" i="2" s="1"/>
  <c r="E833" i="2"/>
  <c r="I845" i="2"/>
  <c r="H832" i="2"/>
  <c r="J832" i="2" s="1"/>
  <c r="E659" i="2"/>
  <c r="H646" i="2"/>
  <c r="J646" i="2" s="1"/>
  <c r="H600" i="2"/>
  <c r="J600" i="2" s="1"/>
  <c r="H658" i="2"/>
  <c r="J658" i="2" s="1"/>
  <c r="G302" i="2"/>
  <c r="G767" i="2"/>
  <c r="I600" i="2"/>
  <c r="I658" i="2"/>
  <c r="I659" i="2" s="1"/>
  <c r="I492" i="2"/>
  <c r="E293" i="2"/>
  <c r="I292" i="2"/>
  <c r="I293" i="2" s="1"/>
  <c r="G293" i="2"/>
  <c r="I646" i="2"/>
  <c r="I647" i="2" s="1"/>
  <c r="H622" i="2"/>
  <c r="J622" i="2" s="1"/>
  <c r="G623" i="2"/>
  <c r="E623" i="2"/>
  <c r="H387" i="2"/>
  <c r="J387" i="2" s="1"/>
  <c r="G779" i="2"/>
  <c r="G494" i="2"/>
  <c r="H771" i="2"/>
  <c r="I730" i="2"/>
  <c r="G731" i="2"/>
  <c r="E647" i="2"/>
  <c r="E788" i="2"/>
  <c r="H787" i="2"/>
  <c r="J787" i="2" s="1"/>
  <c r="G788" i="2"/>
  <c r="I787" i="2"/>
  <c r="I788" i="2" s="1"/>
  <c r="H78" i="2"/>
  <c r="J78" i="2" s="1"/>
  <c r="H186" i="2"/>
  <c r="J186" i="2" s="1"/>
  <c r="G524" i="2"/>
  <c r="I523" i="2"/>
  <c r="H523" i="2"/>
  <c r="J523" i="2" s="1"/>
  <c r="J524" i="2" s="1"/>
  <c r="E845" i="2"/>
  <c r="E524" i="2"/>
  <c r="I855" i="2"/>
  <c r="G857" i="2"/>
  <c r="E824" i="2"/>
  <c r="I623" i="2"/>
  <c r="E248" i="2"/>
  <c r="E722" i="2"/>
  <c r="E20" i="2"/>
  <c r="E203" i="2"/>
  <c r="I792" i="2"/>
  <c r="G607" i="2"/>
  <c r="E608" i="2"/>
  <c r="G794" i="2"/>
  <c r="E32" i="2"/>
  <c r="I510" i="2"/>
  <c r="E302" i="2"/>
  <c r="I833" i="2"/>
  <c r="I849" i="2"/>
  <c r="H849" i="2"/>
  <c r="G142" i="2"/>
  <c r="I142" i="2" s="1"/>
  <c r="E143" i="2"/>
  <c r="G118" i="2"/>
  <c r="H118" i="2" s="1"/>
  <c r="J118" i="2" s="1"/>
  <c r="E119" i="2"/>
  <c r="G265" i="2"/>
  <c r="I265" i="2" s="1"/>
  <c r="E266" i="2"/>
  <c r="E80" i="2"/>
  <c r="G667" i="2"/>
  <c r="H667" i="2" s="1"/>
  <c r="J667" i="2" s="1"/>
  <c r="E668" i="2"/>
  <c r="I837" i="2"/>
  <c r="H837" i="2"/>
  <c r="H747" i="2"/>
  <c r="I747" i="2"/>
  <c r="I749" i="2" s="1"/>
  <c r="G749" i="2"/>
  <c r="H300" i="2"/>
  <c r="I300" i="2"/>
  <c r="I302" i="2" s="1"/>
  <c r="I306" i="2"/>
  <c r="I308" i="2" s="1"/>
  <c r="H306" i="2"/>
  <c r="J306" i="2" s="1"/>
  <c r="E749" i="2"/>
  <c r="E167" i="2"/>
  <c r="E710" i="2"/>
  <c r="I222" i="2"/>
  <c r="H222" i="2"/>
  <c r="J222" i="2" s="1"/>
  <c r="H741" i="2"/>
  <c r="J741" i="2" s="1"/>
  <c r="I741" i="2"/>
  <c r="E308" i="2"/>
  <c r="I735" i="2"/>
  <c r="H735" i="2"/>
  <c r="G737" i="2"/>
  <c r="E635" i="2"/>
  <c r="E173" i="2"/>
  <c r="E809" i="2"/>
  <c r="E716" i="2"/>
  <c r="E698" i="2"/>
  <c r="H729" i="2"/>
  <c r="I729" i="2"/>
  <c r="H285" i="2"/>
  <c r="I285" i="2"/>
  <c r="G500" i="2"/>
  <c r="H498" i="2"/>
  <c r="J498" i="2" s="1"/>
  <c r="H273" i="2"/>
  <c r="I273" i="2"/>
  <c r="E731" i="2"/>
  <c r="H816" i="2"/>
  <c r="I816" i="2"/>
  <c r="G818" i="2"/>
  <c r="G803" i="2"/>
  <c r="I801" i="2"/>
  <c r="H801" i="2"/>
  <c r="I793" i="2"/>
  <c r="H793" i="2"/>
  <c r="H721" i="2"/>
  <c r="J721" i="2" s="1"/>
  <c r="I721" i="2"/>
  <c r="H702" i="2"/>
  <c r="G704" i="2"/>
  <c r="I702" i="2"/>
  <c r="H697" i="2"/>
  <c r="J697" i="2" s="1"/>
  <c r="I697" i="2"/>
  <c r="H822" i="2"/>
  <c r="I822" i="2"/>
  <c r="G824" i="2"/>
  <c r="H817" i="2"/>
  <c r="J817" i="2" s="1"/>
  <c r="I817" i="2"/>
  <c r="G809" i="2"/>
  <c r="I807" i="2"/>
  <c r="H807" i="2"/>
  <c r="H802" i="2"/>
  <c r="J802" i="2" s="1"/>
  <c r="I802" i="2"/>
  <c r="H708" i="2"/>
  <c r="G710" i="2"/>
  <c r="I708" i="2"/>
  <c r="H703" i="2"/>
  <c r="J703" i="2" s="1"/>
  <c r="I703" i="2"/>
  <c r="I767" i="2"/>
  <c r="J756" i="2"/>
  <c r="H823" i="2"/>
  <c r="J823" i="2" s="1"/>
  <c r="I823" i="2"/>
  <c r="E818" i="2"/>
  <c r="I757" i="2"/>
  <c r="H757" i="2"/>
  <c r="J757" i="2" s="1"/>
  <c r="H808" i="2"/>
  <c r="J808" i="2" s="1"/>
  <c r="I808" i="2"/>
  <c r="E803" i="2"/>
  <c r="H714" i="2"/>
  <c r="G716" i="2"/>
  <c r="I714" i="2"/>
  <c r="H709" i="2"/>
  <c r="J709" i="2" s="1"/>
  <c r="I709" i="2"/>
  <c r="E704" i="2"/>
  <c r="H720" i="2"/>
  <c r="G722" i="2"/>
  <c r="I720" i="2"/>
  <c r="H715" i="2"/>
  <c r="J715" i="2" s="1"/>
  <c r="I715" i="2"/>
  <c r="H696" i="2"/>
  <c r="G698" i="2"/>
  <c r="I696" i="2"/>
  <c r="G758" i="2"/>
  <c r="G761" i="2" s="1"/>
  <c r="I688" i="2"/>
  <c r="H688" i="2"/>
  <c r="J688" i="2" s="1"/>
  <c r="G548" i="2"/>
  <c r="I546" i="2"/>
  <c r="H546" i="2"/>
  <c r="G674" i="2"/>
  <c r="I672" i="2"/>
  <c r="H672" i="2"/>
  <c r="G542" i="2"/>
  <c r="I540" i="2"/>
  <c r="H540" i="2"/>
  <c r="H459" i="2"/>
  <c r="I459" i="2"/>
  <c r="G461" i="2"/>
  <c r="H402" i="2"/>
  <c r="I402" i="2"/>
  <c r="G404" i="2"/>
  <c r="I472" i="2"/>
  <c r="H472" i="2"/>
  <c r="J472" i="2" s="1"/>
  <c r="I460" i="2"/>
  <c r="H460" i="2"/>
  <c r="J460" i="2" s="1"/>
  <c r="I376" i="2"/>
  <c r="H376" i="2"/>
  <c r="J376" i="2" s="1"/>
  <c r="I454" i="2"/>
  <c r="H454" i="2"/>
  <c r="J454" i="2" s="1"/>
  <c r="I223" i="2"/>
  <c r="G224" i="2"/>
  <c r="G227" i="2" s="1"/>
  <c r="H223" i="2"/>
  <c r="I682" i="2"/>
  <c r="H682" i="2"/>
  <c r="J682" i="2" s="1"/>
  <c r="G590" i="2"/>
  <c r="I588" i="2"/>
  <c r="H588" i="2"/>
  <c r="G563" i="2"/>
  <c r="I561" i="2"/>
  <c r="H561" i="2"/>
  <c r="E689" i="2"/>
  <c r="H596" i="2"/>
  <c r="J594" i="2"/>
  <c r="J596" i="2" s="1"/>
  <c r="H477" i="2"/>
  <c r="G479" i="2"/>
  <c r="I477" i="2"/>
  <c r="H453" i="2"/>
  <c r="G455" i="2"/>
  <c r="I453" i="2"/>
  <c r="H423" i="2"/>
  <c r="G425" i="2"/>
  <c r="I423" i="2"/>
  <c r="I635" i="2"/>
  <c r="I589" i="2"/>
  <c r="H589" i="2"/>
  <c r="J589" i="2" s="1"/>
  <c r="G326" i="2"/>
  <c r="I324" i="2"/>
  <c r="H324" i="2"/>
  <c r="I439" i="2"/>
  <c r="H439" i="2"/>
  <c r="J439" i="2" s="1"/>
  <c r="I364" i="2"/>
  <c r="I365" i="2" s="1"/>
  <c r="H364" i="2"/>
  <c r="J364" i="2" s="1"/>
  <c r="I382" i="2"/>
  <c r="H382" i="2"/>
  <c r="J382" i="2" s="1"/>
  <c r="G365" i="2"/>
  <c r="E674" i="2"/>
  <c r="I325" i="2"/>
  <c r="H325" i="2"/>
  <c r="J325" i="2" s="1"/>
  <c r="G260" i="2"/>
  <c r="I258" i="2"/>
  <c r="H258" i="2"/>
  <c r="I264" i="2"/>
  <c r="H264" i="2"/>
  <c r="E260" i="2"/>
  <c r="H247" i="2"/>
  <c r="J247" i="2" s="1"/>
  <c r="I247" i="2"/>
  <c r="I248" i="2" s="1"/>
  <c r="G248" i="2"/>
  <c r="I673" i="2"/>
  <c r="H673" i="2"/>
  <c r="J673" i="2" s="1"/>
  <c r="G578" i="2"/>
  <c r="I576" i="2"/>
  <c r="H576" i="2"/>
  <c r="G689" i="2"/>
  <c r="I687" i="2"/>
  <c r="H687" i="2"/>
  <c r="G569" i="2"/>
  <c r="I567" i="2"/>
  <c r="H567" i="2"/>
  <c r="H429" i="2"/>
  <c r="I429" i="2"/>
  <c r="G431" i="2"/>
  <c r="I583" i="2"/>
  <c r="H583" i="2"/>
  <c r="J583" i="2" s="1"/>
  <c r="I418" i="2"/>
  <c r="H418" i="2"/>
  <c r="J418" i="2" s="1"/>
  <c r="I562" i="2"/>
  <c r="H562" i="2"/>
  <c r="J562" i="2" s="1"/>
  <c r="J375" i="2"/>
  <c r="I343" i="2"/>
  <c r="I344" i="2" s="1"/>
  <c r="H343" i="2"/>
  <c r="J343" i="2" s="1"/>
  <c r="J381" i="2"/>
  <c r="I352" i="2"/>
  <c r="I353" i="2" s="1"/>
  <c r="H352" i="2"/>
  <c r="J352" i="2" s="1"/>
  <c r="H259" i="2"/>
  <c r="J259" i="2" s="1"/>
  <c r="I259" i="2"/>
  <c r="G683" i="2"/>
  <c r="I681" i="2"/>
  <c r="H681" i="2"/>
  <c r="I666" i="2"/>
  <c r="H666" i="2"/>
  <c r="G584" i="2"/>
  <c r="I582" i="2"/>
  <c r="H582" i="2"/>
  <c r="I552" i="2"/>
  <c r="H552" i="2"/>
  <c r="E683" i="2"/>
  <c r="H471" i="2"/>
  <c r="G473" i="2"/>
  <c r="I471" i="2"/>
  <c r="H444" i="2"/>
  <c r="G446" i="2"/>
  <c r="I444" i="2"/>
  <c r="H417" i="2"/>
  <c r="G419" i="2"/>
  <c r="I417" i="2"/>
  <c r="I445" i="2"/>
  <c r="H445" i="2"/>
  <c r="J445" i="2" s="1"/>
  <c r="I318" i="2"/>
  <c r="H318" i="2"/>
  <c r="I430" i="2"/>
  <c r="H430" i="2"/>
  <c r="J430" i="2" s="1"/>
  <c r="I394" i="2"/>
  <c r="I395" i="2" s="1"/>
  <c r="H394" i="2"/>
  <c r="J394" i="2" s="1"/>
  <c r="G377" i="2"/>
  <c r="I358" i="2"/>
  <c r="I359" i="2" s="1"/>
  <c r="H358" i="2"/>
  <c r="J358" i="2" s="1"/>
  <c r="I478" i="2"/>
  <c r="H478" i="2"/>
  <c r="J478" i="2" s="1"/>
  <c r="G383" i="2"/>
  <c r="I424" i="2"/>
  <c r="H424" i="2"/>
  <c r="J424" i="2" s="1"/>
  <c r="E254" i="2"/>
  <c r="E242" i="2"/>
  <c r="J231" i="2"/>
  <c r="H465" i="2"/>
  <c r="I465" i="2"/>
  <c r="G467" i="2"/>
  <c r="H438" i="2"/>
  <c r="I438" i="2"/>
  <c r="G440" i="2"/>
  <c r="I408" i="2"/>
  <c r="H408" i="2"/>
  <c r="I312" i="2"/>
  <c r="H312" i="2"/>
  <c r="I466" i="2"/>
  <c r="H466" i="2"/>
  <c r="J466" i="2" s="1"/>
  <c r="I370" i="2"/>
  <c r="I371" i="2" s="1"/>
  <c r="H370" i="2"/>
  <c r="J370" i="2" s="1"/>
  <c r="H253" i="2"/>
  <c r="J253" i="2" s="1"/>
  <c r="I253" i="2"/>
  <c r="I254" i="2" s="1"/>
  <c r="H241" i="2"/>
  <c r="J241" i="2" s="1"/>
  <c r="I241" i="2"/>
  <c r="G254" i="2"/>
  <c r="J240" i="2"/>
  <c r="H214" i="2"/>
  <c r="J214" i="2" s="1"/>
  <c r="I214" i="2"/>
  <c r="G209" i="2"/>
  <c r="I207" i="2"/>
  <c r="H207" i="2"/>
  <c r="H178" i="2"/>
  <c r="J178" i="2" s="1"/>
  <c r="I178" i="2"/>
  <c r="H196" i="2"/>
  <c r="J196" i="2" s="1"/>
  <c r="I196" i="2"/>
  <c r="H148" i="2"/>
  <c r="J148" i="2" s="1"/>
  <c r="I148" i="2"/>
  <c r="H157" i="2"/>
  <c r="J157" i="2" s="1"/>
  <c r="I157" i="2"/>
  <c r="E215" i="2"/>
  <c r="H165" i="2"/>
  <c r="G167" i="2"/>
  <c r="I165" i="2"/>
  <c r="E197" i="2"/>
  <c r="G203" i="2"/>
  <c r="I201" i="2"/>
  <c r="H201" i="2"/>
  <c r="E209" i="2"/>
  <c r="H171" i="2"/>
  <c r="G173" i="2"/>
  <c r="I171" i="2"/>
  <c r="H166" i="2"/>
  <c r="J166" i="2" s="1"/>
  <c r="I166" i="2"/>
  <c r="G149" i="2"/>
  <c r="I147" i="2"/>
  <c r="H147" i="2"/>
  <c r="H208" i="2"/>
  <c r="J208" i="2" s="1"/>
  <c r="I208" i="2"/>
  <c r="E179" i="2"/>
  <c r="I141" i="2"/>
  <c r="H141" i="2"/>
  <c r="E158" i="2"/>
  <c r="G215" i="2"/>
  <c r="I213" i="2"/>
  <c r="H213" i="2"/>
  <c r="H202" i="2"/>
  <c r="J202" i="2" s="1"/>
  <c r="I202" i="2"/>
  <c r="H177" i="2"/>
  <c r="G179" i="2"/>
  <c r="I177" i="2"/>
  <c r="H172" i="2"/>
  <c r="J172" i="2" s="1"/>
  <c r="I172" i="2"/>
  <c r="G197" i="2"/>
  <c r="I195" i="2"/>
  <c r="H195" i="2"/>
  <c r="E149" i="2"/>
  <c r="G158" i="2"/>
  <c r="G161" i="2" s="1"/>
  <c r="I156" i="2"/>
  <c r="H156" i="2"/>
  <c r="H133" i="2"/>
  <c r="J133" i="2" s="1"/>
  <c r="I133" i="2"/>
  <c r="G134" i="2"/>
  <c r="G137" i="2" s="1"/>
  <c r="I132" i="2"/>
  <c r="H132" i="2"/>
  <c r="E134" i="2"/>
  <c r="H124" i="2"/>
  <c r="J124" i="2" s="1"/>
  <c r="I124" i="2"/>
  <c r="G125" i="2"/>
  <c r="I123" i="2"/>
  <c r="H123" i="2"/>
  <c r="G107" i="2"/>
  <c r="I105" i="2"/>
  <c r="H105" i="2"/>
  <c r="H106" i="2"/>
  <c r="J106" i="2" s="1"/>
  <c r="I106" i="2"/>
  <c r="H112" i="2"/>
  <c r="J112" i="2" s="1"/>
  <c r="I112" i="2"/>
  <c r="G113" i="2"/>
  <c r="I111" i="2"/>
  <c r="H111" i="2"/>
  <c r="E125" i="2"/>
  <c r="I117" i="2"/>
  <c r="H117" i="2"/>
  <c r="E113" i="2"/>
  <c r="E107" i="2"/>
  <c r="H97" i="2"/>
  <c r="J97" i="2" s="1"/>
  <c r="I97" i="2"/>
  <c r="I98" i="2" s="1"/>
  <c r="G92" i="2"/>
  <c r="I90" i="2"/>
  <c r="H90" i="2"/>
  <c r="H91" i="2"/>
  <c r="J91" i="2" s="1"/>
  <c r="I91" i="2"/>
  <c r="E98" i="2"/>
  <c r="G86" i="2"/>
  <c r="I84" i="2"/>
  <c r="H84" i="2"/>
  <c r="E92" i="2"/>
  <c r="G98" i="2"/>
  <c r="H85" i="2"/>
  <c r="J85" i="2" s="1"/>
  <c r="I85" i="2"/>
  <c r="E86" i="2"/>
  <c r="H79" i="2"/>
  <c r="J79" i="2" s="1"/>
  <c r="I79" i="2"/>
  <c r="I80" i="2" s="1"/>
  <c r="G80" i="2"/>
  <c r="H52" i="2"/>
  <c r="J52" i="2" s="1"/>
  <c r="I52" i="2"/>
  <c r="G65" i="2"/>
  <c r="I63" i="2"/>
  <c r="H63" i="2"/>
  <c r="G53" i="2"/>
  <c r="I51" i="2"/>
  <c r="H51" i="2"/>
  <c r="E53" i="2"/>
  <c r="H70" i="2"/>
  <c r="J70" i="2" s="1"/>
  <c r="I70" i="2"/>
  <c r="H58" i="2"/>
  <c r="J58" i="2" s="1"/>
  <c r="I58" i="2"/>
  <c r="H46" i="2"/>
  <c r="J46" i="2" s="1"/>
  <c r="I46" i="2"/>
  <c r="H64" i="2"/>
  <c r="J64" i="2" s="1"/>
  <c r="I64" i="2"/>
  <c r="G71" i="2"/>
  <c r="I69" i="2"/>
  <c r="H69" i="2"/>
  <c r="G59" i="2"/>
  <c r="I57" i="2"/>
  <c r="H57" i="2"/>
  <c r="G47" i="2"/>
  <c r="I45" i="2"/>
  <c r="H45" i="2"/>
  <c r="E65" i="2"/>
  <c r="E47" i="2"/>
  <c r="E59" i="2"/>
  <c r="E71" i="2"/>
  <c r="G32" i="2"/>
  <c r="I30" i="2"/>
  <c r="H30" i="2"/>
  <c r="G20" i="2"/>
  <c r="I18" i="2"/>
  <c r="H18" i="2"/>
  <c r="H37" i="2"/>
  <c r="J37" i="2" s="1"/>
  <c r="I37" i="2"/>
  <c r="H25" i="2"/>
  <c r="J25" i="2" s="1"/>
  <c r="I25" i="2"/>
  <c r="H13" i="2"/>
  <c r="J13" i="2" s="1"/>
  <c r="I13" i="2"/>
  <c r="E38" i="2"/>
  <c r="G38" i="2"/>
  <c r="I36" i="2"/>
  <c r="H36" i="2"/>
  <c r="G26" i="2"/>
  <c r="I24" i="2"/>
  <c r="H24" i="2"/>
  <c r="G14" i="2"/>
  <c r="I12" i="2"/>
  <c r="H12" i="2"/>
  <c r="E26" i="2"/>
  <c r="E14" i="2"/>
  <c r="H31" i="2"/>
  <c r="J31" i="2" s="1"/>
  <c r="I31" i="2"/>
  <c r="H19" i="2"/>
  <c r="J19" i="2" s="1"/>
  <c r="I19" i="2"/>
  <c r="I851" i="2" l="1"/>
  <c r="I857" i="2"/>
  <c r="I839" i="2"/>
  <c r="G860" i="2"/>
  <c r="G827" i="2"/>
  <c r="G812" i="2"/>
  <c r="G782" i="2"/>
  <c r="G797" i="2"/>
  <c r="I506" i="2"/>
  <c r="G41" i="2"/>
  <c r="G725" i="2"/>
  <c r="J779" i="2"/>
  <c r="I772" i="2"/>
  <c r="I773" i="2" s="1"/>
  <c r="H772" i="2"/>
  <c r="J772" i="2" s="1"/>
  <c r="J788" i="2"/>
  <c r="H788" i="2"/>
  <c r="J845" i="2"/>
  <c r="H532" i="2"/>
  <c r="H533" i="2" s="1"/>
  <c r="J771" i="2"/>
  <c r="B436" i="2"/>
  <c r="E2472" i="1"/>
  <c r="E2434" i="1"/>
  <c r="E2510" i="1"/>
  <c r="I737" i="2"/>
  <c r="I742" i="2"/>
  <c r="I743" i="2" s="1"/>
  <c r="H742" i="2"/>
  <c r="J742" i="2" s="1"/>
  <c r="J743" i="2" s="1"/>
  <c r="I532" i="2"/>
  <c r="I533" i="2" s="1"/>
  <c r="G743" i="2"/>
  <c r="G752" i="2" s="1"/>
  <c r="H653" i="2"/>
  <c r="H654" i="2" s="1"/>
  <c r="G692" i="2"/>
  <c r="J651" i="2"/>
  <c r="J653" i="2" s="1"/>
  <c r="H641" i="2"/>
  <c r="H642" i="2" s="1"/>
  <c r="I596" i="2"/>
  <c r="I494" i="2"/>
  <c r="H623" i="2"/>
  <c r="H624" i="2" s="1"/>
  <c r="H494" i="2"/>
  <c r="H495" i="2" s="1"/>
  <c r="I548" i="2"/>
  <c r="I512" i="2"/>
  <c r="I578" i="2"/>
  <c r="G662" i="2"/>
  <c r="H628" i="2"/>
  <c r="J628" i="2" s="1"/>
  <c r="I628" i="2"/>
  <c r="I629" i="2" s="1"/>
  <c r="J635" i="2"/>
  <c r="H614" i="2"/>
  <c r="H615" i="2" s="1"/>
  <c r="I524" i="2"/>
  <c r="H659" i="2"/>
  <c r="H660" i="2" s="1"/>
  <c r="H601" i="2"/>
  <c r="J601" i="2" s="1"/>
  <c r="J602" i="2" s="1"/>
  <c r="I601" i="2"/>
  <c r="I602" i="2" s="1"/>
  <c r="G602" i="2"/>
  <c r="H512" i="2"/>
  <c r="H513" i="2" s="1"/>
  <c r="H553" i="2"/>
  <c r="J553" i="2" s="1"/>
  <c r="J614" i="2"/>
  <c r="I383" i="2"/>
  <c r="G554" i="2"/>
  <c r="G557" i="2" s="1"/>
  <c r="H524" i="2"/>
  <c r="H525" i="2" s="1"/>
  <c r="I569" i="2"/>
  <c r="G572" i="2"/>
  <c r="I683" i="2"/>
  <c r="I667" i="2"/>
  <c r="I668" i="2" s="1"/>
  <c r="J767" i="2"/>
  <c r="H767" i="2"/>
  <c r="H518" i="2"/>
  <c r="H519" i="2" s="1"/>
  <c r="H597" i="2"/>
  <c r="I758" i="2"/>
  <c r="I542" i="2"/>
  <c r="J500" i="2"/>
  <c r="I518" i="2"/>
  <c r="H506" i="2"/>
  <c r="H507" i="2" s="1"/>
  <c r="I487" i="2"/>
  <c r="I488" i="2" s="1"/>
  <c r="H487" i="2"/>
  <c r="G488" i="2"/>
  <c r="G527" i="2" s="1"/>
  <c r="G449" i="2"/>
  <c r="G434" i="2"/>
  <c r="G482" i="2"/>
  <c r="J281" i="2"/>
  <c r="H500" i="2"/>
  <c r="H501" i="2" s="1"/>
  <c r="I314" i="2"/>
  <c r="J627" i="2"/>
  <c r="J639" i="2"/>
  <c r="J641" i="2" s="1"/>
  <c r="H635" i="2"/>
  <c r="H636" i="2" s="1"/>
  <c r="H779" i="2"/>
  <c r="H780" i="2" s="1"/>
  <c r="G314" i="2"/>
  <c r="G329" i="2" s="1"/>
  <c r="H313" i="2"/>
  <c r="J313" i="2" s="1"/>
  <c r="H265" i="2"/>
  <c r="J265" i="2" s="1"/>
  <c r="G266" i="2"/>
  <c r="G269" i="2" s="1"/>
  <c r="H293" i="2"/>
  <c r="H294" i="2" s="1"/>
  <c r="I334" i="2"/>
  <c r="I335" i="2" s="1"/>
  <c r="G389" i="2"/>
  <c r="G335" i="2"/>
  <c r="G338" i="2" s="1"/>
  <c r="I404" i="2"/>
  <c r="J308" i="2"/>
  <c r="G413" i="2"/>
  <c r="I409" i="2"/>
  <c r="I410" i="2" s="1"/>
  <c r="H409" i="2"/>
  <c r="J409" i="2" s="1"/>
  <c r="I377" i="2"/>
  <c r="G398" i="2"/>
  <c r="I242" i="2"/>
  <c r="I275" i="2"/>
  <c r="G296" i="2"/>
  <c r="H319" i="2"/>
  <c r="J319" i="2" s="1"/>
  <c r="I319" i="2"/>
  <c r="I320" i="2" s="1"/>
  <c r="H286" i="2"/>
  <c r="J286" i="2" s="1"/>
  <c r="I286" i="2"/>
  <c r="I287" i="2" s="1"/>
  <c r="I698" i="2"/>
  <c r="H845" i="2"/>
  <c r="H846" i="2" s="1"/>
  <c r="H281" i="2"/>
  <c r="H282" i="2" s="1"/>
  <c r="G218" i="2"/>
  <c r="G182" i="2"/>
  <c r="G233" i="2"/>
  <c r="G236" i="2" s="1"/>
  <c r="H232" i="2"/>
  <c r="J232" i="2" s="1"/>
  <c r="J233" i="2" s="1"/>
  <c r="G101" i="2"/>
  <c r="G74" i="2"/>
  <c r="I388" i="2"/>
  <c r="I389" i="2" s="1"/>
  <c r="J833" i="2"/>
  <c r="G668" i="2"/>
  <c r="G677" i="2" s="1"/>
  <c r="I440" i="2"/>
  <c r="I233" i="2"/>
  <c r="I554" i="2"/>
  <c r="J647" i="2"/>
  <c r="J623" i="2"/>
  <c r="H308" i="2"/>
  <c r="H309" i="2" s="1"/>
  <c r="H647" i="2"/>
  <c r="H648" i="2" s="1"/>
  <c r="I215" i="2"/>
  <c r="I689" i="2"/>
  <c r="H858" i="2"/>
  <c r="G188" i="2"/>
  <c r="G191" i="2" s="1"/>
  <c r="J188" i="2"/>
  <c r="I187" i="2"/>
  <c r="I188" i="2" s="1"/>
  <c r="H188" i="2"/>
  <c r="H191" i="2" s="1"/>
  <c r="H833" i="2"/>
  <c r="J383" i="2"/>
  <c r="H383" i="2"/>
  <c r="H384" i="2" s="1"/>
  <c r="J659" i="2"/>
  <c r="I794" i="2"/>
  <c r="I722" i="2"/>
  <c r="I731" i="2"/>
  <c r="H142" i="2"/>
  <c r="J142" i="2" s="1"/>
  <c r="G143" i="2"/>
  <c r="G152" i="2" s="1"/>
  <c r="H98" i="2"/>
  <c r="H99" i="2" s="1"/>
  <c r="G119" i="2"/>
  <c r="G128" i="2" s="1"/>
  <c r="I118" i="2"/>
  <c r="I119" i="2" s="1"/>
  <c r="I224" i="2"/>
  <c r="I125" i="2"/>
  <c r="J98" i="2"/>
  <c r="J248" i="2"/>
  <c r="J359" i="2"/>
  <c r="J389" i="2"/>
  <c r="H389" i="2"/>
  <c r="I473" i="2"/>
  <c r="I197" i="2"/>
  <c r="H248" i="2"/>
  <c r="H249" i="2" s="1"/>
  <c r="J365" i="2"/>
  <c r="H365" i="2"/>
  <c r="H366" i="2" s="1"/>
  <c r="J344" i="2"/>
  <c r="I419" i="2"/>
  <c r="J377" i="2"/>
  <c r="H344" i="2"/>
  <c r="H377" i="2"/>
  <c r="H378" i="2" s="1"/>
  <c r="H359" i="2"/>
  <c r="H360" i="2" s="1"/>
  <c r="I179" i="2"/>
  <c r="I158" i="2"/>
  <c r="I113" i="2"/>
  <c r="I134" i="2"/>
  <c r="I455" i="2"/>
  <c r="I143" i="2"/>
  <c r="I26" i="2"/>
  <c r="I584" i="2"/>
  <c r="G608" i="2"/>
  <c r="I607" i="2"/>
  <c r="I608" i="2" s="1"/>
  <c r="H607" i="2"/>
  <c r="H851" i="2"/>
  <c r="H852" i="2" s="1"/>
  <c r="J849" i="2"/>
  <c r="J851" i="2" s="1"/>
  <c r="H242" i="2"/>
  <c r="J242" i="2"/>
  <c r="I149" i="2"/>
  <c r="H302" i="2"/>
  <c r="J300" i="2"/>
  <c r="J302" i="2" s="1"/>
  <c r="I92" i="2"/>
  <c r="J729" i="2"/>
  <c r="J731" i="2" s="1"/>
  <c r="H731" i="2"/>
  <c r="H732" i="2" s="1"/>
  <c r="I14" i="2"/>
  <c r="I71" i="2"/>
  <c r="I65" i="2"/>
  <c r="H275" i="2"/>
  <c r="J273" i="2"/>
  <c r="J275" i="2" s="1"/>
  <c r="H737" i="2"/>
  <c r="H738" i="2" s="1"/>
  <c r="J735" i="2"/>
  <c r="J737" i="2" s="1"/>
  <c r="H839" i="2"/>
  <c r="H840" i="2" s="1"/>
  <c r="J837" i="2"/>
  <c r="J839" i="2" s="1"/>
  <c r="J285" i="2"/>
  <c r="H749" i="2"/>
  <c r="J747" i="2"/>
  <c r="J749" i="2" s="1"/>
  <c r="J758" i="2"/>
  <c r="J702" i="2"/>
  <c r="J704" i="2" s="1"/>
  <c r="H704" i="2"/>
  <c r="H705" i="2" s="1"/>
  <c r="J793" i="2"/>
  <c r="J794" i="2" s="1"/>
  <c r="H794" i="2"/>
  <c r="H795" i="2" s="1"/>
  <c r="I803" i="2"/>
  <c r="H818" i="2"/>
  <c r="J816" i="2"/>
  <c r="J818" i="2" s="1"/>
  <c r="J696" i="2"/>
  <c r="J698" i="2" s="1"/>
  <c r="H698" i="2"/>
  <c r="H699" i="2" s="1"/>
  <c r="I716" i="2"/>
  <c r="H758" i="2"/>
  <c r="H761" i="2" s="1"/>
  <c r="I710" i="2"/>
  <c r="H809" i="2"/>
  <c r="J807" i="2"/>
  <c r="J809" i="2" s="1"/>
  <c r="I824" i="2"/>
  <c r="H722" i="2"/>
  <c r="J720" i="2"/>
  <c r="J722" i="2" s="1"/>
  <c r="I809" i="2"/>
  <c r="H824" i="2"/>
  <c r="H825" i="2" s="1"/>
  <c r="J822" i="2"/>
  <c r="J824" i="2" s="1"/>
  <c r="I704" i="2"/>
  <c r="J714" i="2"/>
  <c r="J716" i="2" s="1"/>
  <c r="H716" i="2"/>
  <c r="H717" i="2" s="1"/>
  <c r="J708" i="2"/>
  <c r="J710" i="2" s="1"/>
  <c r="H710" i="2"/>
  <c r="H711" i="2" s="1"/>
  <c r="H803" i="2"/>
  <c r="J801" i="2"/>
  <c r="J803" i="2" s="1"/>
  <c r="I818" i="2"/>
  <c r="J312" i="2"/>
  <c r="I467" i="2"/>
  <c r="H473" i="2"/>
  <c r="H474" i="2" s="1"/>
  <c r="J471" i="2"/>
  <c r="J473" i="2" s="1"/>
  <c r="J552" i="2"/>
  <c r="I260" i="2"/>
  <c r="H395" i="2"/>
  <c r="H396" i="2" s="1"/>
  <c r="H353" i="2"/>
  <c r="H326" i="2"/>
  <c r="H327" i="2" s="1"/>
  <c r="J324" i="2"/>
  <c r="J326" i="2" s="1"/>
  <c r="H563" i="2"/>
  <c r="J561" i="2"/>
  <c r="J563" i="2" s="1"/>
  <c r="I590" i="2"/>
  <c r="H335" i="2"/>
  <c r="H461" i="2"/>
  <c r="H462" i="2" s="1"/>
  <c r="J459" i="2"/>
  <c r="J461" i="2" s="1"/>
  <c r="H542" i="2"/>
  <c r="J540" i="2"/>
  <c r="J542" i="2" s="1"/>
  <c r="I674" i="2"/>
  <c r="J408" i="2"/>
  <c r="H467" i="2"/>
  <c r="H468" i="2" s="1"/>
  <c r="J465" i="2"/>
  <c r="J467" i="2" s="1"/>
  <c r="H446" i="2"/>
  <c r="H447" i="2" s="1"/>
  <c r="J444" i="2"/>
  <c r="J446" i="2" s="1"/>
  <c r="I431" i="2"/>
  <c r="J264" i="2"/>
  <c r="I326" i="2"/>
  <c r="I425" i="2"/>
  <c r="H479" i="2"/>
  <c r="H480" i="2" s="1"/>
  <c r="J477" i="2"/>
  <c r="J479" i="2" s="1"/>
  <c r="I563" i="2"/>
  <c r="J223" i="2"/>
  <c r="J224" i="2" s="1"/>
  <c r="H224" i="2"/>
  <c r="H404" i="2"/>
  <c r="J402" i="2"/>
  <c r="J404" i="2" s="1"/>
  <c r="H440" i="2"/>
  <c r="J438" i="2"/>
  <c r="J440" i="2" s="1"/>
  <c r="J371" i="2"/>
  <c r="H419" i="2"/>
  <c r="J417" i="2"/>
  <c r="J419" i="2" s="1"/>
  <c r="H683" i="2"/>
  <c r="J681" i="2"/>
  <c r="J683" i="2" s="1"/>
  <c r="H431" i="2"/>
  <c r="H432" i="2" s="1"/>
  <c r="J429" i="2"/>
  <c r="J431" i="2" s="1"/>
  <c r="H689" i="2"/>
  <c r="H690" i="2" s="1"/>
  <c r="J687" i="2"/>
  <c r="J689" i="2" s="1"/>
  <c r="H578" i="2"/>
  <c r="J576" i="2"/>
  <c r="J578" i="2" s="1"/>
  <c r="H254" i="2"/>
  <c r="H255" i="2" s="1"/>
  <c r="I266" i="2"/>
  <c r="H455" i="2"/>
  <c r="J453" i="2"/>
  <c r="J455" i="2" s="1"/>
  <c r="H371" i="2"/>
  <c r="H372" i="2" s="1"/>
  <c r="J318" i="2"/>
  <c r="I446" i="2"/>
  <c r="H584" i="2"/>
  <c r="H585" i="2" s="1"/>
  <c r="J582" i="2"/>
  <c r="J584" i="2" s="1"/>
  <c r="H668" i="2"/>
  <c r="J666" i="2"/>
  <c r="J668" i="2" s="1"/>
  <c r="H569" i="2"/>
  <c r="H570" i="2" s="1"/>
  <c r="J567" i="2"/>
  <c r="J569" i="2" s="1"/>
  <c r="J254" i="2"/>
  <c r="H260" i="2"/>
  <c r="H261" i="2" s="1"/>
  <c r="J258" i="2"/>
  <c r="J260" i="2" s="1"/>
  <c r="J395" i="2"/>
  <c r="J353" i="2"/>
  <c r="H425" i="2"/>
  <c r="H426" i="2" s="1"/>
  <c r="J423" i="2"/>
  <c r="J425" i="2" s="1"/>
  <c r="I479" i="2"/>
  <c r="H590" i="2"/>
  <c r="H591" i="2" s="1"/>
  <c r="J588" i="2"/>
  <c r="J590" i="2" s="1"/>
  <c r="J335" i="2"/>
  <c r="I461" i="2"/>
  <c r="H674" i="2"/>
  <c r="H675" i="2" s="1"/>
  <c r="J672" i="2"/>
  <c r="J674" i="2" s="1"/>
  <c r="H548" i="2"/>
  <c r="H549" i="2" s="1"/>
  <c r="J546" i="2"/>
  <c r="J548" i="2" s="1"/>
  <c r="H215" i="2"/>
  <c r="H216" i="2" s="1"/>
  <c r="J213" i="2"/>
  <c r="J215" i="2" s="1"/>
  <c r="J141" i="2"/>
  <c r="I167" i="2"/>
  <c r="H209" i="2"/>
  <c r="H210" i="2" s="1"/>
  <c r="J207" i="2"/>
  <c r="J209" i="2" s="1"/>
  <c r="H179" i="2"/>
  <c r="H180" i="2" s="1"/>
  <c r="J177" i="2"/>
  <c r="J179" i="2" s="1"/>
  <c r="I173" i="2"/>
  <c r="I209" i="2"/>
  <c r="J147" i="2"/>
  <c r="J149" i="2" s="1"/>
  <c r="H149" i="2"/>
  <c r="H150" i="2" s="1"/>
  <c r="H203" i="2"/>
  <c r="H204" i="2" s="1"/>
  <c r="J201" i="2"/>
  <c r="J203" i="2" s="1"/>
  <c r="H167" i="2"/>
  <c r="J165" i="2"/>
  <c r="J167" i="2" s="1"/>
  <c r="H158" i="2"/>
  <c r="J156" i="2"/>
  <c r="J158" i="2" s="1"/>
  <c r="H197" i="2"/>
  <c r="J195" i="2"/>
  <c r="J197" i="2" s="1"/>
  <c r="H173" i="2"/>
  <c r="H174" i="2" s="1"/>
  <c r="J171" i="2"/>
  <c r="J173" i="2" s="1"/>
  <c r="I203" i="2"/>
  <c r="H134" i="2"/>
  <c r="J132" i="2"/>
  <c r="J134" i="2" s="1"/>
  <c r="H107" i="2"/>
  <c r="J105" i="2"/>
  <c r="J107" i="2" s="1"/>
  <c r="H119" i="2"/>
  <c r="J117" i="2"/>
  <c r="J119" i="2" s="1"/>
  <c r="H125" i="2"/>
  <c r="H126" i="2" s="1"/>
  <c r="J123" i="2"/>
  <c r="J125" i="2" s="1"/>
  <c r="H113" i="2"/>
  <c r="H114" i="2" s="1"/>
  <c r="J111" i="2"/>
  <c r="J113" i="2" s="1"/>
  <c r="I107" i="2"/>
  <c r="J80" i="2"/>
  <c r="H86" i="2"/>
  <c r="H87" i="2" s="1"/>
  <c r="J84" i="2"/>
  <c r="J86" i="2" s="1"/>
  <c r="H80" i="2"/>
  <c r="I86" i="2"/>
  <c r="H92" i="2"/>
  <c r="H93" i="2" s="1"/>
  <c r="J90" i="2"/>
  <c r="J92" i="2" s="1"/>
  <c r="H65" i="2"/>
  <c r="H66" i="2" s="1"/>
  <c r="J63" i="2"/>
  <c r="J65" i="2" s="1"/>
  <c r="H59" i="2"/>
  <c r="H60" i="2" s="1"/>
  <c r="J57" i="2"/>
  <c r="J59" i="2" s="1"/>
  <c r="H47" i="2"/>
  <c r="J45" i="2"/>
  <c r="J47" i="2" s="1"/>
  <c r="I53" i="2"/>
  <c r="H71" i="2"/>
  <c r="H72" i="2" s="1"/>
  <c r="J69" i="2"/>
  <c r="J71" i="2" s="1"/>
  <c r="H53" i="2"/>
  <c r="H54" i="2" s="1"/>
  <c r="J51" i="2"/>
  <c r="J53" i="2" s="1"/>
  <c r="I59" i="2"/>
  <c r="I47" i="2"/>
  <c r="H14" i="2"/>
  <c r="J12" i="2"/>
  <c r="J14" i="2" s="1"/>
  <c r="H32" i="2"/>
  <c r="H33" i="2" s="1"/>
  <c r="J30" i="2"/>
  <c r="J32" i="2" s="1"/>
  <c r="H38" i="2"/>
  <c r="H39" i="2" s="1"/>
  <c r="J36" i="2"/>
  <c r="J38" i="2" s="1"/>
  <c r="J18" i="2"/>
  <c r="J20" i="2" s="1"/>
  <c r="H20" i="2"/>
  <c r="H21" i="2" s="1"/>
  <c r="I32" i="2"/>
  <c r="H26" i="2"/>
  <c r="J24" i="2"/>
  <c r="J26" i="2" s="1"/>
  <c r="I38" i="2"/>
  <c r="I20" i="2"/>
  <c r="H834" i="2" l="1"/>
  <c r="J860" i="2" s="1"/>
  <c r="H860" i="2"/>
  <c r="H819" i="2"/>
  <c r="J827" i="2" s="1"/>
  <c r="H827" i="2"/>
  <c r="H810" i="2"/>
  <c r="H812" i="2"/>
  <c r="H797" i="2"/>
  <c r="H15" i="2"/>
  <c r="H41" i="2"/>
  <c r="H750" i="2"/>
  <c r="H723" i="2"/>
  <c r="J725" i="2" s="1"/>
  <c r="H725" i="2"/>
  <c r="H804" i="2"/>
  <c r="H789" i="2"/>
  <c r="J797" i="2" s="1"/>
  <c r="H773" i="2"/>
  <c r="H774" i="2" s="1"/>
  <c r="J773" i="2"/>
  <c r="H768" i="2"/>
  <c r="H759" i="2"/>
  <c r="J761" i="2" s="1"/>
  <c r="J532" i="2"/>
  <c r="J533" i="2" s="1"/>
  <c r="B451" i="2"/>
  <c r="E2548" i="1"/>
  <c r="E2586" i="1"/>
  <c r="E2624" i="1"/>
  <c r="H554" i="2"/>
  <c r="H555" i="2" s="1"/>
  <c r="H743" i="2"/>
  <c r="H744" i="2" s="1"/>
  <c r="J554" i="2"/>
  <c r="H684" i="2"/>
  <c r="J692" i="2" s="1"/>
  <c r="H692" i="2"/>
  <c r="G617" i="2"/>
  <c r="H677" i="2"/>
  <c r="H602" i="2"/>
  <c r="H603" i="2" s="1"/>
  <c r="J629" i="2"/>
  <c r="H629" i="2"/>
  <c r="H669" i="2"/>
  <c r="J677" i="2" s="1"/>
  <c r="H579" i="2"/>
  <c r="H564" i="2"/>
  <c r="J572" i="2" s="1"/>
  <c r="H572" i="2"/>
  <c r="H266" i="2"/>
  <c r="H267" i="2" s="1"/>
  <c r="J266" i="2"/>
  <c r="H543" i="2"/>
  <c r="H534" i="2"/>
  <c r="J536" i="2" s="1"/>
  <c r="H536" i="2"/>
  <c r="H390" i="2"/>
  <c r="J487" i="2"/>
  <c r="J488" i="2" s="1"/>
  <c r="H488" i="2"/>
  <c r="H489" i="2" s="1"/>
  <c r="J527" i="2" s="1"/>
  <c r="J314" i="2"/>
  <c r="H314" i="2"/>
  <c r="H315" i="2" s="1"/>
  <c r="H456" i="2"/>
  <c r="J482" i="2" s="1"/>
  <c r="H482" i="2"/>
  <c r="H441" i="2"/>
  <c r="J449" i="2" s="1"/>
  <c r="H449" i="2"/>
  <c r="H410" i="2"/>
  <c r="H411" i="2" s="1"/>
  <c r="H420" i="2"/>
  <c r="J434" i="2" s="1"/>
  <c r="H434" i="2"/>
  <c r="H405" i="2"/>
  <c r="J410" i="2"/>
  <c r="H354" i="2"/>
  <c r="H398" i="2"/>
  <c r="H345" i="2"/>
  <c r="J347" i="2" s="1"/>
  <c r="H347" i="2"/>
  <c r="H336" i="2"/>
  <c r="J338" i="2" s="1"/>
  <c r="H338" i="2"/>
  <c r="H320" i="2"/>
  <c r="H321" i="2" s="1"/>
  <c r="J287" i="2"/>
  <c r="J320" i="2"/>
  <c r="H303" i="2"/>
  <c r="H287" i="2"/>
  <c r="H288" i="2" s="1"/>
  <c r="H276" i="2"/>
  <c r="H243" i="2"/>
  <c r="H225" i="2"/>
  <c r="J227" i="2" s="1"/>
  <c r="H227" i="2"/>
  <c r="H198" i="2"/>
  <c r="J218" i="2" s="1"/>
  <c r="H218" i="2"/>
  <c r="H168" i="2"/>
  <c r="J182" i="2" s="1"/>
  <c r="H182" i="2"/>
  <c r="H233" i="2"/>
  <c r="H159" i="2"/>
  <c r="J161" i="2" s="1"/>
  <c r="H161" i="2"/>
  <c r="H135" i="2"/>
  <c r="J137" i="2" s="1"/>
  <c r="H137" i="2"/>
  <c r="H108" i="2"/>
  <c r="H128" i="2"/>
  <c r="H81" i="2"/>
  <c r="J101" i="2" s="1"/>
  <c r="H101" i="2"/>
  <c r="H48" i="2"/>
  <c r="J74" i="2" s="1"/>
  <c r="H74" i="2"/>
  <c r="H27" i="2"/>
  <c r="H143" i="2"/>
  <c r="H189" i="2"/>
  <c r="J191" i="2" s="1"/>
  <c r="J143" i="2"/>
  <c r="H120" i="2"/>
  <c r="J607" i="2"/>
  <c r="J608" i="2" s="1"/>
  <c r="H608" i="2"/>
  <c r="H609" i="2" s="1"/>
  <c r="J41" i="2" l="1"/>
  <c r="J812" i="2"/>
  <c r="J782" i="2"/>
  <c r="H782" i="2"/>
  <c r="H752" i="2"/>
  <c r="J752" i="2"/>
  <c r="H413" i="2"/>
  <c r="J557" i="2"/>
  <c r="H557" i="2"/>
  <c r="B484" i="2"/>
  <c r="E2700" i="1"/>
  <c r="E2662" i="1"/>
  <c r="E2738" i="1"/>
  <c r="H662" i="2"/>
  <c r="H630" i="2"/>
  <c r="J662" i="2" s="1"/>
  <c r="J269" i="2"/>
  <c r="H617" i="2"/>
  <c r="H269" i="2"/>
  <c r="J617" i="2"/>
  <c r="J398" i="2"/>
  <c r="H527" i="2"/>
  <c r="H329" i="2"/>
  <c r="J413" i="2"/>
  <c r="H296" i="2"/>
  <c r="J329" i="2"/>
  <c r="J296" i="2"/>
  <c r="H234" i="2"/>
  <c r="J236" i="2" s="1"/>
  <c r="H236" i="2"/>
  <c r="J128" i="2"/>
  <c r="H144" i="2"/>
  <c r="J152" i="2" s="1"/>
  <c r="H152" i="2"/>
  <c r="E3" i="2"/>
  <c r="B529" i="2" l="1"/>
  <c r="E2852" i="1"/>
  <c r="E2814" i="1"/>
  <c r="E2776" i="1"/>
  <c r="G3" i="2"/>
  <c r="H3" i="2" s="1"/>
  <c r="E4" i="2"/>
  <c r="G4" i="2" s="1"/>
  <c r="H4" i="2" s="1"/>
  <c r="E2890" i="1" l="1"/>
  <c r="B538" i="2"/>
  <c r="E2966" i="1"/>
  <c r="E2928" i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559" i="2" l="1"/>
  <c r="E3004" i="1"/>
  <c r="E3080" i="1"/>
  <c r="E3042" i="1"/>
  <c r="I5" i="2"/>
  <c r="J28" i="1"/>
  <c r="K30" i="1" s="1"/>
  <c r="J5" i="2"/>
  <c r="H5" i="2"/>
  <c r="H8" i="2" s="1"/>
  <c r="B574" i="2" l="1"/>
  <c r="E3194" i="1"/>
  <c r="E3118" i="1"/>
  <c r="E3156" i="1"/>
  <c r="H6" i="2"/>
  <c r="J8" i="2" s="1"/>
  <c r="J32" i="1"/>
  <c r="K34" i="1"/>
  <c r="B619" i="2" l="1"/>
  <c r="E3308" i="1"/>
  <c r="E3232" i="1"/>
  <c r="E3270" i="1"/>
  <c r="B664" i="2" l="1"/>
  <c r="E3422" i="1"/>
  <c r="E3384" i="1"/>
  <c r="E3346" i="1"/>
  <c r="E3536" i="1" l="1"/>
  <c r="B679" i="2"/>
  <c r="E3460" i="1"/>
  <c r="E3498" i="1"/>
  <c r="B694" i="2" l="1"/>
  <c r="B727" i="2" s="1"/>
  <c r="E3650" i="1"/>
  <c r="E3574" i="1"/>
  <c r="E3612" i="1"/>
  <c r="E3726" i="1" l="1"/>
  <c r="E3764" i="1"/>
  <c r="E3688" i="1"/>
  <c r="B754" i="2" l="1"/>
  <c r="E3840" i="1"/>
  <c r="E3878" i="1"/>
  <c r="B763" i="2" s="1"/>
  <c r="E3802" i="1"/>
  <c r="E3916" i="1" l="1"/>
  <c r="E3954" i="1"/>
  <c r="E3992" i="1"/>
  <c r="B784" i="2" s="1"/>
  <c r="E4106" i="1" l="1"/>
  <c r="B799" i="2" s="1"/>
  <c r="E4030" i="1"/>
  <c r="E4068" i="1"/>
  <c r="E4182" i="1" l="1"/>
  <c r="E4220" i="1"/>
  <c r="B814" i="2" s="1"/>
  <c r="B829" i="2" s="1"/>
  <c r="B862" i="2" s="1"/>
  <c r="E4144" i="1"/>
  <c r="E4296" i="1" l="1"/>
  <c r="E4334" i="1"/>
  <c r="E4258" i="1"/>
  <c r="E4372" i="1" l="1"/>
  <c r="E4410" i="1"/>
</calcChain>
</file>

<file path=xl/sharedStrings.xml><?xml version="1.0" encoding="utf-8"?>
<sst xmlns="http://schemas.openxmlformats.org/spreadsheetml/2006/main" count="4301" uniqueCount="209">
  <si>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</si>
  <si>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</si>
  <si>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</si>
  <si>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</si>
  <si>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</si>
  <si>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</si>
  <si>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</si>
  <si>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</si>
  <si>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</si>
  <si>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</si>
  <si>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</si>
  <si>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</si>
  <si>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</si>
  <si>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</si>
  <si>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</si>
  <si>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</si>
  <si>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</si>
  <si>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</si>
  <si>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</si>
  <si>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</si>
  <si>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</si>
  <si>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</si>
  <si>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</si>
  <si>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</si>
  <si>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</si>
  <si>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</si>
  <si>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</si>
  <si>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</si>
  <si>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</si>
  <si>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</si>
  <si>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</si>
  <si>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  ANUGERAH SEJAHTERA  )</t>
  </si>
  <si>
    <t>PURWOKERTO</t>
  </si>
  <si>
    <t>KO 0930</t>
  </si>
  <si>
    <t>LSN</t>
  </si>
  <si>
    <t>CUTTER 18 MM KENKO L-500 (BESAR)</t>
  </si>
  <si>
    <t>NOVI / CONDRO</t>
  </si>
  <si>
    <t>CV TRINITY CENTRAAL</t>
  </si>
  <si>
    <t>KO 0868</t>
  </si>
  <si>
    <t>GEL PEN KENKO HI-TECH-H 0.28 MM HITAM</t>
  </si>
  <si>
    <t>PUNCH KENKO NO. 30</t>
  </si>
  <si>
    <t>LEM CAIR 50 ML KENKO LG-50</t>
  </si>
  <si>
    <t>LEM LIQUID (CAIR) JOYKO GL-50</t>
  </si>
  <si>
    <t>PCS</t>
  </si>
  <si>
    <t>CRAYON / OIL PASTEL PUTAR JOYKO TWCR-12MINI (PENDEK)</t>
  </si>
  <si>
    <t>LILY JULIAWATI</t>
  </si>
  <si>
    <t>( REJO AGUNG )</t>
  </si>
  <si>
    <t>JOMBANG</t>
  </si>
  <si>
    <t>G 0872</t>
  </si>
  <si>
    <t>BOX</t>
  </si>
  <si>
    <t>BINDER NOTE JOYKO B5 (CAMPUS/CLASSIC)</t>
  </si>
  <si>
    <t>TAPE CUTTER JOYKO TD-102</t>
  </si>
  <si>
    <t>LEM STICK JOYKO 15 GR GS-104 TG (ANIMAL KINGDOM) isi 24 pc</t>
  </si>
  <si>
    <t>CORRECTION FLUID JOYKO CF-S224</t>
  </si>
  <si>
    <t>BINDER NOTE JOYKO A5 (CAMPUS/CLASSIC)</t>
  </si>
  <si>
    <t>CV  WISUDA</t>
  </si>
  <si>
    <t>KO 0873</t>
  </si>
  <si>
    <t>CUTTER 9 MM KENKO A-300 (KECIL)</t>
  </si>
  <si>
    <t>MESIN LABEL HARGA KENKO MX-6600N (10 Dgt, 2 Line, A/N-N)</t>
  </si>
  <si>
    <t>GRS</t>
  </si>
  <si>
    <t>BINDER CLIP JOYKO 107</t>
  </si>
  <si>
    <t>DESK SET KENKO K-8312 ORGANIZER</t>
  </si>
  <si>
    <t>KO 0875</t>
  </si>
  <si>
    <t>PAPER CLIP WARNA KENKO 3100</t>
  </si>
  <si>
    <t>PUSH PIN KENKO PN-30 WARNA</t>
  </si>
  <si>
    <t>BENSIA SF-9939 A ISI 32 PC (LOVE DADU)</t>
  </si>
  <si>
    <t>KO 0945</t>
  </si>
  <si>
    <t>LS</t>
  </si>
  <si>
    <t>GEL PEN KENKO KE-600 WINJELLER</t>
  </si>
  <si>
    <t>ASNI / YO</t>
  </si>
  <si>
    <t>G 0881</t>
  </si>
  <si>
    <t>CORRECTION FLUID KENKO KE-108</t>
  </si>
  <si>
    <t>CV  GANESHA</t>
  </si>
  <si>
    <t>WONOSOBO</t>
  </si>
  <si>
    <t>KO 0953</t>
  </si>
  <si>
    <t>BINDER CLIP JOYKO 155</t>
  </si>
  <si>
    <t>LABEL HARGA JOYKO LB-2RL (1 LINE PUTIH)</t>
  </si>
  <si>
    <t>KO 0885</t>
  </si>
  <si>
    <t>STAPLER KENKO HD-10 D</t>
  </si>
  <si>
    <t>ISI CUTTER 18 MM KENKO L-150 (BESAR)</t>
  </si>
  <si>
    <t>STAPLER KENKO HD-10</t>
  </si>
  <si>
    <t>KO 0960</t>
  </si>
  <si>
    <t>HARNOYO</t>
  </si>
  <si>
    <t>(  BENDAN  )</t>
  </si>
  <si>
    <t>PEKALONGAN</t>
  </si>
  <si>
    <t>KO 1505</t>
  </si>
  <si>
    <t>STAPLER KENKO HD-50</t>
  </si>
  <si>
    <t>LABEL HARGA JOYKO LB-3 (2 LINE KUNING FLUOR)</t>
  </si>
  <si>
    <t>PAPER TRIGONAL CLIP KENKO NO. 3</t>
  </si>
  <si>
    <t>KO 0958</t>
  </si>
  <si>
    <t>GEL PEN KENKO K-1 HITAM</t>
  </si>
  <si>
    <t>G 1507</t>
  </si>
  <si>
    <t>CORRECTION FLUID KENKO KE-01</t>
  </si>
  <si>
    <t>KO 0964</t>
  </si>
  <si>
    <t>BINDER CLIP KENKO NO. 105</t>
  </si>
  <si>
    <t>BINDER CLIP KENKO NO. 155</t>
  </si>
  <si>
    <t>KO 0965</t>
  </si>
  <si>
    <t>STIP / PENGHAPUS JOYKO 526-B40P PUTIH</t>
  </si>
  <si>
    <t>STIP / PENGHAPUS JOYKO 526-B20 PUTIH</t>
  </si>
  <si>
    <t>LABEL HARGA KENKO 6001-2R (1 LINE) isi 10 rol</t>
  </si>
  <si>
    <t xml:space="preserve"> </t>
  </si>
  <si>
    <t>KO 0968</t>
  </si>
  <si>
    <t>JANGKA (MATH SET) JOYKO MS-25</t>
  </si>
  <si>
    <t>LEM STICK JOYKO 8 GR GS-100 isi 24 pc</t>
  </si>
  <si>
    <t>CRAYON / OIL PASTEL JOYKO OP-12CHC COMPACT</t>
  </si>
  <si>
    <t>CUTTER 18 MM JOYKO L-500 + ISI (BESAR)</t>
  </si>
  <si>
    <t>LEM LIQUID (CAIR) JOYKO GL-R35 (35 ML)</t>
  </si>
  <si>
    <t>BINDER CLIP KENKO NO. 200</t>
  </si>
  <si>
    <t>KO 0977</t>
  </si>
  <si>
    <t>KO 0976</t>
  </si>
  <si>
    <t>CORRECTION FLUID KENKO KE-823M</t>
  </si>
  <si>
    <t>CV RAINBOW NUSANTARA</t>
  </si>
  <si>
    <t>KO 0812</t>
  </si>
  <si>
    <t>STAND PEN KENKO STP-100SG</t>
  </si>
  <si>
    <t>HAND TALLY COUNTER KENKO HT-302</t>
  </si>
  <si>
    <t>MECHANICAL PENCIL 0.5 MM KENKO MP-07</t>
  </si>
  <si>
    <t>PENSIL WARNA KENKO CP-12HALF CLASSIC (PENDEK)</t>
  </si>
  <si>
    <t>GARISAN BESI (STAINLESS STEEL) KENKO 100 CM / 1 M</t>
  </si>
  <si>
    <t>STAMP PLATE NUMBER KENKO N-38 (Cap Nomer)</t>
  </si>
  <si>
    <t>DATE STAMP KENKO D-4 (Cap Tanggal 4 Mm)</t>
  </si>
  <si>
    <t>GARISAN BESI (STAINLESS STEEL) KENKO 15 CM</t>
  </si>
  <si>
    <t>G 0984</t>
  </si>
  <si>
    <t>TAPE CUTTER JOYKO TD-103</t>
  </si>
  <si>
    <t>STAPLER HEAVY DUTY JOYKO HD-12N/13</t>
  </si>
  <si>
    <t>G 1521</t>
  </si>
  <si>
    <t>CORRECTION TAPE JOYKO CT-507</t>
  </si>
  <si>
    <t>ISI PENSIL 2B 2.0 MM JOYKO PL-10</t>
  </si>
  <si>
    <t>ISI PENSIL 2B 2.0 MM JOYKO PL-11</t>
  </si>
  <si>
    <t>CV  TIARA</t>
  </si>
  <si>
    <t>SOLO</t>
  </si>
  <si>
    <t>N 0989</t>
  </si>
  <si>
    <t>GEL PEN TIZO 1.0 MM TG-340 BIRU</t>
  </si>
  <si>
    <t>GEL PEN TIZO 1.0 MM TG-340 HITAM</t>
  </si>
  <si>
    <t>CV  UTAMA  PUTRA</t>
  </si>
  <si>
    <t>TULUNG AGUNG</t>
  </si>
  <si>
    <t>KO 0990</t>
  </si>
  <si>
    <t>GEL PEN KENKO FUN GEL</t>
  </si>
  <si>
    <t>GEL PEN KENKO SAHARA</t>
  </si>
  <si>
    <t>GEL PEN KENKO SAHARA SNACK</t>
  </si>
  <si>
    <t>KO 1530</t>
  </si>
  <si>
    <t>CRAYON / OIL PASTEL KENKO 18W GARDEN</t>
  </si>
  <si>
    <t>CRAYON / OIL PASTEL KENKO 12W GARDEN</t>
  </si>
  <si>
    <t>DOUBLE TAPE KENKO 12 MM - BLUE CORE (1/2")</t>
  </si>
  <si>
    <t>CORRECTION TAPE KENKO CT-634N (8M x 5MM)</t>
  </si>
  <si>
    <t>CORRECTION TAPE KENKO CT-802N (8M x 5MM)</t>
  </si>
  <si>
    <t>CORRECTION TAPE KENKO CT-902P (12M x 5MM) TRANSPARAN</t>
  </si>
  <si>
    <t>KO 0993</t>
  </si>
  <si>
    <t>KO 0994</t>
  </si>
  <si>
    <t>CV  DWI  JAYA</t>
  </si>
  <si>
    <t>YOGYAKARTA</t>
  </si>
  <si>
    <t>G 1542</t>
  </si>
  <si>
    <t>STAPLER JOYKO HD-10</t>
  </si>
  <si>
    <t>STAPLER HEAVY DUTY JOYKO HD-12N/24</t>
  </si>
  <si>
    <t>CORRECTION TAPE JOYKO CT-522</t>
  </si>
  <si>
    <t>SIDOARJO</t>
  </si>
  <si>
    <t>G 1657</t>
  </si>
  <si>
    <t>PC</t>
  </si>
  <si>
    <t>CRAYON / OIL PASTEL JOYKO OP-18S PP CASE SEA WORLD</t>
  </si>
  <si>
    <t>CRAYON / OIL PASTEL JOYKO OP-12S PP CASE SEA WORLD</t>
  </si>
  <si>
    <t>SET</t>
  </si>
  <si>
    <t>GEL PEN SET JOYKO GPC-309S DIAMOND ART</t>
  </si>
  <si>
    <t>CORRECTION FLUID JOYKO CF-S221</t>
  </si>
  <si>
    <t>NOVI / YO</t>
  </si>
  <si>
    <t>KO 1658</t>
  </si>
  <si>
    <t>CRAYON / OIL PASTEL JOYKO OP-24S PP CASE SEA WORLD</t>
  </si>
  <si>
    <t>CORRECTION TAPE KENKO CT-310SL</t>
  </si>
  <si>
    <t>CORRECTION TAPE KENKO CT-202N</t>
  </si>
  <si>
    <t>CORRECTION TAPE KENKO CT-309</t>
  </si>
  <si>
    <t>CORRECTION TAPE KENKO CT-210SL</t>
  </si>
  <si>
    <t>KO 1661</t>
  </si>
  <si>
    <t>CORRECTION FLUID KENKO KE-301</t>
  </si>
  <si>
    <t>G 1570</t>
  </si>
  <si>
    <t>LEM LIQUID (CAIR) JOYKO GL-W02</t>
  </si>
  <si>
    <t>CORRECTION TAPE KENKO CT-202N (6M x 5MM)</t>
  </si>
  <si>
    <t>RISMA / YO</t>
  </si>
  <si>
    <t>KO 0723</t>
  </si>
  <si>
    <t>LEM STICK KENKO 25 GR (BESAR) isi 12 pc</t>
  </si>
  <si>
    <t>G 1575</t>
  </si>
  <si>
    <t>CALCULATOR JOYKO CC-15A</t>
  </si>
  <si>
    <t>MESIN LABEL HARGA JOYKO MX-5500M (8 DIGITS, 1 LINE)</t>
  </si>
  <si>
    <t>GEL PEN KENKO HI-TECH-H 0.28 MM</t>
  </si>
  <si>
    <t>GEL INK TIANJIAO TZ-501</t>
  </si>
  <si>
    <t>N 1717</t>
  </si>
  <si>
    <t>NOBI / CONDRO</t>
  </si>
  <si>
    <t>KO 1584</t>
  </si>
  <si>
    <t>STIP / PENGHAPUS KENKO ERW-40SQ PUTIH</t>
  </si>
  <si>
    <t>STIP / PENGHAPUS KENKO ERW-20SQ PUTIH</t>
  </si>
  <si>
    <t>STIP / PENGHAPUS KENKO ERB-40SQ HITAM</t>
  </si>
  <si>
    <t>GTS</t>
  </si>
  <si>
    <t>BINDER CLIP KENKO NO. 111</t>
  </si>
  <si>
    <t>KO 1723</t>
  </si>
  <si>
    <t>DOS</t>
  </si>
  <si>
    <t>ASNI / CONDRO</t>
  </si>
  <si>
    <t>KO 1724</t>
  </si>
  <si>
    <t>YO</t>
  </si>
  <si>
    <t>KO 1757</t>
  </si>
  <si>
    <t>KO 1758</t>
  </si>
  <si>
    <t>CV  SINAR  CAHAYA  NIRMALA</t>
  </si>
  <si>
    <t>BREBES</t>
  </si>
  <si>
    <t>CRAYON / OIL PASTEL PUTAR JOYKO TWCR-12S (PANJANG)</t>
  </si>
  <si>
    <t>GEL PEN JOYKO GP-265 Q-GEL Hitam</t>
  </si>
  <si>
    <t>BUKU PERSEDIAAN BARANG (BPB) FOLIO</t>
  </si>
  <si>
    <t>LOOSE LEAF KENKO A5-LL 50-2070</t>
  </si>
  <si>
    <t>ISI CUTTER 9 MM KENKO A-100 (KECIL)</t>
  </si>
  <si>
    <t>BINDER CLIP JOYKO NO.107</t>
  </si>
  <si>
    <t>KO 1691</t>
  </si>
  <si>
    <t>KO 1563</t>
  </si>
  <si>
    <t>CV DWI JAYA</t>
  </si>
  <si>
    <t>PUNCH KENKO NO. 40XL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</si>
</sst>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425">
    <xf numFmtId="0" fontId="0" fillId="0" borderId="0" xfId="0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/>
    <xf numFmtId="10" fontId="2" fillId="0" borderId="0" xfId="0" applyNumberFormat="1" applyFont="1" applyFill="1" applyBorder="1"/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14" fillId="0" borderId="7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2" fillId="0" borderId="0" xfId="0" applyFont="1" applyFill="1" applyBorder="1"/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10" fontId="1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10" fontId="2" fillId="2" borderId="0" xfId="0" applyNumberFormat="1" applyFont="1" applyFill="1" applyBorder="1"/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14" fillId="2" borderId="7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10" fontId="1" fillId="3" borderId="0" xfId="0" applyNumberFormat="1" applyFont="1" applyFill="1"/>
    <xf numFmtId="0" fontId="2" fillId="3" borderId="0" xfId="0" applyFont="1" applyFill="1"/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10" fontId="2" fillId="3" borderId="0" xfId="0" applyNumberFormat="1" applyFont="1" applyFill="1" applyBorder="1"/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14" fillId="3" borderId="7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41" fontId="0" fillId="0" borderId="0" xfId="0" applyNumberFormat="1" applyFill="1"/>
    <xf numFmtId="41" fontId="3" fillId="0" borderId="1" xfId="0" applyNumberFormat="1" applyFont="1" applyFill="1" applyBorder="1" applyAlignment="1">
      <alignment horizontal="left" vertical="center"/>
    </xf>
    <xf numFmtId="41" fontId="4" fillId="0" borderId="0" xfId="0" applyNumberFormat="1" applyFont="1" applyFill="1" applyBorder="1" applyAlignment="1">
      <alignment horizontal="left"/>
    </xf>
    <xf numFmtId="41" fontId="3" fillId="0" borderId="0" xfId="0" applyNumberFormat="1" applyFont="1" applyFill="1" applyAlignment="1">
      <alignment horizontal="left"/>
    </xf>
    <xf numFmtId="41" fontId="3" fillId="0" borderId="12" xfId="0" applyNumberFormat="1" applyFont="1" applyFill="1" applyBorder="1" applyAlignment="1">
      <alignment horizontal="center" vertical="center"/>
    </xf>
    <xf numFmtId="41" fontId="3" fillId="0" borderId="16" xfId="0" applyNumberFormat="1" applyFont="1" applyFill="1" applyBorder="1" applyAlignment="1">
      <alignment horizontal="center" vertical="center"/>
    </xf>
    <xf numFmtId="41" fontId="6" fillId="0" borderId="20" xfId="0" applyNumberFormat="1" applyFont="1" applyFill="1" applyBorder="1" applyAlignment="1"/>
    <xf numFmtId="41" fontId="6" fillId="0" borderId="21" xfId="0" applyNumberFormat="1" applyFont="1" applyFill="1" applyBorder="1" applyAlignment="1"/>
    <xf numFmtId="41" fontId="6" fillId="0" borderId="0" xfId="0" applyNumberFormat="1" applyFont="1" applyFill="1" applyBorder="1" applyAlignment="1">
      <alignment horizontal="center"/>
    </xf>
    <xf numFmtId="41" fontId="6" fillId="0" borderId="0" xfId="0" applyNumberFormat="1" applyFont="1" applyFill="1" applyAlignment="1">
      <alignment horizontal="center"/>
    </xf>
    <xf numFmtId="41" fontId="6" fillId="0" borderId="0" xfId="0" applyNumberFormat="1" applyFont="1" applyFill="1" applyAlignment="1"/>
    <xf numFmtId="41" fontId="6" fillId="0" borderId="10" xfId="0" applyNumberFormat="1" applyFont="1" applyFill="1" applyBorder="1" applyAlignment="1">
      <alignment horizontal="center"/>
    </xf>
    <xf numFmtId="41" fontId="6" fillId="0" borderId="0" xfId="0" applyNumberFormat="1" applyFont="1" applyFill="1" applyBorder="1"/>
    <xf numFmtId="41" fontId="6" fillId="0" borderId="0" xfId="0" applyNumberFormat="1" applyFont="1" applyFill="1" applyBorder="1" applyAlignment="1">
      <alignment horizontal="left"/>
    </xf>
    <xf numFmtId="41" fontId="2" fillId="0" borderId="0" xfId="0" applyNumberFormat="1" applyFont="1" applyFill="1" applyBorder="1" applyAlignment="1"/>
    <xf numFmtId="41" fontId="0" fillId="2" borderId="0" xfId="0" applyNumberFormat="1" applyFill="1"/>
    <xf numFmtId="41" fontId="3" fillId="2" borderId="1" xfId="0" applyNumberFormat="1" applyFont="1" applyFill="1" applyBorder="1" applyAlignment="1">
      <alignment horizontal="left" vertical="center"/>
    </xf>
    <xf numFmtId="41" fontId="4" fillId="2" borderId="0" xfId="0" applyNumberFormat="1" applyFont="1" applyFill="1" applyBorder="1" applyAlignment="1">
      <alignment horizontal="left"/>
    </xf>
    <xf numFmtId="41" fontId="3" fillId="2" borderId="0" xfId="0" applyNumberFormat="1" applyFont="1" applyFill="1" applyAlignment="1">
      <alignment horizontal="left"/>
    </xf>
    <xf numFmtId="41" fontId="3" fillId="2" borderId="12" xfId="0" applyNumberFormat="1" applyFont="1" applyFill="1" applyBorder="1" applyAlignment="1">
      <alignment horizontal="center" vertical="center"/>
    </xf>
    <xf numFmtId="41" fontId="3" fillId="2" borderId="16" xfId="0" applyNumberFormat="1" applyFont="1" applyFill="1" applyBorder="1" applyAlignment="1">
      <alignment horizontal="center" vertical="center"/>
    </xf>
    <xf numFmtId="41" fontId="6" fillId="2" borderId="21" xfId="0" applyNumberFormat="1" applyFont="1" applyFill="1" applyBorder="1" applyAlignment="1"/>
    <xf numFmtId="41" fontId="6" fillId="2" borderId="0" xfId="0" applyNumberFormat="1" applyFont="1" applyFill="1" applyBorder="1" applyAlignment="1">
      <alignment horizontal="center"/>
    </xf>
    <xf numFmtId="41" fontId="6" fillId="2" borderId="0" xfId="0" applyNumberFormat="1" applyFont="1" applyFill="1" applyAlignment="1">
      <alignment horizontal="center"/>
    </xf>
    <xf numFmtId="41" fontId="6" fillId="2" borderId="0" xfId="0" applyNumberFormat="1" applyFont="1" applyFill="1" applyAlignment="1"/>
    <xf numFmtId="41" fontId="6" fillId="2" borderId="10" xfId="0" applyNumberFormat="1" applyFont="1" applyFill="1" applyBorder="1" applyAlignment="1">
      <alignment horizontal="center"/>
    </xf>
    <xf numFmtId="41" fontId="6" fillId="2" borderId="0" xfId="0" applyNumberFormat="1" applyFont="1" applyFill="1" applyBorder="1"/>
    <xf numFmtId="41" fontId="6" fillId="2" borderId="0" xfId="0" applyNumberFormat="1" applyFont="1" applyFill="1" applyBorder="1" applyAlignment="1">
      <alignment horizontal="left"/>
    </xf>
    <xf numFmtId="41" fontId="2" fillId="2" borderId="0" xfId="0" applyNumberFormat="1" applyFont="1" applyFill="1" applyBorder="1" applyAlignment="1"/>
    <xf numFmtId="41" fontId="0" fillId="3" borderId="0" xfId="0" applyNumberFormat="1" applyFill="1"/>
    <xf numFmtId="41" fontId="3" fillId="3" borderId="1" xfId="0" applyNumberFormat="1" applyFont="1" applyFill="1" applyBorder="1" applyAlignment="1">
      <alignment horizontal="left" vertical="center"/>
    </xf>
    <xf numFmtId="41" fontId="4" fillId="3" borderId="0" xfId="0" applyNumberFormat="1" applyFont="1" applyFill="1" applyBorder="1" applyAlignment="1">
      <alignment horizontal="left"/>
    </xf>
    <xf numFmtId="41" fontId="3" fillId="3" borderId="0" xfId="0" applyNumberFormat="1" applyFont="1" applyFill="1" applyAlignment="1">
      <alignment horizontal="left"/>
    </xf>
    <xf numFmtId="41" fontId="3" fillId="3" borderId="12" xfId="0" applyNumberFormat="1" applyFont="1" applyFill="1" applyBorder="1" applyAlignment="1">
      <alignment horizontal="center" vertical="center"/>
    </xf>
    <xf numFmtId="41" fontId="3" fillId="3" borderId="16" xfId="0" applyNumberFormat="1" applyFont="1" applyFill="1" applyBorder="1" applyAlignment="1">
      <alignment horizontal="center" vertical="center"/>
    </xf>
    <xf numFmtId="41" fontId="6" fillId="3" borderId="21" xfId="0" applyNumberFormat="1" applyFont="1" applyFill="1" applyBorder="1" applyAlignment="1"/>
    <xf numFmtId="41" fontId="6" fillId="3" borderId="0" xfId="0" applyNumberFormat="1" applyFont="1" applyFill="1" applyBorder="1" applyAlignment="1">
      <alignment horizontal="center"/>
    </xf>
    <xf numFmtId="41" fontId="6" fillId="3" borderId="0" xfId="0" applyNumberFormat="1" applyFont="1" applyFill="1" applyAlignment="1">
      <alignment horizontal="center"/>
    </xf>
    <xf numFmtId="41" fontId="6" fillId="3" borderId="0" xfId="0" applyNumberFormat="1" applyFont="1" applyFill="1" applyAlignment="1"/>
    <xf numFmtId="41" fontId="6" fillId="3" borderId="10" xfId="0" applyNumberFormat="1" applyFont="1" applyFill="1" applyBorder="1" applyAlignment="1">
      <alignment horizontal="center"/>
    </xf>
    <xf numFmtId="41" fontId="6" fillId="3" borderId="0" xfId="0" applyNumberFormat="1" applyFont="1" applyFill="1" applyBorder="1"/>
    <xf numFmtId="41" fontId="6" fillId="3" borderId="0" xfId="0" applyNumberFormat="1" applyFont="1" applyFill="1" applyBorder="1" applyAlignment="1">
      <alignment horizontal="left"/>
    </xf>
    <xf numFmtId="41" fontId="2" fillId="3" borderId="0" xfId="0" applyNumberFormat="1" applyFont="1" applyFill="1" applyBorder="1" applyAlignment="1"/>
    <xf numFmtId="41" fontId="4" fillId="0" borderId="2" xfId="0" applyNumberFormat="1" applyFont="1" applyFill="1" applyBorder="1" applyAlignment="1">
      <alignment horizontal="center"/>
    </xf>
    <xf numFmtId="41" fontId="4" fillId="0" borderId="0" xfId="0" applyNumberFormat="1" applyFont="1" applyFill="1" applyBorder="1" applyAlignment="1">
      <alignment horizontal="center"/>
    </xf>
    <xf numFmtId="41" fontId="3" fillId="0" borderId="0" xfId="0" applyNumberFormat="1" applyFont="1" applyFill="1" applyAlignment="1">
      <alignment horizontal="center"/>
    </xf>
    <xf numFmtId="41" fontId="3" fillId="0" borderId="16" xfId="0" applyNumberFormat="1" applyFont="1" applyFill="1" applyBorder="1" applyAlignment="1">
      <alignment vertical="center"/>
    </xf>
    <xf numFmtId="41" fontId="6" fillId="0" borderId="10" xfId="0" applyNumberFormat="1" applyFont="1" applyFill="1" applyBorder="1"/>
    <xf numFmtId="41" fontId="6" fillId="0" borderId="0" xfId="0" applyNumberFormat="1" applyFont="1" applyFill="1"/>
    <xf numFmtId="41" fontId="4" fillId="2" borderId="2" xfId="0" applyNumberFormat="1" applyFont="1" applyFill="1" applyBorder="1" applyAlignment="1">
      <alignment horizontal="center"/>
    </xf>
    <xf numFmtId="41" fontId="4" fillId="2" borderId="0" xfId="0" applyNumberFormat="1" applyFont="1" applyFill="1" applyBorder="1" applyAlignment="1">
      <alignment horizontal="center"/>
    </xf>
    <xf numFmtId="41" fontId="3" fillId="2" borderId="0" xfId="0" applyNumberFormat="1" applyFont="1" applyFill="1" applyAlignment="1">
      <alignment horizontal="center"/>
    </xf>
    <xf numFmtId="41" fontId="3" fillId="2" borderId="16" xfId="0" applyNumberFormat="1" applyFont="1" applyFill="1" applyBorder="1" applyAlignment="1">
      <alignment vertical="center"/>
    </xf>
    <xf numFmtId="41" fontId="6" fillId="2" borderId="10" xfId="0" applyNumberFormat="1" applyFont="1" applyFill="1" applyBorder="1"/>
    <xf numFmtId="41" fontId="6" fillId="2" borderId="0" xfId="0" applyNumberFormat="1" applyFont="1" applyFill="1"/>
    <xf numFmtId="41" fontId="4" fillId="3" borderId="2" xfId="0" applyNumberFormat="1" applyFont="1" applyFill="1" applyBorder="1" applyAlignment="1">
      <alignment horizontal="center"/>
    </xf>
    <xf numFmtId="41" fontId="4" fillId="3" borderId="0" xfId="0" applyNumberFormat="1" applyFont="1" applyFill="1" applyBorder="1" applyAlignment="1">
      <alignment horizontal="center"/>
    </xf>
    <xf numFmtId="41" fontId="3" fillId="3" borderId="0" xfId="0" applyNumberFormat="1" applyFont="1" applyFill="1" applyAlignment="1">
      <alignment horizontal="center"/>
    </xf>
    <xf numFmtId="41" fontId="3" fillId="3" borderId="16" xfId="0" applyNumberFormat="1" applyFont="1" applyFill="1" applyBorder="1" applyAlignment="1">
      <alignment vertical="center"/>
    </xf>
    <xf numFmtId="41" fontId="6" fillId="3" borderId="10" xfId="0" applyNumberFormat="1" applyFont="1" applyFill="1" applyBorder="1"/>
    <xf numFmtId="41" fontId="6" fillId="3" borderId="0" xfId="0" applyNumberFormat="1" applyFont="1" applyFill="1"/>
    <xf numFmtId="41" fontId="5" fillId="0" borderId="0" xfId="0" applyNumberFormat="1" applyFont="1" applyFill="1" applyBorder="1" applyAlignment="1">
      <alignment horizontal="left"/>
    </xf>
    <xf numFmtId="41" fontId="5" fillId="2" borderId="0" xfId="0" applyNumberFormat="1" applyFont="1" applyFill="1" applyBorder="1" applyAlignment="1">
      <alignment horizontal="left"/>
    </xf>
    <xf numFmtId="41" fontId="5" fillId="3" borderId="0" xfId="0" applyNumberFormat="1" applyFont="1" applyFill="1" applyBorder="1" applyAlignment="1">
      <alignment horizontal="left"/>
    </xf>
    <xf numFmtId="41" fontId="0" fillId="0" borderId="0" xfId="0" applyNumberFormat="1" applyFill="1" applyAlignment="1">
      <alignment horizontal="left"/>
    </xf>
    <xf numFmtId="41" fontId="6" fillId="0" borderId="0" xfId="0" applyNumberFormat="1" applyFont="1" applyFill="1" applyAlignment="1">
      <alignment horizontal="left"/>
    </xf>
    <xf numFmtId="41" fontId="3" fillId="0" borderId="14" xfId="0" applyNumberFormat="1" applyFont="1" applyFill="1" applyBorder="1" applyAlignment="1">
      <alignment horizontal="left" vertical="center"/>
    </xf>
    <xf numFmtId="41" fontId="3" fillId="0" borderId="18" xfId="0" applyNumberFormat="1" applyFont="1" applyFill="1" applyBorder="1" applyAlignment="1">
      <alignment horizontal="left" vertical="center"/>
    </xf>
    <xf numFmtId="41" fontId="0" fillId="2" borderId="0" xfId="0" applyNumberFormat="1" applyFill="1" applyAlignment="1">
      <alignment horizontal="left"/>
    </xf>
    <xf numFmtId="41" fontId="6" fillId="2" borderId="0" xfId="0" applyNumberFormat="1" applyFont="1" applyFill="1" applyAlignment="1">
      <alignment horizontal="left"/>
    </xf>
    <xf numFmtId="41" fontId="3" fillId="2" borderId="14" xfId="0" applyNumberFormat="1" applyFont="1" applyFill="1" applyBorder="1" applyAlignment="1">
      <alignment horizontal="left" vertical="center"/>
    </xf>
    <xf numFmtId="41" fontId="3" fillId="2" borderId="18" xfId="0" applyNumberFormat="1" applyFont="1" applyFill="1" applyBorder="1" applyAlignment="1">
      <alignment horizontal="left" vertical="center"/>
    </xf>
    <xf numFmtId="41" fontId="0" fillId="3" borderId="0" xfId="0" applyNumberFormat="1" applyFill="1" applyAlignment="1">
      <alignment horizontal="left"/>
    </xf>
    <xf numFmtId="41" fontId="6" fillId="3" borderId="0" xfId="0" applyNumberFormat="1" applyFont="1" applyFill="1" applyAlignment="1">
      <alignment horizontal="left"/>
    </xf>
    <xf numFmtId="41" fontId="3" fillId="3" borderId="14" xfId="0" applyNumberFormat="1" applyFont="1" applyFill="1" applyBorder="1" applyAlignment="1">
      <alignment horizontal="left" vertical="center"/>
    </xf>
    <xf numFmtId="41" fontId="3" fillId="3" borderId="18" xfId="0" applyNumberFormat="1" applyFont="1" applyFill="1" applyBorder="1" applyAlignment="1">
      <alignment horizontal="left" vertical="center"/>
    </xf>
    <xf numFmtId="41" fontId="5" fillId="0" borderId="2" xfId="0" quotePrefix="1" applyNumberFormat="1" applyFont="1" applyFill="1" applyBorder="1" applyAlignment="1">
      <alignment horizontal="left"/>
    </xf>
    <xf numFmtId="41" fontId="5" fillId="0" borderId="2" xfId="0" applyNumberFormat="1" applyFont="1" applyFill="1" applyBorder="1" applyAlignment="1">
      <alignment horizontal="left"/>
    </xf>
    <xf numFmtId="41" fontId="3" fillId="0" borderId="13" xfId="0" applyNumberFormat="1" applyFont="1" applyFill="1" applyBorder="1" applyAlignment="1">
      <alignment horizontal="left" vertical="center"/>
    </xf>
    <xf numFmtId="41" fontId="3" fillId="0" borderId="17" xfId="0" applyNumberFormat="1" applyFont="1" applyFill="1" applyBorder="1" applyAlignment="1">
      <alignment horizontal="left" vertical="center"/>
    </xf>
    <xf numFmtId="41" fontId="6" fillId="0" borderId="8" xfId="0" applyNumberFormat="1" applyFont="1" applyFill="1" applyBorder="1" applyAlignment="1">
      <alignment horizontal="left"/>
    </xf>
    <xf numFmtId="41" fontId="6" fillId="0" borderId="11" xfId="0" applyNumberFormat="1" applyFont="1" applyFill="1" applyBorder="1" applyAlignment="1">
      <alignment horizontal="left"/>
    </xf>
    <xf numFmtId="41" fontId="5" fillId="2" borderId="2" xfId="0" quotePrefix="1" applyNumberFormat="1" applyFont="1" applyFill="1" applyBorder="1" applyAlignment="1">
      <alignment horizontal="left"/>
    </xf>
    <xf numFmtId="41" fontId="5" fillId="2" borderId="2" xfId="0" applyNumberFormat="1" applyFont="1" applyFill="1" applyBorder="1" applyAlignment="1">
      <alignment horizontal="left"/>
    </xf>
    <xf numFmtId="41" fontId="3" fillId="2" borderId="13" xfId="0" applyNumberFormat="1" applyFont="1" applyFill="1" applyBorder="1" applyAlignment="1">
      <alignment horizontal="left" vertical="center"/>
    </xf>
    <xf numFmtId="41" fontId="3" fillId="2" borderId="17" xfId="0" applyNumberFormat="1" applyFont="1" applyFill="1" applyBorder="1" applyAlignment="1">
      <alignment horizontal="left" vertical="center"/>
    </xf>
    <xf numFmtId="41" fontId="6" fillId="2" borderId="8" xfId="0" applyNumberFormat="1" applyFont="1" applyFill="1" applyBorder="1" applyAlignment="1">
      <alignment horizontal="left"/>
    </xf>
    <xf numFmtId="41" fontId="6" fillId="2" borderId="11" xfId="0" applyNumberFormat="1" applyFont="1" applyFill="1" applyBorder="1" applyAlignment="1">
      <alignment horizontal="left"/>
    </xf>
    <xf numFmtId="41" fontId="5" fillId="3" borderId="2" xfId="0" quotePrefix="1" applyNumberFormat="1" applyFont="1" applyFill="1" applyBorder="1" applyAlignment="1">
      <alignment horizontal="left"/>
    </xf>
    <xf numFmtId="41" fontId="5" fillId="3" borderId="2" xfId="0" applyNumberFormat="1" applyFont="1" applyFill="1" applyBorder="1" applyAlignment="1">
      <alignment horizontal="left"/>
    </xf>
    <xf numFmtId="41" fontId="3" fillId="3" borderId="13" xfId="0" applyNumberFormat="1" applyFont="1" applyFill="1" applyBorder="1" applyAlignment="1">
      <alignment horizontal="left" vertical="center"/>
    </xf>
    <xf numFmtId="41" fontId="3" fillId="3" borderId="17" xfId="0" applyNumberFormat="1" applyFont="1" applyFill="1" applyBorder="1" applyAlignment="1">
      <alignment horizontal="left" vertical="center"/>
    </xf>
    <xf numFmtId="41" fontId="6" fillId="3" borderId="8" xfId="0" applyNumberFormat="1" applyFont="1" applyFill="1" applyBorder="1" applyAlignment="1">
      <alignment horizontal="left"/>
    </xf>
    <xf numFmtId="41" fontId="6" fillId="3" borderId="11" xfId="0" applyNumberFormat="1" applyFont="1" applyFill="1" applyBorder="1" applyAlignment="1">
      <alignment horizontal="left"/>
    </xf>
    <xf numFmtId="41" fontId="0" fillId="0" borderId="0" xfId="0" applyNumberFormat="1" applyFill="1" applyAlignment="1">
      <alignment horizontal="left" vertical="center"/>
    </xf>
    <xf numFmtId="41" fontId="5" fillId="0" borderId="3" xfId="0" applyNumberFormat="1" applyFont="1" applyFill="1" applyBorder="1" applyAlignment="1">
      <alignment horizontal="left" vertical="center"/>
    </xf>
    <xf numFmtId="41" fontId="5" fillId="0" borderId="0" xfId="0" applyNumberFormat="1" applyFont="1" applyFill="1" applyBorder="1" applyAlignment="1">
      <alignment horizontal="left" vertical="center"/>
    </xf>
    <xf numFmtId="41" fontId="6" fillId="0" borderId="0" xfId="0" applyNumberFormat="1" applyFont="1" applyFill="1" applyAlignment="1">
      <alignment horizontal="left" vertical="center"/>
    </xf>
    <xf numFmtId="41" fontId="18" fillId="0" borderId="0" xfId="0" applyNumberFormat="1" applyFont="1" applyFill="1" applyBorder="1" applyAlignment="1">
      <alignment horizontal="left" vertical="center"/>
    </xf>
    <xf numFmtId="41" fontId="18" fillId="0" borderId="7" xfId="2" applyNumberFormat="1" applyFont="1" applyFill="1" applyBorder="1" applyAlignment="1">
      <alignment horizontal="left" vertical="center"/>
    </xf>
    <xf numFmtId="41" fontId="6" fillId="0" borderId="9" xfId="0" applyNumberFormat="1" applyFont="1" applyFill="1" applyBorder="1" applyAlignment="1">
      <alignment horizontal="left" vertical="center"/>
    </xf>
    <xf numFmtId="41" fontId="6" fillId="0" borderId="0" xfId="0" applyNumberFormat="1" applyFont="1" applyFill="1" applyBorder="1" applyAlignment="1">
      <alignment horizontal="left" vertical="center"/>
    </xf>
    <xf numFmtId="41" fontId="2" fillId="0" borderId="0" xfId="0" applyNumberFormat="1" applyFont="1" applyFill="1" applyBorder="1" applyAlignment="1">
      <alignment horizontal="left" vertical="center"/>
    </xf>
    <xf numFmtId="41" fontId="0" fillId="2" borderId="0" xfId="0" applyNumberFormat="1" applyFill="1" applyAlignment="1">
      <alignment horizontal="left" vertical="center"/>
    </xf>
    <xf numFmtId="41" fontId="5" fillId="2" borderId="3" xfId="0" applyNumberFormat="1" applyFont="1" applyFill="1" applyBorder="1" applyAlignment="1">
      <alignment horizontal="left" vertical="center"/>
    </xf>
    <xf numFmtId="41" fontId="5" fillId="2" borderId="0" xfId="0" applyNumberFormat="1" applyFont="1" applyFill="1" applyBorder="1" applyAlignment="1">
      <alignment horizontal="left" vertical="center"/>
    </xf>
    <xf numFmtId="41" fontId="6" fillId="2" borderId="0" xfId="0" applyNumberFormat="1" applyFont="1" applyFill="1" applyAlignment="1">
      <alignment horizontal="left" vertical="center"/>
    </xf>
    <xf numFmtId="41" fontId="18" fillId="2" borderId="0" xfId="0" applyNumberFormat="1" applyFont="1" applyFill="1" applyBorder="1" applyAlignment="1">
      <alignment horizontal="left" vertical="center"/>
    </xf>
    <xf numFmtId="41" fontId="18" fillId="2" borderId="7" xfId="2" applyNumberFormat="1" applyFont="1" applyFill="1" applyBorder="1" applyAlignment="1">
      <alignment horizontal="left" vertical="center"/>
    </xf>
    <xf numFmtId="41" fontId="6" fillId="2" borderId="9" xfId="0" applyNumberFormat="1" applyFont="1" applyFill="1" applyBorder="1" applyAlignment="1">
      <alignment horizontal="left" vertical="center"/>
    </xf>
    <xf numFmtId="41" fontId="6" fillId="2" borderId="0" xfId="0" applyNumberFormat="1" applyFont="1" applyFill="1" applyBorder="1" applyAlignment="1">
      <alignment horizontal="left" vertical="center"/>
    </xf>
    <xf numFmtId="41" fontId="2" fillId="2" borderId="0" xfId="0" applyNumberFormat="1" applyFont="1" applyFill="1" applyBorder="1" applyAlignment="1">
      <alignment horizontal="left" vertical="center"/>
    </xf>
    <xf numFmtId="41" fontId="0" fillId="3" borderId="0" xfId="0" applyNumberFormat="1" applyFill="1" applyAlignment="1">
      <alignment horizontal="left" vertical="center"/>
    </xf>
    <xf numFmtId="41" fontId="5" fillId="3" borderId="3" xfId="0" applyNumberFormat="1" applyFont="1" applyFill="1" applyBorder="1" applyAlignment="1">
      <alignment horizontal="left" vertical="center"/>
    </xf>
    <xf numFmtId="41" fontId="5" fillId="3" borderId="0" xfId="0" applyNumberFormat="1" applyFont="1" applyFill="1" applyBorder="1" applyAlignment="1">
      <alignment horizontal="left" vertical="center"/>
    </xf>
    <xf numFmtId="41" fontId="6" fillId="3" borderId="0" xfId="0" applyNumberFormat="1" applyFont="1" applyFill="1" applyAlignment="1">
      <alignment horizontal="left" vertical="center"/>
    </xf>
    <xf numFmtId="41" fontId="18" fillId="3" borderId="0" xfId="0" applyNumberFormat="1" applyFont="1" applyFill="1" applyBorder="1" applyAlignment="1">
      <alignment horizontal="left" vertical="center"/>
    </xf>
    <xf numFmtId="41" fontId="18" fillId="3" borderId="7" xfId="2" applyNumberFormat="1" applyFont="1" applyFill="1" applyBorder="1" applyAlignment="1">
      <alignment horizontal="left" vertical="center"/>
    </xf>
    <xf numFmtId="41" fontId="6" fillId="3" borderId="9" xfId="0" applyNumberFormat="1" applyFont="1" applyFill="1" applyBorder="1" applyAlignment="1">
      <alignment horizontal="left" vertical="center"/>
    </xf>
    <xf numFmtId="41" fontId="6" fillId="3" borderId="0" xfId="0" applyNumberFormat="1" applyFont="1" applyFill="1" applyBorder="1" applyAlignment="1">
      <alignment horizontal="left" vertical="center"/>
    </xf>
    <xf numFmtId="41" fontId="2" fillId="3" borderId="0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0" fontId="6" fillId="0" borderId="0" xfId="0" applyNumberFormat="1" applyFont="1" applyFill="1"/>
    <xf numFmtId="0" fontId="18" fillId="0" borderId="0" xfId="0" applyFont="1" applyFill="1" applyBorder="1"/>
    <xf numFmtId="0" fontId="18" fillId="0" borderId="7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6" fillId="0" borderId="0" xfId="0" quotePrefix="1" applyNumberFormat="1" applyFont="1" applyBorder="1" applyAlignment="1">
      <alignment vertical="center"/>
    </xf>
    <xf numFmtId="0" fontId="0" fillId="0" borderId="0" xfId="0" applyNumberFormat="1" applyBorder="1" applyAlignment="1">
      <alignment vertical="center"/>
    </xf>
    <xf numFmtId="41" fontId="18" fillId="0" borderId="0" xfId="0" applyNumberFormat="1" applyFont="1" applyBorder="1" applyAlignment="1">
      <alignment vertical="center"/>
    </xf>
    <xf numFmtId="0" fontId="6" fillId="0" borderId="5" xfId="0" quotePrefix="1" applyNumberFormat="1" applyFont="1" applyBorder="1" applyAlignment="1">
      <alignment horizontal="left" vertical="center"/>
    </xf>
    <xf numFmtId="0" fontId="6" fillId="0" borderId="5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1" applyNumberFormat="1" applyFont="1" applyBorder="1" applyAlignment="1">
      <alignment vertical="center"/>
    </xf>
    <xf numFmtId="0" fontId="6" fillId="0" borderId="10" xfId="0" quotePrefix="1" applyNumberFormat="1" applyFont="1" applyBorder="1" applyAlignment="1">
      <alignment vertical="center"/>
    </xf>
    <xf numFmtId="0" fontId="6" fillId="0" borderId="10" xfId="1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quotePrefix="1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6" fillId="0" borderId="2" xfId="1" applyNumberFormat="1" applyFont="1" applyBorder="1" applyAlignment="1">
      <alignment vertical="center"/>
    </xf>
    <xf numFmtId="41" fontId="6" fillId="0" borderId="2" xfId="1" applyFont="1" applyBorder="1" applyAlignment="1">
      <alignment vertical="center"/>
    </xf>
    <xf numFmtId="41" fontId="6" fillId="0" borderId="2" xfId="1" applyNumberFormat="1" applyFont="1" applyBorder="1" applyAlignment="1">
      <alignment vertical="center"/>
    </xf>
    <xf numFmtId="41" fontId="6" fillId="0" borderId="2" xfId="0" applyNumberFormat="1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quotePrefix="1" applyNumberFormat="1" applyFont="1" applyBorder="1" applyAlignment="1">
      <alignment horizontal="left" vertic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22" fillId="3" borderId="22" xfId="0" applyFont="1" applyFill="1" applyBorder="1" applyAlignment="1">
      <alignment horizontal="center"/>
    </xf>
    <xf numFmtId="0" fontId="22" fillId="3" borderId="2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22" fillId="2" borderId="22" xfId="0" applyFont="1" applyFill="1" applyBorder="1" applyAlignment="1">
      <alignment horizontal="center"/>
    </xf>
    <xf numFmtId="0" fontId="22" fillId="2" borderId="2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4"/>
      <color rgb="FFFFC8C8"/>
      <color rgb="FFFF9999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361" name="Rounded Rectangle 36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362" name="Rectangle 36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364" name="Rounded Rectangle 36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365" name="Rectangle 36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366" name="TextBox 36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367" name="Rounded Rectangle 36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368" name="Rectangle 36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369" name="TextBox 36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435" name="Rounded Rectangle 434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436" name="Rectangle 435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437" name="Rounded Rectangle 436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438" name="Rectangle 437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439" name="TextBox 438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441" name="Rectangle 440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442" name="TextBox 441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443" name="Rounded Rectangle 442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444" name="Rectangle 443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445" name="Rounded Rectangle 444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446" name="Rectangle 445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447" name="TextBox 446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448" name="Rounded Rectangle 447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449" name="Rectangle 448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450" name="TextBox 449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451" name="Rounded Rectangle 450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452" name="Rectangle 451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453" name="Rounded Rectangle 452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454" name="Rectangle 453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455" name="TextBox 454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456" name="Rounded Rectangle 455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457" name="Rectangle 456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458" name="TextBox 457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459" name="Rounded Rectangle 458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460" name="Rectangle 459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461" name="Rounded Rectangle 460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462" name="Rectangle 461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463" name="TextBox 462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464" name="Rounded Rectangle 463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465" name="Rectangle 464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466" name="TextBox 465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467" name="Rounded Rectangle 46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468" name="Rectangle 46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469" name="Rounded Rectangle 46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470" name="Rectangle 46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471" name="TextBox 47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472" name="Rounded Rectangle 47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473" name="Rectangle 47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474" name="TextBox 47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899" name="Rounded Rectangle 898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00" name="Rectangle 899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02" name="Rectangle 901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05" name="Rectangle 904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07" name="Rounded Rectangle 906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08" name="Rectangle 907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09" name="Rounded Rectangle 908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10" name="Rectangle 909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12" name="Rounded Rectangle 911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13" name="Rectangle 912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15" name="Rounded Rectangle 914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16" name="Rectangle 915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17" name="Rounded Rectangle 916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18" name="Rectangle 917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20" name="Rounded Rectangle 919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21" name="Rectangle 920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923" name="Rounded Rectangle 922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924" name="Rectangle 923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925" name="Rounded Rectangle 924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926" name="Rectangle 925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928" name="Rounded Rectangle 927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929" name="Rectangle 928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931" name="Rounded Rectangle 930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932" name="Rectangle 931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934" name="Rectangle 933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937" name="Rectangle 936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939" name="Rounded Rectangle 938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940" name="Rectangle 939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941" name="Rounded Rectangle 940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942" name="Rectangle 941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944" name="Rounded Rectangle 943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945" name="Rectangle 944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947" name="Rounded Rectangle 946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948" name="Rectangle 947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949" name="Rounded Rectangle 948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950" name="Rectangle 949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952" name="Rounded Rectangle 951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953" name="Rectangle 952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955" name="Rounded Rectangle 954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956" name="Rectangle 955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957" name="Rounded Rectangle 956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958" name="Rectangle 957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960" name="Rounded Rectangle 959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961" name="Rectangle 960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963" name="Rounded Rectangle 962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964" name="Rectangle 963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965" name="Rounded Rectangle 964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966" name="Rectangle 965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968" name="Rounded Rectangle 967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969" name="Rectangle 968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971" name="Rounded Rectangle 970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972" name="Rectangle 971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973" name="Rounded Rectangle 972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974" name="Rectangle 973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975" name="TextBox 974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976" name="Rounded Rectangle 975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977" name="Rectangle 976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978" name="TextBox 977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979" name="Rounded Rectangle 978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980" name="Rectangle 979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981" name="Rounded Rectangle 980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982" name="Rectangle 981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983" name="TextBox 982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984" name="Rounded Rectangle 983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985" name="Rectangle 984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986" name="TextBox 985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987" name="Rounded Rectangle 986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988" name="Rectangle 987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989" name="Rounded Rectangle 988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990" name="Rectangle 989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991" name="TextBox 990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992" name="Rounded Rectangle 991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993" name="Rectangle 992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994" name="TextBox 993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995" name="Rounded Rectangle 994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996" name="Rectangle 995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997" name="Rounded Rectangle 996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998" name="Rectangle 997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999" name="TextBox 998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1000" name="Rounded Rectangle 999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1001" name="Rectangle 1000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1002" name="TextBox 1001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1003" name="Rounded Rectangle 1002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1004" name="Rectangle 1003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1005" name="Rounded Rectangle 1004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1006" name="Rectangle 1005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1007" name="TextBox 1006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1008" name="Rounded Rectangle 1007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1009" name="Rectangle 1008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1010" name="TextBox 1009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1011" name="Rounded Rectangle 1010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1012" name="Rectangle 1011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1013" name="Rounded Rectangle 1012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1014" name="Rectangle 1013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1015" name="TextBox 1014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1016" name="Rounded Rectangle 1015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1017" name="Rectangle 1016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1018" name="TextBox 1017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1019" name="Rounded Rectangle 1018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1020" name="Rectangle 1019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1021" name="Rounded Rectangle 1020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1022" name="Rectangle 1021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1023" name="TextBox 1022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1024" name="Rounded Rectangle 1023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1025" name="Rectangle 1024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1026" name="TextBox 1025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1027" name="Rounded Rectangle 1026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1028" name="Rectangle 1027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1029" name="Rounded Rectangle 1028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1030" name="Rectangle 1029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1031" name="TextBox 1030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1032" name="Rounded Rectangle 1031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1033" name="Rectangle 1032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1034" name="TextBox 1033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1035" name="Rounded Rectangle 1034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1036" name="Rectangle 1035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1037" name="Rounded Rectangle 1036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1038" name="Rectangle 1037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1039" name="TextBox 1038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1040" name="Rounded Rectangle 1039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1041" name="Rectangle 1040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1042" name="TextBox 1041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1043" name="Rounded Rectangle 1042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1044" name="Rectangle 1043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1045" name="Rounded Rectangle 1044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1046" name="Rectangle 1045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1047" name="TextBox 1046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1048" name="Rounded Rectangle 1047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1049" name="Rectangle 1048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1050" name="TextBox 1049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1051" name="Rounded Rectangle 1050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1052" name="Rectangle 1051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1053" name="Rounded Rectangle 1052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1054" name="Rectangle 1053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1055" name="TextBox 1054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1056" name="Rounded Rectangle 1055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1057" name="Rectangle 1056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1058" name="TextBox 1057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1059" name="Rounded Rectangle 1058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1060" name="Rectangle 1059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1061" name="Rounded Rectangle 1060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1062" name="Rectangle 1061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1063" name="TextBox 1062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1064" name="Rounded Rectangle 1063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1065" name="Rectangle 1064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1066" name="TextBox 1065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1067" name="Rounded Rectangle 1066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1068" name="Rectangle 1067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1069" name="Rounded Rectangle 1068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1070" name="Rectangle 1069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1071" name="TextBox 1070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1072" name="Rounded Rectangle 1071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1073" name="Rectangle 1072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1074" name="TextBox 1073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1075" name="Rounded Rectangle 1074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1076" name="Rectangle 1075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1077" name="Rounded Rectangle 1076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1078" name="Rectangle 1077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1079" name="TextBox 1078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1080" name="Rounded Rectangle 1079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1081" name="Rectangle 1080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1082" name="TextBox 1081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1083" name="Rounded Rectangle 1082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1084" name="Rectangle 1083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1085" name="Rounded Rectangle 1084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1086" name="Rectangle 1085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1087" name="TextBox 1086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1088" name="Rounded Rectangle 1087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1089" name="Rectangle 1088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1090" name="TextBox 1089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1091" name="Rounded Rectangle 1090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1092" name="Rectangle 1091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1093" name="Rounded Rectangle 1092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1094" name="Rectangle 1093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1095" name="TextBox 1094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1096" name="Rounded Rectangle 1095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1097" name="Rectangle 1096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1098" name="TextBox 1097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1099" name="Rounded Rectangle 1098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1100" name="Rectangle 1099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1101" name="Rounded Rectangle 1100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1102" name="Rectangle 1101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1103" name="TextBox 1102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1104" name="Rounded Rectangle 1103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1105" name="Rectangle 1104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1106" name="TextBox 1105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1107" name="Rounded Rectangle 1106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1108" name="Rectangle 1107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1109" name="Rounded Rectangle 1108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1110" name="Rectangle 1109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1111" name="TextBox 1110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1112" name="Rounded Rectangle 1111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1113" name="Rectangle 1112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1114" name="TextBox 1113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1115" name="Rounded Rectangle 1114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1116" name="Rectangle 1115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1117" name="Rounded Rectangle 1116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1118" name="Rectangle 1117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1119" name="TextBox 1118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1120" name="Rounded Rectangle 1119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1121" name="Rectangle 1120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1122" name="TextBox 1121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1123" name="Rounded Rectangle 1122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1124" name="Rectangle 1123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1125" name="Rounded Rectangle 1124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1126" name="Rectangle 1125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1127" name="TextBox 1126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1128" name="Rounded Rectangle 1127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1129" name="Rectangle 1128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1130" name="TextBox 1129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1131" name="Rounded Rectangle 1130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1132" name="Rectangle 1131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1133" name="Rounded Rectangle 1132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1134" name="Rectangle 1133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1135" name="TextBox 1134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1136" name="Rounded Rectangle 1135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1137" name="Rectangle 1136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1138" name="TextBox 1137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1139" name="Rounded Rectangle 1138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1140" name="Rectangle 1139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1141" name="Rounded Rectangle 1140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1142" name="Rectangle 1141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1143" name="TextBox 1142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1144" name="Rounded Rectangle 1143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1145" name="Rectangle 1144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1146" name="TextBox 1145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1147" name="Rounded Rectangle 1146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1148" name="Rectangle 1147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1149" name="Rounded Rectangle 1148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1150" name="Rectangle 1149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1151" name="TextBox 1150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1152" name="Rounded Rectangle 1151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1153" name="Rectangle 1152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1154" name="TextBox 1153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314" name="Rounded Rectangle 313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315" name="Rectangle 314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316" name="Rounded Rectangle 315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317" name="Rectangle 316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318" name="TextBox 317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319" name="Rounded Rectangle 318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320" name="Rectangle 319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321" name="TextBox 320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322" name="Rounded Rectangle 321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323" name="Rectangle 322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324" name="Rounded Rectangle 323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325" name="Rectangle 324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326" name="TextBox 325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327" name="Rounded Rectangle 326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328" name="Rectangle 327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329" name="TextBox 328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674"/>
  <sheetViews>
    <sheetView topLeftCell="A4629" zoomScaleNormal="100" workbookViewId="0">
      <selection activeCell="A4675" sqref="A4675"/>
    </sheetView>
  </sheetViews>
  <sheetFormatPr defaultRowHeight="15" x14ac:dyDescent="0.25"/>
  <cols>
    <col min="1" max="1" width="2.140625" style="2" customWidth="1"/>
    <col min="2" max="3" width="5.7109375" style="194" customWidth="1"/>
    <col min="4" max="4" width="3.7109375" style="258" customWidth="1"/>
    <col min="5" max="5" width="15" style="288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I1" s="3"/>
      <c r="J1" s="3"/>
    </row>
    <row r="2" spans="1:12" s="5" customFormat="1" ht="16.5" customHeight="1" x14ac:dyDescent="0.3">
      <c r="A2" s="4"/>
      <c r="B2" s="195" t="s">
        <v>0</v>
      </c>
      <c r="C2" s="237"/>
      <c r="D2" s="270" t="s">
        <v>1</v>
      </c>
      <c r="E2" s="315">
        <v>22090001</v>
      </c>
      <c r="G2" s="6" t="s">
        <v>2</v>
      </c>
      <c r="H2" s="387" t="s">
        <v>30</v>
      </c>
      <c r="I2" s="387"/>
      <c r="J2" s="387"/>
      <c r="K2" s="388"/>
      <c r="L2" s="7"/>
    </row>
    <row r="3" spans="1:12" s="5" customFormat="1" ht="7.5" customHeight="1" x14ac:dyDescent="0.3">
      <c r="A3" s="4"/>
      <c r="B3" s="196"/>
      <c r="C3" s="238"/>
      <c r="D3" s="255"/>
      <c r="E3" s="290"/>
      <c r="F3" s="391" t="s">
        <v>3</v>
      </c>
      <c r="G3" s="8"/>
      <c r="H3" s="389"/>
      <c r="I3" s="389"/>
      <c r="J3" s="389"/>
      <c r="K3" s="390"/>
      <c r="L3" s="7"/>
    </row>
    <row r="4" spans="1:12" s="5" customFormat="1" ht="16.5" customHeight="1" x14ac:dyDescent="0.3">
      <c r="A4" s="4"/>
      <c r="B4" s="195" t="s">
        <v>4</v>
      </c>
      <c r="C4" s="237"/>
      <c r="D4" s="392">
        <v>44809</v>
      </c>
      <c r="E4" s="393"/>
      <c r="F4" s="391"/>
      <c r="G4" s="9"/>
      <c r="H4" s="394" t="s">
        <v>31</v>
      </c>
      <c r="I4" s="394"/>
      <c r="J4" s="394"/>
      <c r="K4" s="395"/>
      <c r="L4" s="9"/>
    </row>
    <row r="5" spans="1:12" s="5" customFormat="1" ht="7.5" customHeight="1" x14ac:dyDescent="0.3">
      <c r="A5" s="4"/>
      <c r="B5" s="196"/>
      <c r="C5" s="238"/>
      <c r="D5" s="255"/>
      <c r="E5" s="290"/>
      <c r="F5" s="391"/>
      <c r="G5" s="9"/>
      <c r="H5" s="396" t="s">
        <v>32</v>
      </c>
      <c r="I5" s="396"/>
      <c r="J5" s="396"/>
      <c r="K5" s="397"/>
      <c r="L5" s="10"/>
    </row>
    <row r="6" spans="1:12" s="5" customFormat="1" ht="16.5" customHeight="1" x14ac:dyDescent="0.4">
      <c r="A6" s="4"/>
      <c r="B6" s="195" t="s">
        <v>5</v>
      </c>
      <c r="C6" s="237"/>
      <c r="D6" s="271" t="s">
        <v>33</v>
      </c>
      <c r="E6" s="289"/>
      <c r="F6" s="11"/>
      <c r="G6" s="12"/>
      <c r="H6" s="398"/>
      <c r="I6" s="398"/>
      <c r="J6" s="398"/>
      <c r="K6" s="399"/>
      <c r="L6" s="10"/>
    </row>
    <row r="7" spans="1:12" s="5" customFormat="1" ht="7.5" customHeight="1" x14ac:dyDescent="0.45">
      <c r="A7" s="4"/>
      <c r="B7" s="197"/>
      <c r="C7" s="239"/>
      <c r="D7" s="259"/>
      <c r="E7" s="291"/>
      <c r="F7" s="13"/>
      <c r="I7" s="14"/>
      <c r="J7" s="14"/>
      <c r="K7" s="15"/>
    </row>
    <row r="8" spans="1:12" s="5" customFormat="1" ht="14.25" thickBot="1" x14ac:dyDescent="0.3">
      <c r="A8" s="4"/>
      <c r="B8" s="198" t="s">
        <v>6</v>
      </c>
      <c r="C8" s="198" t="s">
        <v>7</v>
      </c>
      <c r="D8" s="272" t="s">
        <v>8</v>
      </c>
      <c r="E8" s="260"/>
      <c r="F8" s="17" t="s">
        <v>9</v>
      </c>
      <c r="G8" s="18"/>
      <c r="H8" s="16" t="s">
        <v>10</v>
      </c>
      <c r="I8" s="19" t="s">
        <v>11</v>
      </c>
      <c r="J8" s="19" t="s">
        <v>12</v>
      </c>
      <c r="K8" s="20" t="s">
        <v>13</v>
      </c>
      <c r="L8" s="21"/>
    </row>
    <row r="9" spans="1:12" s="5" customFormat="1" ht="9.9499999999999993" customHeight="1" thickTop="1" x14ac:dyDescent="0.25">
      <c r="A9" s="4"/>
      <c r="B9" s="199"/>
      <c r="C9" s="240"/>
      <c r="D9" s="273"/>
      <c r="E9" s="261"/>
      <c r="F9" s="23"/>
      <c r="G9" s="24"/>
      <c r="H9" s="22"/>
      <c r="I9" s="25"/>
      <c r="J9" s="25"/>
      <c r="K9" s="26"/>
      <c r="L9" s="21"/>
    </row>
    <row r="10" spans="1:12" s="5" customFormat="1" ht="14.1" customHeight="1" x14ac:dyDescent="0.25">
      <c r="A10" s="27">
        <v>1</v>
      </c>
      <c r="B10" s="200">
        <v>20</v>
      </c>
      <c r="C10" s="200" t="s">
        <v>34</v>
      </c>
      <c r="D10" s="274">
        <v>1</v>
      </c>
      <c r="E10" s="292" t="s">
        <v>35</v>
      </c>
      <c r="F10" s="28"/>
      <c r="G10" s="29"/>
      <c r="H10" s="30">
        <v>147600</v>
      </c>
      <c r="I10" s="31">
        <v>0.13500000000000001</v>
      </c>
      <c r="J10" s="31"/>
      <c r="K10" s="32">
        <f t="shared" ref="K10:K25" si="0">(B10*H10-((B10*H10)*I10))-((B10*H10-((B10*H10)*I10))*J10)</f>
        <v>2553480</v>
      </c>
      <c r="L10" s="21"/>
    </row>
    <row r="11" spans="1:12" s="5" customFormat="1" ht="14.1" customHeight="1" x14ac:dyDescent="0.25">
      <c r="A11" s="27">
        <v>2</v>
      </c>
      <c r="B11" s="200"/>
      <c r="C11" s="200"/>
      <c r="D11" s="274"/>
      <c r="E11" s="292"/>
      <c r="F11" s="28"/>
      <c r="G11" s="29"/>
      <c r="H11" s="30"/>
      <c r="I11" s="31"/>
      <c r="J11" s="31"/>
      <c r="K11" s="32">
        <f t="shared" si="0"/>
        <v>0</v>
      </c>
      <c r="L11" s="21"/>
    </row>
    <row r="12" spans="1:12" s="5" customFormat="1" ht="14.1" customHeight="1" x14ac:dyDescent="0.25">
      <c r="A12" s="27">
        <v>3</v>
      </c>
      <c r="B12" s="200"/>
      <c r="C12" s="200"/>
      <c r="D12" s="274"/>
      <c r="E12" s="292"/>
      <c r="F12" s="28"/>
      <c r="G12" s="29"/>
      <c r="H12" s="30"/>
      <c r="I12" s="31"/>
      <c r="J12" s="31"/>
      <c r="K12" s="32">
        <f t="shared" si="0"/>
        <v>0</v>
      </c>
      <c r="L12" s="21"/>
    </row>
    <row r="13" spans="1:12" s="5" customFormat="1" ht="14.1" customHeight="1" x14ac:dyDescent="0.25">
      <c r="A13" s="27">
        <v>4</v>
      </c>
      <c r="B13" s="200"/>
      <c r="C13" s="200"/>
      <c r="D13" s="274"/>
      <c r="E13" s="292"/>
      <c r="F13" s="28"/>
      <c r="G13" s="29"/>
      <c r="H13" s="30"/>
      <c r="I13" s="31"/>
      <c r="J13" s="31"/>
      <c r="K13" s="32">
        <f t="shared" si="0"/>
        <v>0</v>
      </c>
      <c r="L13" s="21"/>
    </row>
    <row r="14" spans="1:12" s="5" customFormat="1" ht="14.1" customHeight="1" x14ac:dyDescent="0.25">
      <c r="A14" s="27">
        <v>5</v>
      </c>
      <c r="B14" s="200"/>
      <c r="C14" s="200"/>
      <c r="D14" s="274"/>
      <c r="E14" s="292"/>
      <c r="F14" s="28"/>
      <c r="G14" s="29"/>
      <c r="H14" s="30"/>
      <c r="I14" s="31"/>
      <c r="J14" s="31"/>
      <c r="K14" s="32">
        <f t="shared" si="0"/>
        <v>0</v>
      </c>
      <c r="L14" s="21"/>
    </row>
    <row r="15" spans="1:12" s="5" customFormat="1" ht="14.1" customHeight="1" x14ac:dyDescent="0.25">
      <c r="A15" s="27">
        <v>6</v>
      </c>
      <c r="B15" s="200"/>
      <c r="C15" s="200"/>
      <c r="D15" s="274"/>
      <c r="E15" s="292"/>
      <c r="F15" s="28"/>
      <c r="G15" s="29"/>
      <c r="H15" s="30"/>
      <c r="I15" s="31"/>
      <c r="J15" s="31"/>
      <c r="K15" s="32">
        <f t="shared" si="0"/>
        <v>0</v>
      </c>
      <c r="L15" s="21"/>
    </row>
    <row r="16" spans="1:12" s="5" customFormat="1" ht="14.1" customHeight="1" x14ac:dyDescent="0.25">
      <c r="A16" s="27">
        <v>7</v>
      </c>
      <c r="B16" s="200"/>
      <c r="C16" s="200"/>
      <c r="D16" s="274"/>
      <c r="E16" s="292"/>
      <c r="F16" s="28"/>
      <c r="G16" s="29"/>
      <c r="H16" s="30"/>
      <c r="I16" s="31"/>
      <c r="J16" s="31"/>
      <c r="K16" s="32">
        <f t="shared" si="0"/>
        <v>0</v>
      </c>
      <c r="L16" s="21"/>
    </row>
    <row r="17" spans="1:12" s="5" customFormat="1" ht="14.1" customHeight="1" x14ac:dyDescent="0.25">
      <c r="A17" s="27">
        <v>8</v>
      </c>
      <c r="B17" s="200"/>
      <c r="C17" s="200"/>
      <c r="D17" s="274"/>
      <c r="E17" s="293"/>
      <c r="F17" s="28"/>
      <c r="G17" s="29"/>
      <c r="H17" s="30"/>
      <c r="I17" s="31"/>
      <c r="J17" s="31"/>
      <c r="K17" s="32">
        <f t="shared" si="0"/>
        <v>0</v>
      </c>
      <c r="L17" s="21"/>
    </row>
    <row r="18" spans="1:12" s="5" customFormat="1" ht="14.1" customHeight="1" x14ac:dyDescent="0.25">
      <c r="A18" s="27">
        <v>9</v>
      </c>
      <c r="B18" s="200"/>
      <c r="C18" s="200"/>
      <c r="D18" s="274"/>
      <c r="E18" s="292"/>
      <c r="F18" s="28"/>
      <c r="G18" s="29"/>
      <c r="H18" s="30"/>
      <c r="I18" s="31"/>
      <c r="J18" s="31"/>
      <c r="K18" s="32">
        <f t="shared" si="0"/>
        <v>0</v>
      </c>
      <c r="L18" s="21"/>
    </row>
    <row r="19" spans="1:12" s="5" customFormat="1" ht="14.1" customHeight="1" x14ac:dyDescent="0.25">
      <c r="A19" s="27">
        <v>10</v>
      </c>
      <c r="B19" s="200"/>
      <c r="C19" s="200"/>
      <c r="D19" s="274"/>
      <c r="E19" s="292"/>
      <c r="F19" s="28"/>
      <c r="G19" s="29"/>
      <c r="H19" s="30"/>
      <c r="I19" s="31"/>
      <c r="J19" s="31"/>
      <c r="K19" s="32">
        <f t="shared" si="0"/>
        <v>0</v>
      </c>
      <c r="L19" s="21"/>
    </row>
    <row r="20" spans="1:12" s="5" customFormat="1" ht="14.1" customHeight="1" x14ac:dyDescent="0.25">
      <c r="A20" s="27">
        <v>11</v>
      </c>
      <c r="B20" s="200"/>
      <c r="C20" s="200"/>
      <c r="D20" s="274"/>
      <c r="E20" s="292"/>
      <c r="F20" s="28"/>
      <c r="G20" s="29"/>
      <c r="H20" s="30"/>
      <c r="I20" s="31"/>
      <c r="J20" s="31"/>
      <c r="K20" s="32">
        <f t="shared" si="0"/>
        <v>0</v>
      </c>
      <c r="L20" s="21"/>
    </row>
    <row r="21" spans="1:12" s="5" customFormat="1" ht="14.1" customHeight="1" x14ac:dyDescent="0.25">
      <c r="A21" s="27">
        <v>12</v>
      </c>
      <c r="B21" s="200"/>
      <c r="C21" s="200"/>
      <c r="D21" s="274"/>
      <c r="E21" s="292"/>
      <c r="F21" s="28"/>
      <c r="G21" s="29"/>
      <c r="H21" s="30"/>
      <c r="I21" s="31"/>
      <c r="J21" s="31"/>
      <c r="K21" s="32">
        <f t="shared" si="0"/>
        <v>0</v>
      </c>
      <c r="L21" s="21"/>
    </row>
    <row r="22" spans="1:12" s="5" customFormat="1" ht="14.1" customHeight="1" x14ac:dyDescent="0.25">
      <c r="A22" s="27">
        <v>13</v>
      </c>
      <c r="B22" s="200"/>
      <c r="C22" s="200"/>
      <c r="D22" s="274"/>
      <c r="E22" s="292"/>
      <c r="F22" s="28"/>
      <c r="G22" s="29"/>
      <c r="H22" s="30"/>
      <c r="I22" s="31"/>
      <c r="J22" s="31"/>
      <c r="K22" s="32">
        <f t="shared" si="0"/>
        <v>0</v>
      </c>
      <c r="L22" s="21"/>
    </row>
    <row r="23" spans="1:12" s="5" customFormat="1" ht="14.1" customHeight="1" x14ac:dyDescent="0.25">
      <c r="A23" s="27">
        <v>14</v>
      </c>
      <c r="B23" s="200"/>
      <c r="C23" s="200"/>
      <c r="D23" s="274"/>
      <c r="E23" s="292"/>
      <c r="F23" s="28"/>
      <c r="G23" s="29"/>
      <c r="H23" s="30"/>
      <c r="I23" s="31"/>
      <c r="J23" s="31"/>
      <c r="K23" s="32">
        <f t="shared" si="0"/>
        <v>0</v>
      </c>
      <c r="L23" s="21"/>
    </row>
    <row r="24" spans="1:12" s="5" customFormat="1" ht="14.1" customHeight="1" x14ac:dyDescent="0.25">
      <c r="A24" s="27">
        <v>15</v>
      </c>
      <c r="B24" s="200"/>
      <c r="C24" s="200"/>
      <c r="D24" s="274"/>
      <c r="E24" s="292"/>
      <c r="F24" s="28"/>
      <c r="G24" s="29"/>
      <c r="H24" s="30"/>
      <c r="I24" s="31"/>
      <c r="J24" s="31"/>
      <c r="K24" s="32">
        <f t="shared" si="0"/>
        <v>0</v>
      </c>
      <c r="L24" s="21"/>
    </row>
    <row r="25" spans="1:12" s="5" customFormat="1" ht="14.1" customHeight="1" x14ac:dyDescent="0.25">
      <c r="A25" s="27">
        <v>16</v>
      </c>
      <c r="B25" s="200"/>
      <c r="C25" s="200"/>
      <c r="D25" s="274"/>
      <c r="E25" s="293"/>
      <c r="F25" s="28"/>
      <c r="G25" s="29"/>
      <c r="H25" s="30"/>
      <c r="I25" s="31"/>
      <c r="J25" s="31"/>
      <c r="K25" s="32">
        <f t="shared" si="0"/>
        <v>0</v>
      </c>
      <c r="L25" s="21"/>
    </row>
    <row r="26" spans="1:12" s="5" customFormat="1" ht="9.9499999999999993" customHeight="1" x14ac:dyDescent="0.25">
      <c r="A26" s="4"/>
      <c r="B26" s="201"/>
      <c r="C26" s="201"/>
      <c r="D26" s="275"/>
      <c r="E26" s="294"/>
      <c r="F26" s="33"/>
      <c r="G26" s="34"/>
      <c r="H26" s="35"/>
      <c r="I26" s="36"/>
      <c r="J26" s="36"/>
      <c r="K26" s="37"/>
      <c r="L26" s="21"/>
    </row>
    <row r="27" spans="1:12" s="5" customFormat="1" ht="5.0999999999999996" customHeight="1" x14ac:dyDescent="0.25">
      <c r="A27" s="4"/>
      <c r="B27" s="202"/>
      <c r="C27" s="202"/>
      <c r="D27" s="207"/>
      <c r="E27" s="295"/>
      <c r="F27" s="38"/>
      <c r="G27" s="38"/>
      <c r="H27" s="38"/>
      <c r="I27" s="39"/>
      <c r="J27" s="400"/>
      <c r="K27" s="394"/>
    </row>
    <row r="28" spans="1:12" s="5" customFormat="1" ht="16.5" customHeight="1" x14ac:dyDescent="0.3">
      <c r="A28" s="4"/>
      <c r="B28" s="203"/>
      <c r="C28" s="203"/>
      <c r="D28" s="259"/>
      <c r="E28" s="291"/>
      <c r="I28" s="40" t="s">
        <v>14</v>
      </c>
      <c r="J28" s="401">
        <f>SUM(K10:K25)</f>
        <v>2553480</v>
      </c>
      <c r="K28" s="402"/>
      <c r="L28" s="21"/>
    </row>
    <row r="29" spans="1:12" s="5" customFormat="1" ht="5.0999999999999996" customHeight="1" x14ac:dyDescent="0.3">
      <c r="A29" s="4"/>
      <c r="B29" s="203"/>
      <c r="C29" s="203"/>
      <c r="D29" s="259"/>
      <c r="E29" s="291"/>
      <c r="I29" s="41"/>
      <c r="J29" s="403"/>
      <c r="K29" s="403"/>
    </row>
    <row r="30" spans="1:12" s="5" customFormat="1" ht="16.5" customHeight="1" x14ac:dyDescent="0.3">
      <c r="A30" s="4"/>
      <c r="B30" s="203"/>
      <c r="C30" s="203"/>
      <c r="D30" s="259"/>
      <c r="E30" s="291"/>
      <c r="I30" s="40" t="s">
        <v>15</v>
      </c>
      <c r="J30" s="42"/>
      <c r="K30" s="43">
        <f>J28*J30</f>
        <v>0</v>
      </c>
      <c r="L30" s="44"/>
    </row>
    <row r="31" spans="1:12" s="5" customFormat="1" ht="5.0999999999999996" customHeight="1" x14ac:dyDescent="0.3">
      <c r="A31" s="4"/>
      <c r="B31" s="203"/>
      <c r="C31" s="203"/>
      <c r="D31" s="259"/>
      <c r="E31" s="291"/>
      <c r="I31" s="41"/>
      <c r="J31" s="394"/>
      <c r="K31" s="394"/>
    </row>
    <row r="32" spans="1:12" s="5" customFormat="1" ht="16.5" customHeight="1" x14ac:dyDescent="0.3">
      <c r="A32" s="4"/>
      <c r="B32" s="204" t="s">
        <v>16</v>
      </c>
      <c r="C32" s="204"/>
      <c r="D32" s="259"/>
      <c r="E32" s="291" t="s">
        <v>17</v>
      </c>
      <c r="I32" s="40" t="s">
        <v>27</v>
      </c>
      <c r="J32" s="404">
        <f>((J28/1.11)+(K30/1.11))*11%</f>
        <v>253047.56756756754</v>
      </c>
      <c r="K32" s="405"/>
      <c r="L32" s="45"/>
    </row>
    <row r="33" spans="1:12" s="5" customFormat="1" ht="5.0999999999999996" customHeight="1" x14ac:dyDescent="0.3">
      <c r="A33" s="4"/>
      <c r="B33" s="203"/>
      <c r="C33" s="203"/>
      <c r="D33" s="259"/>
      <c r="E33" s="291"/>
      <c r="I33" s="41"/>
      <c r="J33" s="394"/>
      <c r="K33" s="394"/>
    </row>
    <row r="34" spans="1:12" s="5" customFormat="1" ht="16.5" customHeight="1" x14ac:dyDescent="0.3">
      <c r="A34" s="4"/>
      <c r="B34" s="205"/>
      <c r="C34" s="241"/>
      <c r="D34" s="259"/>
      <c r="E34" s="291"/>
      <c r="I34" s="40" t="s">
        <v>18</v>
      </c>
      <c r="J34" s="46"/>
      <c r="K34" s="47">
        <f>J28-K30</f>
        <v>2553480</v>
      </c>
      <c r="L34" s="45"/>
    </row>
    <row r="35" spans="1:12" s="5" customFormat="1" ht="7.5" customHeight="1" x14ac:dyDescent="0.25">
      <c r="A35" s="48"/>
      <c r="B35" s="206"/>
      <c r="C35" s="206"/>
      <c r="D35" s="207"/>
      <c r="E35" s="296"/>
      <c r="F35" s="60"/>
      <c r="I35" s="76"/>
      <c r="J35" s="77"/>
      <c r="K35" s="60"/>
      <c r="L35" s="38"/>
    </row>
    <row r="36" spans="1:12" s="5" customFormat="1" ht="13.5" customHeight="1" x14ac:dyDescent="0.25">
      <c r="A36" s="4"/>
      <c r="B36" s="207" t="s">
        <v>19</v>
      </c>
      <c r="C36" s="206"/>
      <c r="D36" s="207"/>
      <c r="E36" s="291"/>
      <c r="H36" s="180"/>
      <c r="I36" s="181" t="s">
        <v>29</v>
      </c>
      <c r="J36" s="406" t="s">
        <v>36</v>
      </c>
      <c r="K36" s="407"/>
    </row>
    <row r="37" spans="1:12" s="5" customFormat="1" ht="13.5" customHeight="1" x14ac:dyDescent="0.25">
      <c r="A37" s="48"/>
      <c r="B37" s="208"/>
      <c r="C37" s="242"/>
      <c r="D37" s="207"/>
      <c r="E37" s="291"/>
      <c r="H37" s="180"/>
      <c r="I37" s="182" t="s">
        <v>28</v>
      </c>
      <c r="J37" s="406"/>
      <c r="K37" s="407"/>
      <c r="L37" s="38"/>
    </row>
    <row r="38" spans="1:12" s="5" customFormat="1" ht="7.5" customHeight="1" x14ac:dyDescent="0.25">
      <c r="A38" s="48"/>
      <c r="B38" s="208"/>
      <c r="C38" s="242"/>
      <c r="D38" s="207"/>
      <c r="E38" s="291"/>
      <c r="H38" s="180"/>
      <c r="I38" s="182"/>
      <c r="J38" s="183"/>
      <c r="K38" s="183"/>
      <c r="L38" s="38"/>
    </row>
    <row r="39" spans="1:12" ht="7.5" customHeight="1" x14ac:dyDescent="0.25">
      <c r="A39" s="78"/>
      <c r="B39" s="209"/>
      <c r="C39" s="209"/>
      <c r="D39" s="262"/>
      <c r="E39" s="297"/>
      <c r="F39" s="79"/>
      <c r="G39" s="79"/>
      <c r="H39" s="79"/>
      <c r="I39" s="80"/>
      <c r="J39" s="80"/>
      <c r="K39" s="79"/>
      <c r="L39" s="79"/>
    </row>
    <row r="40" spans="1:12" s="5" customFormat="1" ht="16.5" customHeight="1" x14ac:dyDescent="0.3">
      <c r="A40" s="81"/>
      <c r="B40" s="210" t="s">
        <v>0</v>
      </c>
      <c r="C40" s="243"/>
      <c r="D40" s="276" t="str">
        <f>D2</f>
        <v>AM</v>
      </c>
      <c r="E40" s="316">
        <v>22090001</v>
      </c>
      <c r="F40" s="82"/>
      <c r="G40" s="83" t="s">
        <v>2</v>
      </c>
      <c r="H40" s="408" t="str">
        <f>H2</f>
        <v>CV PELITA JAYA</v>
      </c>
      <c r="I40" s="408"/>
      <c r="J40" s="408"/>
      <c r="K40" s="409"/>
      <c r="L40" s="84"/>
    </row>
    <row r="41" spans="1:12" s="5" customFormat="1" ht="7.5" customHeight="1" x14ac:dyDescent="0.3">
      <c r="A41" s="81"/>
      <c r="B41" s="211"/>
      <c r="C41" s="244"/>
      <c r="D41" s="256"/>
      <c r="E41" s="299"/>
      <c r="F41" s="412" t="s">
        <v>3</v>
      </c>
      <c r="G41" s="85"/>
      <c r="H41" s="410"/>
      <c r="I41" s="410"/>
      <c r="J41" s="410"/>
      <c r="K41" s="411"/>
      <c r="L41" s="84"/>
    </row>
    <row r="42" spans="1:12" s="5" customFormat="1" ht="16.5" customHeight="1" x14ac:dyDescent="0.3">
      <c r="A42" s="81"/>
      <c r="B42" s="210" t="s">
        <v>4</v>
      </c>
      <c r="C42" s="243"/>
      <c r="D42" s="413">
        <f>D4</f>
        <v>44809</v>
      </c>
      <c r="E42" s="414"/>
      <c r="F42" s="412"/>
      <c r="G42" s="86"/>
      <c r="H42" s="415" t="str">
        <f>H4</f>
        <v>(  ANUGERAH SEJAHTERA  )</v>
      </c>
      <c r="I42" s="415"/>
      <c r="J42" s="415"/>
      <c r="K42" s="416"/>
      <c r="L42" s="86"/>
    </row>
    <row r="43" spans="1:12" s="5" customFormat="1" ht="7.5" customHeight="1" x14ac:dyDescent="0.3">
      <c r="A43" s="81"/>
      <c r="B43" s="211"/>
      <c r="C43" s="244"/>
      <c r="D43" s="256"/>
      <c r="E43" s="299"/>
      <c r="F43" s="412"/>
      <c r="G43" s="86"/>
      <c r="H43" s="417" t="str">
        <f>H5</f>
        <v>PURWOKERTO</v>
      </c>
      <c r="I43" s="417"/>
      <c r="J43" s="417"/>
      <c r="K43" s="418"/>
      <c r="L43" s="87"/>
    </row>
    <row r="44" spans="1:12" s="5" customFormat="1" ht="16.5" customHeight="1" x14ac:dyDescent="0.4">
      <c r="A44" s="81"/>
      <c r="B44" s="210" t="s">
        <v>5</v>
      </c>
      <c r="C44" s="243"/>
      <c r="D44" s="277" t="str">
        <f>D6</f>
        <v>KO 0930</v>
      </c>
      <c r="E44" s="298"/>
      <c r="F44" s="88"/>
      <c r="G44" s="89"/>
      <c r="H44" s="419"/>
      <c r="I44" s="419"/>
      <c r="J44" s="419"/>
      <c r="K44" s="420"/>
      <c r="L44" s="87"/>
    </row>
    <row r="45" spans="1:12" s="5" customFormat="1" ht="7.5" customHeight="1" x14ac:dyDescent="0.45">
      <c r="A45" s="81"/>
      <c r="B45" s="212"/>
      <c r="C45" s="245"/>
      <c r="D45" s="263"/>
      <c r="E45" s="300"/>
      <c r="F45" s="90"/>
      <c r="G45" s="82"/>
      <c r="H45" s="82"/>
      <c r="I45" s="91"/>
      <c r="J45" s="91"/>
      <c r="K45" s="92"/>
      <c r="L45" s="82"/>
    </row>
    <row r="46" spans="1:12" s="5" customFormat="1" ht="14.25" thickBot="1" x14ac:dyDescent="0.3">
      <c r="A46" s="81"/>
      <c r="B46" s="213" t="s">
        <v>6</v>
      </c>
      <c r="C46" s="213" t="s">
        <v>7</v>
      </c>
      <c r="D46" s="278" t="s">
        <v>8</v>
      </c>
      <c r="E46" s="264"/>
      <c r="F46" s="94" t="s">
        <v>9</v>
      </c>
      <c r="G46" s="95"/>
      <c r="H46" s="93" t="s">
        <v>10</v>
      </c>
      <c r="I46" s="96" t="s">
        <v>11</v>
      </c>
      <c r="J46" s="96" t="s">
        <v>12</v>
      </c>
      <c r="K46" s="97" t="s">
        <v>13</v>
      </c>
      <c r="L46" s="98"/>
    </row>
    <row r="47" spans="1:12" s="5" customFormat="1" ht="9.9499999999999993" customHeight="1" thickTop="1" x14ac:dyDescent="0.25">
      <c r="A47" s="81"/>
      <c r="B47" s="214"/>
      <c r="C47" s="246"/>
      <c r="D47" s="279"/>
      <c r="E47" s="265"/>
      <c r="F47" s="100"/>
      <c r="G47" s="101"/>
      <c r="H47" s="99"/>
      <c r="I47" s="102"/>
      <c r="J47" s="102"/>
      <c r="K47" s="103"/>
      <c r="L47" s="98"/>
    </row>
    <row r="48" spans="1:12" s="5" customFormat="1" ht="14.1" customHeight="1" x14ac:dyDescent="0.25">
      <c r="A48" s="104">
        <v>1</v>
      </c>
      <c r="B48" s="192">
        <f t="shared" ref="B48:D63" si="1">B10</f>
        <v>20</v>
      </c>
      <c r="C48" s="192" t="str">
        <f t="shared" si="1"/>
        <v>LSN</v>
      </c>
      <c r="D48" s="280">
        <f t="shared" si="1"/>
        <v>1</v>
      </c>
      <c r="E48" s="301" t="str">
        <f>E10</f>
        <v>CUTTER 18 MM KENKO L-500 (BESAR)</v>
      </c>
      <c r="F48" s="105"/>
      <c r="G48" s="106"/>
      <c r="H48" s="107">
        <f t="shared" ref="H48:J63" si="2">H10</f>
        <v>147600</v>
      </c>
      <c r="I48" s="108">
        <f t="shared" si="2"/>
        <v>0.13500000000000001</v>
      </c>
      <c r="J48" s="108">
        <f t="shared" si="2"/>
        <v>0</v>
      </c>
      <c r="K48" s="109">
        <f t="shared" ref="K48:K63" si="3">(B48*H48-((B48*H48)*I48))-((B48*H48-((B48*H48)*I48))*J48)</f>
        <v>2553480</v>
      </c>
      <c r="L48" s="98"/>
    </row>
    <row r="49" spans="1:12" s="5" customFormat="1" ht="14.1" customHeight="1" x14ac:dyDescent="0.25">
      <c r="A49" s="104">
        <v>2</v>
      </c>
      <c r="B49" s="192">
        <f t="shared" si="1"/>
        <v>0</v>
      </c>
      <c r="C49" s="192">
        <f t="shared" si="1"/>
        <v>0</v>
      </c>
      <c r="D49" s="280">
        <f t="shared" si="1"/>
        <v>0</v>
      </c>
      <c r="E49" s="301">
        <v>0</v>
      </c>
      <c r="F49" s="105"/>
      <c r="G49" s="106"/>
      <c r="H49" s="107">
        <f t="shared" si="2"/>
        <v>0</v>
      </c>
      <c r="I49" s="108">
        <f t="shared" si="2"/>
        <v>0</v>
      </c>
      <c r="J49" s="108">
        <f t="shared" si="2"/>
        <v>0</v>
      </c>
      <c r="K49" s="109">
        <f t="shared" si="3"/>
        <v>0</v>
      </c>
      <c r="L49" s="98"/>
    </row>
    <row r="50" spans="1:12" s="5" customFormat="1" ht="14.1" customHeight="1" x14ac:dyDescent="0.25">
      <c r="A50" s="104">
        <v>3</v>
      </c>
      <c r="B50" s="192">
        <f t="shared" si="1"/>
        <v>0</v>
      </c>
      <c r="C50" s="192">
        <f t="shared" si="1"/>
        <v>0</v>
      </c>
      <c r="D50" s="280">
        <f t="shared" si="1"/>
        <v>0</v>
      </c>
      <c r="E50" s="301">
        <v>0</v>
      </c>
      <c r="F50" s="105"/>
      <c r="G50" s="106"/>
      <c r="H50" s="107">
        <f t="shared" si="2"/>
        <v>0</v>
      </c>
      <c r="I50" s="108">
        <f t="shared" si="2"/>
        <v>0</v>
      </c>
      <c r="J50" s="108">
        <f t="shared" si="2"/>
        <v>0</v>
      </c>
      <c r="K50" s="109">
        <f t="shared" si="3"/>
        <v>0</v>
      </c>
      <c r="L50" s="98"/>
    </row>
    <row r="51" spans="1:12" s="5" customFormat="1" ht="14.1" customHeight="1" x14ac:dyDescent="0.25">
      <c r="A51" s="104">
        <v>4</v>
      </c>
      <c r="B51" s="192">
        <f t="shared" si="1"/>
        <v>0</v>
      </c>
      <c r="C51" s="192">
        <f t="shared" si="1"/>
        <v>0</v>
      </c>
      <c r="D51" s="280">
        <f t="shared" si="1"/>
        <v>0</v>
      </c>
      <c r="E51" s="301">
        <v>0</v>
      </c>
      <c r="F51" s="105"/>
      <c r="G51" s="106"/>
      <c r="H51" s="107">
        <f t="shared" si="2"/>
        <v>0</v>
      </c>
      <c r="I51" s="108">
        <f t="shared" si="2"/>
        <v>0</v>
      </c>
      <c r="J51" s="108">
        <f t="shared" si="2"/>
        <v>0</v>
      </c>
      <c r="K51" s="109">
        <f t="shared" si="3"/>
        <v>0</v>
      </c>
      <c r="L51" s="98"/>
    </row>
    <row r="52" spans="1:12" s="5" customFormat="1" ht="14.1" customHeight="1" x14ac:dyDescent="0.25">
      <c r="A52" s="104">
        <v>5</v>
      </c>
      <c r="B52" s="192">
        <f t="shared" si="1"/>
        <v>0</v>
      </c>
      <c r="C52" s="192">
        <f t="shared" si="1"/>
        <v>0</v>
      </c>
      <c r="D52" s="280">
        <f t="shared" si="1"/>
        <v>0</v>
      </c>
      <c r="E52" s="301">
        <v>0</v>
      </c>
      <c r="F52" s="105"/>
      <c r="G52" s="106"/>
      <c r="H52" s="107">
        <f t="shared" si="2"/>
        <v>0</v>
      </c>
      <c r="I52" s="108">
        <f t="shared" si="2"/>
        <v>0</v>
      </c>
      <c r="J52" s="108">
        <f t="shared" si="2"/>
        <v>0</v>
      </c>
      <c r="K52" s="109">
        <f t="shared" si="3"/>
        <v>0</v>
      </c>
      <c r="L52" s="98"/>
    </row>
    <row r="53" spans="1:12" s="5" customFormat="1" ht="14.1" customHeight="1" x14ac:dyDescent="0.25">
      <c r="A53" s="104">
        <v>6</v>
      </c>
      <c r="B53" s="192">
        <f t="shared" si="1"/>
        <v>0</v>
      </c>
      <c r="C53" s="192">
        <f t="shared" si="1"/>
        <v>0</v>
      </c>
      <c r="D53" s="280">
        <f t="shared" si="1"/>
        <v>0</v>
      </c>
      <c r="E53" s="301">
        <v>0</v>
      </c>
      <c r="F53" s="105"/>
      <c r="G53" s="106"/>
      <c r="H53" s="107">
        <f t="shared" si="2"/>
        <v>0</v>
      </c>
      <c r="I53" s="108">
        <f t="shared" si="2"/>
        <v>0</v>
      </c>
      <c r="J53" s="108">
        <f t="shared" si="2"/>
        <v>0</v>
      </c>
      <c r="K53" s="109">
        <f t="shared" si="3"/>
        <v>0</v>
      </c>
      <c r="L53" s="98"/>
    </row>
    <row r="54" spans="1:12" s="5" customFormat="1" ht="14.1" customHeight="1" x14ac:dyDescent="0.25">
      <c r="A54" s="104">
        <v>7</v>
      </c>
      <c r="B54" s="192">
        <f t="shared" si="1"/>
        <v>0</v>
      </c>
      <c r="C54" s="192">
        <f t="shared" si="1"/>
        <v>0</v>
      </c>
      <c r="D54" s="280">
        <f t="shared" si="1"/>
        <v>0</v>
      </c>
      <c r="E54" s="301">
        <v>0</v>
      </c>
      <c r="F54" s="105"/>
      <c r="G54" s="106"/>
      <c r="H54" s="107">
        <f t="shared" si="2"/>
        <v>0</v>
      </c>
      <c r="I54" s="108">
        <f t="shared" si="2"/>
        <v>0</v>
      </c>
      <c r="J54" s="108">
        <f t="shared" si="2"/>
        <v>0</v>
      </c>
      <c r="K54" s="109">
        <f t="shared" si="3"/>
        <v>0</v>
      </c>
      <c r="L54" s="98"/>
    </row>
    <row r="55" spans="1:12" s="5" customFormat="1" ht="14.1" customHeight="1" x14ac:dyDescent="0.25">
      <c r="A55" s="104">
        <v>8</v>
      </c>
      <c r="B55" s="192">
        <f t="shared" si="1"/>
        <v>0</v>
      </c>
      <c r="C55" s="192">
        <f t="shared" si="1"/>
        <v>0</v>
      </c>
      <c r="D55" s="280">
        <f t="shared" si="1"/>
        <v>0</v>
      </c>
      <c r="E55" s="302">
        <v>0</v>
      </c>
      <c r="F55" s="105"/>
      <c r="G55" s="106"/>
      <c r="H55" s="107">
        <f t="shared" si="2"/>
        <v>0</v>
      </c>
      <c r="I55" s="108">
        <f t="shared" si="2"/>
        <v>0</v>
      </c>
      <c r="J55" s="108">
        <f t="shared" si="2"/>
        <v>0</v>
      </c>
      <c r="K55" s="109">
        <f t="shared" si="3"/>
        <v>0</v>
      </c>
      <c r="L55" s="98"/>
    </row>
    <row r="56" spans="1:12" s="5" customFormat="1" ht="14.1" customHeight="1" x14ac:dyDescent="0.25">
      <c r="A56" s="104">
        <v>9</v>
      </c>
      <c r="B56" s="192">
        <f t="shared" si="1"/>
        <v>0</v>
      </c>
      <c r="C56" s="192">
        <f t="shared" si="1"/>
        <v>0</v>
      </c>
      <c r="D56" s="280">
        <f t="shared" si="1"/>
        <v>0</v>
      </c>
      <c r="E56" s="301">
        <v>0</v>
      </c>
      <c r="F56" s="105"/>
      <c r="G56" s="106"/>
      <c r="H56" s="107">
        <f t="shared" si="2"/>
        <v>0</v>
      </c>
      <c r="I56" s="108">
        <f t="shared" si="2"/>
        <v>0</v>
      </c>
      <c r="J56" s="108">
        <f t="shared" si="2"/>
        <v>0</v>
      </c>
      <c r="K56" s="109">
        <f t="shared" si="3"/>
        <v>0</v>
      </c>
      <c r="L56" s="98"/>
    </row>
    <row r="57" spans="1:12" s="5" customFormat="1" ht="14.1" customHeight="1" x14ac:dyDescent="0.25">
      <c r="A57" s="104">
        <v>10</v>
      </c>
      <c r="B57" s="192">
        <f t="shared" si="1"/>
        <v>0</v>
      </c>
      <c r="C57" s="192">
        <f t="shared" si="1"/>
        <v>0</v>
      </c>
      <c r="D57" s="280">
        <f t="shared" si="1"/>
        <v>0</v>
      </c>
      <c r="E57" s="301">
        <v>0</v>
      </c>
      <c r="F57" s="105"/>
      <c r="G57" s="106"/>
      <c r="H57" s="107">
        <f t="shared" si="2"/>
        <v>0</v>
      </c>
      <c r="I57" s="108">
        <f t="shared" si="2"/>
        <v>0</v>
      </c>
      <c r="J57" s="108">
        <f t="shared" si="2"/>
        <v>0</v>
      </c>
      <c r="K57" s="109">
        <f t="shared" si="3"/>
        <v>0</v>
      </c>
      <c r="L57" s="98"/>
    </row>
    <row r="58" spans="1:12" s="5" customFormat="1" ht="14.1" customHeight="1" x14ac:dyDescent="0.25">
      <c r="A58" s="104">
        <v>11</v>
      </c>
      <c r="B58" s="192">
        <f t="shared" si="1"/>
        <v>0</v>
      </c>
      <c r="C58" s="192">
        <f t="shared" si="1"/>
        <v>0</v>
      </c>
      <c r="D58" s="280">
        <f t="shared" si="1"/>
        <v>0</v>
      </c>
      <c r="E58" s="301">
        <v>0</v>
      </c>
      <c r="F58" s="105"/>
      <c r="G58" s="106"/>
      <c r="H58" s="107">
        <f t="shared" si="2"/>
        <v>0</v>
      </c>
      <c r="I58" s="108">
        <f t="shared" si="2"/>
        <v>0</v>
      </c>
      <c r="J58" s="108">
        <f t="shared" si="2"/>
        <v>0</v>
      </c>
      <c r="K58" s="109">
        <f t="shared" si="3"/>
        <v>0</v>
      </c>
      <c r="L58" s="98"/>
    </row>
    <row r="59" spans="1:12" s="5" customFormat="1" ht="14.1" customHeight="1" x14ac:dyDescent="0.25">
      <c r="A59" s="104">
        <v>12</v>
      </c>
      <c r="B59" s="192">
        <f t="shared" si="1"/>
        <v>0</v>
      </c>
      <c r="C59" s="192">
        <f t="shared" si="1"/>
        <v>0</v>
      </c>
      <c r="D59" s="280">
        <f t="shared" si="1"/>
        <v>0</v>
      </c>
      <c r="E59" s="301">
        <v>0</v>
      </c>
      <c r="F59" s="105"/>
      <c r="G59" s="106"/>
      <c r="H59" s="107">
        <f t="shared" si="2"/>
        <v>0</v>
      </c>
      <c r="I59" s="108">
        <f t="shared" si="2"/>
        <v>0</v>
      </c>
      <c r="J59" s="108">
        <f t="shared" si="2"/>
        <v>0</v>
      </c>
      <c r="K59" s="109">
        <f t="shared" si="3"/>
        <v>0</v>
      </c>
      <c r="L59" s="98"/>
    </row>
    <row r="60" spans="1:12" s="5" customFormat="1" ht="14.1" customHeight="1" x14ac:dyDescent="0.25">
      <c r="A60" s="104">
        <v>13</v>
      </c>
      <c r="B60" s="192">
        <f t="shared" si="1"/>
        <v>0</v>
      </c>
      <c r="C60" s="192">
        <f t="shared" si="1"/>
        <v>0</v>
      </c>
      <c r="D60" s="280">
        <f t="shared" si="1"/>
        <v>0</v>
      </c>
      <c r="E60" s="301">
        <v>0</v>
      </c>
      <c r="F60" s="105"/>
      <c r="G60" s="106"/>
      <c r="H60" s="107">
        <f t="shared" si="2"/>
        <v>0</v>
      </c>
      <c r="I60" s="108">
        <f t="shared" si="2"/>
        <v>0</v>
      </c>
      <c r="J60" s="108">
        <f t="shared" si="2"/>
        <v>0</v>
      </c>
      <c r="K60" s="109">
        <f t="shared" si="3"/>
        <v>0</v>
      </c>
      <c r="L60" s="98"/>
    </row>
    <row r="61" spans="1:12" s="5" customFormat="1" ht="14.1" customHeight="1" x14ac:dyDescent="0.25">
      <c r="A61" s="104">
        <v>14</v>
      </c>
      <c r="B61" s="192">
        <f t="shared" si="1"/>
        <v>0</v>
      </c>
      <c r="C61" s="192">
        <f t="shared" si="1"/>
        <v>0</v>
      </c>
      <c r="D61" s="280">
        <f t="shared" si="1"/>
        <v>0</v>
      </c>
      <c r="E61" s="301">
        <v>0</v>
      </c>
      <c r="F61" s="105"/>
      <c r="G61" s="106"/>
      <c r="H61" s="107">
        <f t="shared" si="2"/>
        <v>0</v>
      </c>
      <c r="I61" s="108">
        <f t="shared" si="2"/>
        <v>0</v>
      </c>
      <c r="J61" s="108">
        <f t="shared" si="2"/>
        <v>0</v>
      </c>
      <c r="K61" s="109">
        <f t="shared" si="3"/>
        <v>0</v>
      </c>
      <c r="L61" s="98"/>
    </row>
    <row r="62" spans="1:12" s="5" customFormat="1" ht="14.1" customHeight="1" x14ac:dyDescent="0.25">
      <c r="A62" s="104">
        <v>15</v>
      </c>
      <c r="B62" s="192">
        <f t="shared" si="1"/>
        <v>0</v>
      </c>
      <c r="C62" s="192">
        <f t="shared" si="1"/>
        <v>0</v>
      </c>
      <c r="D62" s="280">
        <f t="shared" si="1"/>
        <v>0</v>
      </c>
      <c r="E62" s="301">
        <v>0</v>
      </c>
      <c r="F62" s="105"/>
      <c r="G62" s="106"/>
      <c r="H62" s="107">
        <f t="shared" si="2"/>
        <v>0</v>
      </c>
      <c r="I62" s="108">
        <f t="shared" si="2"/>
        <v>0</v>
      </c>
      <c r="J62" s="108">
        <f t="shared" si="2"/>
        <v>0</v>
      </c>
      <c r="K62" s="109">
        <f t="shared" si="3"/>
        <v>0</v>
      </c>
      <c r="L62" s="98"/>
    </row>
    <row r="63" spans="1:12" s="5" customFormat="1" ht="14.1" customHeight="1" x14ac:dyDescent="0.25">
      <c r="A63" s="104">
        <v>16</v>
      </c>
      <c r="B63" s="192">
        <f t="shared" si="1"/>
        <v>0</v>
      </c>
      <c r="C63" s="192">
        <f t="shared" si="1"/>
        <v>0</v>
      </c>
      <c r="D63" s="280">
        <f t="shared" si="1"/>
        <v>0</v>
      </c>
      <c r="E63" s="302">
        <v>0</v>
      </c>
      <c r="F63" s="105"/>
      <c r="G63" s="106"/>
      <c r="H63" s="107">
        <f t="shared" si="2"/>
        <v>0</v>
      </c>
      <c r="I63" s="108">
        <f t="shared" si="2"/>
        <v>0</v>
      </c>
      <c r="J63" s="108">
        <f t="shared" si="2"/>
        <v>0</v>
      </c>
      <c r="K63" s="109">
        <f t="shared" si="3"/>
        <v>0</v>
      </c>
      <c r="L63" s="98"/>
    </row>
    <row r="64" spans="1:12" s="5" customFormat="1" ht="9.9499999999999993" customHeight="1" x14ac:dyDescent="0.25">
      <c r="A64" s="81"/>
      <c r="B64" s="215"/>
      <c r="C64" s="215"/>
      <c r="D64" s="281"/>
      <c r="E64" s="303"/>
      <c r="F64" s="110"/>
      <c r="G64" s="111"/>
      <c r="H64" s="112"/>
      <c r="I64" s="113"/>
      <c r="J64" s="113"/>
      <c r="K64" s="114"/>
      <c r="L64" s="98"/>
    </row>
    <row r="65" spans="1:12" s="5" customFormat="1" ht="5.0999999999999996" customHeight="1" x14ac:dyDescent="0.25">
      <c r="A65" s="81"/>
      <c r="B65" s="216"/>
      <c r="C65" s="216"/>
      <c r="D65" s="221"/>
      <c r="E65" s="304"/>
      <c r="F65" s="116"/>
      <c r="G65" s="116"/>
      <c r="H65" s="116"/>
      <c r="I65" s="117"/>
      <c r="J65" s="361"/>
      <c r="K65" s="362"/>
      <c r="L65" s="82"/>
    </row>
    <row r="66" spans="1:12" s="5" customFormat="1" ht="16.5" customHeight="1" x14ac:dyDescent="0.3">
      <c r="A66" s="81"/>
      <c r="B66" s="217"/>
      <c r="C66" s="217"/>
      <c r="D66" s="263"/>
      <c r="E66" s="300"/>
      <c r="F66" s="82"/>
      <c r="G66" s="82"/>
      <c r="H66" s="82"/>
      <c r="I66" s="118" t="s">
        <v>14</v>
      </c>
      <c r="J66" s="363">
        <f>SUM(K48:K63)</f>
        <v>2553480</v>
      </c>
      <c r="K66" s="364"/>
      <c r="L66" s="98"/>
    </row>
    <row r="67" spans="1:12" s="5" customFormat="1" ht="5.0999999999999996" customHeight="1" x14ac:dyDescent="0.3">
      <c r="A67" s="81"/>
      <c r="B67" s="217"/>
      <c r="C67" s="217"/>
      <c r="D67" s="263"/>
      <c r="E67" s="300"/>
      <c r="F67" s="82"/>
      <c r="G67" s="82"/>
      <c r="H67" s="82"/>
      <c r="I67" s="119"/>
      <c r="J67" s="365"/>
      <c r="K67" s="365"/>
      <c r="L67" s="82"/>
    </row>
    <row r="68" spans="1:12" s="5" customFormat="1" ht="16.5" customHeight="1" x14ac:dyDescent="0.3">
      <c r="A68" s="81"/>
      <c r="B68" s="217"/>
      <c r="C68" s="217"/>
      <c r="D68" s="263"/>
      <c r="E68" s="300"/>
      <c r="F68" s="82"/>
      <c r="G68" s="82"/>
      <c r="H68" s="82"/>
      <c r="I68" s="118" t="s">
        <v>15</v>
      </c>
      <c r="J68" s="120">
        <f>J30</f>
        <v>0</v>
      </c>
      <c r="K68" s="121">
        <f>J66*J68</f>
        <v>0</v>
      </c>
      <c r="L68" s="122"/>
    </row>
    <row r="69" spans="1:12" s="5" customFormat="1" ht="5.0999999999999996" customHeight="1" x14ac:dyDescent="0.3">
      <c r="A69" s="81"/>
      <c r="B69" s="217"/>
      <c r="C69" s="217"/>
      <c r="D69" s="263"/>
      <c r="E69" s="300"/>
      <c r="F69" s="82"/>
      <c r="G69" s="82"/>
      <c r="H69" s="82"/>
      <c r="I69" s="119"/>
      <c r="J69" s="362"/>
      <c r="K69" s="362"/>
      <c r="L69" s="82"/>
    </row>
    <row r="70" spans="1:12" s="5" customFormat="1" ht="16.5" customHeight="1" x14ac:dyDescent="0.3">
      <c r="A70" s="81"/>
      <c r="B70" s="218" t="s">
        <v>16</v>
      </c>
      <c r="C70" s="218"/>
      <c r="D70" s="263"/>
      <c r="E70" s="300" t="s">
        <v>17</v>
      </c>
      <c r="F70" s="82"/>
      <c r="G70" s="82"/>
      <c r="H70" s="82"/>
      <c r="I70" s="118" t="s">
        <v>27</v>
      </c>
      <c r="J70" s="366">
        <f>((J66/1.11)+(K68/1.11))*11%</f>
        <v>253047.56756756754</v>
      </c>
      <c r="K70" s="367"/>
      <c r="L70" s="123"/>
    </row>
    <row r="71" spans="1:12" s="5" customFormat="1" ht="5.0999999999999996" customHeight="1" x14ac:dyDescent="0.3">
      <c r="A71" s="81"/>
      <c r="B71" s="217"/>
      <c r="C71" s="217"/>
      <c r="D71" s="263"/>
      <c r="E71" s="300"/>
      <c r="F71" s="82"/>
      <c r="G71" s="82"/>
      <c r="H71" s="82"/>
      <c r="I71" s="119"/>
      <c r="J71" s="362"/>
      <c r="K71" s="362"/>
      <c r="L71" s="82"/>
    </row>
    <row r="72" spans="1:12" s="5" customFormat="1" ht="16.5" customHeight="1" x14ac:dyDescent="0.3">
      <c r="A72" s="81"/>
      <c r="B72" s="219"/>
      <c r="C72" s="247"/>
      <c r="D72" s="263"/>
      <c r="E72" s="300"/>
      <c r="F72" s="82"/>
      <c r="G72" s="82"/>
      <c r="H72" s="82"/>
      <c r="I72" s="118" t="s">
        <v>18</v>
      </c>
      <c r="J72" s="124"/>
      <c r="K72" s="125">
        <f>J66-K68</f>
        <v>2553480</v>
      </c>
      <c r="L72" s="123"/>
    </row>
    <row r="73" spans="1:12" s="5" customFormat="1" ht="7.5" customHeight="1" x14ac:dyDescent="0.25">
      <c r="A73" s="126"/>
      <c r="B73" s="220"/>
      <c r="C73" s="220"/>
      <c r="D73" s="221"/>
      <c r="E73" s="305"/>
      <c r="F73" s="115"/>
      <c r="G73" s="82"/>
      <c r="H73" s="82"/>
      <c r="I73" s="128"/>
      <c r="J73" s="127"/>
      <c r="K73" s="115"/>
      <c r="L73" s="116"/>
    </row>
    <row r="74" spans="1:12" s="5" customFormat="1" ht="13.5" customHeight="1" x14ac:dyDescent="0.25">
      <c r="A74" s="81"/>
      <c r="B74" s="221" t="s">
        <v>19</v>
      </c>
      <c r="C74" s="220"/>
      <c r="D74" s="221"/>
      <c r="E74" s="300"/>
      <c r="F74" s="82"/>
      <c r="G74" s="82"/>
      <c r="H74" s="187"/>
      <c r="I74" s="188" t="s">
        <v>29</v>
      </c>
      <c r="J74" s="368" t="str">
        <f>J36</f>
        <v>NOVI / CONDRO</v>
      </c>
      <c r="K74" s="369"/>
      <c r="L74" s="82"/>
    </row>
    <row r="75" spans="1:12" s="5" customFormat="1" ht="13.5" customHeight="1" x14ac:dyDescent="0.25">
      <c r="A75" s="126"/>
      <c r="B75" s="222"/>
      <c r="C75" s="248"/>
      <c r="D75" s="221"/>
      <c r="E75" s="300"/>
      <c r="F75" s="82"/>
      <c r="G75" s="82"/>
      <c r="H75" s="187"/>
      <c r="I75" s="189" t="s">
        <v>28</v>
      </c>
      <c r="J75" s="368">
        <f>J37</f>
        <v>0</v>
      </c>
      <c r="K75" s="369"/>
      <c r="L75" s="116"/>
    </row>
    <row r="76" spans="1:12" s="5" customFormat="1" ht="7.5" customHeight="1" x14ac:dyDescent="0.25">
      <c r="A76" s="126"/>
      <c r="B76" s="222"/>
      <c r="C76" s="248"/>
      <c r="D76" s="221"/>
      <c r="E76" s="300"/>
      <c r="F76" s="82"/>
      <c r="G76" s="82"/>
      <c r="H76" s="187"/>
      <c r="I76" s="189"/>
      <c r="J76" s="191"/>
      <c r="K76" s="191"/>
      <c r="L76" s="116"/>
    </row>
    <row r="77" spans="1:12" ht="7.5" customHeight="1" x14ac:dyDescent="0.25">
      <c r="A77" s="129"/>
      <c r="B77" s="223"/>
      <c r="C77" s="223"/>
      <c r="D77" s="266"/>
      <c r="E77" s="306"/>
      <c r="F77" s="130"/>
      <c r="G77" s="130"/>
      <c r="H77" s="130"/>
      <c r="I77" s="131"/>
      <c r="J77" s="131"/>
      <c r="K77" s="130"/>
      <c r="L77" s="130"/>
    </row>
    <row r="78" spans="1:12" s="5" customFormat="1" ht="16.5" customHeight="1" x14ac:dyDescent="0.3">
      <c r="A78" s="132"/>
      <c r="B78" s="224" t="s">
        <v>0</v>
      </c>
      <c r="C78" s="249"/>
      <c r="D78" s="282" t="str">
        <f>D40</f>
        <v>AM</v>
      </c>
      <c r="E78" s="317">
        <v>22090001</v>
      </c>
      <c r="F78" s="133"/>
      <c r="G78" s="134" t="s">
        <v>2</v>
      </c>
      <c r="H78" s="370" t="str">
        <f>H40</f>
        <v>CV PELITA JAYA</v>
      </c>
      <c r="I78" s="370"/>
      <c r="J78" s="370"/>
      <c r="K78" s="371"/>
      <c r="L78" s="135"/>
    </row>
    <row r="79" spans="1:12" s="5" customFormat="1" ht="7.5" customHeight="1" x14ac:dyDescent="0.3">
      <c r="A79" s="132"/>
      <c r="B79" s="225"/>
      <c r="C79" s="250"/>
      <c r="D79" s="257"/>
      <c r="E79" s="308"/>
      <c r="F79" s="374" t="s">
        <v>3</v>
      </c>
      <c r="G79" s="136"/>
      <c r="H79" s="372"/>
      <c r="I79" s="372"/>
      <c r="J79" s="372"/>
      <c r="K79" s="373"/>
      <c r="L79" s="135"/>
    </row>
    <row r="80" spans="1:12" s="5" customFormat="1" ht="16.5" customHeight="1" x14ac:dyDescent="0.3">
      <c r="A80" s="132"/>
      <c r="B80" s="224" t="s">
        <v>4</v>
      </c>
      <c r="C80" s="249"/>
      <c r="D80" s="375">
        <f>D42</f>
        <v>44809</v>
      </c>
      <c r="E80" s="376"/>
      <c r="F80" s="374"/>
      <c r="G80" s="137"/>
      <c r="H80" s="377" t="str">
        <f>H42</f>
        <v>(  ANUGERAH SEJAHTERA  )</v>
      </c>
      <c r="I80" s="377"/>
      <c r="J80" s="377"/>
      <c r="K80" s="378"/>
      <c r="L80" s="137"/>
    </row>
    <row r="81" spans="1:12" s="5" customFormat="1" ht="7.5" customHeight="1" x14ac:dyDescent="0.3">
      <c r="A81" s="132"/>
      <c r="B81" s="225"/>
      <c r="C81" s="250"/>
      <c r="D81" s="257"/>
      <c r="E81" s="308"/>
      <c r="F81" s="374"/>
      <c r="G81" s="137"/>
      <c r="H81" s="379" t="str">
        <f>H43</f>
        <v>PURWOKERTO</v>
      </c>
      <c r="I81" s="379"/>
      <c r="J81" s="379"/>
      <c r="K81" s="380"/>
      <c r="L81" s="138"/>
    </row>
    <row r="82" spans="1:12" s="5" customFormat="1" ht="16.5" customHeight="1" x14ac:dyDescent="0.4">
      <c r="A82" s="132"/>
      <c r="B82" s="224" t="s">
        <v>5</v>
      </c>
      <c r="C82" s="249"/>
      <c r="D82" s="283" t="str">
        <f>D44</f>
        <v>KO 0930</v>
      </c>
      <c r="E82" s="307"/>
      <c r="F82" s="139"/>
      <c r="G82" s="140"/>
      <c r="H82" s="381"/>
      <c r="I82" s="381"/>
      <c r="J82" s="381"/>
      <c r="K82" s="382"/>
      <c r="L82" s="138"/>
    </row>
    <row r="83" spans="1:12" s="5" customFormat="1" ht="7.5" customHeight="1" x14ac:dyDescent="0.45">
      <c r="A83" s="132"/>
      <c r="B83" s="226"/>
      <c r="C83" s="251"/>
      <c r="D83" s="267"/>
      <c r="E83" s="309"/>
      <c r="F83" s="141"/>
      <c r="G83" s="133"/>
      <c r="H83" s="133"/>
      <c r="I83" s="142"/>
      <c r="J83" s="142"/>
      <c r="K83" s="143"/>
      <c r="L83" s="133"/>
    </row>
    <row r="84" spans="1:12" s="5" customFormat="1" ht="14.25" thickBot="1" x14ac:dyDescent="0.3">
      <c r="A84" s="132"/>
      <c r="B84" s="227" t="s">
        <v>6</v>
      </c>
      <c r="C84" s="227" t="s">
        <v>7</v>
      </c>
      <c r="D84" s="284" t="s">
        <v>8</v>
      </c>
      <c r="E84" s="268"/>
      <c r="F84" s="145" t="s">
        <v>9</v>
      </c>
      <c r="G84" s="146"/>
      <c r="H84" s="144" t="s">
        <v>10</v>
      </c>
      <c r="I84" s="147" t="s">
        <v>11</v>
      </c>
      <c r="J84" s="147" t="s">
        <v>12</v>
      </c>
      <c r="K84" s="148" t="s">
        <v>13</v>
      </c>
      <c r="L84" s="149"/>
    </row>
    <row r="85" spans="1:12" s="5" customFormat="1" ht="9.9499999999999993" customHeight="1" thickTop="1" x14ac:dyDescent="0.25">
      <c r="A85" s="132"/>
      <c r="B85" s="228"/>
      <c r="C85" s="252"/>
      <c r="D85" s="285"/>
      <c r="E85" s="269"/>
      <c r="F85" s="151"/>
      <c r="G85" s="152"/>
      <c r="H85" s="150"/>
      <c r="I85" s="153"/>
      <c r="J85" s="153"/>
      <c r="K85" s="154"/>
      <c r="L85" s="149"/>
    </row>
    <row r="86" spans="1:12" s="5" customFormat="1" ht="14.1" customHeight="1" x14ac:dyDescent="0.25">
      <c r="A86" s="155">
        <v>1</v>
      </c>
      <c r="B86" s="193">
        <f t="shared" ref="B86:D101" si="4">B48</f>
        <v>20</v>
      </c>
      <c r="C86" s="193" t="str">
        <f t="shared" si="4"/>
        <v>LSN</v>
      </c>
      <c r="D86" s="286">
        <f t="shared" si="4"/>
        <v>1</v>
      </c>
      <c r="E86" s="310" t="str">
        <f>E10</f>
        <v>CUTTER 18 MM KENKO L-500 (BESAR)</v>
      </c>
      <c r="F86" s="156"/>
      <c r="G86" s="157"/>
      <c r="H86" s="158">
        <f t="shared" ref="H86:J101" si="5">H48</f>
        <v>147600</v>
      </c>
      <c r="I86" s="159">
        <f t="shared" si="5"/>
        <v>0.13500000000000001</v>
      </c>
      <c r="J86" s="159">
        <f t="shared" si="5"/>
        <v>0</v>
      </c>
      <c r="K86" s="160">
        <f t="shared" ref="K86:K101" si="6">(B86*H86-((B86*H86)*I86))-((B86*H86-((B86*H86)*I86))*J86)</f>
        <v>2553480</v>
      </c>
      <c r="L86" s="149"/>
    </row>
    <row r="87" spans="1:12" s="5" customFormat="1" ht="14.1" customHeight="1" x14ac:dyDescent="0.25">
      <c r="A87" s="155">
        <v>2</v>
      </c>
      <c r="B87" s="193">
        <f t="shared" si="4"/>
        <v>0</v>
      </c>
      <c r="C87" s="193">
        <f t="shared" si="4"/>
        <v>0</v>
      </c>
      <c r="D87" s="286">
        <f t="shared" si="4"/>
        <v>0</v>
      </c>
      <c r="E87" s="310">
        <v>0</v>
      </c>
      <c r="F87" s="156"/>
      <c r="G87" s="157"/>
      <c r="H87" s="158">
        <f t="shared" si="5"/>
        <v>0</v>
      </c>
      <c r="I87" s="159">
        <f t="shared" si="5"/>
        <v>0</v>
      </c>
      <c r="J87" s="159">
        <f t="shared" si="5"/>
        <v>0</v>
      </c>
      <c r="K87" s="160">
        <f t="shared" si="6"/>
        <v>0</v>
      </c>
      <c r="L87" s="149"/>
    </row>
    <row r="88" spans="1:12" s="5" customFormat="1" ht="14.1" customHeight="1" x14ac:dyDescent="0.25">
      <c r="A88" s="155">
        <v>3</v>
      </c>
      <c r="B88" s="193">
        <f t="shared" si="4"/>
        <v>0</v>
      </c>
      <c r="C88" s="193">
        <f t="shared" si="4"/>
        <v>0</v>
      </c>
      <c r="D88" s="286">
        <f t="shared" si="4"/>
        <v>0</v>
      </c>
      <c r="E88" s="310">
        <v>0</v>
      </c>
      <c r="F88" s="156"/>
      <c r="G88" s="157"/>
      <c r="H88" s="158">
        <f t="shared" si="5"/>
        <v>0</v>
      </c>
      <c r="I88" s="159">
        <f t="shared" si="5"/>
        <v>0</v>
      </c>
      <c r="J88" s="159">
        <f t="shared" si="5"/>
        <v>0</v>
      </c>
      <c r="K88" s="160">
        <f t="shared" si="6"/>
        <v>0</v>
      </c>
      <c r="L88" s="149"/>
    </row>
    <row r="89" spans="1:12" s="5" customFormat="1" ht="14.1" customHeight="1" x14ac:dyDescent="0.25">
      <c r="A89" s="155">
        <v>4</v>
      </c>
      <c r="B89" s="193">
        <f t="shared" si="4"/>
        <v>0</v>
      </c>
      <c r="C89" s="193">
        <f t="shared" si="4"/>
        <v>0</v>
      </c>
      <c r="D89" s="286">
        <f t="shared" si="4"/>
        <v>0</v>
      </c>
      <c r="E89" s="310">
        <v>0</v>
      </c>
      <c r="F89" s="156"/>
      <c r="G89" s="157"/>
      <c r="H89" s="158">
        <f t="shared" si="5"/>
        <v>0</v>
      </c>
      <c r="I89" s="159">
        <f t="shared" si="5"/>
        <v>0</v>
      </c>
      <c r="J89" s="159">
        <f t="shared" si="5"/>
        <v>0</v>
      </c>
      <c r="K89" s="160">
        <f t="shared" si="6"/>
        <v>0</v>
      </c>
      <c r="L89" s="149"/>
    </row>
    <row r="90" spans="1:12" s="5" customFormat="1" ht="14.1" customHeight="1" x14ac:dyDescent="0.25">
      <c r="A90" s="155">
        <v>5</v>
      </c>
      <c r="B90" s="193">
        <f t="shared" si="4"/>
        <v>0</v>
      </c>
      <c r="C90" s="193">
        <f t="shared" si="4"/>
        <v>0</v>
      </c>
      <c r="D90" s="286">
        <f t="shared" si="4"/>
        <v>0</v>
      </c>
      <c r="E90" s="310">
        <v>0</v>
      </c>
      <c r="F90" s="156"/>
      <c r="G90" s="157"/>
      <c r="H90" s="158">
        <f t="shared" si="5"/>
        <v>0</v>
      </c>
      <c r="I90" s="159">
        <f t="shared" si="5"/>
        <v>0</v>
      </c>
      <c r="J90" s="159">
        <f t="shared" si="5"/>
        <v>0</v>
      </c>
      <c r="K90" s="160">
        <f t="shared" si="6"/>
        <v>0</v>
      </c>
      <c r="L90" s="149"/>
    </row>
    <row r="91" spans="1:12" s="5" customFormat="1" ht="14.1" customHeight="1" x14ac:dyDescent="0.25">
      <c r="A91" s="155">
        <v>6</v>
      </c>
      <c r="B91" s="193">
        <f t="shared" si="4"/>
        <v>0</v>
      </c>
      <c r="C91" s="193">
        <f t="shared" si="4"/>
        <v>0</v>
      </c>
      <c r="D91" s="286">
        <f t="shared" si="4"/>
        <v>0</v>
      </c>
      <c r="E91" s="310">
        <v>0</v>
      </c>
      <c r="F91" s="156"/>
      <c r="G91" s="157"/>
      <c r="H91" s="158">
        <f t="shared" si="5"/>
        <v>0</v>
      </c>
      <c r="I91" s="159">
        <f t="shared" si="5"/>
        <v>0</v>
      </c>
      <c r="J91" s="159">
        <f t="shared" si="5"/>
        <v>0</v>
      </c>
      <c r="K91" s="160">
        <f t="shared" si="6"/>
        <v>0</v>
      </c>
      <c r="L91" s="149"/>
    </row>
    <row r="92" spans="1:12" s="5" customFormat="1" ht="14.1" customHeight="1" x14ac:dyDescent="0.25">
      <c r="A92" s="155">
        <v>7</v>
      </c>
      <c r="B92" s="193">
        <f t="shared" si="4"/>
        <v>0</v>
      </c>
      <c r="C92" s="193">
        <f t="shared" si="4"/>
        <v>0</v>
      </c>
      <c r="D92" s="286">
        <f t="shared" si="4"/>
        <v>0</v>
      </c>
      <c r="E92" s="310">
        <v>0</v>
      </c>
      <c r="F92" s="156"/>
      <c r="G92" s="157"/>
      <c r="H92" s="158">
        <f t="shared" si="5"/>
        <v>0</v>
      </c>
      <c r="I92" s="159">
        <f t="shared" si="5"/>
        <v>0</v>
      </c>
      <c r="J92" s="159">
        <f t="shared" si="5"/>
        <v>0</v>
      </c>
      <c r="K92" s="160">
        <f t="shared" si="6"/>
        <v>0</v>
      </c>
      <c r="L92" s="149"/>
    </row>
    <row r="93" spans="1:12" s="5" customFormat="1" ht="14.1" customHeight="1" x14ac:dyDescent="0.25">
      <c r="A93" s="155">
        <v>8</v>
      </c>
      <c r="B93" s="193">
        <f t="shared" si="4"/>
        <v>0</v>
      </c>
      <c r="C93" s="193">
        <f t="shared" si="4"/>
        <v>0</v>
      </c>
      <c r="D93" s="286">
        <f t="shared" si="4"/>
        <v>0</v>
      </c>
      <c r="E93" s="311">
        <v>0</v>
      </c>
      <c r="F93" s="156"/>
      <c r="G93" s="157"/>
      <c r="H93" s="158">
        <f t="shared" si="5"/>
        <v>0</v>
      </c>
      <c r="I93" s="159">
        <f t="shared" si="5"/>
        <v>0</v>
      </c>
      <c r="J93" s="159">
        <f t="shared" si="5"/>
        <v>0</v>
      </c>
      <c r="K93" s="160">
        <f t="shared" si="6"/>
        <v>0</v>
      </c>
      <c r="L93" s="149"/>
    </row>
    <row r="94" spans="1:12" s="5" customFormat="1" ht="14.1" customHeight="1" x14ac:dyDescent="0.25">
      <c r="A94" s="155">
        <v>9</v>
      </c>
      <c r="B94" s="193">
        <f t="shared" si="4"/>
        <v>0</v>
      </c>
      <c r="C94" s="193">
        <f t="shared" si="4"/>
        <v>0</v>
      </c>
      <c r="D94" s="286">
        <f t="shared" si="4"/>
        <v>0</v>
      </c>
      <c r="E94" s="310">
        <v>0</v>
      </c>
      <c r="F94" s="156"/>
      <c r="G94" s="157"/>
      <c r="H94" s="158">
        <f t="shared" si="5"/>
        <v>0</v>
      </c>
      <c r="I94" s="159">
        <f t="shared" si="5"/>
        <v>0</v>
      </c>
      <c r="J94" s="159">
        <f t="shared" si="5"/>
        <v>0</v>
      </c>
      <c r="K94" s="160">
        <f t="shared" si="6"/>
        <v>0</v>
      </c>
      <c r="L94" s="149"/>
    </row>
    <row r="95" spans="1:12" s="5" customFormat="1" ht="14.1" customHeight="1" x14ac:dyDescent="0.25">
      <c r="A95" s="155">
        <v>10</v>
      </c>
      <c r="B95" s="193">
        <f t="shared" si="4"/>
        <v>0</v>
      </c>
      <c r="C95" s="193">
        <f t="shared" si="4"/>
        <v>0</v>
      </c>
      <c r="D95" s="286">
        <f t="shared" si="4"/>
        <v>0</v>
      </c>
      <c r="E95" s="310">
        <v>0</v>
      </c>
      <c r="F95" s="156"/>
      <c r="G95" s="157"/>
      <c r="H95" s="158">
        <f t="shared" si="5"/>
        <v>0</v>
      </c>
      <c r="I95" s="159">
        <f t="shared" si="5"/>
        <v>0</v>
      </c>
      <c r="J95" s="159">
        <f t="shared" si="5"/>
        <v>0</v>
      </c>
      <c r="K95" s="160">
        <f t="shared" si="6"/>
        <v>0</v>
      </c>
      <c r="L95" s="149"/>
    </row>
    <row r="96" spans="1:12" s="5" customFormat="1" ht="14.1" customHeight="1" x14ac:dyDescent="0.25">
      <c r="A96" s="155">
        <v>11</v>
      </c>
      <c r="B96" s="193">
        <f t="shared" si="4"/>
        <v>0</v>
      </c>
      <c r="C96" s="193">
        <f t="shared" si="4"/>
        <v>0</v>
      </c>
      <c r="D96" s="286">
        <f t="shared" si="4"/>
        <v>0</v>
      </c>
      <c r="E96" s="310">
        <v>0</v>
      </c>
      <c r="F96" s="156"/>
      <c r="G96" s="157"/>
      <c r="H96" s="158">
        <f t="shared" si="5"/>
        <v>0</v>
      </c>
      <c r="I96" s="159">
        <f t="shared" si="5"/>
        <v>0</v>
      </c>
      <c r="J96" s="159">
        <f t="shared" si="5"/>
        <v>0</v>
      </c>
      <c r="K96" s="160">
        <f t="shared" si="6"/>
        <v>0</v>
      </c>
      <c r="L96" s="149"/>
    </row>
    <row r="97" spans="1:12" s="5" customFormat="1" ht="14.1" customHeight="1" x14ac:dyDescent="0.25">
      <c r="A97" s="155">
        <v>12</v>
      </c>
      <c r="B97" s="193">
        <f t="shared" si="4"/>
        <v>0</v>
      </c>
      <c r="C97" s="193">
        <f t="shared" si="4"/>
        <v>0</v>
      </c>
      <c r="D97" s="286">
        <f t="shared" si="4"/>
        <v>0</v>
      </c>
      <c r="E97" s="310">
        <v>0</v>
      </c>
      <c r="F97" s="156"/>
      <c r="G97" s="157"/>
      <c r="H97" s="158">
        <f t="shared" si="5"/>
        <v>0</v>
      </c>
      <c r="I97" s="159">
        <f t="shared" si="5"/>
        <v>0</v>
      </c>
      <c r="J97" s="159">
        <f t="shared" si="5"/>
        <v>0</v>
      </c>
      <c r="K97" s="160">
        <f t="shared" si="6"/>
        <v>0</v>
      </c>
      <c r="L97" s="149"/>
    </row>
    <row r="98" spans="1:12" s="5" customFormat="1" ht="14.1" customHeight="1" x14ac:dyDescent="0.25">
      <c r="A98" s="155">
        <v>13</v>
      </c>
      <c r="B98" s="193">
        <f t="shared" si="4"/>
        <v>0</v>
      </c>
      <c r="C98" s="193">
        <f t="shared" si="4"/>
        <v>0</v>
      </c>
      <c r="D98" s="286">
        <f t="shared" si="4"/>
        <v>0</v>
      </c>
      <c r="E98" s="310">
        <v>0</v>
      </c>
      <c r="F98" s="156"/>
      <c r="G98" s="157"/>
      <c r="H98" s="158">
        <f t="shared" si="5"/>
        <v>0</v>
      </c>
      <c r="I98" s="159">
        <f t="shared" si="5"/>
        <v>0</v>
      </c>
      <c r="J98" s="159">
        <f t="shared" si="5"/>
        <v>0</v>
      </c>
      <c r="K98" s="160">
        <f t="shared" si="6"/>
        <v>0</v>
      </c>
      <c r="L98" s="149"/>
    </row>
    <row r="99" spans="1:12" s="5" customFormat="1" ht="14.1" customHeight="1" x14ac:dyDescent="0.25">
      <c r="A99" s="155">
        <v>14</v>
      </c>
      <c r="B99" s="193">
        <f t="shared" si="4"/>
        <v>0</v>
      </c>
      <c r="C99" s="193">
        <f t="shared" si="4"/>
        <v>0</v>
      </c>
      <c r="D99" s="286">
        <f t="shared" si="4"/>
        <v>0</v>
      </c>
      <c r="E99" s="310">
        <v>0</v>
      </c>
      <c r="F99" s="156"/>
      <c r="G99" s="157"/>
      <c r="H99" s="158">
        <f t="shared" si="5"/>
        <v>0</v>
      </c>
      <c r="I99" s="159">
        <f t="shared" si="5"/>
        <v>0</v>
      </c>
      <c r="J99" s="159">
        <f t="shared" si="5"/>
        <v>0</v>
      </c>
      <c r="K99" s="160">
        <f t="shared" si="6"/>
        <v>0</v>
      </c>
      <c r="L99" s="149"/>
    </row>
    <row r="100" spans="1:12" s="5" customFormat="1" ht="14.1" customHeight="1" x14ac:dyDescent="0.25">
      <c r="A100" s="155">
        <v>15</v>
      </c>
      <c r="B100" s="193">
        <f t="shared" si="4"/>
        <v>0</v>
      </c>
      <c r="C100" s="193">
        <f t="shared" si="4"/>
        <v>0</v>
      </c>
      <c r="D100" s="286">
        <f t="shared" si="4"/>
        <v>0</v>
      </c>
      <c r="E100" s="310">
        <v>0</v>
      </c>
      <c r="F100" s="156"/>
      <c r="G100" s="157"/>
      <c r="H100" s="158">
        <f t="shared" si="5"/>
        <v>0</v>
      </c>
      <c r="I100" s="159">
        <f t="shared" si="5"/>
        <v>0</v>
      </c>
      <c r="J100" s="159">
        <f t="shared" si="5"/>
        <v>0</v>
      </c>
      <c r="K100" s="160">
        <f t="shared" si="6"/>
        <v>0</v>
      </c>
      <c r="L100" s="149"/>
    </row>
    <row r="101" spans="1:12" s="5" customFormat="1" ht="14.1" customHeight="1" x14ac:dyDescent="0.25">
      <c r="A101" s="155">
        <v>16</v>
      </c>
      <c r="B101" s="193">
        <f t="shared" si="4"/>
        <v>0</v>
      </c>
      <c r="C101" s="193">
        <f t="shared" si="4"/>
        <v>0</v>
      </c>
      <c r="D101" s="286">
        <f t="shared" si="4"/>
        <v>0</v>
      </c>
      <c r="E101" s="311">
        <v>0</v>
      </c>
      <c r="F101" s="156"/>
      <c r="G101" s="157"/>
      <c r="H101" s="158">
        <f t="shared" si="5"/>
        <v>0</v>
      </c>
      <c r="I101" s="159">
        <f t="shared" si="5"/>
        <v>0</v>
      </c>
      <c r="J101" s="159">
        <f t="shared" si="5"/>
        <v>0</v>
      </c>
      <c r="K101" s="160">
        <f t="shared" si="6"/>
        <v>0</v>
      </c>
      <c r="L101" s="149"/>
    </row>
    <row r="102" spans="1:12" s="5" customFormat="1" ht="9.9499999999999993" customHeight="1" x14ac:dyDescent="0.25">
      <c r="A102" s="132"/>
      <c r="B102" s="229"/>
      <c r="C102" s="229"/>
      <c r="D102" s="287"/>
      <c r="E102" s="312"/>
      <c r="F102" s="161"/>
      <c r="G102" s="162"/>
      <c r="H102" s="163"/>
      <c r="I102" s="164"/>
      <c r="J102" s="164"/>
      <c r="K102" s="165"/>
      <c r="L102" s="149"/>
    </row>
    <row r="103" spans="1:12" s="5" customFormat="1" ht="5.0999999999999996" customHeight="1" x14ac:dyDescent="0.25">
      <c r="A103" s="132"/>
      <c r="B103" s="230"/>
      <c r="C103" s="230"/>
      <c r="D103" s="235"/>
      <c r="E103" s="313"/>
      <c r="F103" s="167"/>
      <c r="G103" s="167"/>
      <c r="H103" s="167"/>
      <c r="I103" s="168"/>
      <c r="J103" s="383"/>
      <c r="K103" s="358"/>
      <c r="L103" s="133"/>
    </row>
    <row r="104" spans="1:12" s="5" customFormat="1" ht="16.5" customHeight="1" x14ac:dyDescent="0.3">
      <c r="A104" s="132"/>
      <c r="B104" s="231"/>
      <c r="C104" s="231"/>
      <c r="D104" s="267"/>
      <c r="E104" s="309"/>
      <c r="F104" s="133"/>
      <c r="G104" s="133"/>
      <c r="H104" s="133"/>
      <c r="I104" s="169" t="s">
        <v>14</v>
      </c>
      <c r="J104" s="384">
        <f>SUM(K86:K101)</f>
        <v>2553480</v>
      </c>
      <c r="K104" s="385"/>
      <c r="L104" s="149"/>
    </row>
    <row r="105" spans="1:12" s="5" customFormat="1" ht="5.0999999999999996" customHeight="1" x14ac:dyDescent="0.3">
      <c r="A105" s="132"/>
      <c r="B105" s="231"/>
      <c r="C105" s="231"/>
      <c r="D105" s="267"/>
      <c r="E105" s="309"/>
      <c r="F105" s="133"/>
      <c r="G105" s="133"/>
      <c r="H105" s="133"/>
      <c r="I105" s="170"/>
      <c r="J105" s="386"/>
      <c r="K105" s="386"/>
      <c r="L105" s="133"/>
    </row>
    <row r="106" spans="1:12" s="5" customFormat="1" ht="16.5" customHeight="1" x14ac:dyDescent="0.3">
      <c r="A106" s="132"/>
      <c r="B106" s="231"/>
      <c r="C106" s="231"/>
      <c r="D106" s="267"/>
      <c r="E106" s="309"/>
      <c r="F106" s="133"/>
      <c r="G106" s="133"/>
      <c r="H106" s="133"/>
      <c r="I106" s="169" t="s">
        <v>15</v>
      </c>
      <c r="J106" s="171">
        <f>J68</f>
        <v>0</v>
      </c>
      <c r="K106" s="172">
        <f>J104*J106</f>
        <v>0</v>
      </c>
      <c r="L106" s="173"/>
    </row>
    <row r="107" spans="1:12" s="5" customFormat="1" ht="5.0999999999999996" customHeight="1" x14ac:dyDescent="0.3">
      <c r="A107" s="132"/>
      <c r="B107" s="231"/>
      <c r="C107" s="231"/>
      <c r="D107" s="267"/>
      <c r="E107" s="309"/>
      <c r="F107" s="133"/>
      <c r="G107" s="133"/>
      <c r="H107" s="133"/>
      <c r="I107" s="170"/>
      <c r="J107" s="358"/>
      <c r="K107" s="358"/>
      <c r="L107" s="133"/>
    </row>
    <row r="108" spans="1:12" s="5" customFormat="1" ht="16.5" customHeight="1" x14ac:dyDescent="0.3">
      <c r="A108" s="132"/>
      <c r="B108" s="232" t="s">
        <v>16</v>
      </c>
      <c r="C108" s="232"/>
      <c r="D108" s="267"/>
      <c r="E108" s="309" t="s">
        <v>17</v>
      </c>
      <c r="F108" s="133"/>
      <c r="G108" s="133"/>
      <c r="H108" s="133"/>
      <c r="I108" s="169" t="s">
        <v>27</v>
      </c>
      <c r="J108" s="356">
        <f>((J104/1.11)+(K106/1.11))*11%</f>
        <v>253047.56756756754</v>
      </c>
      <c r="K108" s="357"/>
      <c r="L108" s="174"/>
    </row>
    <row r="109" spans="1:12" s="5" customFormat="1" ht="5.0999999999999996" customHeight="1" x14ac:dyDescent="0.3">
      <c r="A109" s="132"/>
      <c r="B109" s="231"/>
      <c r="C109" s="231"/>
      <c r="D109" s="267"/>
      <c r="E109" s="309"/>
      <c r="F109" s="133"/>
      <c r="G109" s="133"/>
      <c r="H109" s="133"/>
      <c r="I109" s="170"/>
      <c r="J109" s="358"/>
      <c r="K109" s="358"/>
      <c r="L109" s="133"/>
    </row>
    <row r="110" spans="1:12" s="5" customFormat="1" ht="16.5" customHeight="1" x14ac:dyDescent="0.3">
      <c r="A110" s="132"/>
      <c r="B110" s="233"/>
      <c r="C110" s="253"/>
      <c r="D110" s="267"/>
      <c r="E110" s="309"/>
      <c r="F110" s="133"/>
      <c r="G110" s="133"/>
      <c r="H110" s="133"/>
      <c r="I110" s="169" t="s">
        <v>18</v>
      </c>
      <c r="J110" s="175"/>
      <c r="K110" s="176">
        <f>J104-K106</f>
        <v>2553480</v>
      </c>
      <c r="L110" s="174"/>
    </row>
    <row r="111" spans="1:12" s="5" customFormat="1" ht="7.5" customHeight="1" x14ac:dyDescent="0.25">
      <c r="A111" s="177"/>
      <c r="B111" s="234"/>
      <c r="C111" s="234"/>
      <c r="D111" s="235"/>
      <c r="E111" s="314"/>
      <c r="F111" s="166"/>
      <c r="G111" s="133"/>
      <c r="H111" s="133"/>
      <c r="I111" s="179"/>
      <c r="J111" s="178"/>
      <c r="K111" s="166"/>
      <c r="L111" s="167"/>
    </row>
    <row r="112" spans="1:12" s="5" customFormat="1" ht="13.5" customHeight="1" x14ac:dyDescent="0.25">
      <c r="A112" s="132"/>
      <c r="B112" s="235" t="s">
        <v>19</v>
      </c>
      <c r="C112" s="234"/>
      <c r="D112" s="235"/>
      <c r="E112" s="309"/>
      <c r="F112" s="133"/>
      <c r="G112" s="133"/>
      <c r="H112" s="184"/>
      <c r="I112" s="185" t="s">
        <v>29</v>
      </c>
      <c r="J112" s="359" t="str">
        <f>J74</f>
        <v>NOVI / CONDRO</v>
      </c>
      <c r="K112" s="360"/>
      <c r="L112" s="133"/>
    </row>
    <row r="113" spans="1:12" s="5" customFormat="1" ht="13.5" customHeight="1" x14ac:dyDescent="0.25">
      <c r="A113" s="177"/>
      <c r="B113" s="236"/>
      <c r="C113" s="254"/>
      <c r="D113" s="235"/>
      <c r="E113" s="309"/>
      <c r="F113" s="133"/>
      <c r="G113" s="133"/>
      <c r="H113" s="184"/>
      <c r="I113" s="186" t="s">
        <v>28</v>
      </c>
      <c r="J113" s="359">
        <f>J75</f>
        <v>0</v>
      </c>
      <c r="K113" s="360"/>
      <c r="L113" s="167"/>
    </row>
    <row r="114" spans="1:12" s="5" customFormat="1" ht="7.5" customHeight="1" x14ac:dyDescent="0.25">
      <c r="A114" s="177"/>
      <c r="B114" s="236"/>
      <c r="C114" s="254"/>
      <c r="D114" s="235"/>
      <c r="E114" s="309"/>
      <c r="F114" s="133"/>
      <c r="G114" s="133"/>
      <c r="H114" s="184"/>
      <c r="I114" s="186"/>
      <c r="J114" s="190"/>
      <c r="K114" s="190"/>
      <c r="L114" s="167"/>
    </row>
    <row r="115" spans="1:12" ht="7.5" customHeight="1" x14ac:dyDescent="0.25">
      <c r="A115" s="1"/>
      <c r="I115" s="3"/>
      <c r="J115" s="3"/>
    </row>
    <row r="116" spans="1:12" s="5" customFormat="1" ht="16.5" customHeight="1" x14ac:dyDescent="0.3">
      <c r="A116" s="4"/>
      <c r="B116" s="195" t="s">
        <v>0</v>
      </c>
      <c r="C116" s="237"/>
      <c r="D116" s="270" t="s">
        <v>1</v>
      </c>
      <c r="E116" s="315">
        <v>22090002</v>
      </c>
      <c r="G116" s="6" t="s">
        <v>2</v>
      </c>
      <c r="H116" s="387" t="s">
        <v>37</v>
      </c>
      <c r="I116" s="387"/>
      <c r="J116" s="387"/>
      <c r="K116" s="388"/>
      <c r="L116" s="7"/>
    </row>
    <row r="117" spans="1:12" s="5" customFormat="1" ht="7.5" customHeight="1" x14ac:dyDescent="0.3">
      <c r="A117" s="4"/>
      <c r="B117" s="196"/>
      <c r="C117" s="238"/>
      <c r="D117" s="255"/>
      <c r="E117" s="290"/>
      <c r="F117" s="391" t="s">
        <v>3</v>
      </c>
      <c r="G117" s="8"/>
      <c r="H117" s="389"/>
      <c r="I117" s="389"/>
      <c r="J117" s="389"/>
      <c r="K117" s="390"/>
      <c r="L117" s="7"/>
    </row>
    <row r="118" spans="1:12" s="5" customFormat="1" ht="16.5" customHeight="1" x14ac:dyDescent="0.3">
      <c r="A118" s="4"/>
      <c r="B118" s="195" t="s">
        <v>4</v>
      </c>
      <c r="C118" s="237"/>
      <c r="D118" s="392">
        <v>44811</v>
      </c>
      <c r="E118" s="393"/>
      <c r="F118" s="391"/>
      <c r="G118" s="9"/>
      <c r="H118" s="394"/>
      <c r="I118" s="394"/>
      <c r="J118" s="394"/>
      <c r="K118" s="395"/>
      <c r="L118" s="9"/>
    </row>
    <row r="119" spans="1:12" s="5" customFormat="1" ht="7.5" customHeight="1" x14ac:dyDescent="0.3">
      <c r="A119" s="4"/>
      <c r="B119" s="196"/>
      <c r="C119" s="238"/>
      <c r="D119" s="255"/>
      <c r="E119" s="290"/>
      <c r="F119" s="391"/>
      <c r="G119" s="9"/>
      <c r="H119" s="396" t="s">
        <v>32</v>
      </c>
      <c r="I119" s="396"/>
      <c r="J119" s="396"/>
      <c r="K119" s="397"/>
      <c r="L119" s="10"/>
    </row>
    <row r="120" spans="1:12" s="5" customFormat="1" ht="16.5" customHeight="1" x14ac:dyDescent="0.4">
      <c r="A120" s="4"/>
      <c r="B120" s="195" t="s">
        <v>5</v>
      </c>
      <c r="C120" s="237"/>
      <c r="D120" s="271" t="s">
        <v>38</v>
      </c>
      <c r="E120" s="289"/>
      <c r="F120" s="11"/>
      <c r="G120" s="12"/>
      <c r="H120" s="398"/>
      <c r="I120" s="398"/>
      <c r="J120" s="398"/>
      <c r="K120" s="399"/>
      <c r="L120" s="10"/>
    </row>
    <row r="121" spans="1:12" s="5" customFormat="1" ht="7.5" customHeight="1" x14ac:dyDescent="0.45">
      <c r="A121" s="4"/>
      <c r="B121" s="197"/>
      <c r="C121" s="239"/>
      <c r="D121" s="259"/>
      <c r="E121" s="291"/>
      <c r="F121" s="13"/>
      <c r="I121" s="14"/>
      <c r="J121" s="14"/>
      <c r="K121" s="15"/>
    </row>
    <row r="122" spans="1:12" s="5" customFormat="1" ht="14.25" thickBot="1" x14ac:dyDescent="0.3">
      <c r="A122" s="4"/>
      <c r="B122" s="198" t="s">
        <v>6</v>
      </c>
      <c r="C122" s="198" t="s">
        <v>7</v>
      </c>
      <c r="D122" s="272" t="s">
        <v>8</v>
      </c>
      <c r="E122" s="260"/>
      <c r="F122" s="17" t="s">
        <v>9</v>
      </c>
      <c r="G122" s="18"/>
      <c r="H122" s="16" t="s">
        <v>10</v>
      </c>
      <c r="I122" s="19" t="s">
        <v>11</v>
      </c>
      <c r="J122" s="19" t="s">
        <v>12</v>
      </c>
      <c r="K122" s="20" t="s">
        <v>13</v>
      </c>
      <c r="L122" s="21"/>
    </row>
    <row r="123" spans="1:12" s="5" customFormat="1" ht="9.9499999999999993" customHeight="1" thickTop="1" x14ac:dyDescent="0.25">
      <c r="A123" s="4"/>
      <c r="B123" s="199"/>
      <c r="C123" s="240"/>
      <c r="D123" s="273"/>
      <c r="E123" s="261"/>
      <c r="F123" s="23"/>
      <c r="G123" s="24"/>
      <c r="H123" s="22"/>
      <c r="I123" s="25"/>
      <c r="J123" s="25"/>
      <c r="K123" s="26"/>
      <c r="L123" s="21"/>
    </row>
    <row r="124" spans="1:12" s="5" customFormat="1" ht="14.1" customHeight="1" x14ac:dyDescent="0.25">
      <c r="A124" s="27">
        <v>1</v>
      </c>
      <c r="B124" s="200">
        <v>144</v>
      </c>
      <c r="C124" s="200" t="s">
        <v>34</v>
      </c>
      <c r="D124" s="274">
        <v>1</v>
      </c>
      <c r="E124" s="292" t="s">
        <v>39</v>
      </c>
      <c r="F124" s="28"/>
      <c r="G124" s="29"/>
      <c r="H124" s="30">
        <v>39000</v>
      </c>
      <c r="I124" s="31">
        <v>0.13</v>
      </c>
      <c r="J124" s="31"/>
      <c r="K124" s="32">
        <f t="shared" ref="K124:K139" si="7">(B124*H124-((B124*H124)*I124))-((B124*H124-((B124*H124)*I124))*J124)</f>
        <v>4885920</v>
      </c>
      <c r="L124" s="21"/>
    </row>
    <row r="125" spans="1:12" s="5" customFormat="1" ht="14.1" customHeight="1" x14ac:dyDescent="0.25">
      <c r="A125" s="27">
        <v>2</v>
      </c>
      <c r="B125" s="200">
        <v>5</v>
      </c>
      <c r="C125" s="200" t="s">
        <v>34</v>
      </c>
      <c r="D125" s="274"/>
      <c r="E125" s="292" t="s">
        <v>40</v>
      </c>
      <c r="F125" s="28"/>
      <c r="G125" s="29"/>
      <c r="H125" s="30">
        <v>156000</v>
      </c>
      <c r="I125" s="31">
        <v>0.13</v>
      </c>
      <c r="J125" s="31"/>
      <c r="K125" s="32">
        <f t="shared" si="7"/>
        <v>678600</v>
      </c>
      <c r="L125" s="21"/>
    </row>
    <row r="126" spans="1:12" s="5" customFormat="1" ht="14.1" customHeight="1" x14ac:dyDescent="0.25">
      <c r="A126" s="27">
        <v>3</v>
      </c>
      <c r="B126" s="200">
        <v>20</v>
      </c>
      <c r="C126" s="200" t="s">
        <v>34</v>
      </c>
      <c r="D126" s="274">
        <v>1</v>
      </c>
      <c r="E126" s="292" t="s">
        <v>41</v>
      </c>
      <c r="F126" s="28"/>
      <c r="G126" s="29"/>
      <c r="H126" s="30">
        <v>25200</v>
      </c>
      <c r="I126" s="31">
        <v>0.13</v>
      </c>
      <c r="J126" s="31"/>
      <c r="K126" s="32">
        <f t="shared" si="7"/>
        <v>438480</v>
      </c>
      <c r="L126" s="21"/>
    </row>
    <row r="127" spans="1:12" s="5" customFormat="1" ht="14.1" customHeight="1" x14ac:dyDescent="0.25">
      <c r="A127" s="27">
        <v>4</v>
      </c>
      <c r="B127" s="200">
        <v>24</v>
      </c>
      <c r="C127" s="200" t="s">
        <v>34</v>
      </c>
      <c r="D127" s="274">
        <v>1</v>
      </c>
      <c r="E127" s="292" t="s">
        <v>42</v>
      </c>
      <c r="F127" s="28"/>
      <c r="G127" s="29"/>
      <c r="H127" s="30">
        <v>30000</v>
      </c>
      <c r="I127" s="31">
        <v>0.13</v>
      </c>
      <c r="J127" s="31"/>
      <c r="K127" s="32">
        <f t="shared" si="7"/>
        <v>626400</v>
      </c>
      <c r="L127" s="21"/>
    </row>
    <row r="128" spans="1:12" s="5" customFormat="1" ht="14.1" customHeight="1" x14ac:dyDescent="0.25">
      <c r="A128" s="27">
        <v>5</v>
      </c>
      <c r="B128" s="200">
        <v>144</v>
      </c>
      <c r="C128" s="200" t="s">
        <v>43</v>
      </c>
      <c r="D128" s="274">
        <v>1</v>
      </c>
      <c r="E128" s="292" t="s">
        <v>44</v>
      </c>
      <c r="F128" s="28"/>
      <c r="G128" s="29"/>
      <c r="H128" s="30">
        <v>18000</v>
      </c>
      <c r="I128" s="31">
        <v>0.13</v>
      </c>
      <c r="J128" s="31"/>
      <c r="K128" s="32">
        <f t="shared" si="7"/>
        <v>2255040</v>
      </c>
      <c r="L128" s="21"/>
    </row>
    <row r="129" spans="1:12" s="5" customFormat="1" ht="14.1" customHeight="1" x14ac:dyDescent="0.25">
      <c r="A129" s="27">
        <v>6</v>
      </c>
      <c r="B129" s="200"/>
      <c r="C129" s="200"/>
      <c r="D129" s="274"/>
      <c r="E129" s="292"/>
      <c r="F129" s="28"/>
      <c r="G129" s="29"/>
      <c r="H129" s="30"/>
      <c r="I129" s="31"/>
      <c r="J129" s="31"/>
      <c r="K129" s="32">
        <f t="shared" si="7"/>
        <v>0</v>
      </c>
      <c r="L129" s="21"/>
    </row>
    <row r="130" spans="1:12" s="5" customFormat="1" ht="14.1" customHeight="1" x14ac:dyDescent="0.25">
      <c r="A130" s="27">
        <v>7</v>
      </c>
      <c r="B130" s="200"/>
      <c r="C130" s="200"/>
      <c r="D130" s="274"/>
      <c r="E130" s="292"/>
      <c r="F130" s="28"/>
      <c r="G130" s="29"/>
      <c r="H130" s="30"/>
      <c r="I130" s="31"/>
      <c r="J130" s="31"/>
      <c r="K130" s="32">
        <f t="shared" si="7"/>
        <v>0</v>
      </c>
      <c r="L130" s="21"/>
    </row>
    <row r="131" spans="1:12" s="5" customFormat="1" ht="14.1" customHeight="1" x14ac:dyDescent="0.25">
      <c r="A131" s="27">
        <v>8</v>
      </c>
      <c r="B131" s="200"/>
      <c r="C131" s="200"/>
      <c r="D131" s="274"/>
      <c r="E131" s="293"/>
      <c r="F131" s="28"/>
      <c r="G131" s="29"/>
      <c r="H131" s="30"/>
      <c r="I131" s="31"/>
      <c r="J131" s="31"/>
      <c r="K131" s="32">
        <f t="shared" si="7"/>
        <v>0</v>
      </c>
      <c r="L131" s="21"/>
    </row>
    <row r="132" spans="1:12" s="5" customFormat="1" ht="14.1" customHeight="1" x14ac:dyDescent="0.25">
      <c r="A132" s="27">
        <v>9</v>
      </c>
      <c r="B132" s="200"/>
      <c r="C132" s="200"/>
      <c r="D132" s="274"/>
      <c r="E132" s="292"/>
      <c r="F132" s="28"/>
      <c r="G132" s="29"/>
      <c r="H132" s="30"/>
      <c r="I132" s="31"/>
      <c r="J132" s="31"/>
      <c r="K132" s="32">
        <f t="shared" si="7"/>
        <v>0</v>
      </c>
      <c r="L132" s="21"/>
    </row>
    <row r="133" spans="1:12" s="5" customFormat="1" ht="14.1" customHeight="1" x14ac:dyDescent="0.25">
      <c r="A133" s="27">
        <v>10</v>
      </c>
      <c r="B133" s="200"/>
      <c r="C133" s="200"/>
      <c r="D133" s="274"/>
      <c r="E133" s="292"/>
      <c r="F133" s="28"/>
      <c r="G133" s="29"/>
      <c r="H133" s="30"/>
      <c r="I133" s="31"/>
      <c r="J133" s="31"/>
      <c r="K133" s="32">
        <f t="shared" si="7"/>
        <v>0</v>
      </c>
      <c r="L133" s="21"/>
    </row>
    <row r="134" spans="1:12" s="5" customFormat="1" ht="14.1" customHeight="1" x14ac:dyDescent="0.25">
      <c r="A134" s="27">
        <v>11</v>
      </c>
      <c r="B134" s="200"/>
      <c r="C134" s="200"/>
      <c r="D134" s="274"/>
      <c r="E134" s="292"/>
      <c r="F134" s="28"/>
      <c r="G134" s="29"/>
      <c r="H134" s="30"/>
      <c r="I134" s="31"/>
      <c r="J134" s="31"/>
      <c r="K134" s="32">
        <f t="shared" si="7"/>
        <v>0</v>
      </c>
      <c r="L134" s="21"/>
    </row>
    <row r="135" spans="1:12" s="5" customFormat="1" ht="14.1" customHeight="1" x14ac:dyDescent="0.25">
      <c r="A135" s="27">
        <v>12</v>
      </c>
      <c r="B135" s="200"/>
      <c r="C135" s="200"/>
      <c r="D135" s="274"/>
      <c r="E135" s="292"/>
      <c r="F135" s="28"/>
      <c r="G135" s="29"/>
      <c r="H135" s="30"/>
      <c r="I135" s="31"/>
      <c r="J135" s="31"/>
      <c r="K135" s="32">
        <f t="shared" si="7"/>
        <v>0</v>
      </c>
      <c r="L135" s="21"/>
    </row>
    <row r="136" spans="1:12" s="5" customFormat="1" ht="14.1" customHeight="1" x14ac:dyDescent="0.25">
      <c r="A136" s="27">
        <v>13</v>
      </c>
      <c r="B136" s="200"/>
      <c r="C136" s="200"/>
      <c r="D136" s="274"/>
      <c r="E136" s="292"/>
      <c r="F136" s="28"/>
      <c r="G136" s="29"/>
      <c r="H136" s="30"/>
      <c r="I136" s="31"/>
      <c r="J136" s="31"/>
      <c r="K136" s="32">
        <f t="shared" si="7"/>
        <v>0</v>
      </c>
      <c r="L136" s="21"/>
    </row>
    <row r="137" spans="1:12" s="5" customFormat="1" ht="14.1" customHeight="1" x14ac:dyDescent="0.25">
      <c r="A137" s="27">
        <v>14</v>
      </c>
      <c r="B137" s="200"/>
      <c r="C137" s="200"/>
      <c r="D137" s="274"/>
      <c r="E137" s="292"/>
      <c r="F137" s="28"/>
      <c r="G137" s="29"/>
      <c r="H137" s="30"/>
      <c r="I137" s="31"/>
      <c r="J137" s="31"/>
      <c r="K137" s="32">
        <f t="shared" si="7"/>
        <v>0</v>
      </c>
      <c r="L137" s="21"/>
    </row>
    <row r="138" spans="1:12" s="5" customFormat="1" ht="14.1" customHeight="1" x14ac:dyDescent="0.25">
      <c r="A138" s="27">
        <v>15</v>
      </c>
      <c r="B138" s="200"/>
      <c r="C138" s="200"/>
      <c r="D138" s="274"/>
      <c r="E138" s="292"/>
      <c r="F138" s="28"/>
      <c r="G138" s="29"/>
      <c r="H138" s="30"/>
      <c r="I138" s="31"/>
      <c r="J138" s="31"/>
      <c r="K138" s="32">
        <f t="shared" si="7"/>
        <v>0</v>
      </c>
      <c r="L138" s="21"/>
    </row>
    <row r="139" spans="1:12" s="5" customFormat="1" ht="14.1" customHeight="1" x14ac:dyDescent="0.25">
      <c r="A139" s="27">
        <v>16</v>
      </c>
      <c r="B139" s="200"/>
      <c r="C139" s="200"/>
      <c r="D139" s="274"/>
      <c r="E139" s="293"/>
      <c r="F139" s="28"/>
      <c r="G139" s="29"/>
      <c r="H139" s="30"/>
      <c r="I139" s="31"/>
      <c r="J139" s="31"/>
      <c r="K139" s="32">
        <f t="shared" si="7"/>
        <v>0</v>
      </c>
      <c r="L139" s="21"/>
    </row>
    <row r="140" spans="1:12" s="5" customFormat="1" ht="9.9499999999999993" customHeight="1" x14ac:dyDescent="0.25">
      <c r="A140" s="4"/>
      <c r="B140" s="201"/>
      <c r="C140" s="201"/>
      <c r="D140" s="275"/>
      <c r="E140" s="294"/>
      <c r="F140" s="33"/>
      <c r="G140" s="34"/>
      <c r="H140" s="35"/>
      <c r="I140" s="36"/>
      <c r="J140" s="36"/>
      <c r="K140" s="37"/>
      <c r="L140" s="21"/>
    </row>
    <row r="141" spans="1:12" s="5" customFormat="1" ht="5.0999999999999996" customHeight="1" x14ac:dyDescent="0.25">
      <c r="A141" s="4"/>
      <c r="B141" s="202"/>
      <c r="C141" s="202"/>
      <c r="D141" s="207"/>
      <c r="E141" s="295"/>
      <c r="F141" s="38"/>
      <c r="G141" s="38"/>
      <c r="H141" s="38"/>
      <c r="I141" s="39"/>
      <c r="J141" s="400"/>
      <c r="K141" s="394"/>
    </row>
    <row r="142" spans="1:12" s="5" customFormat="1" ht="16.5" customHeight="1" x14ac:dyDescent="0.3">
      <c r="A142" s="4"/>
      <c r="B142" s="203"/>
      <c r="C142" s="203"/>
      <c r="D142" s="259"/>
      <c r="E142" s="291"/>
      <c r="I142" s="40" t="s">
        <v>14</v>
      </c>
      <c r="J142" s="401">
        <f>SUM(K124:K139)</f>
        <v>8884440</v>
      </c>
      <c r="K142" s="402"/>
      <c r="L142" s="21"/>
    </row>
    <row r="143" spans="1:12" s="5" customFormat="1" ht="5.0999999999999996" customHeight="1" x14ac:dyDescent="0.3">
      <c r="A143" s="4"/>
      <c r="B143" s="203"/>
      <c r="C143" s="203"/>
      <c r="D143" s="259"/>
      <c r="E143" s="291"/>
      <c r="I143" s="41"/>
      <c r="J143" s="403"/>
      <c r="K143" s="403"/>
    </row>
    <row r="144" spans="1:12" s="5" customFormat="1" ht="16.5" customHeight="1" x14ac:dyDescent="0.3">
      <c r="A144" s="4"/>
      <c r="B144" s="203"/>
      <c r="C144" s="203"/>
      <c r="D144" s="259"/>
      <c r="E144" s="291"/>
      <c r="I144" s="40" t="s">
        <v>15</v>
      </c>
      <c r="J144" s="42"/>
      <c r="K144" s="43">
        <f>J142*J144</f>
        <v>0</v>
      </c>
      <c r="L144" s="44"/>
    </row>
    <row r="145" spans="1:12" s="5" customFormat="1" ht="5.0999999999999996" customHeight="1" x14ac:dyDescent="0.3">
      <c r="A145" s="4"/>
      <c r="B145" s="203"/>
      <c r="C145" s="203"/>
      <c r="D145" s="259"/>
      <c r="E145" s="291"/>
      <c r="I145" s="41"/>
      <c r="J145" s="394"/>
      <c r="K145" s="394"/>
    </row>
    <row r="146" spans="1:12" s="5" customFormat="1" ht="16.5" customHeight="1" x14ac:dyDescent="0.3">
      <c r="A146" s="4"/>
      <c r="B146" s="204" t="s">
        <v>16</v>
      </c>
      <c r="C146" s="204"/>
      <c r="D146" s="259"/>
      <c r="E146" s="291" t="s">
        <v>17</v>
      </c>
      <c r="I146" s="40" t="s">
        <v>27</v>
      </c>
      <c r="J146" s="404">
        <f>((J142/1.11)+(K144/1.11))*11%</f>
        <v>880439.99999999988</v>
      </c>
      <c r="K146" s="405"/>
      <c r="L146" s="45"/>
    </row>
    <row r="147" spans="1:12" s="5" customFormat="1" ht="5.0999999999999996" customHeight="1" x14ac:dyDescent="0.3">
      <c r="A147" s="4"/>
      <c r="B147" s="203"/>
      <c r="C147" s="203"/>
      <c r="D147" s="259"/>
      <c r="E147" s="291"/>
      <c r="I147" s="41"/>
      <c r="J147" s="394"/>
      <c r="K147" s="394"/>
    </row>
    <row r="148" spans="1:12" s="5" customFormat="1" ht="16.5" customHeight="1" x14ac:dyDescent="0.3">
      <c r="A148" s="4"/>
      <c r="B148" s="205"/>
      <c r="C148" s="241"/>
      <c r="D148" s="259"/>
      <c r="E148" s="291"/>
      <c r="I148" s="40" t="s">
        <v>18</v>
      </c>
      <c r="J148" s="46"/>
      <c r="K148" s="47">
        <f>J142-K144</f>
        <v>8884440</v>
      </c>
      <c r="L148" s="45"/>
    </row>
    <row r="149" spans="1:12" s="5" customFormat="1" ht="7.5" customHeight="1" x14ac:dyDescent="0.25">
      <c r="A149" s="48"/>
      <c r="B149" s="206"/>
      <c r="C149" s="206"/>
      <c r="D149" s="207"/>
      <c r="E149" s="296"/>
      <c r="F149" s="60"/>
      <c r="I149" s="76"/>
      <c r="J149" s="77"/>
      <c r="K149" s="60"/>
      <c r="L149" s="38"/>
    </row>
    <row r="150" spans="1:12" s="5" customFormat="1" ht="13.5" customHeight="1" x14ac:dyDescent="0.25">
      <c r="A150" s="4"/>
      <c r="B150" s="207" t="s">
        <v>19</v>
      </c>
      <c r="C150" s="206"/>
      <c r="D150" s="207"/>
      <c r="E150" s="291"/>
      <c r="H150" s="180"/>
      <c r="I150" s="181" t="s">
        <v>29</v>
      </c>
      <c r="J150" s="406" t="s">
        <v>36</v>
      </c>
      <c r="K150" s="407"/>
    </row>
    <row r="151" spans="1:12" s="5" customFormat="1" ht="13.5" customHeight="1" x14ac:dyDescent="0.25">
      <c r="A151" s="48"/>
      <c r="B151" s="208"/>
      <c r="C151" s="242"/>
      <c r="D151" s="207"/>
      <c r="E151" s="291"/>
      <c r="H151" s="180"/>
      <c r="I151" s="182" t="s">
        <v>28</v>
      </c>
      <c r="J151" s="406"/>
      <c r="K151" s="407"/>
      <c r="L151" s="38"/>
    </row>
    <row r="152" spans="1:12" s="5" customFormat="1" ht="7.5" customHeight="1" x14ac:dyDescent="0.25">
      <c r="A152" s="48"/>
      <c r="B152" s="208"/>
      <c r="C152" s="242"/>
      <c r="D152" s="207"/>
      <c r="E152" s="291"/>
      <c r="H152" s="180"/>
      <c r="I152" s="182"/>
      <c r="J152" s="183"/>
      <c r="K152" s="183"/>
      <c r="L152" s="38"/>
    </row>
    <row r="153" spans="1:12" ht="7.5" customHeight="1" x14ac:dyDescent="0.25">
      <c r="A153" s="78"/>
      <c r="B153" s="209"/>
      <c r="C153" s="209"/>
      <c r="D153" s="262"/>
      <c r="E153" s="297"/>
      <c r="F153" s="79"/>
      <c r="G153" s="79"/>
      <c r="H153" s="79"/>
      <c r="I153" s="80"/>
      <c r="J153" s="80"/>
      <c r="K153" s="79"/>
      <c r="L153" s="79"/>
    </row>
    <row r="154" spans="1:12" s="5" customFormat="1" ht="16.5" customHeight="1" x14ac:dyDescent="0.3">
      <c r="A154" s="81"/>
      <c r="B154" s="210" t="s">
        <v>0</v>
      </c>
      <c r="C154" s="243"/>
      <c r="D154" s="276" t="str">
        <f>D116</f>
        <v>AM</v>
      </c>
      <c r="E154" s="316">
        <v>22090002</v>
      </c>
      <c r="F154" s="82"/>
      <c r="G154" s="83" t="s">
        <v>2</v>
      </c>
      <c r="H154" s="408" t="str">
        <f>H116</f>
        <v>CV TRINITY CENTRAAL</v>
      </c>
      <c r="I154" s="408"/>
      <c r="J154" s="408"/>
      <c r="K154" s="409"/>
      <c r="L154" s="84"/>
    </row>
    <row r="155" spans="1:12" s="5" customFormat="1" ht="7.5" customHeight="1" x14ac:dyDescent="0.3">
      <c r="A155" s="81"/>
      <c r="B155" s="211"/>
      <c r="C155" s="244"/>
      <c r="D155" s="256"/>
      <c r="E155" s="299"/>
      <c r="F155" s="412" t="s">
        <v>3</v>
      </c>
      <c r="G155" s="85"/>
      <c r="H155" s="410"/>
      <c r="I155" s="410"/>
      <c r="J155" s="410"/>
      <c r="K155" s="411"/>
      <c r="L155" s="84"/>
    </row>
    <row r="156" spans="1:12" s="5" customFormat="1" ht="16.5" customHeight="1" x14ac:dyDescent="0.3">
      <c r="A156" s="81"/>
      <c r="B156" s="210" t="s">
        <v>4</v>
      </c>
      <c r="C156" s="243"/>
      <c r="D156" s="413">
        <f>D118</f>
        <v>44811</v>
      </c>
      <c r="E156" s="414"/>
      <c r="F156" s="412"/>
      <c r="G156" s="86"/>
      <c r="H156" s="415"/>
      <c r="I156" s="415"/>
      <c r="J156" s="415"/>
      <c r="K156" s="416"/>
      <c r="L156" s="86"/>
    </row>
    <row r="157" spans="1:12" s="5" customFormat="1" ht="7.5" customHeight="1" x14ac:dyDescent="0.3">
      <c r="A157" s="81"/>
      <c r="B157" s="211"/>
      <c r="C157" s="244"/>
      <c r="D157" s="256"/>
      <c r="E157" s="299"/>
      <c r="F157" s="412"/>
      <c r="G157" s="86"/>
      <c r="H157" s="417" t="str">
        <f>H119</f>
        <v>PURWOKERTO</v>
      </c>
      <c r="I157" s="417"/>
      <c r="J157" s="417"/>
      <c r="K157" s="418"/>
      <c r="L157" s="87"/>
    </row>
    <row r="158" spans="1:12" s="5" customFormat="1" ht="16.5" customHeight="1" x14ac:dyDescent="0.4">
      <c r="A158" s="81"/>
      <c r="B158" s="210" t="s">
        <v>5</v>
      </c>
      <c r="C158" s="243"/>
      <c r="D158" s="277" t="str">
        <f>D120</f>
        <v>KO 0868</v>
      </c>
      <c r="E158" s="298"/>
      <c r="F158" s="88"/>
      <c r="G158" s="89"/>
      <c r="H158" s="419"/>
      <c r="I158" s="419"/>
      <c r="J158" s="419"/>
      <c r="K158" s="420"/>
      <c r="L158" s="87"/>
    </row>
    <row r="159" spans="1:12" s="5" customFormat="1" ht="7.5" customHeight="1" x14ac:dyDescent="0.45">
      <c r="A159" s="81"/>
      <c r="B159" s="212"/>
      <c r="C159" s="245"/>
      <c r="D159" s="263"/>
      <c r="E159" s="300"/>
      <c r="F159" s="90"/>
      <c r="G159" s="82"/>
      <c r="H159" s="82"/>
      <c r="I159" s="91"/>
      <c r="J159" s="91"/>
      <c r="K159" s="92"/>
      <c r="L159" s="82"/>
    </row>
    <row r="160" spans="1:12" s="5" customFormat="1" ht="14.25" thickBot="1" x14ac:dyDescent="0.3">
      <c r="A160" s="81"/>
      <c r="B160" s="213" t="s">
        <v>6</v>
      </c>
      <c r="C160" s="213" t="s">
        <v>7</v>
      </c>
      <c r="D160" s="278" t="s">
        <v>8</v>
      </c>
      <c r="E160" s="264"/>
      <c r="F160" s="94" t="s">
        <v>9</v>
      </c>
      <c r="G160" s="95"/>
      <c r="H160" s="93" t="s">
        <v>10</v>
      </c>
      <c r="I160" s="96" t="s">
        <v>11</v>
      </c>
      <c r="J160" s="96" t="s">
        <v>12</v>
      </c>
      <c r="K160" s="97" t="s">
        <v>13</v>
      </c>
      <c r="L160" s="98"/>
    </row>
    <row r="161" spans="1:12" s="5" customFormat="1" ht="9.9499999999999993" customHeight="1" thickTop="1" x14ac:dyDescent="0.25">
      <c r="A161" s="81"/>
      <c r="B161" s="214"/>
      <c r="C161" s="246"/>
      <c r="D161" s="279"/>
      <c r="E161" s="265"/>
      <c r="F161" s="100"/>
      <c r="G161" s="101"/>
      <c r="H161" s="99"/>
      <c r="I161" s="102"/>
      <c r="J161" s="102"/>
      <c r="K161" s="103"/>
      <c r="L161" s="98"/>
    </row>
    <row r="162" spans="1:12" s="5" customFormat="1" ht="14.1" customHeight="1" x14ac:dyDescent="0.25">
      <c r="A162" s="104">
        <v>1</v>
      </c>
      <c r="B162" s="192">
        <f t="shared" ref="B162:E177" si="8">B124</f>
        <v>144</v>
      </c>
      <c r="C162" s="192" t="str">
        <f t="shared" si="8"/>
        <v>LSN</v>
      </c>
      <c r="D162" s="280">
        <f t="shared" si="8"/>
        <v>1</v>
      </c>
      <c r="E162" s="301" t="str">
        <f>E124</f>
        <v>GEL PEN KENKO HI-TECH-H 0.28 MM HITAM</v>
      </c>
      <c r="F162" s="105"/>
      <c r="G162" s="106"/>
      <c r="H162" s="107">
        <f t="shared" ref="H162:J177" si="9">H124</f>
        <v>39000</v>
      </c>
      <c r="I162" s="108">
        <f t="shared" si="9"/>
        <v>0.13</v>
      </c>
      <c r="J162" s="108">
        <f t="shared" si="9"/>
        <v>0</v>
      </c>
      <c r="K162" s="109">
        <f t="shared" ref="K162:K177" si="10">(B162*H162-((B162*H162)*I162))-((B162*H162-((B162*H162)*I162))*J162)</f>
        <v>4885920</v>
      </c>
      <c r="L162" s="98"/>
    </row>
    <row r="163" spans="1:12" s="5" customFormat="1" ht="14.1" customHeight="1" x14ac:dyDescent="0.25">
      <c r="A163" s="104">
        <v>2</v>
      </c>
      <c r="B163" s="192">
        <f t="shared" si="8"/>
        <v>5</v>
      </c>
      <c r="C163" s="192" t="str">
        <f t="shared" si="8"/>
        <v>LSN</v>
      </c>
      <c r="D163" s="280">
        <f t="shared" si="8"/>
        <v>0</v>
      </c>
      <c r="E163" s="301" t="str">
        <f t="shared" si="8"/>
        <v>PUNCH KENKO NO. 30</v>
      </c>
      <c r="F163" s="105"/>
      <c r="G163" s="106"/>
      <c r="H163" s="107">
        <f t="shared" si="9"/>
        <v>156000</v>
      </c>
      <c r="I163" s="108">
        <f t="shared" si="9"/>
        <v>0.13</v>
      </c>
      <c r="J163" s="108">
        <f t="shared" si="9"/>
        <v>0</v>
      </c>
      <c r="K163" s="109">
        <f t="shared" si="10"/>
        <v>678600</v>
      </c>
      <c r="L163" s="98"/>
    </row>
    <row r="164" spans="1:12" s="5" customFormat="1" ht="14.1" customHeight="1" x14ac:dyDescent="0.25">
      <c r="A164" s="104">
        <v>3</v>
      </c>
      <c r="B164" s="192">
        <f t="shared" si="8"/>
        <v>20</v>
      </c>
      <c r="C164" s="192" t="str">
        <f t="shared" si="8"/>
        <v>LSN</v>
      </c>
      <c r="D164" s="280">
        <f t="shared" si="8"/>
        <v>1</v>
      </c>
      <c r="E164" s="301" t="str">
        <f t="shared" si="8"/>
        <v>LEM CAIR 50 ML KENKO LG-50</v>
      </c>
      <c r="F164" s="105"/>
      <c r="G164" s="106"/>
      <c r="H164" s="107">
        <f t="shared" si="9"/>
        <v>25200</v>
      </c>
      <c r="I164" s="108">
        <f t="shared" si="9"/>
        <v>0.13</v>
      </c>
      <c r="J164" s="108">
        <f t="shared" si="9"/>
        <v>0</v>
      </c>
      <c r="K164" s="109">
        <f t="shared" si="10"/>
        <v>438480</v>
      </c>
      <c r="L164" s="98"/>
    </row>
    <row r="165" spans="1:12" s="5" customFormat="1" ht="14.1" customHeight="1" x14ac:dyDescent="0.25">
      <c r="A165" s="104">
        <v>4</v>
      </c>
      <c r="B165" s="192">
        <f t="shared" si="8"/>
        <v>24</v>
      </c>
      <c r="C165" s="192" t="str">
        <f t="shared" si="8"/>
        <v>LSN</v>
      </c>
      <c r="D165" s="280">
        <f t="shared" si="8"/>
        <v>1</v>
      </c>
      <c r="E165" s="301" t="str">
        <f t="shared" si="8"/>
        <v>LEM LIQUID (CAIR) JOYKO GL-50</v>
      </c>
      <c r="F165" s="105"/>
      <c r="G165" s="106"/>
      <c r="H165" s="107">
        <f t="shared" si="9"/>
        <v>30000</v>
      </c>
      <c r="I165" s="108">
        <f t="shared" si="9"/>
        <v>0.13</v>
      </c>
      <c r="J165" s="108">
        <f t="shared" si="9"/>
        <v>0</v>
      </c>
      <c r="K165" s="109">
        <f t="shared" si="10"/>
        <v>626400</v>
      </c>
      <c r="L165" s="98"/>
    </row>
    <row r="166" spans="1:12" s="5" customFormat="1" ht="14.1" customHeight="1" x14ac:dyDescent="0.25">
      <c r="A166" s="104">
        <v>5</v>
      </c>
      <c r="B166" s="192">
        <f t="shared" si="8"/>
        <v>144</v>
      </c>
      <c r="C166" s="192" t="str">
        <f t="shared" si="8"/>
        <v>PCS</v>
      </c>
      <c r="D166" s="280">
        <f t="shared" si="8"/>
        <v>1</v>
      </c>
      <c r="E166" s="301" t="str">
        <f t="shared" si="8"/>
        <v>CRAYON / OIL PASTEL PUTAR JOYKO TWCR-12MINI (PENDEK)</v>
      </c>
      <c r="F166" s="105"/>
      <c r="G166" s="106"/>
      <c r="H166" s="107">
        <f t="shared" si="9"/>
        <v>18000</v>
      </c>
      <c r="I166" s="108">
        <f t="shared" si="9"/>
        <v>0.13</v>
      </c>
      <c r="J166" s="108">
        <f t="shared" si="9"/>
        <v>0</v>
      </c>
      <c r="K166" s="109">
        <f t="shared" si="10"/>
        <v>2255040</v>
      </c>
      <c r="L166" s="98"/>
    </row>
    <row r="167" spans="1:12" s="5" customFormat="1" ht="14.1" customHeight="1" x14ac:dyDescent="0.25">
      <c r="A167" s="104">
        <v>6</v>
      </c>
      <c r="B167" s="192">
        <f t="shared" si="8"/>
        <v>0</v>
      </c>
      <c r="C167" s="192">
        <f t="shared" si="8"/>
        <v>0</v>
      </c>
      <c r="D167" s="280">
        <f t="shared" si="8"/>
        <v>0</v>
      </c>
      <c r="E167" s="301">
        <v>0</v>
      </c>
      <c r="F167" s="105"/>
      <c r="G167" s="106"/>
      <c r="H167" s="107">
        <f t="shared" si="9"/>
        <v>0</v>
      </c>
      <c r="I167" s="108">
        <f t="shared" si="9"/>
        <v>0</v>
      </c>
      <c r="J167" s="108">
        <f t="shared" si="9"/>
        <v>0</v>
      </c>
      <c r="K167" s="109">
        <f t="shared" si="10"/>
        <v>0</v>
      </c>
      <c r="L167" s="98"/>
    </row>
    <row r="168" spans="1:12" s="5" customFormat="1" ht="14.1" customHeight="1" x14ac:dyDescent="0.25">
      <c r="A168" s="104">
        <v>7</v>
      </c>
      <c r="B168" s="192">
        <f t="shared" si="8"/>
        <v>0</v>
      </c>
      <c r="C168" s="192">
        <f t="shared" si="8"/>
        <v>0</v>
      </c>
      <c r="D168" s="280">
        <f t="shared" si="8"/>
        <v>0</v>
      </c>
      <c r="E168" s="301">
        <v>0</v>
      </c>
      <c r="F168" s="105"/>
      <c r="G168" s="106"/>
      <c r="H168" s="107">
        <f t="shared" si="9"/>
        <v>0</v>
      </c>
      <c r="I168" s="108">
        <f t="shared" si="9"/>
        <v>0</v>
      </c>
      <c r="J168" s="108">
        <f t="shared" si="9"/>
        <v>0</v>
      </c>
      <c r="K168" s="109">
        <f t="shared" si="10"/>
        <v>0</v>
      </c>
      <c r="L168" s="98"/>
    </row>
    <row r="169" spans="1:12" s="5" customFormat="1" ht="14.1" customHeight="1" x14ac:dyDescent="0.25">
      <c r="A169" s="104">
        <v>8</v>
      </c>
      <c r="B169" s="192">
        <f t="shared" si="8"/>
        <v>0</v>
      </c>
      <c r="C169" s="192">
        <f t="shared" si="8"/>
        <v>0</v>
      </c>
      <c r="D169" s="280">
        <f t="shared" si="8"/>
        <v>0</v>
      </c>
      <c r="E169" s="302">
        <v>0</v>
      </c>
      <c r="F169" s="105"/>
      <c r="G169" s="106"/>
      <c r="H169" s="107">
        <f t="shared" si="9"/>
        <v>0</v>
      </c>
      <c r="I169" s="108">
        <f t="shared" si="9"/>
        <v>0</v>
      </c>
      <c r="J169" s="108">
        <f t="shared" si="9"/>
        <v>0</v>
      </c>
      <c r="K169" s="109">
        <f t="shared" si="10"/>
        <v>0</v>
      </c>
      <c r="L169" s="98"/>
    </row>
    <row r="170" spans="1:12" s="5" customFormat="1" ht="14.1" customHeight="1" x14ac:dyDescent="0.25">
      <c r="A170" s="104">
        <v>9</v>
      </c>
      <c r="B170" s="192">
        <f t="shared" si="8"/>
        <v>0</v>
      </c>
      <c r="C170" s="192">
        <f t="shared" si="8"/>
        <v>0</v>
      </c>
      <c r="D170" s="280">
        <f t="shared" si="8"/>
        <v>0</v>
      </c>
      <c r="E170" s="301">
        <v>0</v>
      </c>
      <c r="F170" s="105"/>
      <c r="G170" s="106"/>
      <c r="H170" s="107">
        <f t="shared" si="9"/>
        <v>0</v>
      </c>
      <c r="I170" s="108">
        <f t="shared" si="9"/>
        <v>0</v>
      </c>
      <c r="J170" s="108">
        <f t="shared" si="9"/>
        <v>0</v>
      </c>
      <c r="K170" s="109">
        <f t="shared" si="10"/>
        <v>0</v>
      </c>
      <c r="L170" s="98"/>
    </row>
    <row r="171" spans="1:12" s="5" customFormat="1" ht="14.1" customHeight="1" x14ac:dyDescent="0.25">
      <c r="A171" s="104">
        <v>10</v>
      </c>
      <c r="B171" s="192">
        <f t="shared" si="8"/>
        <v>0</v>
      </c>
      <c r="C171" s="192">
        <f t="shared" si="8"/>
        <v>0</v>
      </c>
      <c r="D171" s="280">
        <f t="shared" si="8"/>
        <v>0</v>
      </c>
      <c r="E171" s="301">
        <v>0</v>
      </c>
      <c r="F171" s="105"/>
      <c r="G171" s="106"/>
      <c r="H171" s="107">
        <f t="shared" si="9"/>
        <v>0</v>
      </c>
      <c r="I171" s="108">
        <f t="shared" si="9"/>
        <v>0</v>
      </c>
      <c r="J171" s="108">
        <f t="shared" si="9"/>
        <v>0</v>
      </c>
      <c r="K171" s="109">
        <f t="shared" si="10"/>
        <v>0</v>
      </c>
      <c r="L171" s="98"/>
    </row>
    <row r="172" spans="1:12" s="5" customFormat="1" ht="14.1" customHeight="1" x14ac:dyDescent="0.25">
      <c r="A172" s="104">
        <v>11</v>
      </c>
      <c r="B172" s="192">
        <f t="shared" si="8"/>
        <v>0</v>
      </c>
      <c r="C172" s="192">
        <f t="shared" si="8"/>
        <v>0</v>
      </c>
      <c r="D172" s="280">
        <f t="shared" si="8"/>
        <v>0</v>
      </c>
      <c r="E172" s="301">
        <v>0</v>
      </c>
      <c r="F172" s="105"/>
      <c r="G172" s="106"/>
      <c r="H172" s="107">
        <f t="shared" si="9"/>
        <v>0</v>
      </c>
      <c r="I172" s="108">
        <f t="shared" si="9"/>
        <v>0</v>
      </c>
      <c r="J172" s="108">
        <f t="shared" si="9"/>
        <v>0</v>
      </c>
      <c r="K172" s="109">
        <f t="shared" si="10"/>
        <v>0</v>
      </c>
      <c r="L172" s="98"/>
    </row>
    <row r="173" spans="1:12" s="5" customFormat="1" ht="14.1" customHeight="1" x14ac:dyDescent="0.25">
      <c r="A173" s="104">
        <v>12</v>
      </c>
      <c r="B173" s="192">
        <f t="shared" si="8"/>
        <v>0</v>
      </c>
      <c r="C173" s="192">
        <f t="shared" si="8"/>
        <v>0</v>
      </c>
      <c r="D173" s="280">
        <f t="shared" si="8"/>
        <v>0</v>
      </c>
      <c r="E173" s="301">
        <v>0</v>
      </c>
      <c r="F173" s="105"/>
      <c r="G173" s="106"/>
      <c r="H173" s="107">
        <f t="shared" si="9"/>
        <v>0</v>
      </c>
      <c r="I173" s="108">
        <f t="shared" si="9"/>
        <v>0</v>
      </c>
      <c r="J173" s="108">
        <f t="shared" si="9"/>
        <v>0</v>
      </c>
      <c r="K173" s="109">
        <f t="shared" si="10"/>
        <v>0</v>
      </c>
      <c r="L173" s="98"/>
    </row>
    <row r="174" spans="1:12" s="5" customFormat="1" ht="14.1" customHeight="1" x14ac:dyDescent="0.25">
      <c r="A174" s="104">
        <v>13</v>
      </c>
      <c r="B174" s="192">
        <f t="shared" si="8"/>
        <v>0</v>
      </c>
      <c r="C174" s="192">
        <f t="shared" si="8"/>
        <v>0</v>
      </c>
      <c r="D174" s="280">
        <f t="shared" si="8"/>
        <v>0</v>
      </c>
      <c r="E174" s="301">
        <v>0</v>
      </c>
      <c r="F174" s="105"/>
      <c r="G174" s="106"/>
      <c r="H174" s="107">
        <f t="shared" si="9"/>
        <v>0</v>
      </c>
      <c r="I174" s="108">
        <f t="shared" si="9"/>
        <v>0</v>
      </c>
      <c r="J174" s="108">
        <f t="shared" si="9"/>
        <v>0</v>
      </c>
      <c r="K174" s="109">
        <f t="shared" si="10"/>
        <v>0</v>
      </c>
      <c r="L174" s="98"/>
    </row>
    <row r="175" spans="1:12" s="5" customFormat="1" ht="14.1" customHeight="1" x14ac:dyDescent="0.25">
      <c r="A175" s="104">
        <v>14</v>
      </c>
      <c r="B175" s="192">
        <f t="shared" si="8"/>
        <v>0</v>
      </c>
      <c r="C175" s="192">
        <f t="shared" si="8"/>
        <v>0</v>
      </c>
      <c r="D175" s="280">
        <f t="shared" si="8"/>
        <v>0</v>
      </c>
      <c r="E175" s="301">
        <v>0</v>
      </c>
      <c r="F175" s="105"/>
      <c r="G175" s="106"/>
      <c r="H175" s="107">
        <f t="shared" si="9"/>
        <v>0</v>
      </c>
      <c r="I175" s="108">
        <f t="shared" si="9"/>
        <v>0</v>
      </c>
      <c r="J175" s="108">
        <f t="shared" si="9"/>
        <v>0</v>
      </c>
      <c r="K175" s="109">
        <f t="shared" si="10"/>
        <v>0</v>
      </c>
      <c r="L175" s="98"/>
    </row>
    <row r="176" spans="1:12" s="5" customFormat="1" ht="14.1" customHeight="1" x14ac:dyDescent="0.25">
      <c r="A176" s="104">
        <v>15</v>
      </c>
      <c r="B176" s="192">
        <f t="shared" si="8"/>
        <v>0</v>
      </c>
      <c r="C176" s="192">
        <f t="shared" si="8"/>
        <v>0</v>
      </c>
      <c r="D176" s="280">
        <f t="shared" si="8"/>
        <v>0</v>
      </c>
      <c r="E176" s="301">
        <v>0</v>
      </c>
      <c r="F176" s="105"/>
      <c r="G176" s="106"/>
      <c r="H176" s="107">
        <f t="shared" si="9"/>
        <v>0</v>
      </c>
      <c r="I176" s="108">
        <f t="shared" si="9"/>
        <v>0</v>
      </c>
      <c r="J176" s="108">
        <f t="shared" si="9"/>
        <v>0</v>
      </c>
      <c r="K176" s="109">
        <f t="shared" si="10"/>
        <v>0</v>
      </c>
      <c r="L176" s="98"/>
    </row>
    <row r="177" spans="1:12" s="5" customFormat="1" ht="14.1" customHeight="1" x14ac:dyDescent="0.25">
      <c r="A177" s="104">
        <v>16</v>
      </c>
      <c r="B177" s="192">
        <f t="shared" si="8"/>
        <v>0</v>
      </c>
      <c r="C177" s="192">
        <f t="shared" si="8"/>
        <v>0</v>
      </c>
      <c r="D177" s="280">
        <f t="shared" si="8"/>
        <v>0</v>
      </c>
      <c r="E177" s="302">
        <v>0</v>
      </c>
      <c r="F177" s="105"/>
      <c r="G177" s="106"/>
      <c r="H177" s="107">
        <f t="shared" si="9"/>
        <v>0</v>
      </c>
      <c r="I177" s="108">
        <f t="shared" si="9"/>
        <v>0</v>
      </c>
      <c r="J177" s="108">
        <f t="shared" si="9"/>
        <v>0</v>
      </c>
      <c r="K177" s="109">
        <f t="shared" si="10"/>
        <v>0</v>
      </c>
      <c r="L177" s="98"/>
    </row>
    <row r="178" spans="1:12" s="5" customFormat="1" ht="9.9499999999999993" customHeight="1" x14ac:dyDescent="0.25">
      <c r="A178" s="81"/>
      <c r="B178" s="215"/>
      <c r="C178" s="215"/>
      <c r="D178" s="281"/>
      <c r="E178" s="303"/>
      <c r="F178" s="110"/>
      <c r="G178" s="111"/>
      <c r="H178" s="112"/>
      <c r="I178" s="113"/>
      <c r="J178" s="113"/>
      <c r="K178" s="114"/>
      <c r="L178" s="98"/>
    </row>
    <row r="179" spans="1:12" s="5" customFormat="1" ht="5.0999999999999996" customHeight="1" x14ac:dyDescent="0.25">
      <c r="A179" s="81"/>
      <c r="B179" s="216"/>
      <c r="C179" s="216"/>
      <c r="D179" s="221"/>
      <c r="E179" s="304"/>
      <c r="F179" s="116"/>
      <c r="G179" s="116"/>
      <c r="H179" s="116"/>
      <c r="I179" s="117"/>
      <c r="J179" s="361"/>
      <c r="K179" s="362"/>
      <c r="L179" s="82"/>
    </row>
    <row r="180" spans="1:12" s="5" customFormat="1" ht="16.5" customHeight="1" x14ac:dyDescent="0.3">
      <c r="A180" s="81"/>
      <c r="B180" s="217"/>
      <c r="C180" s="217"/>
      <c r="D180" s="263"/>
      <c r="E180" s="300"/>
      <c r="F180" s="82"/>
      <c r="G180" s="82"/>
      <c r="H180" s="82"/>
      <c r="I180" s="118" t="s">
        <v>14</v>
      </c>
      <c r="J180" s="363">
        <f>SUM(K162:K177)</f>
        <v>8884440</v>
      </c>
      <c r="K180" s="364"/>
      <c r="L180" s="98"/>
    </row>
    <row r="181" spans="1:12" s="5" customFormat="1" ht="5.0999999999999996" customHeight="1" x14ac:dyDescent="0.3">
      <c r="A181" s="81"/>
      <c r="B181" s="217"/>
      <c r="C181" s="217"/>
      <c r="D181" s="263"/>
      <c r="E181" s="300"/>
      <c r="F181" s="82"/>
      <c r="G181" s="82"/>
      <c r="H181" s="82"/>
      <c r="I181" s="119"/>
      <c r="J181" s="365"/>
      <c r="K181" s="365"/>
      <c r="L181" s="82"/>
    </row>
    <row r="182" spans="1:12" s="5" customFormat="1" ht="16.5" customHeight="1" x14ac:dyDescent="0.3">
      <c r="A182" s="81"/>
      <c r="B182" s="217"/>
      <c r="C182" s="217"/>
      <c r="D182" s="263"/>
      <c r="E182" s="300"/>
      <c r="F182" s="82"/>
      <c r="G182" s="82"/>
      <c r="H182" s="82"/>
      <c r="I182" s="118" t="s">
        <v>15</v>
      </c>
      <c r="J182" s="120"/>
      <c r="K182" s="121">
        <f>J180*J182</f>
        <v>0</v>
      </c>
      <c r="L182" s="122"/>
    </row>
    <row r="183" spans="1:12" s="5" customFormat="1" ht="5.0999999999999996" customHeight="1" x14ac:dyDescent="0.3">
      <c r="A183" s="81"/>
      <c r="B183" s="217"/>
      <c r="C183" s="217"/>
      <c r="D183" s="263"/>
      <c r="E183" s="300"/>
      <c r="F183" s="82"/>
      <c r="G183" s="82"/>
      <c r="H183" s="82"/>
      <c r="I183" s="119"/>
      <c r="J183" s="362"/>
      <c r="K183" s="362"/>
      <c r="L183" s="82"/>
    </row>
    <row r="184" spans="1:12" s="5" customFormat="1" ht="16.5" customHeight="1" x14ac:dyDescent="0.3">
      <c r="A184" s="81"/>
      <c r="B184" s="218" t="s">
        <v>16</v>
      </c>
      <c r="C184" s="218"/>
      <c r="D184" s="263"/>
      <c r="E184" s="300" t="s">
        <v>17</v>
      </c>
      <c r="F184" s="82"/>
      <c r="G184" s="82"/>
      <c r="H184" s="82"/>
      <c r="I184" s="118" t="s">
        <v>27</v>
      </c>
      <c r="J184" s="366">
        <f>((J180/1.11)+(K182/1.11))*11%</f>
        <v>880439.99999999988</v>
      </c>
      <c r="K184" s="367"/>
      <c r="L184" s="123"/>
    </row>
    <row r="185" spans="1:12" s="5" customFormat="1" ht="5.0999999999999996" customHeight="1" x14ac:dyDescent="0.3">
      <c r="A185" s="81"/>
      <c r="B185" s="217"/>
      <c r="C185" s="217"/>
      <c r="D185" s="263"/>
      <c r="E185" s="300"/>
      <c r="F185" s="82"/>
      <c r="G185" s="82"/>
      <c r="H185" s="82"/>
      <c r="I185" s="119"/>
      <c r="J185" s="362"/>
      <c r="K185" s="362"/>
      <c r="L185" s="82"/>
    </row>
    <row r="186" spans="1:12" s="5" customFormat="1" ht="16.5" customHeight="1" x14ac:dyDescent="0.3">
      <c r="A186" s="81"/>
      <c r="B186" s="219"/>
      <c r="C186" s="247"/>
      <c r="D186" s="263"/>
      <c r="E186" s="300"/>
      <c r="F186" s="82"/>
      <c r="G186" s="82"/>
      <c r="H186" s="82"/>
      <c r="I186" s="118" t="s">
        <v>18</v>
      </c>
      <c r="J186" s="124"/>
      <c r="K186" s="125">
        <f>J180-K182</f>
        <v>8884440</v>
      </c>
      <c r="L186" s="123"/>
    </row>
    <row r="187" spans="1:12" s="5" customFormat="1" ht="7.5" customHeight="1" x14ac:dyDescent="0.25">
      <c r="A187" s="126"/>
      <c r="B187" s="220"/>
      <c r="C187" s="220"/>
      <c r="D187" s="221"/>
      <c r="E187" s="305"/>
      <c r="F187" s="115"/>
      <c r="G187" s="82"/>
      <c r="H187" s="82"/>
      <c r="I187" s="128"/>
      <c r="J187" s="127"/>
      <c r="K187" s="115"/>
      <c r="L187" s="116"/>
    </row>
    <row r="188" spans="1:12" s="5" customFormat="1" ht="13.5" customHeight="1" x14ac:dyDescent="0.25">
      <c r="A188" s="81"/>
      <c r="B188" s="221" t="s">
        <v>19</v>
      </c>
      <c r="C188" s="220"/>
      <c r="D188" s="221"/>
      <c r="E188" s="300"/>
      <c r="F188" s="82"/>
      <c r="G188" s="82"/>
      <c r="H188" s="187"/>
      <c r="I188" s="188" t="s">
        <v>29</v>
      </c>
      <c r="J188" s="368" t="str">
        <f>J150</f>
        <v>NOVI / CONDRO</v>
      </c>
      <c r="K188" s="369"/>
      <c r="L188" s="82"/>
    </row>
    <row r="189" spans="1:12" s="5" customFormat="1" ht="13.5" customHeight="1" x14ac:dyDescent="0.25">
      <c r="A189" s="126"/>
      <c r="B189" s="222"/>
      <c r="C189" s="248"/>
      <c r="D189" s="221"/>
      <c r="E189" s="300"/>
      <c r="F189" s="82"/>
      <c r="G189" s="82"/>
      <c r="H189" s="187"/>
      <c r="I189" s="189" t="s">
        <v>28</v>
      </c>
      <c r="J189" s="368"/>
      <c r="K189" s="369"/>
      <c r="L189" s="116"/>
    </row>
    <row r="190" spans="1:12" s="5" customFormat="1" ht="7.5" customHeight="1" x14ac:dyDescent="0.25">
      <c r="A190" s="126"/>
      <c r="B190" s="222"/>
      <c r="C190" s="248"/>
      <c r="D190" s="221"/>
      <c r="E190" s="300"/>
      <c r="F190" s="82"/>
      <c r="G190" s="82"/>
      <c r="H190" s="187"/>
      <c r="I190" s="189"/>
      <c r="J190" s="191"/>
      <c r="K190" s="191"/>
      <c r="L190" s="116"/>
    </row>
    <row r="191" spans="1:12" ht="7.5" customHeight="1" x14ac:dyDescent="0.25">
      <c r="A191" s="129"/>
      <c r="B191" s="223"/>
      <c r="C191" s="223"/>
      <c r="D191" s="266"/>
      <c r="E191" s="306"/>
      <c r="F191" s="130"/>
      <c r="G191" s="130"/>
      <c r="H191" s="130"/>
      <c r="I191" s="131"/>
      <c r="J191" s="131"/>
      <c r="K191" s="130"/>
      <c r="L191" s="130"/>
    </row>
    <row r="192" spans="1:12" s="5" customFormat="1" ht="16.5" customHeight="1" x14ac:dyDescent="0.3">
      <c r="A192" s="132"/>
      <c r="B192" s="224" t="s">
        <v>0</v>
      </c>
      <c r="C192" s="249"/>
      <c r="D192" s="282" t="str">
        <f>D154</f>
        <v>AM</v>
      </c>
      <c r="E192" s="317">
        <v>22090002</v>
      </c>
      <c r="F192" s="133"/>
      <c r="G192" s="134" t="s">
        <v>2</v>
      </c>
      <c r="H192" s="370" t="str">
        <f>H154</f>
        <v>CV TRINITY CENTRAAL</v>
      </c>
      <c r="I192" s="370"/>
      <c r="J192" s="370"/>
      <c r="K192" s="371"/>
      <c r="L192" s="135"/>
    </row>
    <row r="193" spans="1:12" s="5" customFormat="1" ht="7.5" customHeight="1" x14ac:dyDescent="0.3">
      <c r="A193" s="132"/>
      <c r="B193" s="225"/>
      <c r="C193" s="250"/>
      <c r="D193" s="257"/>
      <c r="E193" s="308"/>
      <c r="F193" s="374" t="s">
        <v>3</v>
      </c>
      <c r="G193" s="136"/>
      <c r="H193" s="372"/>
      <c r="I193" s="372"/>
      <c r="J193" s="372"/>
      <c r="K193" s="373"/>
      <c r="L193" s="135"/>
    </row>
    <row r="194" spans="1:12" s="5" customFormat="1" ht="16.5" customHeight="1" x14ac:dyDescent="0.3">
      <c r="A194" s="132"/>
      <c r="B194" s="224" t="s">
        <v>4</v>
      </c>
      <c r="C194" s="249"/>
      <c r="D194" s="375">
        <f>D156</f>
        <v>44811</v>
      </c>
      <c r="E194" s="376"/>
      <c r="F194" s="374"/>
      <c r="G194" s="137"/>
      <c r="H194" s="377"/>
      <c r="I194" s="377"/>
      <c r="J194" s="377"/>
      <c r="K194" s="378"/>
      <c r="L194" s="137"/>
    </row>
    <row r="195" spans="1:12" s="5" customFormat="1" ht="7.5" customHeight="1" x14ac:dyDescent="0.3">
      <c r="A195" s="132"/>
      <c r="B195" s="225"/>
      <c r="C195" s="250"/>
      <c r="D195" s="257"/>
      <c r="E195" s="308"/>
      <c r="F195" s="374"/>
      <c r="G195" s="137"/>
      <c r="H195" s="379" t="str">
        <f>H157</f>
        <v>PURWOKERTO</v>
      </c>
      <c r="I195" s="379"/>
      <c r="J195" s="379"/>
      <c r="K195" s="380"/>
      <c r="L195" s="138"/>
    </row>
    <row r="196" spans="1:12" s="5" customFormat="1" ht="16.5" customHeight="1" x14ac:dyDescent="0.4">
      <c r="A196" s="132"/>
      <c r="B196" s="224" t="s">
        <v>5</v>
      </c>
      <c r="C196" s="249"/>
      <c r="D196" s="283" t="str">
        <f>D158</f>
        <v>KO 0868</v>
      </c>
      <c r="E196" s="307"/>
      <c r="F196" s="139"/>
      <c r="G196" s="140"/>
      <c r="H196" s="381"/>
      <c r="I196" s="381"/>
      <c r="J196" s="381"/>
      <c r="K196" s="382"/>
      <c r="L196" s="138"/>
    </row>
    <row r="197" spans="1:12" s="5" customFormat="1" ht="7.5" customHeight="1" x14ac:dyDescent="0.45">
      <c r="A197" s="132"/>
      <c r="B197" s="226"/>
      <c r="C197" s="251"/>
      <c r="D197" s="267"/>
      <c r="E197" s="309"/>
      <c r="F197" s="141"/>
      <c r="G197" s="133"/>
      <c r="H197" s="133"/>
      <c r="I197" s="142"/>
      <c r="J197" s="142"/>
      <c r="K197" s="143"/>
      <c r="L197" s="133"/>
    </row>
    <row r="198" spans="1:12" s="5" customFormat="1" ht="14.25" thickBot="1" x14ac:dyDescent="0.3">
      <c r="A198" s="132"/>
      <c r="B198" s="227" t="s">
        <v>6</v>
      </c>
      <c r="C198" s="227" t="s">
        <v>7</v>
      </c>
      <c r="D198" s="284" t="s">
        <v>8</v>
      </c>
      <c r="E198" s="268"/>
      <c r="F198" s="145" t="s">
        <v>9</v>
      </c>
      <c r="G198" s="146"/>
      <c r="H198" s="144" t="s">
        <v>10</v>
      </c>
      <c r="I198" s="147" t="s">
        <v>11</v>
      </c>
      <c r="J198" s="147" t="s">
        <v>12</v>
      </c>
      <c r="K198" s="148" t="s">
        <v>13</v>
      </c>
      <c r="L198" s="149"/>
    </row>
    <row r="199" spans="1:12" s="5" customFormat="1" ht="9.9499999999999993" customHeight="1" thickTop="1" x14ac:dyDescent="0.25">
      <c r="A199" s="132"/>
      <c r="B199" s="228"/>
      <c r="C199" s="252"/>
      <c r="D199" s="285"/>
      <c r="E199" s="269"/>
      <c r="F199" s="151"/>
      <c r="G199" s="152"/>
      <c r="H199" s="150"/>
      <c r="I199" s="153"/>
      <c r="J199" s="153"/>
      <c r="K199" s="154"/>
      <c r="L199" s="149"/>
    </row>
    <row r="200" spans="1:12" s="5" customFormat="1" ht="14.1" customHeight="1" x14ac:dyDescent="0.25">
      <c r="A200" s="155">
        <v>1</v>
      </c>
      <c r="B200" s="193">
        <f t="shared" ref="B200:D215" si="11">B162</f>
        <v>144</v>
      </c>
      <c r="C200" s="193" t="str">
        <f t="shared" si="11"/>
        <v>LSN</v>
      </c>
      <c r="D200" s="286">
        <f t="shared" si="11"/>
        <v>1</v>
      </c>
      <c r="E200" s="310" t="str">
        <f>E124</f>
        <v>GEL PEN KENKO HI-TECH-H 0.28 MM HITAM</v>
      </c>
      <c r="F200" s="156"/>
      <c r="G200" s="157"/>
      <c r="H200" s="158">
        <f t="shared" ref="H200:J215" si="12">H162</f>
        <v>39000</v>
      </c>
      <c r="I200" s="159">
        <f t="shared" si="12"/>
        <v>0.13</v>
      </c>
      <c r="J200" s="159">
        <f t="shared" si="12"/>
        <v>0</v>
      </c>
      <c r="K200" s="160">
        <f t="shared" ref="K200:K215" si="13">(B200*H200-((B200*H200)*I200))-((B200*H200-((B200*H200)*I200))*J200)</f>
        <v>4885920</v>
      </c>
      <c r="L200" s="149"/>
    </row>
    <row r="201" spans="1:12" s="5" customFormat="1" ht="14.1" customHeight="1" x14ac:dyDescent="0.25">
      <c r="A201" s="155">
        <v>2</v>
      </c>
      <c r="B201" s="193">
        <f t="shared" si="11"/>
        <v>5</v>
      </c>
      <c r="C201" s="193" t="str">
        <f t="shared" si="11"/>
        <v>LSN</v>
      </c>
      <c r="D201" s="286">
        <f t="shared" si="11"/>
        <v>0</v>
      </c>
      <c r="E201" s="310" t="str">
        <f t="shared" ref="E201:E204" si="14">E125</f>
        <v>PUNCH KENKO NO. 30</v>
      </c>
      <c r="F201" s="156"/>
      <c r="G201" s="157"/>
      <c r="H201" s="158">
        <f t="shared" si="12"/>
        <v>156000</v>
      </c>
      <c r="I201" s="159">
        <f t="shared" si="12"/>
        <v>0.13</v>
      </c>
      <c r="J201" s="159">
        <f t="shared" si="12"/>
        <v>0</v>
      </c>
      <c r="K201" s="160">
        <f t="shared" si="13"/>
        <v>678600</v>
      </c>
      <c r="L201" s="149"/>
    </row>
    <row r="202" spans="1:12" s="5" customFormat="1" ht="14.1" customHeight="1" x14ac:dyDescent="0.25">
      <c r="A202" s="155">
        <v>3</v>
      </c>
      <c r="B202" s="193">
        <f t="shared" si="11"/>
        <v>20</v>
      </c>
      <c r="C202" s="193" t="str">
        <f t="shared" si="11"/>
        <v>LSN</v>
      </c>
      <c r="D202" s="286">
        <f t="shared" si="11"/>
        <v>1</v>
      </c>
      <c r="E202" s="310" t="str">
        <f t="shared" si="14"/>
        <v>LEM CAIR 50 ML KENKO LG-50</v>
      </c>
      <c r="F202" s="156"/>
      <c r="G202" s="157"/>
      <c r="H202" s="158">
        <f t="shared" si="12"/>
        <v>25200</v>
      </c>
      <c r="I202" s="159">
        <f t="shared" si="12"/>
        <v>0.13</v>
      </c>
      <c r="J202" s="159">
        <f t="shared" si="12"/>
        <v>0</v>
      </c>
      <c r="K202" s="160">
        <f t="shared" si="13"/>
        <v>438480</v>
      </c>
      <c r="L202" s="149"/>
    </row>
    <row r="203" spans="1:12" s="5" customFormat="1" ht="14.1" customHeight="1" x14ac:dyDescent="0.25">
      <c r="A203" s="155">
        <v>4</v>
      </c>
      <c r="B203" s="193">
        <f t="shared" si="11"/>
        <v>24</v>
      </c>
      <c r="C203" s="193" t="str">
        <f t="shared" si="11"/>
        <v>LSN</v>
      </c>
      <c r="D203" s="286">
        <f t="shared" si="11"/>
        <v>1</v>
      </c>
      <c r="E203" s="310" t="str">
        <f t="shared" si="14"/>
        <v>LEM LIQUID (CAIR) JOYKO GL-50</v>
      </c>
      <c r="F203" s="156"/>
      <c r="G203" s="157"/>
      <c r="H203" s="158">
        <f t="shared" si="12"/>
        <v>30000</v>
      </c>
      <c r="I203" s="159">
        <f t="shared" si="12"/>
        <v>0.13</v>
      </c>
      <c r="J203" s="159">
        <f t="shared" si="12"/>
        <v>0</v>
      </c>
      <c r="K203" s="160">
        <f t="shared" si="13"/>
        <v>626400</v>
      </c>
      <c r="L203" s="149"/>
    </row>
    <row r="204" spans="1:12" s="5" customFormat="1" ht="14.1" customHeight="1" x14ac:dyDescent="0.25">
      <c r="A204" s="155">
        <v>5</v>
      </c>
      <c r="B204" s="193">
        <f t="shared" si="11"/>
        <v>144</v>
      </c>
      <c r="C204" s="193" t="str">
        <f t="shared" si="11"/>
        <v>PCS</v>
      </c>
      <c r="D204" s="286">
        <f t="shared" si="11"/>
        <v>1</v>
      </c>
      <c r="E204" s="310" t="str">
        <f t="shared" si="14"/>
        <v>CRAYON / OIL PASTEL PUTAR JOYKO TWCR-12MINI (PENDEK)</v>
      </c>
      <c r="F204" s="156"/>
      <c r="G204" s="157"/>
      <c r="H204" s="158">
        <f t="shared" si="12"/>
        <v>18000</v>
      </c>
      <c r="I204" s="159">
        <f t="shared" si="12"/>
        <v>0.13</v>
      </c>
      <c r="J204" s="159">
        <f t="shared" si="12"/>
        <v>0</v>
      </c>
      <c r="K204" s="160">
        <f t="shared" si="13"/>
        <v>2255040</v>
      </c>
      <c r="L204" s="149"/>
    </row>
    <row r="205" spans="1:12" s="5" customFormat="1" ht="14.1" customHeight="1" x14ac:dyDescent="0.25">
      <c r="A205" s="155">
        <v>6</v>
      </c>
      <c r="B205" s="193">
        <f t="shared" si="11"/>
        <v>0</v>
      </c>
      <c r="C205" s="193">
        <f t="shared" si="11"/>
        <v>0</v>
      </c>
      <c r="D205" s="286">
        <f t="shared" si="11"/>
        <v>0</v>
      </c>
      <c r="E205" s="310">
        <v>0</v>
      </c>
      <c r="F205" s="156"/>
      <c r="G205" s="157"/>
      <c r="H205" s="158">
        <f t="shared" si="12"/>
        <v>0</v>
      </c>
      <c r="I205" s="159">
        <f t="shared" si="12"/>
        <v>0</v>
      </c>
      <c r="J205" s="159">
        <f t="shared" si="12"/>
        <v>0</v>
      </c>
      <c r="K205" s="160">
        <f t="shared" si="13"/>
        <v>0</v>
      </c>
      <c r="L205" s="149"/>
    </row>
    <row r="206" spans="1:12" s="5" customFormat="1" ht="14.1" customHeight="1" x14ac:dyDescent="0.25">
      <c r="A206" s="155">
        <v>7</v>
      </c>
      <c r="B206" s="193">
        <f t="shared" si="11"/>
        <v>0</v>
      </c>
      <c r="C206" s="193">
        <f t="shared" si="11"/>
        <v>0</v>
      </c>
      <c r="D206" s="286">
        <f t="shared" si="11"/>
        <v>0</v>
      </c>
      <c r="E206" s="310">
        <v>0</v>
      </c>
      <c r="F206" s="156"/>
      <c r="G206" s="157"/>
      <c r="H206" s="158">
        <f t="shared" si="12"/>
        <v>0</v>
      </c>
      <c r="I206" s="159">
        <f t="shared" si="12"/>
        <v>0</v>
      </c>
      <c r="J206" s="159">
        <f t="shared" si="12"/>
        <v>0</v>
      </c>
      <c r="K206" s="160">
        <f t="shared" si="13"/>
        <v>0</v>
      </c>
      <c r="L206" s="149"/>
    </row>
    <row r="207" spans="1:12" s="5" customFormat="1" ht="14.1" customHeight="1" x14ac:dyDescent="0.25">
      <c r="A207" s="155">
        <v>8</v>
      </c>
      <c r="B207" s="193">
        <f t="shared" si="11"/>
        <v>0</v>
      </c>
      <c r="C207" s="193">
        <f t="shared" si="11"/>
        <v>0</v>
      </c>
      <c r="D207" s="286">
        <f t="shared" si="11"/>
        <v>0</v>
      </c>
      <c r="E207" s="311">
        <v>0</v>
      </c>
      <c r="F207" s="156"/>
      <c r="G207" s="157"/>
      <c r="H207" s="158">
        <f t="shared" si="12"/>
        <v>0</v>
      </c>
      <c r="I207" s="159">
        <f t="shared" si="12"/>
        <v>0</v>
      </c>
      <c r="J207" s="159">
        <f t="shared" si="12"/>
        <v>0</v>
      </c>
      <c r="K207" s="160">
        <f t="shared" si="13"/>
        <v>0</v>
      </c>
      <c r="L207" s="149"/>
    </row>
    <row r="208" spans="1:12" s="5" customFormat="1" ht="14.1" customHeight="1" x14ac:dyDescent="0.25">
      <c r="A208" s="155">
        <v>9</v>
      </c>
      <c r="B208" s="193">
        <f t="shared" si="11"/>
        <v>0</v>
      </c>
      <c r="C208" s="193">
        <f t="shared" si="11"/>
        <v>0</v>
      </c>
      <c r="D208" s="286">
        <f t="shared" si="11"/>
        <v>0</v>
      </c>
      <c r="E208" s="310">
        <v>0</v>
      </c>
      <c r="F208" s="156"/>
      <c r="G208" s="157"/>
      <c r="H208" s="158">
        <f t="shared" si="12"/>
        <v>0</v>
      </c>
      <c r="I208" s="159">
        <f t="shared" si="12"/>
        <v>0</v>
      </c>
      <c r="J208" s="159">
        <f t="shared" si="12"/>
        <v>0</v>
      </c>
      <c r="K208" s="160">
        <f t="shared" si="13"/>
        <v>0</v>
      </c>
      <c r="L208" s="149"/>
    </row>
    <row r="209" spans="1:12" s="5" customFormat="1" ht="14.1" customHeight="1" x14ac:dyDescent="0.25">
      <c r="A209" s="155">
        <v>10</v>
      </c>
      <c r="B209" s="193">
        <f t="shared" si="11"/>
        <v>0</v>
      </c>
      <c r="C209" s="193">
        <f t="shared" si="11"/>
        <v>0</v>
      </c>
      <c r="D209" s="286">
        <f t="shared" si="11"/>
        <v>0</v>
      </c>
      <c r="E209" s="310">
        <v>0</v>
      </c>
      <c r="F209" s="156"/>
      <c r="G209" s="157"/>
      <c r="H209" s="158">
        <f t="shared" si="12"/>
        <v>0</v>
      </c>
      <c r="I209" s="159">
        <f t="shared" si="12"/>
        <v>0</v>
      </c>
      <c r="J209" s="159">
        <f t="shared" si="12"/>
        <v>0</v>
      </c>
      <c r="K209" s="160">
        <f t="shared" si="13"/>
        <v>0</v>
      </c>
      <c r="L209" s="149"/>
    </row>
    <row r="210" spans="1:12" s="5" customFormat="1" ht="14.1" customHeight="1" x14ac:dyDescent="0.25">
      <c r="A210" s="155">
        <v>11</v>
      </c>
      <c r="B210" s="193">
        <f t="shared" si="11"/>
        <v>0</v>
      </c>
      <c r="C210" s="193">
        <f t="shared" si="11"/>
        <v>0</v>
      </c>
      <c r="D210" s="286">
        <f t="shared" si="11"/>
        <v>0</v>
      </c>
      <c r="E210" s="310">
        <v>0</v>
      </c>
      <c r="F210" s="156"/>
      <c r="G210" s="157"/>
      <c r="H210" s="158">
        <f t="shared" si="12"/>
        <v>0</v>
      </c>
      <c r="I210" s="159">
        <f t="shared" si="12"/>
        <v>0</v>
      </c>
      <c r="J210" s="159">
        <f t="shared" si="12"/>
        <v>0</v>
      </c>
      <c r="K210" s="160">
        <f t="shared" si="13"/>
        <v>0</v>
      </c>
      <c r="L210" s="149"/>
    </row>
    <row r="211" spans="1:12" s="5" customFormat="1" ht="14.1" customHeight="1" x14ac:dyDescent="0.25">
      <c r="A211" s="155">
        <v>12</v>
      </c>
      <c r="B211" s="193">
        <f t="shared" si="11"/>
        <v>0</v>
      </c>
      <c r="C211" s="193">
        <f t="shared" si="11"/>
        <v>0</v>
      </c>
      <c r="D211" s="286">
        <f t="shared" si="11"/>
        <v>0</v>
      </c>
      <c r="E211" s="310">
        <v>0</v>
      </c>
      <c r="F211" s="156"/>
      <c r="G211" s="157"/>
      <c r="H211" s="158">
        <f t="shared" si="12"/>
        <v>0</v>
      </c>
      <c r="I211" s="159">
        <f t="shared" si="12"/>
        <v>0</v>
      </c>
      <c r="J211" s="159">
        <f t="shared" si="12"/>
        <v>0</v>
      </c>
      <c r="K211" s="160">
        <f t="shared" si="13"/>
        <v>0</v>
      </c>
      <c r="L211" s="149"/>
    </row>
    <row r="212" spans="1:12" s="5" customFormat="1" ht="14.1" customHeight="1" x14ac:dyDescent="0.25">
      <c r="A212" s="155">
        <v>13</v>
      </c>
      <c r="B212" s="193">
        <f t="shared" si="11"/>
        <v>0</v>
      </c>
      <c r="C212" s="193">
        <f t="shared" si="11"/>
        <v>0</v>
      </c>
      <c r="D212" s="286">
        <f t="shared" si="11"/>
        <v>0</v>
      </c>
      <c r="E212" s="310">
        <v>0</v>
      </c>
      <c r="F212" s="156"/>
      <c r="G212" s="157"/>
      <c r="H212" s="158">
        <f t="shared" si="12"/>
        <v>0</v>
      </c>
      <c r="I212" s="159">
        <f t="shared" si="12"/>
        <v>0</v>
      </c>
      <c r="J212" s="159">
        <f t="shared" si="12"/>
        <v>0</v>
      </c>
      <c r="K212" s="160">
        <f t="shared" si="13"/>
        <v>0</v>
      </c>
      <c r="L212" s="149"/>
    </row>
    <row r="213" spans="1:12" s="5" customFormat="1" ht="14.1" customHeight="1" x14ac:dyDescent="0.25">
      <c r="A213" s="155">
        <v>14</v>
      </c>
      <c r="B213" s="193">
        <f t="shared" si="11"/>
        <v>0</v>
      </c>
      <c r="C213" s="193">
        <f t="shared" si="11"/>
        <v>0</v>
      </c>
      <c r="D213" s="286">
        <f t="shared" si="11"/>
        <v>0</v>
      </c>
      <c r="E213" s="310">
        <v>0</v>
      </c>
      <c r="F213" s="156"/>
      <c r="G213" s="157"/>
      <c r="H213" s="158">
        <f t="shared" si="12"/>
        <v>0</v>
      </c>
      <c r="I213" s="159">
        <f t="shared" si="12"/>
        <v>0</v>
      </c>
      <c r="J213" s="159">
        <f t="shared" si="12"/>
        <v>0</v>
      </c>
      <c r="K213" s="160">
        <f t="shared" si="13"/>
        <v>0</v>
      </c>
      <c r="L213" s="149"/>
    </row>
    <row r="214" spans="1:12" s="5" customFormat="1" ht="14.1" customHeight="1" x14ac:dyDescent="0.25">
      <c r="A214" s="155">
        <v>15</v>
      </c>
      <c r="B214" s="193">
        <f t="shared" si="11"/>
        <v>0</v>
      </c>
      <c r="C214" s="193">
        <f t="shared" si="11"/>
        <v>0</v>
      </c>
      <c r="D214" s="286">
        <f t="shared" si="11"/>
        <v>0</v>
      </c>
      <c r="E214" s="310">
        <v>0</v>
      </c>
      <c r="F214" s="156"/>
      <c r="G214" s="157"/>
      <c r="H214" s="158">
        <f t="shared" si="12"/>
        <v>0</v>
      </c>
      <c r="I214" s="159">
        <f t="shared" si="12"/>
        <v>0</v>
      </c>
      <c r="J214" s="159">
        <f t="shared" si="12"/>
        <v>0</v>
      </c>
      <c r="K214" s="160">
        <f t="shared" si="13"/>
        <v>0</v>
      </c>
      <c r="L214" s="149"/>
    </row>
    <row r="215" spans="1:12" s="5" customFormat="1" ht="14.1" customHeight="1" x14ac:dyDescent="0.25">
      <c r="A215" s="155">
        <v>16</v>
      </c>
      <c r="B215" s="193">
        <f t="shared" si="11"/>
        <v>0</v>
      </c>
      <c r="C215" s="193">
        <f t="shared" si="11"/>
        <v>0</v>
      </c>
      <c r="D215" s="286">
        <f t="shared" si="11"/>
        <v>0</v>
      </c>
      <c r="E215" s="311">
        <v>0</v>
      </c>
      <c r="F215" s="156"/>
      <c r="G215" s="157"/>
      <c r="H215" s="158">
        <f t="shared" si="12"/>
        <v>0</v>
      </c>
      <c r="I215" s="159">
        <f t="shared" si="12"/>
        <v>0</v>
      </c>
      <c r="J215" s="159">
        <f t="shared" si="12"/>
        <v>0</v>
      </c>
      <c r="K215" s="160">
        <f t="shared" si="13"/>
        <v>0</v>
      </c>
      <c r="L215" s="149"/>
    </row>
    <row r="216" spans="1:12" s="5" customFormat="1" ht="9.9499999999999993" customHeight="1" x14ac:dyDescent="0.25">
      <c r="A216" s="132"/>
      <c r="B216" s="229"/>
      <c r="C216" s="229"/>
      <c r="D216" s="287"/>
      <c r="E216" s="312"/>
      <c r="F216" s="161"/>
      <c r="G216" s="162"/>
      <c r="H216" s="163"/>
      <c r="I216" s="164"/>
      <c r="J216" s="164"/>
      <c r="K216" s="165"/>
      <c r="L216" s="149"/>
    </row>
    <row r="217" spans="1:12" s="5" customFormat="1" ht="5.0999999999999996" customHeight="1" x14ac:dyDescent="0.25">
      <c r="A217" s="132"/>
      <c r="B217" s="230"/>
      <c r="C217" s="230"/>
      <c r="D217" s="235"/>
      <c r="E217" s="313"/>
      <c r="F217" s="167"/>
      <c r="G217" s="167"/>
      <c r="H217" s="167"/>
      <c r="I217" s="168"/>
      <c r="J217" s="383"/>
      <c r="K217" s="358"/>
      <c r="L217" s="133"/>
    </row>
    <row r="218" spans="1:12" s="5" customFormat="1" ht="16.5" customHeight="1" x14ac:dyDescent="0.3">
      <c r="A218" s="132"/>
      <c r="B218" s="231"/>
      <c r="C218" s="231"/>
      <c r="D218" s="267"/>
      <c r="E218" s="309"/>
      <c r="F218" s="133"/>
      <c r="G218" s="133"/>
      <c r="H218" s="133"/>
      <c r="I218" s="169" t="s">
        <v>14</v>
      </c>
      <c r="J218" s="384">
        <f>SUM(K200:K215)</f>
        <v>8884440</v>
      </c>
      <c r="K218" s="385"/>
      <c r="L218" s="149"/>
    </row>
    <row r="219" spans="1:12" s="5" customFormat="1" ht="5.0999999999999996" customHeight="1" x14ac:dyDescent="0.3">
      <c r="A219" s="132"/>
      <c r="B219" s="231"/>
      <c r="C219" s="231"/>
      <c r="D219" s="267"/>
      <c r="E219" s="309"/>
      <c r="F219" s="133"/>
      <c r="G219" s="133"/>
      <c r="H219" s="133"/>
      <c r="I219" s="170"/>
      <c r="J219" s="386"/>
      <c r="K219" s="386"/>
      <c r="L219" s="133"/>
    </row>
    <row r="220" spans="1:12" s="5" customFormat="1" ht="16.5" customHeight="1" x14ac:dyDescent="0.3">
      <c r="A220" s="132"/>
      <c r="B220" s="231"/>
      <c r="C220" s="231"/>
      <c r="D220" s="267"/>
      <c r="E220" s="309"/>
      <c r="F220" s="133"/>
      <c r="G220" s="133"/>
      <c r="H220" s="133"/>
      <c r="I220" s="169" t="s">
        <v>15</v>
      </c>
      <c r="J220" s="171"/>
      <c r="K220" s="172">
        <f>J218*J220</f>
        <v>0</v>
      </c>
      <c r="L220" s="173"/>
    </row>
    <row r="221" spans="1:12" s="5" customFormat="1" ht="5.0999999999999996" customHeight="1" x14ac:dyDescent="0.3">
      <c r="A221" s="132"/>
      <c r="B221" s="231"/>
      <c r="C221" s="231"/>
      <c r="D221" s="267"/>
      <c r="E221" s="309"/>
      <c r="F221" s="133"/>
      <c r="G221" s="133"/>
      <c r="H221" s="133"/>
      <c r="I221" s="170"/>
      <c r="J221" s="358"/>
      <c r="K221" s="358"/>
      <c r="L221" s="133"/>
    </row>
    <row r="222" spans="1:12" s="5" customFormat="1" ht="16.5" customHeight="1" x14ac:dyDescent="0.3">
      <c r="A222" s="132"/>
      <c r="B222" s="232" t="s">
        <v>16</v>
      </c>
      <c r="C222" s="232"/>
      <c r="D222" s="267"/>
      <c r="E222" s="309" t="s">
        <v>17</v>
      </c>
      <c r="F222" s="133"/>
      <c r="G222" s="133"/>
      <c r="H222" s="133"/>
      <c r="I222" s="169" t="s">
        <v>27</v>
      </c>
      <c r="J222" s="356">
        <f>((J218/1.11)+(K220/1.11))*11%</f>
        <v>880439.99999999988</v>
      </c>
      <c r="K222" s="357"/>
      <c r="L222" s="174"/>
    </row>
    <row r="223" spans="1:12" s="5" customFormat="1" ht="5.0999999999999996" customHeight="1" x14ac:dyDescent="0.3">
      <c r="A223" s="132"/>
      <c r="B223" s="231"/>
      <c r="C223" s="231"/>
      <c r="D223" s="267"/>
      <c r="E223" s="309"/>
      <c r="F223" s="133"/>
      <c r="G223" s="133"/>
      <c r="H223" s="133"/>
      <c r="I223" s="170"/>
      <c r="J223" s="358"/>
      <c r="K223" s="358"/>
      <c r="L223" s="133"/>
    </row>
    <row r="224" spans="1:12" s="5" customFormat="1" ht="16.5" customHeight="1" x14ac:dyDescent="0.3">
      <c r="A224" s="132"/>
      <c r="B224" s="233"/>
      <c r="C224" s="253"/>
      <c r="D224" s="267"/>
      <c r="E224" s="309"/>
      <c r="F224" s="133"/>
      <c r="G224" s="133"/>
      <c r="H224" s="133"/>
      <c r="I224" s="169" t="s">
        <v>18</v>
      </c>
      <c r="J224" s="175"/>
      <c r="K224" s="176">
        <f>J218-K220</f>
        <v>8884440</v>
      </c>
      <c r="L224" s="174"/>
    </row>
    <row r="225" spans="1:12" s="5" customFormat="1" ht="7.5" customHeight="1" x14ac:dyDescent="0.25">
      <c r="A225" s="177"/>
      <c r="B225" s="234"/>
      <c r="C225" s="234"/>
      <c r="D225" s="235"/>
      <c r="E225" s="314"/>
      <c r="F225" s="166"/>
      <c r="G225" s="133"/>
      <c r="H225" s="133"/>
      <c r="I225" s="179"/>
      <c r="J225" s="178"/>
      <c r="K225" s="166"/>
      <c r="L225" s="167"/>
    </row>
    <row r="226" spans="1:12" s="5" customFormat="1" ht="13.5" customHeight="1" x14ac:dyDescent="0.25">
      <c r="A226" s="132"/>
      <c r="B226" s="235" t="s">
        <v>19</v>
      </c>
      <c r="C226" s="234"/>
      <c r="D226" s="235"/>
      <c r="E226" s="309"/>
      <c r="F226" s="133"/>
      <c r="G226" s="133"/>
      <c r="H226" s="184"/>
      <c r="I226" s="185" t="s">
        <v>29</v>
      </c>
      <c r="J226" s="359" t="str">
        <f>J188</f>
        <v>NOVI / CONDRO</v>
      </c>
      <c r="K226" s="360"/>
      <c r="L226" s="133"/>
    </row>
    <row r="227" spans="1:12" s="5" customFormat="1" ht="13.5" customHeight="1" x14ac:dyDescent="0.25">
      <c r="A227" s="177"/>
      <c r="B227" s="236"/>
      <c r="C227" s="254"/>
      <c r="D227" s="235"/>
      <c r="E227" s="309"/>
      <c r="F227" s="133"/>
      <c r="G227" s="133"/>
      <c r="H227" s="184"/>
      <c r="I227" s="186" t="s">
        <v>28</v>
      </c>
      <c r="J227" s="359"/>
      <c r="K227" s="360"/>
      <c r="L227" s="167"/>
    </row>
    <row r="228" spans="1:12" s="5" customFormat="1" ht="7.5" customHeight="1" x14ac:dyDescent="0.25">
      <c r="A228" s="177"/>
      <c r="B228" s="236"/>
      <c r="C228" s="254"/>
      <c r="D228" s="235"/>
      <c r="E228" s="309"/>
      <c r="F228" s="133"/>
      <c r="G228" s="133"/>
      <c r="H228" s="184"/>
      <c r="I228" s="186"/>
      <c r="J228" s="190"/>
      <c r="K228" s="190"/>
      <c r="L228" s="167"/>
    </row>
    <row r="229" spans="1:12" ht="7.5" customHeight="1" x14ac:dyDescent="0.25">
      <c r="A229" s="1"/>
      <c r="I229" s="3"/>
      <c r="J229" s="3"/>
    </row>
    <row r="230" spans="1:12" s="5" customFormat="1" ht="16.5" customHeight="1" x14ac:dyDescent="0.3">
      <c r="A230" s="4"/>
      <c r="B230" s="195" t="s">
        <v>0</v>
      </c>
      <c r="C230" s="237"/>
      <c r="D230" s="270" t="s">
        <v>1</v>
      </c>
      <c r="E230" s="315">
        <v>22090003</v>
      </c>
      <c r="G230" s="6" t="s">
        <v>2</v>
      </c>
      <c r="H230" s="387" t="s">
        <v>45</v>
      </c>
      <c r="I230" s="387"/>
      <c r="J230" s="387"/>
      <c r="K230" s="388"/>
      <c r="L230" s="7"/>
    </row>
    <row r="231" spans="1:12" s="5" customFormat="1" ht="7.5" customHeight="1" x14ac:dyDescent="0.3">
      <c r="A231" s="4"/>
      <c r="B231" s="196"/>
      <c r="C231" s="238"/>
      <c r="D231" s="255"/>
      <c r="E231" s="290"/>
      <c r="F231" s="391" t="s">
        <v>3</v>
      </c>
      <c r="G231" s="8"/>
      <c r="H231" s="389"/>
      <c r="I231" s="389"/>
      <c r="J231" s="389"/>
      <c r="K231" s="390"/>
      <c r="L231" s="7"/>
    </row>
    <row r="232" spans="1:12" s="5" customFormat="1" ht="16.5" customHeight="1" x14ac:dyDescent="0.3">
      <c r="A232" s="4"/>
      <c r="B232" s="195" t="s">
        <v>4</v>
      </c>
      <c r="C232" s="237"/>
      <c r="D232" s="392">
        <v>44812</v>
      </c>
      <c r="E232" s="393"/>
      <c r="F232" s="391"/>
      <c r="G232" s="9"/>
      <c r="H232" s="394" t="s">
        <v>46</v>
      </c>
      <c r="I232" s="394"/>
      <c r="J232" s="394"/>
      <c r="K232" s="395"/>
      <c r="L232" s="9"/>
    </row>
    <row r="233" spans="1:12" s="5" customFormat="1" ht="7.5" customHeight="1" x14ac:dyDescent="0.3">
      <c r="A233" s="4"/>
      <c r="B233" s="196"/>
      <c r="C233" s="238"/>
      <c r="D233" s="255"/>
      <c r="E233" s="290"/>
      <c r="F233" s="391"/>
      <c r="G233" s="9"/>
      <c r="H233" s="396" t="s">
        <v>47</v>
      </c>
      <c r="I233" s="396"/>
      <c r="J233" s="396"/>
      <c r="K233" s="397"/>
      <c r="L233" s="10"/>
    </row>
    <row r="234" spans="1:12" s="5" customFormat="1" ht="16.5" customHeight="1" x14ac:dyDescent="0.4">
      <c r="A234" s="4"/>
      <c r="B234" s="195" t="s">
        <v>5</v>
      </c>
      <c r="C234" s="237"/>
      <c r="D234" s="271" t="s">
        <v>48</v>
      </c>
      <c r="E234" s="289"/>
      <c r="F234" s="11"/>
      <c r="G234" s="12"/>
      <c r="H234" s="398"/>
      <c r="I234" s="398"/>
      <c r="J234" s="398"/>
      <c r="K234" s="399"/>
      <c r="L234" s="10"/>
    </row>
    <row r="235" spans="1:12" s="5" customFormat="1" ht="7.5" customHeight="1" x14ac:dyDescent="0.45">
      <c r="A235" s="4"/>
      <c r="B235" s="197"/>
      <c r="C235" s="239"/>
      <c r="D235" s="259"/>
      <c r="E235" s="291"/>
      <c r="F235" s="13"/>
      <c r="I235" s="14"/>
      <c r="J235" s="14"/>
      <c r="K235" s="15"/>
    </row>
    <row r="236" spans="1:12" s="5" customFormat="1" ht="14.25" thickBot="1" x14ac:dyDescent="0.3">
      <c r="A236" s="4"/>
      <c r="B236" s="198" t="s">
        <v>6</v>
      </c>
      <c r="C236" s="198" t="s">
        <v>7</v>
      </c>
      <c r="D236" s="272" t="s">
        <v>8</v>
      </c>
      <c r="E236" s="260"/>
      <c r="F236" s="17" t="s">
        <v>9</v>
      </c>
      <c r="G236" s="18"/>
      <c r="H236" s="16" t="s">
        <v>10</v>
      </c>
      <c r="I236" s="19" t="s">
        <v>11</v>
      </c>
      <c r="J236" s="19" t="s">
        <v>12</v>
      </c>
      <c r="K236" s="20" t="s">
        <v>13</v>
      </c>
      <c r="L236" s="21"/>
    </row>
    <row r="237" spans="1:12" s="5" customFormat="1" ht="9.9499999999999993" customHeight="1" thickTop="1" x14ac:dyDescent="0.25">
      <c r="A237" s="4"/>
      <c r="B237" s="199"/>
      <c r="C237" s="240"/>
      <c r="D237" s="273"/>
      <c r="E237" s="261"/>
      <c r="F237" s="23"/>
      <c r="G237" s="24"/>
      <c r="H237" s="22"/>
      <c r="I237" s="25"/>
      <c r="J237" s="25"/>
      <c r="K237" s="26"/>
      <c r="L237" s="21"/>
    </row>
    <row r="238" spans="1:12" s="5" customFormat="1" ht="14.1" customHeight="1" x14ac:dyDescent="0.25">
      <c r="A238" s="27">
        <v>1</v>
      </c>
      <c r="B238" s="200">
        <v>216</v>
      </c>
      <c r="C238" s="200" t="s">
        <v>43</v>
      </c>
      <c r="D238" s="274">
        <v>3</v>
      </c>
      <c r="E238" s="292" t="s">
        <v>50</v>
      </c>
      <c r="F238" s="28"/>
      <c r="G238" s="29"/>
      <c r="H238" s="30">
        <v>20700</v>
      </c>
      <c r="I238" s="31">
        <v>0.125</v>
      </c>
      <c r="J238" s="31"/>
      <c r="K238" s="32">
        <f t="shared" ref="K238:K253" si="15">(B238*H238-((B238*H238)*I238))-((B238*H238-((B238*H238)*I238))*J238)</f>
        <v>3912300</v>
      </c>
      <c r="L238" s="21"/>
    </row>
    <row r="239" spans="1:12" s="5" customFormat="1" ht="14.1" customHeight="1" x14ac:dyDescent="0.25">
      <c r="A239" s="27">
        <v>2</v>
      </c>
      <c r="B239" s="200">
        <v>120</v>
      </c>
      <c r="C239" s="200" t="s">
        <v>43</v>
      </c>
      <c r="D239" s="274">
        <v>2</v>
      </c>
      <c r="E239" s="292" t="s">
        <v>51</v>
      </c>
      <c r="F239" s="28"/>
      <c r="G239" s="29"/>
      <c r="H239" s="30">
        <v>10600</v>
      </c>
      <c r="I239" s="31">
        <v>0.125</v>
      </c>
      <c r="J239" s="31"/>
      <c r="K239" s="32">
        <f t="shared" si="15"/>
        <v>1113000</v>
      </c>
      <c r="L239" s="21"/>
    </row>
    <row r="240" spans="1:12" s="5" customFormat="1" ht="14.1" customHeight="1" x14ac:dyDescent="0.25">
      <c r="A240" s="27">
        <v>3</v>
      </c>
      <c r="B240" s="200">
        <v>8640</v>
      </c>
      <c r="C240" s="200" t="s">
        <v>43</v>
      </c>
      <c r="D240" s="274">
        <v>5</v>
      </c>
      <c r="E240" s="292" t="s">
        <v>52</v>
      </c>
      <c r="F240" s="28"/>
      <c r="G240" s="29"/>
      <c r="H240" s="30">
        <v>2450</v>
      </c>
      <c r="I240" s="31">
        <v>0.125</v>
      </c>
      <c r="J240" s="31"/>
      <c r="K240" s="32">
        <f t="shared" si="15"/>
        <v>18522000</v>
      </c>
      <c r="L240" s="21"/>
    </row>
    <row r="241" spans="1:12" s="5" customFormat="1" ht="14.1" customHeight="1" x14ac:dyDescent="0.25">
      <c r="A241" s="27">
        <v>4</v>
      </c>
      <c r="B241" s="200">
        <v>120</v>
      </c>
      <c r="C241" s="200" t="s">
        <v>49</v>
      </c>
      <c r="D241" s="274">
        <v>2</v>
      </c>
      <c r="E241" s="292" t="s">
        <v>53</v>
      </c>
      <c r="F241" s="28"/>
      <c r="G241" s="29"/>
      <c r="H241" s="30">
        <v>70800</v>
      </c>
      <c r="I241" s="31">
        <v>0.125</v>
      </c>
      <c r="J241" s="31"/>
      <c r="K241" s="32">
        <f t="shared" si="15"/>
        <v>7434000</v>
      </c>
      <c r="L241" s="21"/>
    </row>
    <row r="242" spans="1:12" s="5" customFormat="1" ht="14.1" customHeight="1" x14ac:dyDescent="0.25">
      <c r="A242" s="27">
        <v>5</v>
      </c>
      <c r="B242" s="200">
        <v>216</v>
      </c>
      <c r="C242" s="200" t="s">
        <v>43</v>
      </c>
      <c r="D242" s="274">
        <v>3</v>
      </c>
      <c r="E242" s="292" t="s">
        <v>54</v>
      </c>
      <c r="F242" s="28"/>
      <c r="G242" s="29"/>
      <c r="H242" s="30">
        <v>15800</v>
      </c>
      <c r="I242" s="31">
        <v>0.125</v>
      </c>
      <c r="J242" s="31"/>
      <c r="K242" s="32">
        <f t="shared" si="15"/>
        <v>2986200</v>
      </c>
      <c r="L242" s="21"/>
    </row>
    <row r="243" spans="1:12" s="5" customFormat="1" ht="14.1" customHeight="1" x14ac:dyDescent="0.25">
      <c r="A243" s="27">
        <v>6</v>
      </c>
      <c r="B243" s="200"/>
      <c r="C243" s="200"/>
      <c r="D243" s="274"/>
      <c r="E243" s="292"/>
      <c r="F243" s="28"/>
      <c r="G243" s="29"/>
      <c r="H243" s="30"/>
      <c r="I243" s="31"/>
      <c r="J243" s="31"/>
      <c r="K243" s="32">
        <f t="shared" si="15"/>
        <v>0</v>
      </c>
      <c r="L243" s="21"/>
    </row>
    <row r="244" spans="1:12" s="5" customFormat="1" ht="14.1" customHeight="1" x14ac:dyDescent="0.25">
      <c r="A244" s="27">
        <v>7</v>
      </c>
      <c r="B244" s="200"/>
      <c r="C244" s="200"/>
      <c r="D244" s="274"/>
      <c r="E244" s="292"/>
      <c r="F244" s="28"/>
      <c r="G244" s="29"/>
      <c r="H244" s="30"/>
      <c r="I244" s="31"/>
      <c r="J244" s="31"/>
      <c r="K244" s="32">
        <f t="shared" si="15"/>
        <v>0</v>
      </c>
      <c r="L244" s="21"/>
    </row>
    <row r="245" spans="1:12" s="5" customFormat="1" ht="14.1" customHeight="1" x14ac:dyDescent="0.25">
      <c r="A245" s="27">
        <v>8</v>
      </c>
      <c r="B245" s="200"/>
      <c r="C245" s="200"/>
      <c r="D245" s="274"/>
      <c r="E245" s="293"/>
      <c r="F245" s="28"/>
      <c r="G245" s="29"/>
      <c r="H245" s="30"/>
      <c r="I245" s="31"/>
      <c r="J245" s="31"/>
      <c r="K245" s="32">
        <f t="shared" si="15"/>
        <v>0</v>
      </c>
      <c r="L245" s="21"/>
    </row>
    <row r="246" spans="1:12" s="5" customFormat="1" ht="14.1" customHeight="1" x14ac:dyDescent="0.25">
      <c r="A246" s="27">
        <v>9</v>
      </c>
      <c r="B246" s="200"/>
      <c r="C246" s="200"/>
      <c r="D246" s="274"/>
      <c r="E246" s="292"/>
      <c r="F246" s="28"/>
      <c r="G246" s="29"/>
      <c r="H246" s="30"/>
      <c r="I246" s="31"/>
      <c r="J246" s="31"/>
      <c r="K246" s="32">
        <f t="shared" si="15"/>
        <v>0</v>
      </c>
      <c r="L246" s="21"/>
    </row>
    <row r="247" spans="1:12" s="5" customFormat="1" ht="14.1" customHeight="1" x14ac:dyDescent="0.25">
      <c r="A247" s="27">
        <v>10</v>
      </c>
      <c r="B247" s="200"/>
      <c r="C247" s="200"/>
      <c r="D247" s="274"/>
      <c r="E247" s="292"/>
      <c r="F247" s="28"/>
      <c r="G247" s="29"/>
      <c r="H247" s="30"/>
      <c r="I247" s="31"/>
      <c r="J247" s="31"/>
      <c r="K247" s="32">
        <f t="shared" si="15"/>
        <v>0</v>
      </c>
      <c r="L247" s="21"/>
    </row>
    <row r="248" spans="1:12" s="5" customFormat="1" ht="14.1" customHeight="1" x14ac:dyDescent="0.25">
      <c r="A248" s="27">
        <v>11</v>
      </c>
      <c r="B248" s="200"/>
      <c r="C248" s="200"/>
      <c r="D248" s="274"/>
      <c r="E248" s="292"/>
      <c r="F248" s="28"/>
      <c r="G248" s="29"/>
      <c r="H248" s="30"/>
      <c r="I248" s="31"/>
      <c r="J248" s="31"/>
      <c r="K248" s="32">
        <f t="shared" si="15"/>
        <v>0</v>
      </c>
      <c r="L248" s="21"/>
    </row>
    <row r="249" spans="1:12" s="5" customFormat="1" ht="14.1" customHeight="1" x14ac:dyDescent="0.25">
      <c r="A249" s="27">
        <v>12</v>
      </c>
      <c r="B249" s="200"/>
      <c r="C249" s="200"/>
      <c r="D249" s="274"/>
      <c r="E249" s="292"/>
      <c r="F249" s="28"/>
      <c r="G249" s="29"/>
      <c r="H249" s="30"/>
      <c r="I249" s="31"/>
      <c r="J249" s="31"/>
      <c r="K249" s="32">
        <f t="shared" si="15"/>
        <v>0</v>
      </c>
      <c r="L249" s="21"/>
    </row>
    <row r="250" spans="1:12" s="5" customFormat="1" ht="14.1" customHeight="1" x14ac:dyDescent="0.25">
      <c r="A250" s="27">
        <v>13</v>
      </c>
      <c r="B250" s="200"/>
      <c r="C250" s="200"/>
      <c r="D250" s="274"/>
      <c r="E250" s="292"/>
      <c r="F250" s="28"/>
      <c r="G250" s="29"/>
      <c r="H250" s="30"/>
      <c r="I250" s="31"/>
      <c r="J250" s="31"/>
      <c r="K250" s="32">
        <f t="shared" si="15"/>
        <v>0</v>
      </c>
      <c r="L250" s="21"/>
    </row>
    <row r="251" spans="1:12" s="5" customFormat="1" ht="14.1" customHeight="1" x14ac:dyDescent="0.25">
      <c r="A251" s="27">
        <v>14</v>
      </c>
      <c r="B251" s="200"/>
      <c r="C251" s="200"/>
      <c r="D251" s="274"/>
      <c r="E251" s="292"/>
      <c r="F251" s="28"/>
      <c r="G251" s="29"/>
      <c r="H251" s="30"/>
      <c r="I251" s="31"/>
      <c r="J251" s="31"/>
      <c r="K251" s="32">
        <f t="shared" si="15"/>
        <v>0</v>
      </c>
      <c r="L251" s="21"/>
    </row>
    <row r="252" spans="1:12" s="5" customFormat="1" ht="14.1" customHeight="1" x14ac:dyDescent="0.25">
      <c r="A252" s="27">
        <v>15</v>
      </c>
      <c r="B252" s="200"/>
      <c r="C252" s="200"/>
      <c r="D252" s="274"/>
      <c r="E252" s="292"/>
      <c r="F252" s="28"/>
      <c r="G252" s="29"/>
      <c r="H252" s="30"/>
      <c r="I252" s="31"/>
      <c r="J252" s="31"/>
      <c r="K252" s="32">
        <f t="shared" si="15"/>
        <v>0</v>
      </c>
      <c r="L252" s="21"/>
    </row>
    <row r="253" spans="1:12" s="5" customFormat="1" ht="14.1" customHeight="1" x14ac:dyDescent="0.25">
      <c r="A253" s="27">
        <v>16</v>
      </c>
      <c r="B253" s="200"/>
      <c r="C253" s="200"/>
      <c r="D253" s="274"/>
      <c r="E253" s="293"/>
      <c r="F253" s="28"/>
      <c r="G253" s="29"/>
      <c r="H253" s="30"/>
      <c r="I253" s="31"/>
      <c r="J253" s="31"/>
      <c r="K253" s="32">
        <f t="shared" si="15"/>
        <v>0</v>
      </c>
      <c r="L253" s="21"/>
    </row>
    <row r="254" spans="1:12" s="5" customFormat="1" ht="9.9499999999999993" customHeight="1" x14ac:dyDescent="0.25">
      <c r="A254" s="4"/>
      <c r="B254" s="201"/>
      <c r="C254" s="201"/>
      <c r="D254" s="275"/>
      <c r="E254" s="294"/>
      <c r="F254" s="33"/>
      <c r="G254" s="34"/>
      <c r="H254" s="35"/>
      <c r="I254" s="36"/>
      <c r="J254" s="36"/>
      <c r="K254" s="37"/>
      <c r="L254" s="21"/>
    </row>
    <row r="255" spans="1:12" s="5" customFormat="1" ht="5.0999999999999996" customHeight="1" x14ac:dyDescent="0.25">
      <c r="A255" s="4"/>
      <c r="B255" s="202"/>
      <c r="C255" s="202"/>
      <c r="D255" s="207"/>
      <c r="E255" s="295"/>
      <c r="F255" s="38"/>
      <c r="G255" s="38"/>
      <c r="H255" s="38"/>
      <c r="I255" s="39"/>
      <c r="J255" s="400"/>
      <c r="K255" s="394"/>
    </row>
    <row r="256" spans="1:12" s="5" customFormat="1" ht="16.5" customHeight="1" x14ac:dyDescent="0.3">
      <c r="A256" s="4"/>
      <c r="B256" s="203"/>
      <c r="C256" s="203"/>
      <c r="D256" s="259"/>
      <c r="E256" s="291"/>
      <c r="I256" s="40" t="s">
        <v>14</v>
      </c>
      <c r="J256" s="401">
        <f>SUM(K238:K253)</f>
        <v>33967500</v>
      </c>
      <c r="K256" s="402"/>
      <c r="L256" s="21"/>
    </row>
    <row r="257" spans="1:12" s="5" customFormat="1" ht="5.0999999999999996" customHeight="1" x14ac:dyDescent="0.3">
      <c r="A257" s="4"/>
      <c r="B257" s="203"/>
      <c r="C257" s="203"/>
      <c r="D257" s="259"/>
      <c r="E257" s="291"/>
      <c r="I257" s="41"/>
      <c r="J257" s="403"/>
      <c r="K257" s="403"/>
    </row>
    <row r="258" spans="1:12" s="5" customFormat="1" ht="16.5" customHeight="1" x14ac:dyDescent="0.3">
      <c r="A258" s="4"/>
      <c r="B258" s="203"/>
      <c r="C258" s="203"/>
      <c r="D258" s="259"/>
      <c r="E258" s="291"/>
      <c r="I258" s="40" t="s">
        <v>15</v>
      </c>
      <c r="J258" s="42"/>
      <c r="K258" s="43">
        <f>J256*J258</f>
        <v>0</v>
      </c>
      <c r="L258" s="44"/>
    </row>
    <row r="259" spans="1:12" s="5" customFormat="1" ht="5.0999999999999996" customHeight="1" x14ac:dyDescent="0.3">
      <c r="A259" s="4"/>
      <c r="B259" s="203"/>
      <c r="C259" s="203"/>
      <c r="D259" s="259"/>
      <c r="E259" s="291"/>
      <c r="I259" s="41"/>
      <c r="J259" s="394"/>
      <c r="K259" s="394"/>
    </row>
    <row r="260" spans="1:12" s="5" customFormat="1" ht="16.5" customHeight="1" x14ac:dyDescent="0.3">
      <c r="A260" s="4"/>
      <c r="B260" s="204" t="s">
        <v>16</v>
      </c>
      <c r="C260" s="204"/>
      <c r="D260" s="259"/>
      <c r="E260" s="291" t="s">
        <v>17</v>
      </c>
      <c r="I260" s="40" t="s">
        <v>27</v>
      </c>
      <c r="J260" s="404">
        <f>((J256/1.11)+(K258/1.11))*11%</f>
        <v>3366148.6486486481</v>
      </c>
      <c r="K260" s="405"/>
      <c r="L260" s="45"/>
    </row>
    <row r="261" spans="1:12" s="5" customFormat="1" ht="5.0999999999999996" customHeight="1" x14ac:dyDescent="0.3">
      <c r="A261" s="4"/>
      <c r="B261" s="203"/>
      <c r="C261" s="203"/>
      <c r="D261" s="259"/>
      <c r="E261" s="291"/>
      <c r="I261" s="41"/>
      <c r="J261" s="394"/>
      <c r="K261" s="394"/>
    </row>
    <row r="262" spans="1:12" s="5" customFormat="1" ht="16.5" customHeight="1" x14ac:dyDescent="0.3">
      <c r="A262" s="4"/>
      <c r="B262" s="205"/>
      <c r="C262" s="241"/>
      <c r="D262" s="259"/>
      <c r="E262" s="291"/>
      <c r="I262" s="40" t="s">
        <v>18</v>
      </c>
      <c r="J262" s="46"/>
      <c r="K262" s="47">
        <f>J256-K258</f>
        <v>33967500</v>
      </c>
      <c r="L262" s="45"/>
    </row>
    <row r="263" spans="1:12" s="5" customFormat="1" ht="7.5" customHeight="1" x14ac:dyDescent="0.25">
      <c r="A263" s="48"/>
      <c r="B263" s="206"/>
      <c r="C263" s="206"/>
      <c r="D263" s="207"/>
      <c r="E263" s="296"/>
      <c r="F263" s="60"/>
      <c r="I263" s="76"/>
      <c r="J263" s="77"/>
      <c r="K263" s="60"/>
      <c r="L263" s="38"/>
    </row>
    <row r="264" spans="1:12" s="5" customFormat="1" ht="13.5" customHeight="1" x14ac:dyDescent="0.25">
      <c r="A264" s="4"/>
      <c r="B264" s="207" t="s">
        <v>19</v>
      </c>
      <c r="C264" s="206"/>
      <c r="D264" s="207"/>
      <c r="E264" s="291"/>
      <c r="H264" s="180"/>
      <c r="I264" s="181" t="s">
        <v>29</v>
      </c>
      <c r="J264" s="406" t="s">
        <v>36</v>
      </c>
      <c r="K264" s="407"/>
    </row>
    <row r="265" spans="1:12" s="5" customFormat="1" ht="13.5" customHeight="1" x14ac:dyDescent="0.25">
      <c r="A265" s="48"/>
      <c r="B265" s="208"/>
      <c r="C265" s="242"/>
      <c r="D265" s="207"/>
      <c r="E265" s="291"/>
      <c r="H265" s="180"/>
      <c r="I265" s="182" t="s">
        <v>28</v>
      </c>
      <c r="J265" s="406"/>
      <c r="K265" s="407"/>
      <c r="L265" s="38"/>
    </row>
    <row r="266" spans="1:12" s="5" customFormat="1" ht="7.5" customHeight="1" x14ac:dyDescent="0.25">
      <c r="A266" s="48"/>
      <c r="B266" s="208"/>
      <c r="C266" s="242"/>
      <c r="D266" s="207"/>
      <c r="E266" s="291"/>
      <c r="H266" s="180"/>
      <c r="I266" s="182"/>
      <c r="J266" s="183"/>
      <c r="K266" s="183"/>
      <c r="L266" s="38"/>
    </row>
    <row r="267" spans="1:12" ht="7.5" customHeight="1" x14ac:dyDescent="0.25">
      <c r="A267" s="78"/>
      <c r="B267" s="209"/>
      <c r="C267" s="209"/>
      <c r="D267" s="262"/>
      <c r="E267" s="297"/>
      <c r="F267" s="79"/>
      <c r="G267" s="79"/>
      <c r="H267" s="79"/>
      <c r="I267" s="80"/>
      <c r="J267" s="80"/>
      <c r="K267" s="79"/>
      <c r="L267" s="79"/>
    </row>
    <row r="268" spans="1:12" s="5" customFormat="1" ht="16.5" customHeight="1" x14ac:dyDescent="0.3">
      <c r="A268" s="81"/>
      <c r="B268" s="210" t="s">
        <v>0</v>
      </c>
      <c r="C268" s="243"/>
      <c r="D268" s="276" t="str">
        <f>D230</f>
        <v>AM</v>
      </c>
      <c r="E268" s="316">
        <v>22090003</v>
      </c>
      <c r="F268" s="82"/>
      <c r="G268" s="83" t="s">
        <v>2</v>
      </c>
      <c r="H268" s="408" t="str">
        <f>H230</f>
        <v>LILY JULIAWATI</v>
      </c>
      <c r="I268" s="408"/>
      <c r="J268" s="408"/>
      <c r="K268" s="409"/>
      <c r="L268" s="84"/>
    </row>
    <row r="269" spans="1:12" s="5" customFormat="1" ht="7.5" customHeight="1" x14ac:dyDescent="0.3">
      <c r="A269" s="81"/>
      <c r="B269" s="211"/>
      <c r="C269" s="244"/>
      <c r="D269" s="256"/>
      <c r="E269" s="299"/>
      <c r="F269" s="412" t="s">
        <v>3</v>
      </c>
      <c r="G269" s="85"/>
      <c r="H269" s="410"/>
      <c r="I269" s="410"/>
      <c r="J269" s="410"/>
      <c r="K269" s="411"/>
      <c r="L269" s="84"/>
    </row>
    <row r="270" spans="1:12" s="5" customFormat="1" ht="16.5" customHeight="1" x14ac:dyDescent="0.3">
      <c r="A270" s="81"/>
      <c r="B270" s="210" t="s">
        <v>4</v>
      </c>
      <c r="C270" s="243"/>
      <c r="D270" s="413">
        <f>D232</f>
        <v>44812</v>
      </c>
      <c r="E270" s="414"/>
      <c r="F270" s="412"/>
      <c r="G270" s="86"/>
      <c r="H270" s="415" t="str">
        <f>H232</f>
        <v>( REJO AGUNG )</v>
      </c>
      <c r="I270" s="415"/>
      <c r="J270" s="415"/>
      <c r="K270" s="416"/>
      <c r="L270" s="86"/>
    </row>
    <row r="271" spans="1:12" s="5" customFormat="1" ht="7.5" customHeight="1" x14ac:dyDescent="0.3">
      <c r="A271" s="81"/>
      <c r="B271" s="211"/>
      <c r="C271" s="244"/>
      <c r="D271" s="256"/>
      <c r="E271" s="299"/>
      <c r="F271" s="412"/>
      <c r="G271" s="86"/>
      <c r="H271" s="417" t="str">
        <f>H233</f>
        <v>JOMBANG</v>
      </c>
      <c r="I271" s="417"/>
      <c r="J271" s="417"/>
      <c r="K271" s="418"/>
      <c r="L271" s="87"/>
    </row>
    <row r="272" spans="1:12" s="5" customFormat="1" ht="16.5" customHeight="1" x14ac:dyDescent="0.4">
      <c r="A272" s="81"/>
      <c r="B272" s="210" t="s">
        <v>5</v>
      </c>
      <c r="C272" s="243"/>
      <c r="D272" s="277" t="str">
        <f>D234</f>
        <v>G 0872</v>
      </c>
      <c r="E272" s="298"/>
      <c r="F272" s="88"/>
      <c r="G272" s="89"/>
      <c r="H272" s="419"/>
      <c r="I272" s="419"/>
      <c r="J272" s="419"/>
      <c r="K272" s="420"/>
      <c r="L272" s="87"/>
    </row>
    <row r="273" spans="1:12" s="5" customFormat="1" ht="7.5" customHeight="1" x14ac:dyDescent="0.45">
      <c r="A273" s="81"/>
      <c r="B273" s="212"/>
      <c r="C273" s="245"/>
      <c r="D273" s="263"/>
      <c r="E273" s="300"/>
      <c r="F273" s="90"/>
      <c r="G273" s="82"/>
      <c r="H273" s="82"/>
      <c r="I273" s="91"/>
      <c r="J273" s="91"/>
      <c r="K273" s="92"/>
      <c r="L273" s="82"/>
    </row>
    <row r="274" spans="1:12" s="5" customFormat="1" ht="14.25" thickBot="1" x14ac:dyDescent="0.3">
      <c r="A274" s="81"/>
      <c r="B274" s="213" t="s">
        <v>6</v>
      </c>
      <c r="C274" s="213" t="s">
        <v>7</v>
      </c>
      <c r="D274" s="278" t="s">
        <v>8</v>
      </c>
      <c r="E274" s="264"/>
      <c r="F274" s="94" t="s">
        <v>9</v>
      </c>
      <c r="G274" s="95"/>
      <c r="H274" s="93" t="s">
        <v>10</v>
      </c>
      <c r="I274" s="96" t="s">
        <v>11</v>
      </c>
      <c r="J274" s="96" t="s">
        <v>12</v>
      </c>
      <c r="K274" s="97" t="s">
        <v>13</v>
      </c>
      <c r="L274" s="98"/>
    </row>
    <row r="275" spans="1:12" s="5" customFormat="1" ht="9.9499999999999993" customHeight="1" thickTop="1" x14ac:dyDescent="0.25">
      <c r="A275" s="81"/>
      <c r="B275" s="214"/>
      <c r="C275" s="246"/>
      <c r="D275" s="279"/>
      <c r="E275" s="265"/>
      <c r="F275" s="100"/>
      <c r="G275" s="101"/>
      <c r="H275" s="99"/>
      <c r="I275" s="102"/>
      <c r="J275" s="102"/>
      <c r="K275" s="103"/>
      <c r="L275" s="98"/>
    </row>
    <row r="276" spans="1:12" s="5" customFormat="1" ht="14.1" customHeight="1" x14ac:dyDescent="0.25">
      <c r="A276" s="104">
        <v>1</v>
      </c>
      <c r="B276" s="192">
        <f t="shared" ref="B276:E291" si="16">B238</f>
        <v>216</v>
      </c>
      <c r="C276" s="192" t="str">
        <f t="shared" si="16"/>
        <v>PCS</v>
      </c>
      <c r="D276" s="280">
        <f t="shared" si="16"/>
        <v>3</v>
      </c>
      <c r="E276" s="301" t="str">
        <f>E238</f>
        <v>BINDER NOTE JOYKO B5 (CAMPUS/CLASSIC)</v>
      </c>
      <c r="F276" s="105"/>
      <c r="G276" s="106"/>
      <c r="H276" s="107">
        <f t="shared" ref="H276:J291" si="17">H238</f>
        <v>20700</v>
      </c>
      <c r="I276" s="108">
        <f t="shared" si="17"/>
        <v>0.125</v>
      </c>
      <c r="J276" s="108">
        <f t="shared" si="17"/>
        <v>0</v>
      </c>
      <c r="K276" s="109">
        <f t="shared" ref="K276:K291" si="18">(B276*H276-((B276*H276)*I276))-((B276*H276-((B276*H276)*I276))*J276)</f>
        <v>3912300</v>
      </c>
      <c r="L276" s="98"/>
    </row>
    <row r="277" spans="1:12" s="5" customFormat="1" ht="14.1" customHeight="1" x14ac:dyDescent="0.25">
      <c r="A277" s="104">
        <v>2</v>
      </c>
      <c r="B277" s="192">
        <f t="shared" si="16"/>
        <v>120</v>
      </c>
      <c r="C277" s="192" t="str">
        <f t="shared" si="16"/>
        <v>PCS</v>
      </c>
      <c r="D277" s="280">
        <f t="shared" si="16"/>
        <v>2</v>
      </c>
      <c r="E277" s="301" t="str">
        <f t="shared" si="16"/>
        <v>TAPE CUTTER JOYKO TD-102</v>
      </c>
      <c r="F277" s="105"/>
      <c r="G277" s="106"/>
      <c r="H277" s="107">
        <f t="shared" si="17"/>
        <v>10600</v>
      </c>
      <c r="I277" s="108">
        <f t="shared" si="17"/>
        <v>0.125</v>
      </c>
      <c r="J277" s="108">
        <f t="shared" si="17"/>
        <v>0</v>
      </c>
      <c r="K277" s="109">
        <f t="shared" si="18"/>
        <v>1113000</v>
      </c>
      <c r="L277" s="98"/>
    </row>
    <row r="278" spans="1:12" s="5" customFormat="1" ht="14.1" customHeight="1" x14ac:dyDescent="0.25">
      <c r="A278" s="104">
        <v>3</v>
      </c>
      <c r="B278" s="192">
        <f t="shared" si="16"/>
        <v>8640</v>
      </c>
      <c r="C278" s="192" t="str">
        <f t="shared" si="16"/>
        <v>PCS</v>
      </c>
      <c r="D278" s="280">
        <f t="shared" si="16"/>
        <v>5</v>
      </c>
      <c r="E278" s="301" t="str">
        <f t="shared" si="16"/>
        <v>LEM STICK JOYKO 15 GR GS-104 TG (ANIMAL KINGDOM) isi 24 pc</v>
      </c>
      <c r="F278" s="105"/>
      <c r="G278" s="106"/>
      <c r="H278" s="107">
        <f t="shared" si="17"/>
        <v>2450</v>
      </c>
      <c r="I278" s="108">
        <f t="shared" si="17"/>
        <v>0.125</v>
      </c>
      <c r="J278" s="108">
        <f t="shared" si="17"/>
        <v>0</v>
      </c>
      <c r="K278" s="109">
        <f t="shared" si="18"/>
        <v>18522000</v>
      </c>
      <c r="L278" s="98"/>
    </row>
    <row r="279" spans="1:12" s="5" customFormat="1" ht="14.1" customHeight="1" x14ac:dyDescent="0.25">
      <c r="A279" s="104">
        <v>4</v>
      </c>
      <c r="B279" s="192">
        <f t="shared" si="16"/>
        <v>120</v>
      </c>
      <c r="C279" s="192" t="str">
        <f t="shared" si="16"/>
        <v>BOX</v>
      </c>
      <c r="D279" s="280">
        <f t="shared" si="16"/>
        <v>2</v>
      </c>
      <c r="E279" s="301" t="str">
        <f t="shared" si="16"/>
        <v>CORRECTION FLUID JOYKO CF-S224</v>
      </c>
      <c r="F279" s="105"/>
      <c r="G279" s="106"/>
      <c r="H279" s="107">
        <f t="shared" si="17"/>
        <v>70800</v>
      </c>
      <c r="I279" s="108">
        <f t="shared" si="17"/>
        <v>0.125</v>
      </c>
      <c r="J279" s="108">
        <f t="shared" si="17"/>
        <v>0</v>
      </c>
      <c r="K279" s="109">
        <f t="shared" si="18"/>
        <v>7434000</v>
      </c>
      <c r="L279" s="98"/>
    </row>
    <row r="280" spans="1:12" s="5" customFormat="1" ht="14.1" customHeight="1" x14ac:dyDescent="0.25">
      <c r="A280" s="104">
        <v>5</v>
      </c>
      <c r="B280" s="192">
        <f t="shared" si="16"/>
        <v>216</v>
      </c>
      <c r="C280" s="192" t="str">
        <f t="shared" si="16"/>
        <v>PCS</v>
      </c>
      <c r="D280" s="280">
        <f t="shared" si="16"/>
        <v>3</v>
      </c>
      <c r="E280" s="301" t="str">
        <f t="shared" si="16"/>
        <v>BINDER NOTE JOYKO A5 (CAMPUS/CLASSIC)</v>
      </c>
      <c r="F280" s="105"/>
      <c r="G280" s="106"/>
      <c r="H280" s="107">
        <f t="shared" si="17"/>
        <v>15800</v>
      </c>
      <c r="I280" s="108">
        <f t="shared" si="17"/>
        <v>0.125</v>
      </c>
      <c r="J280" s="108">
        <f t="shared" si="17"/>
        <v>0</v>
      </c>
      <c r="K280" s="109">
        <f t="shared" si="18"/>
        <v>2986200</v>
      </c>
      <c r="L280" s="98"/>
    </row>
    <row r="281" spans="1:12" s="5" customFormat="1" ht="14.1" customHeight="1" x14ac:dyDescent="0.25">
      <c r="A281" s="104">
        <v>6</v>
      </c>
      <c r="B281" s="192">
        <f t="shared" si="16"/>
        <v>0</v>
      </c>
      <c r="C281" s="192">
        <f t="shared" si="16"/>
        <v>0</v>
      </c>
      <c r="D281" s="280">
        <f t="shared" si="16"/>
        <v>0</v>
      </c>
      <c r="E281" s="301">
        <v>0</v>
      </c>
      <c r="F281" s="105"/>
      <c r="G281" s="106"/>
      <c r="H281" s="107">
        <f t="shared" si="17"/>
        <v>0</v>
      </c>
      <c r="I281" s="108">
        <f t="shared" si="17"/>
        <v>0</v>
      </c>
      <c r="J281" s="108">
        <f t="shared" si="17"/>
        <v>0</v>
      </c>
      <c r="K281" s="109">
        <f t="shared" si="18"/>
        <v>0</v>
      </c>
      <c r="L281" s="98"/>
    </row>
    <row r="282" spans="1:12" s="5" customFormat="1" ht="14.1" customHeight="1" x14ac:dyDescent="0.25">
      <c r="A282" s="104">
        <v>7</v>
      </c>
      <c r="B282" s="192">
        <f t="shared" si="16"/>
        <v>0</v>
      </c>
      <c r="C282" s="192">
        <f t="shared" si="16"/>
        <v>0</v>
      </c>
      <c r="D282" s="280">
        <f t="shared" si="16"/>
        <v>0</v>
      </c>
      <c r="E282" s="301">
        <v>0</v>
      </c>
      <c r="F282" s="105"/>
      <c r="G282" s="106"/>
      <c r="H282" s="107">
        <f t="shared" si="17"/>
        <v>0</v>
      </c>
      <c r="I282" s="108">
        <f t="shared" si="17"/>
        <v>0</v>
      </c>
      <c r="J282" s="108">
        <f t="shared" si="17"/>
        <v>0</v>
      </c>
      <c r="K282" s="109">
        <f t="shared" si="18"/>
        <v>0</v>
      </c>
      <c r="L282" s="98"/>
    </row>
    <row r="283" spans="1:12" s="5" customFormat="1" ht="14.1" customHeight="1" x14ac:dyDescent="0.25">
      <c r="A283" s="104">
        <v>8</v>
      </c>
      <c r="B283" s="192">
        <f t="shared" si="16"/>
        <v>0</v>
      </c>
      <c r="C283" s="192">
        <f t="shared" si="16"/>
        <v>0</v>
      </c>
      <c r="D283" s="280">
        <f t="shared" si="16"/>
        <v>0</v>
      </c>
      <c r="E283" s="302">
        <v>0</v>
      </c>
      <c r="F283" s="105"/>
      <c r="G283" s="106"/>
      <c r="H283" s="107">
        <f t="shared" si="17"/>
        <v>0</v>
      </c>
      <c r="I283" s="108">
        <f t="shared" si="17"/>
        <v>0</v>
      </c>
      <c r="J283" s="108">
        <f t="shared" si="17"/>
        <v>0</v>
      </c>
      <c r="K283" s="109">
        <f t="shared" si="18"/>
        <v>0</v>
      </c>
      <c r="L283" s="98"/>
    </row>
    <row r="284" spans="1:12" s="5" customFormat="1" ht="14.1" customHeight="1" x14ac:dyDescent="0.25">
      <c r="A284" s="104">
        <v>9</v>
      </c>
      <c r="B284" s="192">
        <f t="shared" si="16"/>
        <v>0</v>
      </c>
      <c r="C284" s="192">
        <f t="shared" si="16"/>
        <v>0</v>
      </c>
      <c r="D284" s="280">
        <f t="shared" si="16"/>
        <v>0</v>
      </c>
      <c r="E284" s="301">
        <v>0</v>
      </c>
      <c r="F284" s="105"/>
      <c r="G284" s="106"/>
      <c r="H284" s="107">
        <f t="shared" si="17"/>
        <v>0</v>
      </c>
      <c r="I284" s="108">
        <f t="shared" si="17"/>
        <v>0</v>
      </c>
      <c r="J284" s="108">
        <f t="shared" si="17"/>
        <v>0</v>
      </c>
      <c r="K284" s="109">
        <f t="shared" si="18"/>
        <v>0</v>
      </c>
      <c r="L284" s="98"/>
    </row>
    <row r="285" spans="1:12" s="5" customFormat="1" ht="14.1" customHeight="1" x14ac:dyDescent="0.25">
      <c r="A285" s="104">
        <v>10</v>
      </c>
      <c r="B285" s="192">
        <f t="shared" si="16"/>
        <v>0</v>
      </c>
      <c r="C285" s="192">
        <f t="shared" si="16"/>
        <v>0</v>
      </c>
      <c r="D285" s="280">
        <f t="shared" si="16"/>
        <v>0</v>
      </c>
      <c r="E285" s="301">
        <v>0</v>
      </c>
      <c r="F285" s="105"/>
      <c r="G285" s="106"/>
      <c r="H285" s="107">
        <f t="shared" si="17"/>
        <v>0</v>
      </c>
      <c r="I285" s="108">
        <f t="shared" si="17"/>
        <v>0</v>
      </c>
      <c r="J285" s="108">
        <f t="shared" si="17"/>
        <v>0</v>
      </c>
      <c r="K285" s="109">
        <f t="shared" si="18"/>
        <v>0</v>
      </c>
      <c r="L285" s="98"/>
    </row>
    <row r="286" spans="1:12" s="5" customFormat="1" ht="14.1" customHeight="1" x14ac:dyDescent="0.25">
      <c r="A286" s="104">
        <v>11</v>
      </c>
      <c r="B286" s="192">
        <f t="shared" si="16"/>
        <v>0</v>
      </c>
      <c r="C286" s="192">
        <f t="shared" si="16"/>
        <v>0</v>
      </c>
      <c r="D286" s="280">
        <f t="shared" si="16"/>
        <v>0</v>
      </c>
      <c r="E286" s="301">
        <v>0</v>
      </c>
      <c r="F286" s="105"/>
      <c r="G286" s="106"/>
      <c r="H286" s="107">
        <f t="shared" si="17"/>
        <v>0</v>
      </c>
      <c r="I286" s="108">
        <f t="shared" si="17"/>
        <v>0</v>
      </c>
      <c r="J286" s="108">
        <f t="shared" si="17"/>
        <v>0</v>
      </c>
      <c r="K286" s="109">
        <f t="shared" si="18"/>
        <v>0</v>
      </c>
      <c r="L286" s="98"/>
    </row>
    <row r="287" spans="1:12" s="5" customFormat="1" ht="14.1" customHeight="1" x14ac:dyDescent="0.25">
      <c r="A287" s="104">
        <v>12</v>
      </c>
      <c r="B287" s="192">
        <f t="shared" si="16"/>
        <v>0</v>
      </c>
      <c r="C287" s="192">
        <f t="shared" si="16"/>
        <v>0</v>
      </c>
      <c r="D287" s="280">
        <f t="shared" si="16"/>
        <v>0</v>
      </c>
      <c r="E287" s="301">
        <v>0</v>
      </c>
      <c r="F287" s="105"/>
      <c r="G287" s="106"/>
      <c r="H287" s="107">
        <f t="shared" si="17"/>
        <v>0</v>
      </c>
      <c r="I287" s="108">
        <f t="shared" si="17"/>
        <v>0</v>
      </c>
      <c r="J287" s="108">
        <f t="shared" si="17"/>
        <v>0</v>
      </c>
      <c r="K287" s="109">
        <f t="shared" si="18"/>
        <v>0</v>
      </c>
      <c r="L287" s="98"/>
    </row>
    <row r="288" spans="1:12" s="5" customFormat="1" ht="14.1" customHeight="1" x14ac:dyDescent="0.25">
      <c r="A288" s="104">
        <v>13</v>
      </c>
      <c r="B288" s="192">
        <f t="shared" si="16"/>
        <v>0</v>
      </c>
      <c r="C288" s="192">
        <f t="shared" si="16"/>
        <v>0</v>
      </c>
      <c r="D288" s="280">
        <f t="shared" si="16"/>
        <v>0</v>
      </c>
      <c r="E288" s="301">
        <v>0</v>
      </c>
      <c r="F288" s="105"/>
      <c r="G288" s="106"/>
      <c r="H288" s="107">
        <f t="shared" si="17"/>
        <v>0</v>
      </c>
      <c r="I288" s="108">
        <f t="shared" si="17"/>
        <v>0</v>
      </c>
      <c r="J288" s="108">
        <f t="shared" si="17"/>
        <v>0</v>
      </c>
      <c r="K288" s="109">
        <f t="shared" si="18"/>
        <v>0</v>
      </c>
      <c r="L288" s="98"/>
    </row>
    <row r="289" spans="1:12" s="5" customFormat="1" ht="14.1" customHeight="1" x14ac:dyDescent="0.25">
      <c r="A289" s="104">
        <v>14</v>
      </c>
      <c r="B289" s="192">
        <f t="shared" si="16"/>
        <v>0</v>
      </c>
      <c r="C289" s="192">
        <f t="shared" si="16"/>
        <v>0</v>
      </c>
      <c r="D289" s="280">
        <f t="shared" si="16"/>
        <v>0</v>
      </c>
      <c r="E289" s="301">
        <v>0</v>
      </c>
      <c r="F289" s="105"/>
      <c r="G289" s="106"/>
      <c r="H289" s="107">
        <f t="shared" si="17"/>
        <v>0</v>
      </c>
      <c r="I289" s="108">
        <f t="shared" si="17"/>
        <v>0</v>
      </c>
      <c r="J289" s="108">
        <f t="shared" si="17"/>
        <v>0</v>
      </c>
      <c r="K289" s="109">
        <f t="shared" si="18"/>
        <v>0</v>
      </c>
      <c r="L289" s="98"/>
    </row>
    <row r="290" spans="1:12" s="5" customFormat="1" ht="14.1" customHeight="1" x14ac:dyDescent="0.25">
      <c r="A290" s="104">
        <v>15</v>
      </c>
      <c r="B290" s="192">
        <f t="shared" si="16"/>
        <v>0</v>
      </c>
      <c r="C290" s="192">
        <f t="shared" si="16"/>
        <v>0</v>
      </c>
      <c r="D290" s="280">
        <f t="shared" si="16"/>
        <v>0</v>
      </c>
      <c r="E290" s="301">
        <v>0</v>
      </c>
      <c r="F290" s="105"/>
      <c r="G290" s="106"/>
      <c r="H290" s="107">
        <f t="shared" si="17"/>
        <v>0</v>
      </c>
      <c r="I290" s="108">
        <f t="shared" si="17"/>
        <v>0</v>
      </c>
      <c r="J290" s="108">
        <f t="shared" si="17"/>
        <v>0</v>
      </c>
      <c r="K290" s="109">
        <f t="shared" si="18"/>
        <v>0</v>
      </c>
      <c r="L290" s="98"/>
    </row>
    <row r="291" spans="1:12" s="5" customFormat="1" ht="14.1" customHeight="1" x14ac:dyDescent="0.25">
      <c r="A291" s="104">
        <v>16</v>
      </c>
      <c r="B291" s="192">
        <f t="shared" si="16"/>
        <v>0</v>
      </c>
      <c r="C291" s="192">
        <f t="shared" si="16"/>
        <v>0</v>
      </c>
      <c r="D291" s="280">
        <f t="shared" si="16"/>
        <v>0</v>
      </c>
      <c r="E291" s="302">
        <v>0</v>
      </c>
      <c r="F291" s="105"/>
      <c r="G291" s="106"/>
      <c r="H291" s="107">
        <f t="shared" si="17"/>
        <v>0</v>
      </c>
      <c r="I291" s="108">
        <f t="shared" si="17"/>
        <v>0</v>
      </c>
      <c r="J291" s="108">
        <f t="shared" si="17"/>
        <v>0</v>
      </c>
      <c r="K291" s="109">
        <f t="shared" si="18"/>
        <v>0</v>
      </c>
      <c r="L291" s="98"/>
    </row>
    <row r="292" spans="1:12" s="5" customFormat="1" ht="9.9499999999999993" customHeight="1" x14ac:dyDescent="0.25">
      <c r="A292" s="81"/>
      <c r="B292" s="215"/>
      <c r="C292" s="215"/>
      <c r="D292" s="281"/>
      <c r="E292" s="303"/>
      <c r="F292" s="110"/>
      <c r="G292" s="111"/>
      <c r="H292" s="112"/>
      <c r="I292" s="113"/>
      <c r="J292" s="113"/>
      <c r="K292" s="114"/>
      <c r="L292" s="98"/>
    </row>
    <row r="293" spans="1:12" s="5" customFormat="1" ht="5.0999999999999996" customHeight="1" x14ac:dyDescent="0.25">
      <c r="A293" s="81"/>
      <c r="B293" s="216"/>
      <c r="C293" s="216"/>
      <c r="D293" s="221"/>
      <c r="E293" s="304"/>
      <c r="F293" s="116"/>
      <c r="G293" s="116"/>
      <c r="H293" s="116"/>
      <c r="I293" s="117"/>
      <c r="J293" s="361"/>
      <c r="K293" s="362"/>
      <c r="L293" s="82"/>
    </row>
    <row r="294" spans="1:12" s="5" customFormat="1" ht="16.5" customHeight="1" x14ac:dyDescent="0.3">
      <c r="A294" s="81"/>
      <c r="B294" s="217"/>
      <c r="C294" s="217"/>
      <c r="D294" s="263"/>
      <c r="E294" s="300"/>
      <c r="F294" s="82"/>
      <c r="G294" s="82"/>
      <c r="H294" s="82"/>
      <c r="I294" s="118" t="s">
        <v>14</v>
      </c>
      <c r="J294" s="363">
        <f>SUM(K276:K291)</f>
        <v>33967500</v>
      </c>
      <c r="K294" s="364"/>
      <c r="L294" s="98"/>
    </row>
    <row r="295" spans="1:12" s="5" customFormat="1" ht="5.0999999999999996" customHeight="1" x14ac:dyDescent="0.3">
      <c r="A295" s="81"/>
      <c r="B295" s="217"/>
      <c r="C295" s="217"/>
      <c r="D295" s="263"/>
      <c r="E295" s="300"/>
      <c r="F295" s="82"/>
      <c r="G295" s="82"/>
      <c r="H295" s="82"/>
      <c r="I295" s="119"/>
      <c r="J295" s="365"/>
      <c r="K295" s="365"/>
      <c r="L295" s="82"/>
    </row>
    <row r="296" spans="1:12" s="5" customFormat="1" ht="16.5" customHeight="1" x14ac:dyDescent="0.3">
      <c r="A296" s="81"/>
      <c r="B296" s="217"/>
      <c r="C296" s="217"/>
      <c r="D296" s="263"/>
      <c r="E296" s="300"/>
      <c r="F296" s="82"/>
      <c r="G296" s="82"/>
      <c r="H296" s="82"/>
      <c r="I296" s="118" t="s">
        <v>15</v>
      </c>
      <c r="J296" s="120">
        <f>J258</f>
        <v>0</v>
      </c>
      <c r="K296" s="121">
        <f>J294*J296</f>
        <v>0</v>
      </c>
      <c r="L296" s="122"/>
    </row>
    <row r="297" spans="1:12" s="5" customFormat="1" ht="5.0999999999999996" customHeight="1" x14ac:dyDescent="0.3">
      <c r="A297" s="81"/>
      <c r="B297" s="217"/>
      <c r="C297" s="217"/>
      <c r="D297" s="263"/>
      <c r="E297" s="300"/>
      <c r="F297" s="82"/>
      <c r="G297" s="82"/>
      <c r="H297" s="82"/>
      <c r="I297" s="119"/>
      <c r="J297" s="362"/>
      <c r="K297" s="362"/>
      <c r="L297" s="82"/>
    </row>
    <row r="298" spans="1:12" s="5" customFormat="1" ht="16.5" customHeight="1" x14ac:dyDescent="0.3">
      <c r="A298" s="81"/>
      <c r="B298" s="218" t="s">
        <v>16</v>
      </c>
      <c r="C298" s="218"/>
      <c r="D298" s="263"/>
      <c r="E298" s="300" t="s">
        <v>17</v>
      </c>
      <c r="F298" s="82"/>
      <c r="G298" s="82"/>
      <c r="H298" s="82"/>
      <c r="I298" s="118" t="s">
        <v>27</v>
      </c>
      <c r="J298" s="366">
        <f>((J294/1.11)+(K296/1.11))*11%</f>
        <v>3366148.6486486481</v>
      </c>
      <c r="K298" s="367"/>
      <c r="L298" s="123"/>
    </row>
    <row r="299" spans="1:12" s="5" customFormat="1" ht="5.0999999999999996" customHeight="1" x14ac:dyDescent="0.3">
      <c r="A299" s="81"/>
      <c r="B299" s="217"/>
      <c r="C299" s="217"/>
      <c r="D299" s="263"/>
      <c r="E299" s="300"/>
      <c r="F299" s="82"/>
      <c r="G299" s="82"/>
      <c r="H299" s="82"/>
      <c r="I299" s="119"/>
      <c r="J299" s="362"/>
      <c r="K299" s="362"/>
      <c r="L299" s="82"/>
    </row>
    <row r="300" spans="1:12" s="5" customFormat="1" ht="16.5" customHeight="1" x14ac:dyDescent="0.3">
      <c r="A300" s="81"/>
      <c r="B300" s="219"/>
      <c r="C300" s="247"/>
      <c r="D300" s="263"/>
      <c r="E300" s="300"/>
      <c r="F300" s="82"/>
      <c r="G300" s="82"/>
      <c r="H300" s="82"/>
      <c r="I300" s="118" t="s">
        <v>18</v>
      </c>
      <c r="J300" s="124"/>
      <c r="K300" s="125">
        <f>J294-K296</f>
        <v>33967500</v>
      </c>
      <c r="L300" s="123"/>
    </row>
    <row r="301" spans="1:12" s="5" customFormat="1" ht="7.5" customHeight="1" x14ac:dyDescent="0.25">
      <c r="A301" s="126"/>
      <c r="B301" s="220"/>
      <c r="C301" s="220"/>
      <c r="D301" s="221"/>
      <c r="E301" s="305"/>
      <c r="F301" s="115"/>
      <c r="G301" s="82"/>
      <c r="H301" s="82"/>
      <c r="I301" s="128"/>
      <c r="J301" s="127"/>
      <c r="K301" s="115"/>
      <c r="L301" s="116"/>
    </row>
    <row r="302" spans="1:12" s="5" customFormat="1" ht="13.5" customHeight="1" x14ac:dyDescent="0.25">
      <c r="A302" s="81"/>
      <c r="B302" s="221" t="s">
        <v>19</v>
      </c>
      <c r="C302" s="220"/>
      <c r="D302" s="221"/>
      <c r="E302" s="300"/>
      <c r="F302" s="82"/>
      <c r="G302" s="82"/>
      <c r="H302" s="187"/>
      <c r="I302" s="188" t="s">
        <v>29</v>
      </c>
      <c r="J302" s="368" t="str">
        <f>J264</f>
        <v>NOVI / CONDRO</v>
      </c>
      <c r="K302" s="369"/>
      <c r="L302" s="82"/>
    </row>
    <row r="303" spans="1:12" s="5" customFormat="1" ht="13.5" customHeight="1" x14ac:dyDescent="0.25">
      <c r="A303" s="126"/>
      <c r="B303" s="222"/>
      <c r="C303" s="248"/>
      <c r="D303" s="221"/>
      <c r="E303" s="300"/>
      <c r="F303" s="82"/>
      <c r="G303" s="82"/>
      <c r="H303" s="187"/>
      <c r="I303" s="189" t="s">
        <v>28</v>
      </c>
      <c r="J303" s="368">
        <f>J265</f>
        <v>0</v>
      </c>
      <c r="K303" s="369"/>
      <c r="L303" s="116"/>
    </row>
    <row r="304" spans="1:12" s="5" customFormat="1" ht="7.5" customHeight="1" x14ac:dyDescent="0.25">
      <c r="A304" s="126"/>
      <c r="B304" s="222"/>
      <c r="C304" s="248"/>
      <c r="D304" s="221"/>
      <c r="E304" s="300"/>
      <c r="F304" s="82"/>
      <c r="G304" s="82"/>
      <c r="H304" s="187"/>
      <c r="I304" s="189"/>
      <c r="J304" s="191"/>
      <c r="K304" s="191"/>
      <c r="L304" s="116"/>
    </row>
    <row r="305" spans="1:12" ht="7.5" customHeight="1" x14ac:dyDescent="0.25">
      <c r="A305" s="129"/>
      <c r="B305" s="223"/>
      <c r="C305" s="223"/>
      <c r="D305" s="266"/>
      <c r="E305" s="306"/>
      <c r="F305" s="130"/>
      <c r="G305" s="130"/>
      <c r="H305" s="130"/>
      <c r="I305" s="131"/>
      <c r="J305" s="131"/>
      <c r="K305" s="130"/>
      <c r="L305" s="130"/>
    </row>
    <row r="306" spans="1:12" s="5" customFormat="1" ht="16.5" customHeight="1" x14ac:dyDescent="0.3">
      <c r="A306" s="132"/>
      <c r="B306" s="224" t="s">
        <v>0</v>
      </c>
      <c r="C306" s="249"/>
      <c r="D306" s="282" t="str">
        <f>D268</f>
        <v>AM</v>
      </c>
      <c r="E306" s="317">
        <v>22090003</v>
      </c>
      <c r="F306" s="133"/>
      <c r="G306" s="134" t="s">
        <v>2</v>
      </c>
      <c r="H306" s="370" t="str">
        <f>H268</f>
        <v>LILY JULIAWATI</v>
      </c>
      <c r="I306" s="370"/>
      <c r="J306" s="370"/>
      <c r="K306" s="371"/>
      <c r="L306" s="135"/>
    </row>
    <row r="307" spans="1:12" s="5" customFormat="1" ht="7.5" customHeight="1" x14ac:dyDescent="0.3">
      <c r="A307" s="132"/>
      <c r="B307" s="225"/>
      <c r="C307" s="250"/>
      <c r="D307" s="257"/>
      <c r="E307" s="308"/>
      <c r="F307" s="374" t="s">
        <v>3</v>
      </c>
      <c r="G307" s="136"/>
      <c r="H307" s="372"/>
      <c r="I307" s="372"/>
      <c r="J307" s="372"/>
      <c r="K307" s="373"/>
      <c r="L307" s="135"/>
    </row>
    <row r="308" spans="1:12" s="5" customFormat="1" ht="16.5" customHeight="1" x14ac:dyDescent="0.3">
      <c r="A308" s="132"/>
      <c r="B308" s="224" t="s">
        <v>4</v>
      </c>
      <c r="C308" s="249"/>
      <c r="D308" s="375">
        <f>D270</f>
        <v>44812</v>
      </c>
      <c r="E308" s="376"/>
      <c r="F308" s="374"/>
      <c r="G308" s="137"/>
      <c r="H308" s="377" t="str">
        <f>H270</f>
        <v>( REJO AGUNG )</v>
      </c>
      <c r="I308" s="377"/>
      <c r="J308" s="377"/>
      <c r="K308" s="378"/>
      <c r="L308" s="137"/>
    </row>
    <row r="309" spans="1:12" s="5" customFormat="1" ht="7.5" customHeight="1" x14ac:dyDescent="0.3">
      <c r="A309" s="132"/>
      <c r="B309" s="225"/>
      <c r="C309" s="250"/>
      <c r="D309" s="257"/>
      <c r="E309" s="308"/>
      <c r="F309" s="374"/>
      <c r="G309" s="137"/>
      <c r="H309" s="379" t="str">
        <f>H271</f>
        <v>JOMBANG</v>
      </c>
      <c r="I309" s="379"/>
      <c r="J309" s="379"/>
      <c r="K309" s="380"/>
      <c r="L309" s="138"/>
    </row>
    <row r="310" spans="1:12" s="5" customFormat="1" ht="16.5" customHeight="1" x14ac:dyDescent="0.4">
      <c r="A310" s="132"/>
      <c r="B310" s="224" t="s">
        <v>5</v>
      </c>
      <c r="C310" s="249"/>
      <c r="D310" s="283" t="str">
        <f>D272</f>
        <v>G 0872</v>
      </c>
      <c r="E310" s="307"/>
      <c r="F310" s="139"/>
      <c r="G310" s="140"/>
      <c r="H310" s="381"/>
      <c r="I310" s="381"/>
      <c r="J310" s="381"/>
      <c r="K310" s="382"/>
      <c r="L310" s="138"/>
    </row>
    <row r="311" spans="1:12" s="5" customFormat="1" ht="7.5" customHeight="1" x14ac:dyDescent="0.45">
      <c r="A311" s="132"/>
      <c r="B311" s="226"/>
      <c r="C311" s="251"/>
      <c r="D311" s="267"/>
      <c r="E311" s="309"/>
      <c r="F311" s="141"/>
      <c r="G311" s="133"/>
      <c r="H311" s="133"/>
      <c r="I311" s="142"/>
      <c r="J311" s="142"/>
      <c r="K311" s="143"/>
      <c r="L311" s="133"/>
    </row>
    <row r="312" spans="1:12" s="5" customFormat="1" ht="14.25" thickBot="1" x14ac:dyDescent="0.3">
      <c r="A312" s="132"/>
      <c r="B312" s="227" t="s">
        <v>6</v>
      </c>
      <c r="C312" s="227" t="s">
        <v>7</v>
      </c>
      <c r="D312" s="284" t="s">
        <v>8</v>
      </c>
      <c r="E312" s="268"/>
      <c r="F312" s="145" t="s">
        <v>9</v>
      </c>
      <c r="G312" s="146"/>
      <c r="H312" s="144" t="s">
        <v>10</v>
      </c>
      <c r="I312" s="147" t="s">
        <v>11</v>
      </c>
      <c r="J312" s="147" t="s">
        <v>12</v>
      </c>
      <c r="K312" s="148" t="s">
        <v>13</v>
      </c>
      <c r="L312" s="149"/>
    </row>
    <row r="313" spans="1:12" s="5" customFormat="1" ht="9.9499999999999993" customHeight="1" thickTop="1" x14ac:dyDescent="0.25">
      <c r="A313" s="132"/>
      <c r="B313" s="228"/>
      <c r="C313" s="252"/>
      <c r="D313" s="285"/>
      <c r="E313" s="269"/>
      <c r="F313" s="151"/>
      <c r="G313" s="152"/>
      <c r="H313" s="150"/>
      <c r="I313" s="153"/>
      <c r="J313" s="153"/>
      <c r="K313" s="154"/>
      <c r="L313" s="149"/>
    </row>
    <row r="314" spans="1:12" s="5" customFormat="1" ht="14.1" customHeight="1" x14ac:dyDescent="0.25">
      <c r="A314" s="155">
        <v>1</v>
      </c>
      <c r="B314" s="193">
        <f t="shared" ref="B314:E329" si="19">B276</f>
        <v>216</v>
      </c>
      <c r="C314" s="193" t="str">
        <f t="shared" si="19"/>
        <v>PCS</v>
      </c>
      <c r="D314" s="286">
        <f t="shared" si="19"/>
        <v>3</v>
      </c>
      <c r="E314" s="310" t="str">
        <f>E276</f>
        <v>BINDER NOTE JOYKO B5 (CAMPUS/CLASSIC)</v>
      </c>
      <c r="F314" s="156"/>
      <c r="G314" s="157"/>
      <c r="H314" s="158">
        <f t="shared" ref="H314:J329" si="20">H276</f>
        <v>20700</v>
      </c>
      <c r="I314" s="159">
        <f t="shared" si="20"/>
        <v>0.125</v>
      </c>
      <c r="J314" s="159">
        <f t="shared" si="20"/>
        <v>0</v>
      </c>
      <c r="K314" s="160">
        <f t="shared" ref="K314:K329" si="21">(B314*H314-((B314*H314)*I314))-((B314*H314-((B314*H314)*I314))*J314)</f>
        <v>3912300</v>
      </c>
      <c r="L314" s="149"/>
    </row>
    <row r="315" spans="1:12" s="5" customFormat="1" ht="14.1" customHeight="1" x14ac:dyDescent="0.25">
      <c r="A315" s="155">
        <v>2</v>
      </c>
      <c r="B315" s="193">
        <f t="shared" si="19"/>
        <v>120</v>
      </c>
      <c r="C315" s="193" t="str">
        <f t="shared" si="19"/>
        <v>PCS</v>
      </c>
      <c r="D315" s="286">
        <f t="shared" si="19"/>
        <v>2</v>
      </c>
      <c r="E315" s="310" t="str">
        <f t="shared" si="19"/>
        <v>TAPE CUTTER JOYKO TD-102</v>
      </c>
      <c r="F315" s="156"/>
      <c r="G315" s="157"/>
      <c r="H315" s="158">
        <f t="shared" si="20"/>
        <v>10600</v>
      </c>
      <c r="I315" s="159">
        <f t="shared" si="20"/>
        <v>0.125</v>
      </c>
      <c r="J315" s="159">
        <f t="shared" si="20"/>
        <v>0</v>
      </c>
      <c r="K315" s="160">
        <f t="shared" si="21"/>
        <v>1113000</v>
      </c>
      <c r="L315" s="149"/>
    </row>
    <row r="316" spans="1:12" s="5" customFormat="1" ht="14.1" customHeight="1" x14ac:dyDescent="0.25">
      <c r="A316" s="155">
        <v>3</v>
      </c>
      <c r="B316" s="193">
        <f t="shared" si="19"/>
        <v>8640</v>
      </c>
      <c r="C316" s="193" t="str">
        <f t="shared" si="19"/>
        <v>PCS</v>
      </c>
      <c r="D316" s="286">
        <f t="shared" si="19"/>
        <v>5</v>
      </c>
      <c r="E316" s="310" t="str">
        <f t="shared" si="19"/>
        <v>LEM STICK JOYKO 15 GR GS-104 TG (ANIMAL KINGDOM) isi 24 pc</v>
      </c>
      <c r="F316" s="156"/>
      <c r="G316" s="157"/>
      <c r="H316" s="158">
        <f t="shared" si="20"/>
        <v>2450</v>
      </c>
      <c r="I316" s="159">
        <f t="shared" si="20"/>
        <v>0.125</v>
      </c>
      <c r="J316" s="159">
        <f t="shared" si="20"/>
        <v>0</v>
      </c>
      <c r="K316" s="160">
        <f t="shared" si="21"/>
        <v>18522000</v>
      </c>
      <c r="L316" s="149"/>
    </row>
    <row r="317" spans="1:12" s="5" customFormat="1" ht="14.1" customHeight="1" x14ac:dyDescent="0.25">
      <c r="A317" s="155">
        <v>4</v>
      </c>
      <c r="B317" s="193">
        <f t="shared" si="19"/>
        <v>120</v>
      </c>
      <c r="C317" s="193" t="str">
        <f t="shared" si="19"/>
        <v>BOX</v>
      </c>
      <c r="D317" s="286">
        <f t="shared" si="19"/>
        <v>2</v>
      </c>
      <c r="E317" s="310" t="str">
        <f t="shared" si="19"/>
        <v>CORRECTION FLUID JOYKO CF-S224</v>
      </c>
      <c r="F317" s="156"/>
      <c r="G317" s="157"/>
      <c r="H317" s="158">
        <f t="shared" si="20"/>
        <v>70800</v>
      </c>
      <c r="I317" s="159">
        <f t="shared" si="20"/>
        <v>0.125</v>
      </c>
      <c r="J317" s="159">
        <f t="shared" si="20"/>
        <v>0</v>
      </c>
      <c r="K317" s="160">
        <f t="shared" si="21"/>
        <v>7434000</v>
      </c>
      <c r="L317" s="149"/>
    </row>
    <row r="318" spans="1:12" s="5" customFormat="1" ht="14.1" customHeight="1" x14ac:dyDescent="0.25">
      <c r="A318" s="155">
        <v>5</v>
      </c>
      <c r="B318" s="193">
        <f t="shared" si="19"/>
        <v>216</v>
      </c>
      <c r="C318" s="193" t="str">
        <f t="shared" si="19"/>
        <v>PCS</v>
      </c>
      <c r="D318" s="286">
        <f t="shared" si="19"/>
        <v>3</v>
      </c>
      <c r="E318" s="310" t="str">
        <f t="shared" si="19"/>
        <v>BINDER NOTE JOYKO A5 (CAMPUS/CLASSIC)</v>
      </c>
      <c r="F318" s="156"/>
      <c r="G318" s="157"/>
      <c r="H318" s="158">
        <f t="shared" si="20"/>
        <v>15800</v>
      </c>
      <c r="I318" s="159">
        <f t="shared" si="20"/>
        <v>0.125</v>
      </c>
      <c r="J318" s="159">
        <f t="shared" si="20"/>
        <v>0</v>
      </c>
      <c r="K318" s="160">
        <f t="shared" si="21"/>
        <v>2986200</v>
      </c>
      <c r="L318" s="149"/>
    </row>
    <row r="319" spans="1:12" s="5" customFormat="1" ht="14.1" customHeight="1" x14ac:dyDescent="0.25">
      <c r="A319" s="155">
        <v>6</v>
      </c>
      <c r="B319" s="193">
        <f t="shared" si="19"/>
        <v>0</v>
      </c>
      <c r="C319" s="193">
        <f t="shared" si="19"/>
        <v>0</v>
      </c>
      <c r="D319" s="286">
        <f t="shared" si="19"/>
        <v>0</v>
      </c>
      <c r="E319" s="310">
        <v>0</v>
      </c>
      <c r="F319" s="156"/>
      <c r="G319" s="157"/>
      <c r="H319" s="158">
        <f t="shared" si="20"/>
        <v>0</v>
      </c>
      <c r="I319" s="159">
        <f t="shared" si="20"/>
        <v>0</v>
      </c>
      <c r="J319" s="159">
        <f t="shared" si="20"/>
        <v>0</v>
      </c>
      <c r="K319" s="160">
        <f t="shared" si="21"/>
        <v>0</v>
      </c>
      <c r="L319" s="149"/>
    </row>
    <row r="320" spans="1:12" s="5" customFormat="1" ht="14.1" customHeight="1" x14ac:dyDescent="0.25">
      <c r="A320" s="155">
        <v>7</v>
      </c>
      <c r="B320" s="193">
        <f t="shared" si="19"/>
        <v>0</v>
      </c>
      <c r="C320" s="193">
        <f t="shared" si="19"/>
        <v>0</v>
      </c>
      <c r="D320" s="286">
        <f t="shared" si="19"/>
        <v>0</v>
      </c>
      <c r="E320" s="310">
        <v>0</v>
      </c>
      <c r="F320" s="156"/>
      <c r="G320" s="157"/>
      <c r="H320" s="158">
        <f t="shared" si="20"/>
        <v>0</v>
      </c>
      <c r="I320" s="159">
        <f t="shared" si="20"/>
        <v>0</v>
      </c>
      <c r="J320" s="159">
        <f t="shared" si="20"/>
        <v>0</v>
      </c>
      <c r="K320" s="160">
        <f t="shared" si="21"/>
        <v>0</v>
      </c>
      <c r="L320" s="149"/>
    </row>
    <row r="321" spans="1:12" s="5" customFormat="1" ht="14.1" customHeight="1" x14ac:dyDescent="0.25">
      <c r="A321" s="155">
        <v>8</v>
      </c>
      <c r="B321" s="193">
        <f t="shared" si="19"/>
        <v>0</v>
      </c>
      <c r="C321" s="193">
        <f t="shared" si="19"/>
        <v>0</v>
      </c>
      <c r="D321" s="286">
        <f t="shared" si="19"/>
        <v>0</v>
      </c>
      <c r="E321" s="311">
        <v>0</v>
      </c>
      <c r="F321" s="156"/>
      <c r="G321" s="157"/>
      <c r="H321" s="158">
        <f t="shared" si="20"/>
        <v>0</v>
      </c>
      <c r="I321" s="159">
        <f t="shared" si="20"/>
        <v>0</v>
      </c>
      <c r="J321" s="159">
        <f t="shared" si="20"/>
        <v>0</v>
      </c>
      <c r="K321" s="160">
        <f t="shared" si="21"/>
        <v>0</v>
      </c>
      <c r="L321" s="149"/>
    </row>
    <row r="322" spans="1:12" s="5" customFormat="1" ht="14.1" customHeight="1" x14ac:dyDescent="0.25">
      <c r="A322" s="155">
        <v>9</v>
      </c>
      <c r="B322" s="193">
        <f t="shared" si="19"/>
        <v>0</v>
      </c>
      <c r="C322" s="193">
        <f t="shared" si="19"/>
        <v>0</v>
      </c>
      <c r="D322" s="286">
        <f t="shared" si="19"/>
        <v>0</v>
      </c>
      <c r="E322" s="310">
        <v>0</v>
      </c>
      <c r="F322" s="156"/>
      <c r="G322" s="157"/>
      <c r="H322" s="158">
        <f t="shared" si="20"/>
        <v>0</v>
      </c>
      <c r="I322" s="159">
        <f t="shared" si="20"/>
        <v>0</v>
      </c>
      <c r="J322" s="159">
        <f t="shared" si="20"/>
        <v>0</v>
      </c>
      <c r="K322" s="160">
        <f t="shared" si="21"/>
        <v>0</v>
      </c>
      <c r="L322" s="149"/>
    </row>
    <row r="323" spans="1:12" s="5" customFormat="1" ht="14.1" customHeight="1" x14ac:dyDescent="0.25">
      <c r="A323" s="155">
        <v>10</v>
      </c>
      <c r="B323" s="193">
        <f t="shared" si="19"/>
        <v>0</v>
      </c>
      <c r="C323" s="193">
        <f t="shared" si="19"/>
        <v>0</v>
      </c>
      <c r="D323" s="286">
        <f t="shared" si="19"/>
        <v>0</v>
      </c>
      <c r="E323" s="310">
        <v>0</v>
      </c>
      <c r="F323" s="156"/>
      <c r="G323" s="157"/>
      <c r="H323" s="158">
        <f t="shared" si="20"/>
        <v>0</v>
      </c>
      <c r="I323" s="159">
        <f t="shared" si="20"/>
        <v>0</v>
      </c>
      <c r="J323" s="159">
        <f t="shared" si="20"/>
        <v>0</v>
      </c>
      <c r="K323" s="160">
        <f t="shared" si="21"/>
        <v>0</v>
      </c>
      <c r="L323" s="149"/>
    </row>
    <row r="324" spans="1:12" s="5" customFormat="1" ht="14.1" customHeight="1" x14ac:dyDescent="0.25">
      <c r="A324" s="155">
        <v>11</v>
      </c>
      <c r="B324" s="193">
        <f t="shared" si="19"/>
        <v>0</v>
      </c>
      <c r="C324" s="193">
        <f t="shared" si="19"/>
        <v>0</v>
      </c>
      <c r="D324" s="286">
        <f t="shared" si="19"/>
        <v>0</v>
      </c>
      <c r="E324" s="310">
        <v>0</v>
      </c>
      <c r="F324" s="156"/>
      <c r="G324" s="157"/>
      <c r="H324" s="158">
        <f t="shared" si="20"/>
        <v>0</v>
      </c>
      <c r="I324" s="159">
        <f t="shared" si="20"/>
        <v>0</v>
      </c>
      <c r="J324" s="159">
        <f t="shared" si="20"/>
        <v>0</v>
      </c>
      <c r="K324" s="160">
        <f t="shared" si="21"/>
        <v>0</v>
      </c>
      <c r="L324" s="149"/>
    </row>
    <row r="325" spans="1:12" s="5" customFormat="1" ht="14.1" customHeight="1" x14ac:dyDescent="0.25">
      <c r="A325" s="155">
        <v>12</v>
      </c>
      <c r="B325" s="193">
        <f t="shared" si="19"/>
        <v>0</v>
      </c>
      <c r="C325" s="193">
        <f t="shared" si="19"/>
        <v>0</v>
      </c>
      <c r="D325" s="286">
        <f t="shared" si="19"/>
        <v>0</v>
      </c>
      <c r="E325" s="310">
        <v>0</v>
      </c>
      <c r="F325" s="156"/>
      <c r="G325" s="157"/>
      <c r="H325" s="158">
        <f t="shared" si="20"/>
        <v>0</v>
      </c>
      <c r="I325" s="159">
        <f t="shared" si="20"/>
        <v>0</v>
      </c>
      <c r="J325" s="159">
        <f t="shared" si="20"/>
        <v>0</v>
      </c>
      <c r="K325" s="160">
        <f t="shared" si="21"/>
        <v>0</v>
      </c>
      <c r="L325" s="149"/>
    </row>
    <row r="326" spans="1:12" s="5" customFormat="1" ht="14.1" customHeight="1" x14ac:dyDescent="0.25">
      <c r="A326" s="155">
        <v>13</v>
      </c>
      <c r="B326" s="193">
        <f t="shared" si="19"/>
        <v>0</v>
      </c>
      <c r="C326" s="193">
        <f t="shared" si="19"/>
        <v>0</v>
      </c>
      <c r="D326" s="286">
        <f t="shared" si="19"/>
        <v>0</v>
      </c>
      <c r="E326" s="310">
        <v>0</v>
      </c>
      <c r="F326" s="156"/>
      <c r="G326" s="157"/>
      <c r="H326" s="158">
        <f t="shared" si="20"/>
        <v>0</v>
      </c>
      <c r="I326" s="159">
        <f t="shared" si="20"/>
        <v>0</v>
      </c>
      <c r="J326" s="159">
        <f t="shared" si="20"/>
        <v>0</v>
      </c>
      <c r="K326" s="160">
        <f t="shared" si="21"/>
        <v>0</v>
      </c>
      <c r="L326" s="149"/>
    </row>
    <row r="327" spans="1:12" s="5" customFormat="1" ht="14.1" customHeight="1" x14ac:dyDescent="0.25">
      <c r="A327" s="155">
        <v>14</v>
      </c>
      <c r="B327" s="193">
        <f t="shared" si="19"/>
        <v>0</v>
      </c>
      <c r="C327" s="193">
        <f t="shared" si="19"/>
        <v>0</v>
      </c>
      <c r="D327" s="286">
        <f t="shared" si="19"/>
        <v>0</v>
      </c>
      <c r="E327" s="310">
        <v>0</v>
      </c>
      <c r="F327" s="156"/>
      <c r="G327" s="157"/>
      <c r="H327" s="158">
        <f t="shared" si="20"/>
        <v>0</v>
      </c>
      <c r="I327" s="159">
        <f t="shared" si="20"/>
        <v>0</v>
      </c>
      <c r="J327" s="159">
        <f t="shared" si="20"/>
        <v>0</v>
      </c>
      <c r="K327" s="160">
        <f t="shared" si="21"/>
        <v>0</v>
      </c>
      <c r="L327" s="149"/>
    </row>
    <row r="328" spans="1:12" s="5" customFormat="1" ht="14.1" customHeight="1" x14ac:dyDescent="0.25">
      <c r="A328" s="155">
        <v>15</v>
      </c>
      <c r="B328" s="193">
        <f t="shared" si="19"/>
        <v>0</v>
      </c>
      <c r="C328" s="193">
        <f t="shared" si="19"/>
        <v>0</v>
      </c>
      <c r="D328" s="286">
        <f t="shared" si="19"/>
        <v>0</v>
      </c>
      <c r="E328" s="310">
        <v>0</v>
      </c>
      <c r="F328" s="156"/>
      <c r="G328" s="157"/>
      <c r="H328" s="158">
        <f t="shared" si="20"/>
        <v>0</v>
      </c>
      <c r="I328" s="159">
        <f t="shared" si="20"/>
        <v>0</v>
      </c>
      <c r="J328" s="159">
        <f t="shared" si="20"/>
        <v>0</v>
      </c>
      <c r="K328" s="160">
        <f t="shared" si="21"/>
        <v>0</v>
      </c>
      <c r="L328" s="149"/>
    </row>
    <row r="329" spans="1:12" s="5" customFormat="1" ht="14.1" customHeight="1" x14ac:dyDescent="0.25">
      <c r="A329" s="155">
        <v>16</v>
      </c>
      <c r="B329" s="193">
        <f t="shared" si="19"/>
        <v>0</v>
      </c>
      <c r="C329" s="193">
        <f t="shared" si="19"/>
        <v>0</v>
      </c>
      <c r="D329" s="286">
        <f t="shared" si="19"/>
        <v>0</v>
      </c>
      <c r="E329" s="311">
        <v>0</v>
      </c>
      <c r="F329" s="156"/>
      <c r="G329" s="157"/>
      <c r="H329" s="158">
        <f t="shared" si="20"/>
        <v>0</v>
      </c>
      <c r="I329" s="159">
        <f t="shared" si="20"/>
        <v>0</v>
      </c>
      <c r="J329" s="159">
        <f t="shared" si="20"/>
        <v>0</v>
      </c>
      <c r="K329" s="160">
        <f t="shared" si="21"/>
        <v>0</v>
      </c>
      <c r="L329" s="149"/>
    </row>
    <row r="330" spans="1:12" s="5" customFormat="1" ht="9.9499999999999993" customHeight="1" x14ac:dyDescent="0.25">
      <c r="A330" s="132"/>
      <c r="B330" s="229"/>
      <c r="C330" s="229"/>
      <c r="D330" s="287"/>
      <c r="E330" s="312"/>
      <c r="F330" s="161"/>
      <c r="G330" s="162"/>
      <c r="H330" s="163"/>
      <c r="I330" s="164"/>
      <c r="J330" s="164"/>
      <c r="K330" s="165"/>
      <c r="L330" s="149"/>
    </row>
    <row r="331" spans="1:12" s="5" customFormat="1" ht="5.0999999999999996" customHeight="1" x14ac:dyDescent="0.25">
      <c r="A331" s="132"/>
      <c r="B331" s="230"/>
      <c r="C331" s="230"/>
      <c r="D331" s="235"/>
      <c r="E331" s="313"/>
      <c r="F331" s="167"/>
      <c r="G331" s="167"/>
      <c r="H331" s="167"/>
      <c r="I331" s="168"/>
      <c r="J331" s="383"/>
      <c r="K331" s="358"/>
      <c r="L331" s="133"/>
    </row>
    <row r="332" spans="1:12" s="5" customFormat="1" ht="16.5" customHeight="1" x14ac:dyDescent="0.3">
      <c r="A332" s="132"/>
      <c r="B332" s="231"/>
      <c r="C332" s="231"/>
      <c r="D332" s="267"/>
      <c r="E332" s="309"/>
      <c r="F332" s="133"/>
      <c r="G332" s="133"/>
      <c r="H332" s="133"/>
      <c r="I332" s="169" t="s">
        <v>14</v>
      </c>
      <c r="J332" s="384">
        <f>SUM(K314:K329)</f>
        <v>33967500</v>
      </c>
      <c r="K332" s="385"/>
      <c r="L332" s="149"/>
    </row>
    <row r="333" spans="1:12" s="5" customFormat="1" ht="5.0999999999999996" customHeight="1" x14ac:dyDescent="0.3">
      <c r="A333" s="132"/>
      <c r="B333" s="231"/>
      <c r="C333" s="231"/>
      <c r="D333" s="267"/>
      <c r="E333" s="309"/>
      <c r="F333" s="133"/>
      <c r="G333" s="133"/>
      <c r="H333" s="133"/>
      <c r="I333" s="170"/>
      <c r="J333" s="386"/>
      <c r="K333" s="386"/>
      <c r="L333" s="133"/>
    </row>
    <row r="334" spans="1:12" s="5" customFormat="1" ht="16.5" customHeight="1" x14ac:dyDescent="0.3">
      <c r="A334" s="132"/>
      <c r="B334" s="231"/>
      <c r="C334" s="231"/>
      <c r="D334" s="267"/>
      <c r="E334" s="309"/>
      <c r="F334" s="133"/>
      <c r="G334" s="133"/>
      <c r="H334" s="133"/>
      <c r="I334" s="169" t="s">
        <v>15</v>
      </c>
      <c r="J334" s="171">
        <f>J296</f>
        <v>0</v>
      </c>
      <c r="K334" s="172">
        <f>J332*J334</f>
        <v>0</v>
      </c>
      <c r="L334" s="173"/>
    </row>
    <row r="335" spans="1:12" s="5" customFormat="1" ht="5.0999999999999996" customHeight="1" x14ac:dyDescent="0.3">
      <c r="A335" s="132"/>
      <c r="B335" s="231"/>
      <c r="C335" s="231"/>
      <c r="D335" s="267"/>
      <c r="E335" s="309"/>
      <c r="F335" s="133"/>
      <c r="G335" s="133"/>
      <c r="H335" s="133"/>
      <c r="I335" s="170"/>
      <c r="J335" s="358"/>
      <c r="K335" s="358"/>
      <c r="L335" s="133"/>
    </row>
    <row r="336" spans="1:12" s="5" customFormat="1" ht="16.5" customHeight="1" x14ac:dyDescent="0.3">
      <c r="A336" s="132"/>
      <c r="B336" s="232" t="s">
        <v>16</v>
      </c>
      <c r="C336" s="232"/>
      <c r="D336" s="267"/>
      <c r="E336" s="309" t="s">
        <v>17</v>
      </c>
      <c r="F336" s="133"/>
      <c r="G336" s="133"/>
      <c r="H336" s="133"/>
      <c r="I336" s="169" t="s">
        <v>27</v>
      </c>
      <c r="J336" s="356">
        <f>((J332/1.11)+(K334/1.11))*11%</f>
        <v>3366148.6486486481</v>
      </c>
      <c r="K336" s="357"/>
      <c r="L336" s="174"/>
    </row>
    <row r="337" spans="1:12" s="5" customFormat="1" ht="5.0999999999999996" customHeight="1" x14ac:dyDescent="0.3">
      <c r="A337" s="132"/>
      <c r="B337" s="231"/>
      <c r="C337" s="231"/>
      <c r="D337" s="267"/>
      <c r="E337" s="309"/>
      <c r="F337" s="133"/>
      <c r="G337" s="133"/>
      <c r="H337" s="133"/>
      <c r="I337" s="170"/>
      <c r="J337" s="358"/>
      <c r="K337" s="358"/>
      <c r="L337" s="133"/>
    </row>
    <row r="338" spans="1:12" s="5" customFormat="1" ht="16.5" customHeight="1" x14ac:dyDescent="0.3">
      <c r="A338" s="132"/>
      <c r="B338" s="233"/>
      <c r="C338" s="253"/>
      <c r="D338" s="267"/>
      <c r="E338" s="309"/>
      <c r="F338" s="133"/>
      <c r="G338" s="133"/>
      <c r="H338" s="133"/>
      <c r="I338" s="169" t="s">
        <v>18</v>
      </c>
      <c r="J338" s="175"/>
      <c r="K338" s="176">
        <f>J332-K334</f>
        <v>33967500</v>
      </c>
      <c r="L338" s="174"/>
    </row>
    <row r="339" spans="1:12" s="5" customFormat="1" ht="7.5" customHeight="1" x14ac:dyDescent="0.25">
      <c r="A339" s="177"/>
      <c r="B339" s="234"/>
      <c r="C339" s="234"/>
      <c r="D339" s="235"/>
      <c r="E339" s="314"/>
      <c r="F339" s="166"/>
      <c r="G339" s="133"/>
      <c r="H339" s="133"/>
      <c r="I339" s="179"/>
      <c r="J339" s="178"/>
      <c r="K339" s="166"/>
      <c r="L339" s="167"/>
    </row>
    <row r="340" spans="1:12" s="5" customFormat="1" ht="13.5" customHeight="1" x14ac:dyDescent="0.25">
      <c r="A340" s="132"/>
      <c r="B340" s="235" t="s">
        <v>19</v>
      </c>
      <c r="C340" s="234"/>
      <c r="D340" s="235"/>
      <c r="E340" s="309"/>
      <c r="F340" s="133"/>
      <c r="G340" s="133"/>
      <c r="H340" s="184"/>
      <c r="I340" s="185" t="s">
        <v>29</v>
      </c>
      <c r="J340" s="359" t="str">
        <f>J302</f>
        <v>NOVI / CONDRO</v>
      </c>
      <c r="K340" s="360"/>
      <c r="L340" s="133"/>
    </row>
    <row r="341" spans="1:12" s="5" customFormat="1" ht="13.5" customHeight="1" x14ac:dyDescent="0.25">
      <c r="A341" s="177"/>
      <c r="B341" s="236"/>
      <c r="C341" s="254"/>
      <c r="D341" s="235"/>
      <c r="E341" s="309"/>
      <c r="F341" s="133"/>
      <c r="G341" s="133"/>
      <c r="H341" s="184"/>
      <c r="I341" s="186" t="s">
        <v>28</v>
      </c>
      <c r="J341" s="359">
        <f>J303</f>
        <v>0</v>
      </c>
      <c r="K341" s="360"/>
      <c r="L341" s="167"/>
    </row>
    <row r="342" spans="1:12" s="5" customFormat="1" ht="7.5" customHeight="1" x14ac:dyDescent="0.25">
      <c r="A342" s="177"/>
      <c r="B342" s="236"/>
      <c r="C342" s="254"/>
      <c r="D342" s="235"/>
      <c r="E342" s="309"/>
      <c r="F342" s="133"/>
      <c r="G342" s="133"/>
      <c r="H342" s="184"/>
      <c r="I342" s="186"/>
      <c r="J342" s="190"/>
      <c r="K342" s="190"/>
      <c r="L342" s="167"/>
    </row>
    <row r="343" spans="1:12" ht="7.5" customHeight="1" x14ac:dyDescent="0.25">
      <c r="A343" s="1"/>
      <c r="I343" s="3"/>
      <c r="J343" s="3"/>
    </row>
    <row r="344" spans="1:12" s="5" customFormat="1" ht="16.5" customHeight="1" x14ac:dyDescent="0.3">
      <c r="A344" s="4"/>
      <c r="B344" s="195" t="s">
        <v>0</v>
      </c>
      <c r="C344" s="237"/>
      <c r="D344" s="270" t="s">
        <v>1</v>
      </c>
      <c r="E344" s="315">
        <v>22090004</v>
      </c>
      <c r="G344" s="6" t="s">
        <v>2</v>
      </c>
      <c r="H344" s="387" t="s">
        <v>55</v>
      </c>
      <c r="I344" s="387"/>
      <c r="J344" s="387"/>
      <c r="K344" s="388"/>
      <c r="L344" s="7"/>
    </row>
    <row r="345" spans="1:12" s="5" customFormat="1" ht="7.5" customHeight="1" x14ac:dyDescent="0.3">
      <c r="A345" s="4"/>
      <c r="B345" s="196"/>
      <c r="C345" s="238"/>
      <c r="D345" s="255"/>
      <c r="E345" s="290"/>
      <c r="F345" s="391" t="s">
        <v>3</v>
      </c>
      <c r="G345" s="8"/>
      <c r="H345" s="389"/>
      <c r="I345" s="389"/>
      <c r="J345" s="389"/>
      <c r="K345" s="390"/>
      <c r="L345" s="7"/>
    </row>
    <row r="346" spans="1:12" s="5" customFormat="1" ht="16.5" customHeight="1" x14ac:dyDescent="0.3">
      <c r="A346" s="4"/>
      <c r="B346" s="195" t="s">
        <v>4</v>
      </c>
      <c r="C346" s="237"/>
      <c r="D346" s="392">
        <v>44812</v>
      </c>
      <c r="E346" s="393"/>
      <c r="F346" s="391"/>
      <c r="G346" s="9"/>
      <c r="H346" s="394"/>
      <c r="I346" s="394"/>
      <c r="J346" s="394"/>
      <c r="K346" s="395"/>
      <c r="L346" s="9"/>
    </row>
    <row r="347" spans="1:12" s="5" customFormat="1" ht="7.5" customHeight="1" x14ac:dyDescent="0.3">
      <c r="A347" s="4"/>
      <c r="B347" s="196"/>
      <c r="C347" s="238"/>
      <c r="D347" s="255"/>
      <c r="E347" s="290"/>
      <c r="F347" s="391"/>
      <c r="G347" s="9"/>
      <c r="H347" s="396" t="s">
        <v>32</v>
      </c>
      <c r="I347" s="396"/>
      <c r="J347" s="396"/>
      <c r="K347" s="397"/>
      <c r="L347" s="10"/>
    </row>
    <row r="348" spans="1:12" s="5" customFormat="1" ht="16.5" customHeight="1" x14ac:dyDescent="0.4">
      <c r="A348" s="4"/>
      <c r="B348" s="195" t="s">
        <v>5</v>
      </c>
      <c r="C348" s="237"/>
      <c r="D348" s="271" t="s">
        <v>56</v>
      </c>
      <c r="E348" s="289"/>
      <c r="F348" s="11"/>
      <c r="G348" s="12"/>
      <c r="H348" s="398"/>
      <c r="I348" s="398"/>
      <c r="J348" s="398"/>
      <c r="K348" s="399"/>
      <c r="L348" s="10"/>
    </row>
    <row r="349" spans="1:12" s="5" customFormat="1" ht="7.5" customHeight="1" x14ac:dyDescent="0.45">
      <c r="A349" s="4"/>
      <c r="B349" s="197"/>
      <c r="C349" s="239"/>
      <c r="D349" s="259"/>
      <c r="E349" s="291"/>
      <c r="F349" s="13"/>
      <c r="I349" s="14"/>
      <c r="J349" s="14"/>
      <c r="K349" s="15"/>
    </row>
    <row r="350" spans="1:12" s="5" customFormat="1" ht="14.25" thickBot="1" x14ac:dyDescent="0.3">
      <c r="A350" s="4"/>
      <c r="B350" s="198" t="s">
        <v>6</v>
      </c>
      <c r="C350" s="198" t="s">
        <v>7</v>
      </c>
      <c r="D350" s="272" t="s">
        <v>8</v>
      </c>
      <c r="E350" s="260"/>
      <c r="F350" s="17" t="s">
        <v>9</v>
      </c>
      <c r="G350" s="18"/>
      <c r="H350" s="16" t="s">
        <v>10</v>
      </c>
      <c r="I350" s="19" t="s">
        <v>11</v>
      </c>
      <c r="J350" s="19" t="s">
        <v>12</v>
      </c>
      <c r="K350" s="20" t="s">
        <v>13</v>
      </c>
      <c r="L350" s="21"/>
    </row>
    <row r="351" spans="1:12" s="5" customFormat="1" ht="9.9499999999999993" customHeight="1" thickTop="1" x14ac:dyDescent="0.25">
      <c r="A351" s="4"/>
      <c r="B351" s="199"/>
      <c r="C351" s="240"/>
      <c r="D351" s="273"/>
      <c r="E351" s="261"/>
      <c r="F351" s="23"/>
      <c r="G351" s="24"/>
      <c r="H351" s="22"/>
      <c r="I351" s="25"/>
      <c r="J351" s="25"/>
      <c r="K351" s="26"/>
      <c r="L351" s="21"/>
    </row>
    <row r="352" spans="1:12" s="5" customFormat="1" ht="14.1" customHeight="1" x14ac:dyDescent="0.25">
      <c r="A352" s="27">
        <v>1</v>
      </c>
      <c r="B352" s="200">
        <v>3</v>
      </c>
      <c r="C352" s="200" t="s">
        <v>34</v>
      </c>
      <c r="D352" s="274"/>
      <c r="E352" s="292" t="s">
        <v>57</v>
      </c>
      <c r="F352" s="28"/>
      <c r="G352" s="29"/>
      <c r="H352" s="30">
        <v>57000</v>
      </c>
      <c r="I352" s="31">
        <v>0.1</v>
      </c>
      <c r="J352" s="31"/>
      <c r="K352" s="32">
        <f t="shared" ref="K352:K367" si="22">(B352*H352-((B352*H352)*I352))-((B352*H352-((B352*H352)*I352))*J352)</f>
        <v>153900</v>
      </c>
      <c r="L352" s="21"/>
    </row>
    <row r="353" spans="1:12" s="5" customFormat="1" ht="14.1" customHeight="1" x14ac:dyDescent="0.25">
      <c r="A353" s="27">
        <v>2</v>
      </c>
      <c r="B353" s="200">
        <v>5</v>
      </c>
      <c r="C353" s="200" t="s">
        <v>43</v>
      </c>
      <c r="D353" s="274"/>
      <c r="E353" s="292" t="s">
        <v>58</v>
      </c>
      <c r="F353" s="28"/>
      <c r="G353" s="29"/>
      <c r="H353" s="30">
        <v>94500</v>
      </c>
      <c r="I353" s="31">
        <v>0.1</v>
      </c>
      <c r="J353" s="31"/>
      <c r="K353" s="32">
        <f t="shared" si="22"/>
        <v>425250</v>
      </c>
      <c r="L353" s="21"/>
    </row>
    <row r="354" spans="1:12" s="5" customFormat="1" ht="14.1" customHeight="1" x14ac:dyDescent="0.25">
      <c r="A354" s="27">
        <v>3</v>
      </c>
      <c r="B354" s="200">
        <v>50</v>
      </c>
      <c r="C354" s="200" t="s">
        <v>59</v>
      </c>
      <c r="D354" s="274">
        <v>1</v>
      </c>
      <c r="E354" s="292" t="s">
        <v>60</v>
      </c>
      <c r="F354" s="28"/>
      <c r="G354" s="29"/>
      <c r="H354" s="30">
        <v>31200</v>
      </c>
      <c r="I354" s="31">
        <v>0.1</v>
      </c>
      <c r="J354" s="31"/>
      <c r="K354" s="32">
        <f t="shared" si="22"/>
        <v>1404000</v>
      </c>
      <c r="L354" s="21"/>
    </row>
    <row r="355" spans="1:12" s="5" customFormat="1" ht="14.1" customHeight="1" x14ac:dyDescent="0.25">
      <c r="A355" s="27">
        <v>4</v>
      </c>
      <c r="B355" s="200">
        <v>1</v>
      </c>
      <c r="C355" s="200" t="s">
        <v>34</v>
      </c>
      <c r="D355" s="274"/>
      <c r="E355" s="292" t="s">
        <v>61</v>
      </c>
      <c r="F355" s="28"/>
      <c r="G355" s="29"/>
      <c r="H355" s="30">
        <v>324000</v>
      </c>
      <c r="I355" s="31">
        <v>0.1</v>
      </c>
      <c r="J355" s="31"/>
      <c r="K355" s="32">
        <f t="shared" si="22"/>
        <v>291600</v>
      </c>
      <c r="L355" s="21"/>
    </row>
    <row r="356" spans="1:12" s="5" customFormat="1" ht="14.1" customHeight="1" x14ac:dyDescent="0.25">
      <c r="A356" s="27">
        <v>5</v>
      </c>
      <c r="B356" s="200"/>
      <c r="C356" s="200"/>
      <c r="D356" s="274"/>
      <c r="E356" s="292"/>
      <c r="F356" s="28"/>
      <c r="G356" s="29"/>
      <c r="H356" s="30"/>
      <c r="I356" s="31"/>
      <c r="J356" s="31"/>
      <c r="K356" s="32">
        <f t="shared" si="22"/>
        <v>0</v>
      </c>
      <c r="L356" s="21"/>
    </row>
    <row r="357" spans="1:12" s="5" customFormat="1" ht="14.1" customHeight="1" x14ac:dyDescent="0.25">
      <c r="A357" s="27">
        <v>6</v>
      </c>
      <c r="B357" s="200"/>
      <c r="C357" s="200"/>
      <c r="D357" s="274"/>
      <c r="E357" s="292"/>
      <c r="F357" s="28"/>
      <c r="G357" s="29"/>
      <c r="H357" s="30"/>
      <c r="I357" s="31"/>
      <c r="J357" s="31"/>
      <c r="K357" s="32">
        <f t="shared" si="22"/>
        <v>0</v>
      </c>
      <c r="L357" s="21"/>
    </row>
    <row r="358" spans="1:12" s="5" customFormat="1" ht="14.1" customHeight="1" x14ac:dyDescent="0.25">
      <c r="A358" s="27">
        <v>7</v>
      </c>
      <c r="B358" s="200"/>
      <c r="C358" s="200"/>
      <c r="D358" s="274"/>
      <c r="E358" s="292"/>
      <c r="F358" s="28"/>
      <c r="G358" s="29"/>
      <c r="H358" s="30"/>
      <c r="I358" s="31"/>
      <c r="J358" s="31"/>
      <c r="K358" s="32">
        <f t="shared" si="22"/>
        <v>0</v>
      </c>
      <c r="L358" s="21"/>
    </row>
    <row r="359" spans="1:12" s="5" customFormat="1" ht="14.1" customHeight="1" x14ac:dyDescent="0.25">
      <c r="A359" s="27">
        <v>8</v>
      </c>
      <c r="B359" s="200"/>
      <c r="C359" s="200"/>
      <c r="D359" s="274"/>
      <c r="E359" s="293"/>
      <c r="F359" s="28"/>
      <c r="G359" s="29"/>
      <c r="H359" s="30"/>
      <c r="I359" s="31"/>
      <c r="J359" s="31"/>
      <c r="K359" s="32">
        <f t="shared" si="22"/>
        <v>0</v>
      </c>
      <c r="L359" s="21"/>
    </row>
    <row r="360" spans="1:12" s="5" customFormat="1" ht="14.1" customHeight="1" x14ac:dyDescent="0.25">
      <c r="A360" s="27">
        <v>9</v>
      </c>
      <c r="B360" s="200"/>
      <c r="C360" s="200"/>
      <c r="D360" s="274"/>
      <c r="E360" s="292"/>
      <c r="F360" s="28"/>
      <c r="G360" s="29"/>
      <c r="H360" s="30"/>
      <c r="I360" s="31"/>
      <c r="J360" s="31"/>
      <c r="K360" s="32">
        <f t="shared" si="22"/>
        <v>0</v>
      </c>
      <c r="L360" s="21"/>
    </row>
    <row r="361" spans="1:12" s="5" customFormat="1" ht="14.1" customHeight="1" x14ac:dyDescent="0.25">
      <c r="A361" s="27">
        <v>10</v>
      </c>
      <c r="B361" s="200"/>
      <c r="C361" s="200"/>
      <c r="D361" s="274"/>
      <c r="E361" s="292"/>
      <c r="F361" s="28"/>
      <c r="G361" s="29"/>
      <c r="H361" s="30"/>
      <c r="I361" s="31"/>
      <c r="J361" s="31"/>
      <c r="K361" s="32">
        <f t="shared" si="22"/>
        <v>0</v>
      </c>
      <c r="L361" s="21"/>
    </row>
    <row r="362" spans="1:12" s="5" customFormat="1" ht="14.1" customHeight="1" x14ac:dyDescent="0.25">
      <c r="A362" s="27">
        <v>11</v>
      </c>
      <c r="B362" s="200"/>
      <c r="C362" s="200"/>
      <c r="D362" s="274"/>
      <c r="E362" s="292"/>
      <c r="F362" s="28"/>
      <c r="G362" s="29"/>
      <c r="H362" s="30"/>
      <c r="I362" s="31"/>
      <c r="J362" s="31"/>
      <c r="K362" s="32">
        <f t="shared" si="22"/>
        <v>0</v>
      </c>
      <c r="L362" s="21"/>
    </row>
    <row r="363" spans="1:12" s="5" customFormat="1" ht="14.1" customHeight="1" x14ac:dyDescent="0.25">
      <c r="A363" s="27">
        <v>12</v>
      </c>
      <c r="B363" s="200"/>
      <c r="C363" s="200"/>
      <c r="D363" s="274"/>
      <c r="E363" s="292"/>
      <c r="F363" s="28"/>
      <c r="G363" s="29"/>
      <c r="H363" s="30"/>
      <c r="I363" s="31"/>
      <c r="J363" s="31"/>
      <c r="K363" s="32">
        <f t="shared" si="22"/>
        <v>0</v>
      </c>
      <c r="L363" s="21"/>
    </row>
    <row r="364" spans="1:12" s="5" customFormat="1" ht="14.1" customHeight="1" x14ac:dyDescent="0.25">
      <c r="A364" s="27">
        <v>13</v>
      </c>
      <c r="B364" s="200"/>
      <c r="C364" s="200"/>
      <c r="D364" s="274"/>
      <c r="E364" s="292"/>
      <c r="F364" s="28"/>
      <c r="G364" s="29"/>
      <c r="H364" s="30"/>
      <c r="I364" s="31"/>
      <c r="J364" s="31"/>
      <c r="K364" s="32">
        <f t="shared" si="22"/>
        <v>0</v>
      </c>
      <c r="L364" s="21"/>
    </row>
    <row r="365" spans="1:12" s="5" customFormat="1" ht="14.1" customHeight="1" x14ac:dyDescent="0.25">
      <c r="A365" s="27">
        <v>14</v>
      </c>
      <c r="B365" s="200"/>
      <c r="C365" s="200"/>
      <c r="D365" s="274"/>
      <c r="E365" s="292"/>
      <c r="F365" s="28"/>
      <c r="G365" s="29"/>
      <c r="H365" s="30"/>
      <c r="I365" s="31"/>
      <c r="J365" s="31"/>
      <c r="K365" s="32">
        <f t="shared" si="22"/>
        <v>0</v>
      </c>
      <c r="L365" s="21"/>
    </row>
    <row r="366" spans="1:12" s="5" customFormat="1" ht="14.1" customHeight="1" x14ac:dyDescent="0.25">
      <c r="A366" s="27">
        <v>15</v>
      </c>
      <c r="B366" s="200"/>
      <c r="C366" s="200"/>
      <c r="D366" s="274"/>
      <c r="E366" s="292"/>
      <c r="F366" s="28"/>
      <c r="G366" s="29"/>
      <c r="H366" s="30"/>
      <c r="I366" s="31"/>
      <c r="J366" s="31"/>
      <c r="K366" s="32">
        <f t="shared" si="22"/>
        <v>0</v>
      </c>
      <c r="L366" s="21"/>
    </row>
    <row r="367" spans="1:12" s="5" customFormat="1" ht="14.1" customHeight="1" x14ac:dyDescent="0.25">
      <c r="A367" s="27">
        <v>16</v>
      </c>
      <c r="B367" s="200"/>
      <c r="C367" s="200"/>
      <c r="D367" s="274"/>
      <c r="E367" s="293"/>
      <c r="F367" s="28"/>
      <c r="G367" s="29"/>
      <c r="H367" s="30"/>
      <c r="I367" s="31"/>
      <c r="J367" s="31"/>
      <c r="K367" s="32">
        <f t="shared" si="22"/>
        <v>0</v>
      </c>
      <c r="L367" s="21"/>
    </row>
    <row r="368" spans="1:12" s="5" customFormat="1" ht="9.9499999999999993" customHeight="1" x14ac:dyDescent="0.25">
      <c r="A368" s="4"/>
      <c r="B368" s="201"/>
      <c r="C368" s="201"/>
      <c r="D368" s="275"/>
      <c r="E368" s="294"/>
      <c r="F368" s="33"/>
      <c r="G368" s="34"/>
      <c r="H368" s="35"/>
      <c r="I368" s="36"/>
      <c r="J368" s="36"/>
      <c r="K368" s="37"/>
      <c r="L368" s="21"/>
    </row>
    <row r="369" spans="1:12" s="5" customFormat="1" ht="5.0999999999999996" customHeight="1" x14ac:dyDescent="0.25">
      <c r="A369" s="4"/>
      <c r="B369" s="202"/>
      <c r="C369" s="202"/>
      <c r="D369" s="207"/>
      <c r="E369" s="295"/>
      <c r="F369" s="38"/>
      <c r="G369" s="38"/>
      <c r="H369" s="38"/>
      <c r="I369" s="39"/>
      <c r="J369" s="400"/>
      <c r="K369" s="394"/>
    </row>
    <row r="370" spans="1:12" s="5" customFormat="1" ht="16.5" customHeight="1" x14ac:dyDescent="0.3">
      <c r="A370" s="4"/>
      <c r="B370" s="203"/>
      <c r="C370" s="203"/>
      <c r="D370" s="259"/>
      <c r="E370" s="291"/>
      <c r="I370" s="40" t="s">
        <v>14</v>
      </c>
      <c r="J370" s="401">
        <f>SUM(K352:K367)</f>
        <v>2274750</v>
      </c>
      <c r="K370" s="402"/>
      <c r="L370" s="21"/>
    </row>
    <row r="371" spans="1:12" s="5" customFormat="1" ht="5.0999999999999996" customHeight="1" x14ac:dyDescent="0.3">
      <c r="A371" s="4"/>
      <c r="B371" s="203"/>
      <c r="C371" s="203"/>
      <c r="D371" s="259"/>
      <c r="E371" s="291"/>
      <c r="I371" s="41"/>
      <c r="J371" s="403"/>
      <c r="K371" s="403"/>
    </row>
    <row r="372" spans="1:12" s="5" customFormat="1" ht="16.5" customHeight="1" x14ac:dyDescent="0.3">
      <c r="A372" s="4"/>
      <c r="B372" s="203"/>
      <c r="C372" s="203"/>
      <c r="D372" s="259"/>
      <c r="E372" s="291"/>
      <c r="I372" s="40" t="s">
        <v>15</v>
      </c>
      <c r="J372" s="42"/>
      <c r="K372" s="43">
        <f>J370*J372</f>
        <v>0</v>
      </c>
      <c r="L372" s="44"/>
    </row>
    <row r="373" spans="1:12" s="5" customFormat="1" ht="5.0999999999999996" customHeight="1" x14ac:dyDescent="0.3">
      <c r="A373" s="4"/>
      <c r="B373" s="203"/>
      <c r="C373" s="203"/>
      <c r="D373" s="259"/>
      <c r="E373" s="291"/>
      <c r="I373" s="41"/>
      <c r="J373" s="394"/>
      <c r="K373" s="394"/>
    </row>
    <row r="374" spans="1:12" s="5" customFormat="1" ht="16.5" customHeight="1" x14ac:dyDescent="0.3">
      <c r="A374" s="4"/>
      <c r="B374" s="204" t="s">
        <v>16</v>
      </c>
      <c r="C374" s="204"/>
      <c r="D374" s="259"/>
      <c r="E374" s="291" t="s">
        <v>17</v>
      </c>
      <c r="I374" s="40" t="s">
        <v>27</v>
      </c>
      <c r="J374" s="404">
        <f>((J370/1.11)+(K372/1.11))*11%</f>
        <v>225425.67567567565</v>
      </c>
      <c r="K374" s="405"/>
      <c r="L374" s="45"/>
    </row>
    <row r="375" spans="1:12" s="5" customFormat="1" ht="5.0999999999999996" customHeight="1" x14ac:dyDescent="0.3">
      <c r="A375" s="4"/>
      <c r="B375" s="203"/>
      <c r="C375" s="203"/>
      <c r="D375" s="259"/>
      <c r="E375" s="291"/>
      <c r="I375" s="41"/>
      <c r="J375" s="394"/>
      <c r="K375" s="394"/>
    </row>
    <row r="376" spans="1:12" s="5" customFormat="1" ht="16.5" customHeight="1" x14ac:dyDescent="0.3">
      <c r="A376" s="4"/>
      <c r="B376" s="205"/>
      <c r="C376" s="241"/>
      <c r="D376" s="259"/>
      <c r="E376" s="291"/>
      <c r="I376" s="40" t="s">
        <v>18</v>
      </c>
      <c r="J376" s="46"/>
      <c r="K376" s="47">
        <f>J370-K372</f>
        <v>2274750</v>
      </c>
      <c r="L376" s="45"/>
    </row>
    <row r="377" spans="1:12" s="5" customFormat="1" ht="7.5" customHeight="1" x14ac:dyDescent="0.25">
      <c r="A377" s="48"/>
      <c r="B377" s="206"/>
      <c r="C377" s="206"/>
      <c r="D377" s="207"/>
      <c r="E377" s="296"/>
      <c r="F377" s="60"/>
      <c r="I377" s="76"/>
      <c r="J377" s="77"/>
      <c r="K377" s="60"/>
      <c r="L377" s="38"/>
    </row>
    <row r="378" spans="1:12" s="5" customFormat="1" ht="13.5" customHeight="1" x14ac:dyDescent="0.25">
      <c r="A378" s="4"/>
      <c r="B378" s="207" t="s">
        <v>19</v>
      </c>
      <c r="C378" s="206"/>
      <c r="D378" s="207"/>
      <c r="E378" s="291"/>
      <c r="H378" s="180"/>
      <c r="I378" s="181" t="s">
        <v>29</v>
      </c>
      <c r="J378" s="406" t="s">
        <v>36</v>
      </c>
      <c r="K378" s="407"/>
    </row>
    <row r="379" spans="1:12" s="5" customFormat="1" ht="13.5" customHeight="1" x14ac:dyDescent="0.25">
      <c r="A379" s="48"/>
      <c r="B379" s="208"/>
      <c r="C379" s="242"/>
      <c r="D379" s="207"/>
      <c r="E379" s="291"/>
      <c r="H379" s="180"/>
      <c r="I379" s="182" t="s">
        <v>28</v>
      </c>
      <c r="J379" s="406"/>
      <c r="K379" s="407"/>
      <c r="L379" s="38"/>
    </row>
    <row r="380" spans="1:12" s="5" customFormat="1" ht="7.5" customHeight="1" x14ac:dyDescent="0.25">
      <c r="A380" s="48"/>
      <c r="B380" s="208"/>
      <c r="C380" s="242"/>
      <c r="D380" s="207"/>
      <c r="E380" s="291"/>
      <c r="H380" s="180"/>
      <c r="I380" s="182"/>
      <c r="J380" s="183"/>
      <c r="K380" s="183"/>
      <c r="L380" s="38"/>
    </row>
    <row r="381" spans="1:12" ht="7.5" customHeight="1" x14ac:dyDescent="0.25">
      <c r="A381" s="78"/>
      <c r="B381" s="209"/>
      <c r="C381" s="209"/>
      <c r="D381" s="262"/>
      <c r="E381" s="297"/>
      <c r="F381" s="79"/>
      <c r="G381" s="79"/>
      <c r="H381" s="79"/>
      <c r="I381" s="80"/>
      <c r="J381" s="80"/>
      <c r="K381" s="79"/>
      <c r="L381" s="79"/>
    </row>
    <row r="382" spans="1:12" s="5" customFormat="1" ht="16.5" customHeight="1" x14ac:dyDescent="0.3">
      <c r="A382" s="81"/>
      <c r="B382" s="210" t="s">
        <v>0</v>
      </c>
      <c r="C382" s="243"/>
      <c r="D382" s="276" t="str">
        <f>D344</f>
        <v>AM</v>
      </c>
      <c r="E382" s="316">
        <v>22090004</v>
      </c>
      <c r="F382" s="82"/>
      <c r="G382" s="83" t="s">
        <v>2</v>
      </c>
      <c r="H382" s="408" t="str">
        <f>H344</f>
        <v>CV  WISUDA</v>
      </c>
      <c r="I382" s="408"/>
      <c r="J382" s="408"/>
      <c r="K382" s="409"/>
      <c r="L382" s="84"/>
    </row>
    <row r="383" spans="1:12" s="5" customFormat="1" ht="7.5" customHeight="1" x14ac:dyDescent="0.3">
      <c r="A383" s="81"/>
      <c r="B383" s="211"/>
      <c r="C383" s="244"/>
      <c r="D383" s="256"/>
      <c r="E383" s="299"/>
      <c r="F383" s="412" t="s">
        <v>3</v>
      </c>
      <c r="G383" s="85"/>
      <c r="H383" s="410"/>
      <c r="I383" s="410"/>
      <c r="J383" s="410"/>
      <c r="K383" s="411"/>
      <c r="L383" s="84"/>
    </row>
    <row r="384" spans="1:12" s="5" customFormat="1" ht="16.5" customHeight="1" x14ac:dyDescent="0.3">
      <c r="A384" s="81"/>
      <c r="B384" s="210" t="s">
        <v>4</v>
      </c>
      <c r="C384" s="243"/>
      <c r="D384" s="413">
        <f>D346</f>
        <v>44812</v>
      </c>
      <c r="E384" s="414"/>
      <c r="F384" s="412"/>
      <c r="G384" s="86"/>
      <c r="H384" s="415"/>
      <c r="I384" s="415"/>
      <c r="J384" s="415"/>
      <c r="K384" s="416"/>
      <c r="L384" s="86"/>
    </row>
    <row r="385" spans="1:12" s="5" customFormat="1" ht="7.5" customHeight="1" x14ac:dyDescent="0.3">
      <c r="A385" s="81"/>
      <c r="B385" s="211"/>
      <c r="C385" s="244"/>
      <c r="D385" s="256"/>
      <c r="E385" s="299"/>
      <c r="F385" s="412"/>
      <c r="G385" s="86"/>
      <c r="H385" s="417" t="str">
        <f>H347</f>
        <v>PURWOKERTO</v>
      </c>
      <c r="I385" s="417"/>
      <c r="J385" s="417"/>
      <c r="K385" s="418"/>
      <c r="L385" s="87"/>
    </row>
    <row r="386" spans="1:12" s="5" customFormat="1" ht="16.5" customHeight="1" x14ac:dyDescent="0.4">
      <c r="A386" s="81"/>
      <c r="B386" s="210" t="s">
        <v>5</v>
      </c>
      <c r="C386" s="243"/>
      <c r="D386" s="277" t="str">
        <f>D348</f>
        <v>KO 0873</v>
      </c>
      <c r="E386" s="298"/>
      <c r="F386" s="88"/>
      <c r="G386" s="89"/>
      <c r="H386" s="419"/>
      <c r="I386" s="419"/>
      <c r="J386" s="419"/>
      <c r="K386" s="420"/>
      <c r="L386" s="87"/>
    </row>
    <row r="387" spans="1:12" s="5" customFormat="1" ht="7.5" customHeight="1" x14ac:dyDescent="0.45">
      <c r="A387" s="81"/>
      <c r="B387" s="212"/>
      <c r="C387" s="245"/>
      <c r="D387" s="263"/>
      <c r="E387" s="300"/>
      <c r="F387" s="90"/>
      <c r="G387" s="82"/>
      <c r="H387" s="82"/>
      <c r="I387" s="91"/>
      <c r="J387" s="91"/>
      <c r="K387" s="92"/>
      <c r="L387" s="82"/>
    </row>
    <row r="388" spans="1:12" s="5" customFormat="1" ht="14.25" thickBot="1" x14ac:dyDescent="0.3">
      <c r="A388" s="81"/>
      <c r="B388" s="213" t="s">
        <v>6</v>
      </c>
      <c r="C388" s="213" t="s">
        <v>7</v>
      </c>
      <c r="D388" s="278" t="s">
        <v>8</v>
      </c>
      <c r="E388" s="264"/>
      <c r="F388" s="94" t="s">
        <v>9</v>
      </c>
      <c r="G388" s="95"/>
      <c r="H388" s="93" t="s">
        <v>10</v>
      </c>
      <c r="I388" s="96" t="s">
        <v>11</v>
      </c>
      <c r="J388" s="96" t="s">
        <v>12</v>
      </c>
      <c r="K388" s="97" t="s">
        <v>13</v>
      </c>
      <c r="L388" s="98"/>
    </row>
    <row r="389" spans="1:12" s="5" customFormat="1" ht="9.9499999999999993" customHeight="1" thickTop="1" x14ac:dyDescent="0.25">
      <c r="A389" s="81"/>
      <c r="B389" s="214"/>
      <c r="C389" s="246"/>
      <c r="D389" s="279"/>
      <c r="E389" s="265"/>
      <c r="F389" s="100"/>
      <c r="G389" s="101"/>
      <c r="H389" s="99"/>
      <c r="I389" s="102"/>
      <c r="J389" s="102"/>
      <c r="K389" s="103"/>
      <c r="L389" s="98"/>
    </row>
    <row r="390" spans="1:12" s="5" customFormat="1" ht="14.1" customHeight="1" x14ac:dyDescent="0.25">
      <c r="A390" s="104">
        <v>1</v>
      </c>
      <c r="B390" s="192">
        <f t="shared" ref="B390:D405" si="23">B352</f>
        <v>3</v>
      </c>
      <c r="C390" s="192" t="str">
        <f t="shared" si="23"/>
        <v>LSN</v>
      </c>
      <c r="D390" s="280">
        <f t="shared" si="23"/>
        <v>0</v>
      </c>
      <c r="E390" s="301" t="s">
        <v>57</v>
      </c>
      <c r="F390" s="105"/>
      <c r="G390" s="106"/>
      <c r="H390" s="107">
        <f t="shared" ref="H390:J405" si="24">H352</f>
        <v>57000</v>
      </c>
      <c r="I390" s="108">
        <f t="shared" si="24"/>
        <v>0.1</v>
      </c>
      <c r="J390" s="108">
        <f t="shared" si="24"/>
        <v>0</v>
      </c>
      <c r="K390" s="109">
        <f t="shared" ref="K390:K405" si="25">(B390*H390-((B390*H390)*I390))-((B390*H390-((B390*H390)*I390))*J390)</f>
        <v>153900</v>
      </c>
      <c r="L390" s="98"/>
    </row>
    <row r="391" spans="1:12" s="5" customFormat="1" ht="14.1" customHeight="1" x14ac:dyDescent="0.25">
      <c r="A391" s="104">
        <v>2</v>
      </c>
      <c r="B391" s="192">
        <f t="shared" si="23"/>
        <v>5</v>
      </c>
      <c r="C391" s="192" t="str">
        <f t="shared" si="23"/>
        <v>PCS</v>
      </c>
      <c r="D391" s="280">
        <f t="shared" si="23"/>
        <v>0</v>
      </c>
      <c r="E391" s="301" t="s">
        <v>58</v>
      </c>
      <c r="F391" s="105"/>
      <c r="G391" s="106"/>
      <c r="H391" s="107">
        <f t="shared" si="24"/>
        <v>94500</v>
      </c>
      <c r="I391" s="108">
        <f t="shared" si="24"/>
        <v>0.1</v>
      </c>
      <c r="J391" s="108">
        <f t="shared" si="24"/>
        <v>0</v>
      </c>
      <c r="K391" s="109">
        <f t="shared" si="25"/>
        <v>425250</v>
      </c>
      <c r="L391" s="98"/>
    </row>
    <row r="392" spans="1:12" s="5" customFormat="1" ht="14.1" customHeight="1" x14ac:dyDescent="0.25">
      <c r="A392" s="104">
        <v>3</v>
      </c>
      <c r="B392" s="192">
        <f t="shared" si="23"/>
        <v>50</v>
      </c>
      <c r="C392" s="192" t="str">
        <f t="shared" si="23"/>
        <v>GRS</v>
      </c>
      <c r="D392" s="280">
        <f t="shared" si="23"/>
        <v>1</v>
      </c>
      <c r="E392" s="301" t="s">
        <v>60</v>
      </c>
      <c r="F392" s="105"/>
      <c r="G392" s="106"/>
      <c r="H392" s="107">
        <f t="shared" si="24"/>
        <v>31200</v>
      </c>
      <c r="I392" s="108">
        <f t="shared" si="24"/>
        <v>0.1</v>
      </c>
      <c r="J392" s="108">
        <f t="shared" si="24"/>
        <v>0</v>
      </c>
      <c r="K392" s="109">
        <f t="shared" si="25"/>
        <v>1404000</v>
      </c>
      <c r="L392" s="98"/>
    </row>
    <row r="393" spans="1:12" s="5" customFormat="1" ht="14.1" customHeight="1" x14ac:dyDescent="0.25">
      <c r="A393" s="104">
        <v>4</v>
      </c>
      <c r="B393" s="192">
        <f t="shared" si="23"/>
        <v>1</v>
      </c>
      <c r="C393" s="192" t="str">
        <f t="shared" si="23"/>
        <v>LSN</v>
      </c>
      <c r="D393" s="280">
        <f t="shared" si="23"/>
        <v>0</v>
      </c>
      <c r="E393" s="301" t="s">
        <v>61</v>
      </c>
      <c r="F393" s="105"/>
      <c r="G393" s="106"/>
      <c r="H393" s="107">
        <f t="shared" si="24"/>
        <v>324000</v>
      </c>
      <c r="I393" s="108">
        <f t="shared" si="24"/>
        <v>0.1</v>
      </c>
      <c r="J393" s="108">
        <f t="shared" si="24"/>
        <v>0</v>
      </c>
      <c r="K393" s="109">
        <f t="shared" si="25"/>
        <v>291600</v>
      </c>
      <c r="L393" s="98"/>
    </row>
    <row r="394" spans="1:12" s="5" customFormat="1" ht="14.1" customHeight="1" x14ac:dyDescent="0.25">
      <c r="A394" s="104">
        <v>5</v>
      </c>
      <c r="B394" s="192">
        <f t="shared" si="23"/>
        <v>0</v>
      </c>
      <c r="C394" s="192">
        <f t="shared" si="23"/>
        <v>0</v>
      </c>
      <c r="D394" s="280">
        <f t="shared" si="23"/>
        <v>0</v>
      </c>
      <c r="E394" s="301">
        <v>0</v>
      </c>
      <c r="F394" s="105"/>
      <c r="G394" s="106"/>
      <c r="H394" s="107">
        <f t="shared" si="24"/>
        <v>0</v>
      </c>
      <c r="I394" s="108">
        <f t="shared" si="24"/>
        <v>0</v>
      </c>
      <c r="J394" s="108">
        <f t="shared" si="24"/>
        <v>0</v>
      </c>
      <c r="K394" s="109">
        <f t="shared" si="25"/>
        <v>0</v>
      </c>
      <c r="L394" s="98"/>
    </row>
    <row r="395" spans="1:12" s="5" customFormat="1" ht="14.1" customHeight="1" x14ac:dyDescent="0.25">
      <c r="A395" s="104">
        <v>6</v>
      </c>
      <c r="B395" s="192">
        <f t="shared" si="23"/>
        <v>0</v>
      </c>
      <c r="C395" s="192">
        <f t="shared" si="23"/>
        <v>0</v>
      </c>
      <c r="D395" s="280">
        <f t="shared" si="23"/>
        <v>0</v>
      </c>
      <c r="E395" s="301">
        <v>0</v>
      </c>
      <c r="F395" s="105"/>
      <c r="G395" s="106"/>
      <c r="H395" s="107">
        <f t="shared" si="24"/>
        <v>0</v>
      </c>
      <c r="I395" s="108">
        <f t="shared" si="24"/>
        <v>0</v>
      </c>
      <c r="J395" s="108">
        <f t="shared" si="24"/>
        <v>0</v>
      </c>
      <c r="K395" s="109">
        <f t="shared" si="25"/>
        <v>0</v>
      </c>
      <c r="L395" s="98"/>
    </row>
    <row r="396" spans="1:12" s="5" customFormat="1" ht="14.1" customHeight="1" x14ac:dyDescent="0.25">
      <c r="A396" s="104">
        <v>7</v>
      </c>
      <c r="B396" s="192">
        <f t="shared" si="23"/>
        <v>0</v>
      </c>
      <c r="C396" s="192">
        <f t="shared" si="23"/>
        <v>0</v>
      </c>
      <c r="D396" s="280">
        <f t="shared" si="23"/>
        <v>0</v>
      </c>
      <c r="E396" s="301">
        <v>0</v>
      </c>
      <c r="F396" s="105"/>
      <c r="G396" s="106"/>
      <c r="H396" s="107">
        <f t="shared" si="24"/>
        <v>0</v>
      </c>
      <c r="I396" s="108">
        <f t="shared" si="24"/>
        <v>0</v>
      </c>
      <c r="J396" s="108">
        <f t="shared" si="24"/>
        <v>0</v>
      </c>
      <c r="K396" s="109">
        <f t="shared" si="25"/>
        <v>0</v>
      </c>
      <c r="L396" s="98"/>
    </row>
    <row r="397" spans="1:12" s="5" customFormat="1" ht="14.1" customHeight="1" x14ac:dyDescent="0.25">
      <c r="A397" s="104">
        <v>8</v>
      </c>
      <c r="B397" s="192">
        <f t="shared" si="23"/>
        <v>0</v>
      </c>
      <c r="C397" s="192">
        <f t="shared" si="23"/>
        <v>0</v>
      </c>
      <c r="D397" s="280">
        <f t="shared" si="23"/>
        <v>0</v>
      </c>
      <c r="E397" s="302">
        <v>0</v>
      </c>
      <c r="F397" s="105"/>
      <c r="G397" s="106"/>
      <c r="H397" s="107">
        <f t="shared" si="24"/>
        <v>0</v>
      </c>
      <c r="I397" s="108">
        <f t="shared" si="24"/>
        <v>0</v>
      </c>
      <c r="J397" s="108">
        <f t="shared" si="24"/>
        <v>0</v>
      </c>
      <c r="K397" s="109">
        <f t="shared" si="25"/>
        <v>0</v>
      </c>
      <c r="L397" s="98"/>
    </row>
    <row r="398" spans="1:12" s="5" customFormat="1" ht="14.1" customHeight="1" x14ac:dyDescent="0.25">
      <c r="A398" s="104">
        <v>9</v>
      </c>
      <c r="B398" s="192">
        <f t="shared" si="23"/>
        <v>0</v>
      </c>
      <c r="C398" s="192">
        <f t="shared" si="23"/>
        <v>0</v>
      </c>
      <c r="D398" s="280">
        <f t="shared" si="23"/>
        <v>0</v>
      </c>
      <c r="E398" s="301">
        <v>0</v>
      </c>
      <c r="F398" s="105"/>
      <c r="G398" s="106"/>
      <c r="H398" s="107">
        <f t="shared" si="24"/>
        <v>0</v>
      </c>
      <c r="I398" s="108">
        <f t="shared" si="24"/>
        <v>0</v>
      </c>
      <c r="J398" s="108">
        <f t="shared" si="24"/>
        <v>0</v>
      </c>
      <c r="K398" s="109">
        <f t="shared" si="25"/>
        <v>0</v>
      </c>
      <c r="L398" s="98"/>
    </row>
    <row r="399" spans="1:12" s="5" customFormat="1" ht="14.1" customHeight="1" x14ac:dyDescent="0.25">
      <c r="A399" s="104">
        <v>10</v>
      </c>
      <c r="B399" s="192">
        <f t="shared" si="23"/>
        <v>0</v>
      </c>
      <c r="C399" s="192">
        <f t="shared" si="23"/>
        <v>0</v>
      </c>
      <c r="D399" s="280">
        <f t="shared" si="23"/>
        <v>0</v>
      </c>
      <c r="E399" s="301">
        <v>0</v>
      </c>
      <c r="F399" s="105"/>
      <c r="G399" s="106"/>
      <c r="H399" s="107">
        <f t="shared" si="24"/>
        <v>0</v>
      </c>
      <c r="I399" s="108">
        <f t="shared" si="24"/>
        <v>0</v>
      </c>
      <c r="J399" s="108">
        <f t="shared" si="24"/>
        <v>0</v>
      </c>
      <c r="K399" s="109">
        <f t="shared" si="25"/>
        <v>0</v>
      </c>
      <c r="L399" s="98"/>
    </row>
    <row r="400" spans="1:12" s="5" customFormat="1" ht="14.1" customHeight="1" x14ac:dyDescent="0.25">
      <c r="A400" s="104">
        <v>11</v>
      </c>
      <c r="B400" s="192">
        <f t="shared" si="23"/>
        <v>0</v>
      </c>
      <c r="C400" s="192">
        <f t="shared" si="23"/>
        <v>0</v>
      </c>
      <c r="D400" s="280">
        <f t="shared" si="23"/>
        <v>0</v>
      </c>
      <c r="E400" s="301">
        <v>0</v>
      </c>
      <c r="F400" s="105"/>
      <c r="G400" s="106"/>
      <c r="H400" s="107">
        <f t="shared" si="24"/>
        <v>0</v>
      </c>
      <c r="I400" s="108">
        <f t="shared" si="24"/>
        <v>0</v>
      </c>
      <c r="J400" s="108">
        <f t="shared" si="24"/>
        <v>0</v>
      </c>
      <c r="K400" s="109">
        <f t="shared" si="25"/>
        <v>0</v>
      </c>
      <c r="L400" s="98"/>
    </row>
    <row r="401" spans="1:12" s="5" customFormat="1" ht="14.1" customHeight="1" x14ac:dyDescent="0.25">
      <c r="A401" s="104">
        <v>12</v>
      </c>
      <c r="B401" s="192">
        <f t="shared" si="23"/>
        <v>0</v>
      </c>
      <c r="C401" s="192">
        <f t="shared" si="23"/>
        <v>0</v>
      </c>
      <c r="D401" s="280">
        <f t="shared" si="23"/>
        <v>0</v>
      </c>
      <c r="E401" s="301">
        <v>0</v>
      </c>
      <c r="F401" s="105"/>
      <c r="G401" s="106"/>
      <c r="H401" s="107">
        <f t="shared" si="24"/>
        <v>0</v>
      </c>
      <c r="I401" s="108">
        <f t="shared" si="24"/>
        <v>0</v>
      </c>
      <c r="J401" s="108">
        <f t="shared" si="24"/>
        <v>0</v>
      </c>
      <c r="K401" s="109">
        <f t="shared" si="25"/>
        <v>0</v>
      </c>
      <c r="L401" s="98"/>
    </row>
    <row r="402" spans="1:12" s="5" customFormat="1" ht="14.1" customHeight="1" x14ac:dyDescent="0.25">
      <c r="A402" s="104">
        <v>13</v>
      </c>
      <c r="B402" s="192">
        <f t="shared" si="23"/>
        <v>0</v>
      </c>
      <c r="C402" s="192">
        <f t="shared" si="23"/>
        <v>0</v>
      </c>
      <c r="D402" s="280">
        <f t="shared" si="23"/>
        <v>0</v>
      </c>
      <c r="E402" s="301">
        <v>0</v>
      </c>
      <c r="F402" s="105"/>
      <c r="G402" s="106"/>
      <c r="H402" s="107">
        <f t="shared" si="24"/>
        <v>0</v>
      </c>
      <c r="I402" s="108">
        <f t="shared" si="24"/>
        <v>0</v>
      </c>
      <c r="J402" s="108">
        <f t="shared" si="24"/>
        <v>0</v>
      </c>
      <c r="K402" s="109">
        <f t="shared" si="25"/>
        <v>0</v>
      </c>
      <c r="L402" s="98"/>
    </row>
    <row r="403" spans="1:12" s="5" customFormat="1" ht="14.1" customHeight="1" x14ac:dyDescent="0.25">
      <c r="A403" s="104">
        <v>14</v>
      </c>
      <c r="B403" s="192">
        <f t="shared" si="23"/>
        <v>0</v>
      </c>
      <c r="C403" s="192">
        <f t="shared" si="23"/>
        <v>0</v>
      </c>
      <c r="D403" s="280">
        <f t="shared" si="23"/>
        <v>0</v>
      </c>
      <c r="E403" s="301">
        <v>0</v>
      </c>
      <c r="F403" s="105"/>
      <c r="G403" s="106"/>
      <c r="H403" s="107">
        <f t="shared" si="24"/>
        <v>0</v>
      </c>
      <c r="I403" s="108">
        <f t="shared" si="24"/>
        <v>0</v>
      </c>
      <c r="J403" s="108">
        <f t="shared" si="24"/>
        <v>0</v>
      </c>
      <c r="K403" s="109">
        <f t="shared" si="25"/>
        <v>0</v>
      </c>
      <c r="L403" s="98"/>
    </row>
    <row r="404" spans="1:12" s="5" customFormat="1" ht="14.1" customHeight="1" x14ac:dyDescent="0.25">
      <c r="A404" s="104">
        <v>15</v>
      </c>
      <c r="B404" s="192">
        <f t="shared" si="23"/>
        <v>0</v>
      </c>
      <c r="C404" s="192">
        <f t="shared" si="23"/>
        <v>0</v>
      </c>
      <c r="D404" s="280">
        <f t="shared" si="23"/>
        <v>0</v>
      </c>
      <c r="E404" s="301">
        <v>0</v>
      </c>
      <c r="F404" s="105"/>
      <c r="G404" s="106"/>
      <c r="H404" s="107">
        <f t="shared" si="24"/>
        <v>0</v>
      </c>
      <c r="I404" s="108">
        <f t="shared" si="24"/>
        <v>0</v>
      </c>
      <c r="J404" s="108">
        <f t="shared" si="24"/>
        <v>0</v>
      </c>
      <c r="K404" s="109">
        <f t="shared" si="25"/>
        <v>0</v>
      </c>
      <c r="L404" s="98"/>
    </row>
    <row r="405" spans="1:12" s="5" customFormat="1" ht="14.1" customHeight="1" x14ac:dyDescent="0.25">
      <c r="A405" s="104">
        <v>16</v>
      </c>
      <c r="B405" s="192">
        <f t="shared" si="23"/>
        <v>0</v>
      </c>
      <c r="C405" s="192">
        <f t="shared" si="23"/>
        <v>0</v>
      </c>
      <c r="D405" s="280">
        <f t="shared" si="23"/>
        <v>0</v>
      </c>
      <c r="E405" s="302">
        <v>0</v>
      </c>
      <c r="F405" s="105"/>
      <c r="G405" s="106"/>
      <c r="H405" s="107">
        <f t="shared" si="24"/>
        <v>0</v>
      </c>
      <c r="I405" s="108">
        <f t="shared" si="24"/>
        <v>0</v>
      </c>
      <c r="J405" s="108">
        <f t="shared" si="24"/>
        <v>0</v>
      </c>
      <c r="K405" s="109">
        <f t="shared" si="25"/>
        <v>0</v>
      </c>
      <c r="L405" s="98"/>
    </row>
    <row r="406" spans="1:12" s="5" customFormat="1" ht="9.9499999999999993" customHeight="1" x14ac:dyDescent="0.25">
      <c r="A406" s="81"/>
      <c r="B406" s="215"/>
      <c r="C406" s="215"/>
      <c r="D406" s="281"/>
      <c r="E406" s="303"/>
      <c r="F406" s="110"/>
      <c r="G406" s="111"/>
      <c r="H406" s="112"/>
      <c r="I406" s="113"/>
      <c r="J406" s="113"/>
      <c r="K406" s="114"/>
      <c r="L406" s="98"/>
    </row>
    <row r="407" spans="1:12" s="5" customFormat="1" ht="5.0999999999999996" customHeight="1" x14ac:dyDescent="0.25">
      <c r="A407" s="81"/>
      <c r="B407" s="216"/>
      <c r="C407" s="216"/>
      <c r="D407" s="221"/>
      <c r="E407" s="304"/>
      <c r="F407" s="116"/>
      <c r="G407" s="116"/>
      <c r="H407" s="116"/>
      <c r="I407" s="117"/>
      <c r="J407" s="361"/>
      <c r="K407" s="362"/>
      <c r="L407" s="82"/>
    </row>
    <row r="408" spans="1:12" s="5" customFormat="1" ht="16.5" customHeight="1" x14ac:dyDescent="0.3">
      <c r="A408" s="81"/>
      <c r="B408" s="217"/>
      <c r="C408" s="217"/>
      <c r="D408" s="263"/>
      <c r="E408" s="300"/>
      <c r="F408" s="82"/>
      <c r="G408" s="82"/>
      <c r="H408" s="82"/>
      <c r="I408" s="118" t="s">
        <v>14</v>
      </c>
      <c r="J408" s="363">
        <f>SUM(K390:K405)</f>
        <v>2274750</v>
      </c>
      <c r="K408" s="364"/>
      <c r="L408" s="98"/>
    </row>
    <row r="409" spans="1:12" s="5" customFormat="1" ht="5.0999999999999996" customHeight="1" x14ac:dyDescent="0.3">
      <c r="A409" s="81"/>
      <c r="B409" s="217"/>
      <c r="C409" s="217"/>
      <c r="D409" s="263"/>
      <c r="E409" s="300"/>
      <c r="F409" s="82"/>
      <c r="G409" s="82"/>
      <c r="H409" s="82"/>
      <c r="I409" s="119"/>
      <c r="J409" s="365"/>
      <c r="K409" s="365"/>
      <c r="L409" s="82"/>
    </row>
    <row r="410" spans="1:12" s="5" customFormat="1" ht="16.5" customHeight="1" x14ac:dyDescent="0.3">
      <c r="A410" s="81"/>
      <c r="B410" s="217"/>
      <c r="C410" s="217"/>
      <c r="D410" s="263"/>
      <c r="E410" s="300"/>
      <c r="F410" s="82"/>
      <c r="G410" s="82"/>
      <c r="H410" s="82"/>
      <c r="I410" s="118" t="s">
        <v>15</v>
      </c>
      <c r="J410" s="120">
        <f>J372</f>
        <v>0</v>
      </c>
      <c r="K410" s="121">
        <f>J408*J410</f>
        <v>0</v>
      </c>
      <c r="L410" s="122"/>
    </row>
    <row r="411" spans="1:12" s="5" customFormat="1" ht="5.0999999999999996" customHeight="1" x14ac:dyDescent="0.3">
      <c r="A411" s="81"/>
      <c r="B411" s="217"/>
      <c r="C411" s="217"/>
      <c r="D411" s="263"/>
      <c r="E411" s="300"/>
      <c r="F411" s="82"/>
      <c r="G411" s="82"/>
      <c r="H411" s="82"/>
      <c r="I411" s="119"/>
      <c r="J411" s="362"/>
      <c r="K411" s="362"/>
      <c r="L411" s="82"/>
    </row>
    <row r="412" spans="1:12" s="5" customFormat="1" ht="16.5" customHeight="1" x14ac:dyDescent="0.3">
      <c r="A412" s="81"/>
      <c r="B412" s="218" t="s">
        <v>16</v>
      </c>
      <c r="C412" s="218"/>
      <c r="D412" s="263"/>
      <c r="E412" s="300" t="s">
        <v>17</v>
      </c>
      <c r="F412" s="82"/>
      <c r="G412" s="82"/>
      <c r="H412" s="82"/>
      <c r="I412" s="118" t="s">
        <v>27</v>
      </c>
      <c r="J412" s="366">
        <f>((J408/1.11)+(K410/1.11))*11%</f>
        <v>225425.67567567565</v>
      </c>
      <c r="K412" s="367"/>
      <c r="L412" s="123"/>
    </row>
    <row r="413" spans="1:12" s="5" customFormat="1" ht="5.0999999999999996" customHeight="1" x14ac:dyDescent="0.3">
      <c r="A413" s="81"/>
      <c r="B413" s="217"/>
      <c r="C413" s="217"/>
      <c r="D413" s="263"/>
      <c r="E413" s="300"/>
      <c r="F413" s="82"/>
      <c r="G413" s="82"/>
      <c r="H413" s="82"/>
      <c r="I413" s="119"/>
      <c r="J413" s="362"/>
      <c r="K413" s="362"/>
      <c r="L413" s="82"/>
    </row>
    <row r="414" spans="1:12" s="5" customFormat="1" ht="16.5" customHeight="1" x14ac:dyDescent="0.3">
      <c r="A414" s="81"/>
      <c r="B414" s="219"/>
      <c r="C414" s="247"/>
      <c r="D414" s="263"/>
      <c r="E414" s="300"/>
      <c r="F414" s="82"/>
      <c r="G414" s="82"/>
      <c r="H414" s="82"/>
      <c r="I414" s="118" t="s">
        <v>18</v>
      </c>
      <c r="J414" s="124"/>
      <c r="K414" s="125">
        <f>J408-K410</f>
        <v>2274750</v>
      </c>
      <c r="L414" s="123"/>
    </row>
    <row r="415" spans="1:12" s="5" customFormat="1" ht="7.5" customHeight="1" x14ac:dyDescent="0.25">
      <c r="A415" s="126"/>
      <c r="B415" s="220"/>
      <c r="C415" s="220"/>
      <c r="D415" s="221"/>
      <c r="E415" s="305"/>
      <c r="F415" s="115"/>
      <c r="G415" s="82"/>
      <c r="H415" s="82"/>
      <c r="I415" s="128"/>
      <c r="J415" s="127"/>
      <c r="K415" s="115"/>
      <c r="L415" s="116"/>
    </row>
    <row r="416" spans="1:12" s="5" customFormat="1" ht="13.5" customHeight="1" x14ac:dyDescent="0.25">
      <c r="A416" s="81"/>
      <c r="B416" s="221" t="s">
        <v>19</v>
      </c>
      <c r="C416" s="220"/>
      <c r="D416" s="221"/>
      <c r="E416" s="300"/>
      <c r="F416" s="82"/>
      <c r="G416" s="82"/>
      <c r="H416" s="187"/>
      <c r="I416" s="188" t="s">
        <v>29</v>
      </c>
      <c r="J416" s="368" t="str">
        <f>J378</f>
        <v>NOVI / CONDRO</v>
      </c>
      <c r="K416" s="369"/>
      <c r="L416" s="82"/>
    </row>
    <row r="417" spans="1:12" s="5" customFormat="1" ht="13.5" customHeight="1" x14ac:dyDescent="0.25">
      <c r="A417" s="126"/>
      <c r="B417" s="222"/>
      <c r="C417" s="248"/>
      <c r="D417" s="221"/>
      <c r="E417" s="300"/>
      <c r="F417" s="82"/>
      <c r="G417" s="82"/>
      <c r="H417" s="187"/>
      <c r="I417" s="189" t="s">
        <v>28</v>
      </c>
      <c r="J417" s="368">
        <f>J379</f>
        <v>0</v>
      </c>
      <c r="K417" s="369"/>
      <c r="L417" s="116"/>
    </row>
    <row r="418" spans="1:12" s="5" customFormat="1" ht="7.5" customHeight="1" x14ac:dyDescent="0.25">
      <c r="A418" s="126"/>
      <c r="B418" s="222"/>
      <c r="C418" s="248"/>
      <c r="D418" s="221"/>
      <c r="E418" s="300"/>
      <c r="F418" s="82"/>
      <c r="G418" s="82"/>
      <c r="H418" s="187"/>
      <c r="I418" s="189"/>
      <c r="J418" s="191"/>
      <c r="K418" s="191"/>
      <c r="L418" s="116"/>
    </row>
    <row r="419" spans="1:12" ht="7.5" customHeight="1" x14ac:dyDescent="0.25">
      <c r="A419" s="129"/>
      <c r="B419" s="223"/>
      <c r="C419" s="223"/>
      <c r="D419" s="266"/>
      <c r="E419" s="306"/>
      <c r="F419" s="130"/>
      <c r="G419" s="130"/>
      <c r="H419" s="130"/>
      <c r="I419" s="131"/>
      <c r="J419" s="131"/>
      <c r="K419" s="130"/>
      <c r="L419" s="130"/>
    </row>
    <row r="420" spans="1:12" s="5" customFormat="1" ht="16.5" customHeight="1" x14ac:dyDescent="0.3">
      <c r="A420" s="132"/>
      <c r="B420" s="224" t="s">
        <v>0</v>
      </c>
      <c r="C420" s="249"/>
      <c r="D420" s="282" t="str">
        <f>D382</f>
        <v>AM</v>
      </c>
      <c r="E420" s="317">
        <v>22090004</v>
      </c>
      <c r="F420" s="133"/>
      <c r="G420" s="134" t="s">
        <v>2</v>
      </c>
      <c r="H420" s="370" t="str">
        <f>H382</f>
        <v>CV  WISUDA</v>
      </c>
      <c r="I420" s="370"/>
      <c r="J420" s="370"/>
      <c r="K420" s="371"/>
      <c r="L420" s="135"/>
    </row>
    <row r="421" spans="1:12" s="5" customFormat="1" ht="7.5" customHeight="1" x14ac:dyDescent="0.3">
      <c r="A421" s="132"/>
      <c r="B421" s="225"/>
      <c r="C421" s="250"/>
      <c r="D421" s="257"/>
      <c r="E421" s="308"/>
      <c r="F421" s="374" t="s">
        <v>3</v>
      </c>
      <c r="G421" s="136"/>
      <c r="H421" s="372"/>
      <c r="I421" s="372"/>
      <c r="J421" s="372"/>
      <c r="K421" s="373"/>
      <c r="L421" s="135"/>
    </row>
    <row r="422" spans="1:12" s="5" customFormat="1" ht="16.5" customHeight="1" x14ac:dyDescent="0.3">
      <c r="A422" s="132"/>
      <c r="B422" s="224" t="s">
        <v>4</v>
      </c>
      <c r="C422" s="249"/>
      <c r="D422" s="375">
        <f>D384</f>
        <v>44812</v>
      </c>
      <c r="E422" s="376"/>
      <c r="F422" s="374"/>
      <c r="G422" s="137"/>
      <c r="H422" s="377"/>
      <c r="I422" s="377"/>
      <c r="J422" s="377"/>
      <c r="K422" s="378"/>
      <c r="L422" s="137"/>
    </row>
    <row r="423" spans="1:12" s="5" customFormat="1" ht="7.5" customHeight="1" x14ac:dyDescent="0.3">
      <c r="A423" s="132"/>
      <c r="B423" s="225"/>
      <c r="C423" s="250"/>
      <c r="D423" s="257"/>
      <c r="E423" s="308"/>
      <c r="F423" s="374"/>
      <c r="G423" s="137"/>
      <c r="H423" s="379" t="str">
        <f>H385</f>
        <v>PURWOKERTO</v>
      </c>
      <c r="I423" s="379"/>
      <c r="J423" s="379"/>
      <c r="K423" s="380"/>
      <c r="L423" s="138"/>
    </row>
    <row r="424" spans="1:12" s="5" customFormat="1" ht="16.5" customHeight="1" x14ac:dyDescent="0.4">
      <c r="A424" s="132"/>
      <c r="B424" s="224" t="s">
        <v>5</v>
      </c>
      <c r="C424" s="249"/>
      <c r="D424" s="283" t="str">
        <f>D386</f>
        <v>KO 0873</v>
      </c>
      <c r="E424" s="307"/>
      <c r="F424" s="139"/>
      <c r="G424" s="140"/>
      <c r="H424" s="381"/>
      <c r="I424" s="381"/>
      <c r="J424" s="381"/>
      <c r="K424" s="382"/>
      <c r="L424" s="138"/>
    </row>
    <row r="425" spans="1:12" s="5" customFormat="1" ht="7.5" customHeight="1" x14ac:dyDescent="0.45">
      <c r="A425" s="132"/>
      <c r="B425" s="226"/>
      <c r="C425" s="251"/>
      <c r="D425" s="267"/>
      <c r="E425" s="309"/>
      <c r="F425" s="141"/>
      <c r="G425" s="133"/>
      <c r="H425" s="133"/>
      <c r="I425" s="142"/>
      <c r="J425" s="142"/>
      <c r="K425" s="143"/>
      <c r="L425" s="133"/>
    </row>
    <row r="426" spans="1:12" s="5" customFormat="1" ht="14.25" thickBot="1" x14ac:dyDescent="0.3">
      <c r="A426" s="132"/>
      <c r="B426" s="227" t="s">
        <v>6</v>
      </c>
      <c r="C426" s="227" t="s">
        <v>7</v>
      </c>
      <c r="D426" s="284" t="s">
        <v>8</v>
      </c>
      <c r="E426" s="268"/>
      <c r="F426" s="145" t="s">
        <v>9</v>
      </c>
      <c r="G426" s="146"/>
      <c r="H426" s="144" t="s">
        <v>10</v>
      </c>
      <c r="I426" s="147" t="s">
        <v>11</v>
      </c>
      <c r="J426" s="147" t="s">
        <v>12</v>
      </c>
      <c r="K426" s="148" t="s">
        <v>13</v>
      </c>
      <c r="L426" s="149"/>
    </row>
    <row r="427" spans="1:12" s="5" customFormat="1" ht="9.9499999999999993" customHeight="1" thickTop="1" x14ac:dyDescent="0.25">
      <c r="A427" s="132"/>
      <c r="B427" s="228"/>
      <c r="C427" s="252"/>
      <c r="D427" s="285"/>
      <c r="E427" s="269"/>
      <c r="F427" s="151"/>
      <c r="G427" s="152"/>
      <c r="H427" s="150"/>
      <c r="I427" s="153"/>
      <c r="J427" s="153"/>
      <c r="K427" s="154"/>
      <c r="L427" s="149"/>
    </row>
    <row r="428" spans="1:12" s="5" customFormat="1" ht="14.1" customHeight="1" x14ac:dyDescent="0.25">
      <c r="A428" s="155">
        <v>1</v>
      </c>
      <c r="B428" s="193">
        <f t="shared" ref="B428:D443" si="26">B390</f>
        <v>3</v>
      </c>
      <c r="C428" s="193" t="str">
        <f t="shared" si="26"/>
        <v>LSN</v>
      </c>
      <c r="D428" s="286">
        <f t="shared" si="26"/>
        <v>0</v>
      </c>
      <c r="E428" s="310" t="s">
        <v>57</v>
      </c>
      <c r="F428" s="156"/>
      <c r="G428" s="157"/>
      <c r="H428" s="158">
        <f t="shared" ref="H428:J443" si="27">H390</f>
        <v>57000</v>
      </c>
      <c r="I428" s="159">
        <f t="shared" si="27"/>
        <v>0.1</v>
      </c>
      <c r="J428" s="159">
        <f t="shared" si="27"/>
        <v>0</v>
      </c>
      <c r="K428" s="160">
        <f t="shared" ref="K428:K443" si="28">(B428*H428-((B428*H428)*I428))-((B428*H428-((B428*H428)*I428))*J428)</f>
        <v>153900</v>
      </c>
      <c r="L428" s="149"/>
    </row>
    <row r="429" spans="1:12" s="5" customFormat="1" ht="14.1" customHeight="1" x14ac:dyDescent="0.25">
      <c r="A429" s="155">
        <v>2</v>
      </c>
      <c r="B429" s="193">
        <f t="shared" si="26"/>
        <v>5</v>
      </c>
      <c r="C429" s="193" t="str">
        <f t="shared" si="26"/>
        <v>PCS</v>
      </c>
      <c r="D429" s="286">
        <f t="shared" si="26"/>
        <v>0</v>
      </c>
      <c r="E429" s="310" t="s">
        <v>58</v>
      </c>
      <c r="F429" s="156"/>
      <c r="G429" s="157"/>
      <c r="H429" s="158">
        <f t="shared" si="27"/>
        <v>94500</v>
      </c>
      <c r="I429" s="159">
        <f t="shared" si="27"/>
        <v>0.1</v>
      </c>
      <c r="J429" s="159">
        <f t="shared" si="27"/>
        <v>0</v>
      </c>
      <c r="K429" s="160">
        <f t="shared" si="28"/>
        <v>425250</v>
      </c>
      <c r="L429" s="149"/>
    </row>
    <row r="430" spans="1:12" s="5" customFormat="1" ht="14.1" customHeight="1" x14ac:dyDescent="0.25">
      <c r="A430" s="155">
        <v>3</v>
      </c>
      <c r="B430" s="193">
        <f t="shared" si="26"/>
        <v>50</v>
      </c>
      <c r="C430" s="193" t="str">
        <f t="shared" si="26"/>
        <v>GRS</v>
      </c>
      <c r="D430" s="286">
        <f t="shared" si="26"/>
        <v>1</v>
      </c>
      <c r="E430" s="310" t="s">
        <v>60</v>
      </c>
      <c r="F430" s="156"/>
      <c r="G430" s="157"/>
      <c r="H430" s="158">
        <f t="shared" si="27"/>
        <v>31200</v>
      </c>
      <c r="I430" s="159">
        <f t="shared" si="27"/>
        <v>0.1</v>
      </c>
      <c r="J430" s="159">
        <f t="shared" si="27"/>
        <v>0</v>
      </c>
      <c r="K430" s="160">
        <f t="shared" si="28"/>
        <v>1404000</v>
      </c>
      <c r="L430" s="149"/>
    </row>
    <row r="431" spans="1:12" s="5" customFormat="1" ht="14.1" customHeight="1" x14ac:dyDescent="0.25">
      <c r="A431" s="155">
        <v>4</v>
      </c>
      <c r="B431" s="193">
        <f t="shared" si="26"/>
        <v>1</v>
      </c>
      <c r="C431" s="193" t="str">
        <f t="shared" si="26"/>
        <v>LSN</v>
      </c>
      <c r="D431" s="286">
        <f t="shared" si="26"/>
        <v>0</v>
      </c>
      <c r="E431" s="310" t="s">
        <v>61</v>
      </c>
      <c r="F431" s="156"/>
      <c r="G431" s="157"/>
      <c r="H431" s="158">
        <f t="shared" si="27"/>
        <v>324000</v>
      </c>
      <c r="I431" s="159">
        <f t="shared" si="27"/>
        <v>0.1</v>
      </c>
      <c r="J431" s="159">
        <f t="shared" si="27"/>
        <v>0</v>
      </c>
      <c r="K431" s="160">
        <f t="shared" si="28"/>
        <v>291600</v>
      </c>
      <c r="L431" s="149"/>
    </row>
    <row r="432" spans="1:12" s="5" customFormat="1" ht="14.1" customHeight="1" x14ac:dyDescent="0.25">
      <c r="A432" s="155">
        <v>5</v>
      </c>
      <c r="B432" s="193">
        <f t="shared" si="26"/>
        <v>0</v>
      </c>
      <c r="C432" s="193">
        <f t="shared" si="26"/>
        <v>0</v>
      </c>
      <c r="D432" s="286">
        <f t="shared" si="26"/>
        <v>0</v>
      </c>
      <c r="E432" s="310">
        <v>0</v>
      </c>
      <c r="F432" s="156"/>
      <c r="G432" s="157"/>
      <c r="H432" s="158">
        <f t="shared" si="27"/>
        <v>0</v>
      </c>
      <c r="I432" s="159">
        <f t="shared" si="27"/>
        <v>0</v>
      </c>
      <c r="J432" s="159">
        <f t="shared" si="27"/>
        <v>0</v>
      </c>
      <c r="K432" s="160">
        <f t="shared" si="28"/>
        <v>0</v>
      </c>
      <c r="L432" s="149"/>
    </row>
    <row r="433" spans="1:12" s="5" customFormat="1" ht="14.1" customHeight="1" x14ac:dyDescent="0.25">
      <c r="A433" s="155">
        <v>6</v>
      </c>
      <c r="B433" s="193">
        <f t="shared" si="26"/>
        <v>0</v>
      </c>
      <c r="C433" s="193">
        <f t="shared" si="26"/>
        <v>0</v>
      </c>
      <c r="D433" s="286">
        <f t="shared" si="26"/>
        <v>0</v>
      </c>
      <c r="E433" s="310">
        <v>0</v>
      </c>
      <c r="F433" s="156"/>
      <c r="G433" s="157"/>
      <c r="H433" s="158">
        <f t="shared" si="27"/>
        <v>0</v>
      </c>
      <c r="I433" s="159">
        <f t="shared" si="27"/>
        <v>0</v>
      </c>
      <c r="J433" s="159">
        <f t="shared" si="27"/>
        <v>0</v>
      </c>
      <c r="K433" s="160">
        <f t="shared" si="28"/>
        <v>0</v>
      </c>
      <c r="L433" s="149"/>
    </row>
    <row r="434" spans="1:12" s="5" customFormat="1" ht="14.1" customHeight="1" x14ac:dyDescent="0.25">
      <c r="A434" s="155">
        <v>7</v>
      </c>
      <c r="B434" s="193">
        <f t="shared" si="26"/>
        <v>0</v>
      </c>
      <c r="C434" s="193">
        <f t="shared" si="26"/>
        <v>0</v>
      </c>
      <c r="D434" s="286">
        <f t="shared" si="26"/>
        <v>0</v>
      </c>
      <c r="E434" s="310">
        <v>0</v>
      </c>
      <c r="F434" s="156"/>
      <c r="G434" s="157"/>
      <c r="H434" s="158">
        <f t="shared" si="27"/>
        <v>0</v>
      </c>
      <c r="I434" s="159">
        <f t="shared" si="27"/>
        <v>0</v>
      </c>
      <c r="J434" s="159">
        <f t="shared" si="27"/>
        <v>0</v>
      </c>
      <c r="K434" s="160">
        <f t="shared" si="28"/>
        <v>0</v>
      </c>
      <c r="L434" s="149"/>
    </row>
    <row r="435" spans="1:12" s="5" customFormat="1" ht="14.1" customHeight="1" x14ac:dyDescent="0.25">
      <c r="A435" s="155">
        <v>8</v>
      </c>
      <c r="B435" s="193">
        <f t="shared" si="26"/>
        <v>0</v>
      </c>
      <c r="C435" s="193">
        <f t="shared" si="26"/>
        <v>0</v>
      </c>
      <c r="D435" s="286">
        <f t="shared" si="26"/>
        <v>0</v>
      </c>
      <c r="E435" s="311">
        <v>0</v>
      </c>
      <c r="F435" s="156"/>
      <c r="G435" s="157"/>
      <c r="H435" s="158">
        <f t="shared" si="27"/>
        <v>0</v>
      </c>
      <c r="I435" s="159">
        <f t="shared" si="27"/>
        <v>0</v>
      </c>
      <c r="J435" s="159">
        <f t="shared" si="27"/>
        <v>0</v>
      </c>
      <c r="K435" s="160">
        <f t="shared" si="28"/>
        <v>0</v>
      </c>
      <c r="L435" s="149"/>
    </row>
    <row r="436" spans="1:12" s="5" customFormat="1" ht="14.1" customHeight="1" x14ac:dyDescent="0.25">
      <c r="A436" s="155">
        <v>9</v>
      </c>
      <c r="B436" s="193">
        <f t="shared" si="26"/>
        <v>0</v>
      </c>
      <c r="C436" s="193">
        <f t="shared" si="26"/>
        <v>0</v>
      </c>
      <c r="D436" s="286">
        <f t="shared" si="26"/>
        <v>0</v>
      </c>
      <c r="E436" s="310">
        <v>0</v>
      </c>
      <c r="F436" s="156"/>
      <c r="G436" s="157"/>
      <c r="H436" s="158">
        <f t="shared" si="27"/>
        <v>0</v>
      </c>
      <c r="I436" s="159">
        <f t="shared" si="27"/>
        <v>0</v>
      </c>
      <c r="J436" s="159">
        <f t="shared" si="27"/>
        <v>0</v>
      </c>
      <c r="K436" s="160">
        <f t="shared" si="28"/>
        <v>0</v>
      </c>
      <c r="L436" s="149"/>
    </row>
    <row r="437" spans="1:12" s="5" customFormat="1" ht="14.1" customHeight="1" x14ac:dyDescent="0.25">
      <c r="A437" s="155">
        <v>10</v>
      </c>
      <c r="B437" s="193">
        <f t="shared" si="26"/>
        <v>0</v>
      </c>
      <c r="C437" s="193">
        <f t="shared" si="26"/>
        <v>0</v>
      </c>
      <c r="D437" s="286">
        <f t="shared" si="26"/>
        <v>0</v>
      </c>
      <c r="E437" s="310">
        <v>0</v>
      </c>
      <c r="F437" s="156"/>
      <c r="G437" s="157"/>
      <c r="H437" s="158">
        <f t="shared" si="27"/>
        <v>0</v>
      </c>
      <c r="I437" s="159">
        <f t="shared" si="27"/>
        <v>0</v>
      </c>
      <c r="J437" s="159">
        <f t="shared" si="27"/>
        <v>0</v>
      </c>
      <c r="K437" s="160">
        <f t="shared" si="28"/>
        <v>0</v>
      </c>
      <c r="L437" s="149"/>
    </row>
    <row r="438" spans="1:12" s="5" customFormat="1" ht="14.1" customHeight="1" x14ac:dyDescent="0.25">
      <c r="A438" s="155">
        <v>11</v>
      </c>
      <c r="B438" s="193">
        <f t="shared" si="26"/>
        <v>0</v>
      </c>
      <c r="C438" s="193">
        <f t="shared" si="26"/>
        <v>0</v>
      </c>
      <c r="D438" s="286">
        <f t="shared" si="26"/>
        <v>0</v>
      </c>
      <c r="E438" s="310">
        <v>0</v>
      </c>
      <c r="F438" s="156"/>
      <c r="G438" s="157"/>
      <c r="H438" s="158">
        <f t="shared" si="27"/>
        <v>0</v>
      </c>
      <c r="I438" s="159">
        <f t="shared" si="27"/>
        <v>0</v>
      </c>
      <c r="J438" s="159">
        <f t="shared" si="27"/>
        <v>0</v>
      </c>
      <c r="K438" s="160">
        <f t="shared" si="28"/>
        <v>0</v>
      </c>
      <c r="L438" s="149"/>
    </row>
    <row r="439" spans="1:12" s="5" customFormat="1" ht="14.1" customHeight="1" x14ac:dyDescent="0.25">
      <c r="A439" s="155">
        <v>12</v>
      </c>
      <c r="B439" s="193">
        <f t="shared" si="26"/>
        <v>0</v>
      </c>
      <c r="C439" s="193">
        <f t="shared" si="26"/>
        <v>0</v>
      </c>
      <c r="D439" s="286">
        <f t="shared" si="26"/>
        <v>0</v>
      </c>
      <c r="E439" s="310">
        <v>0</v>
      </c>
      <c r="F439" s="156"/>
      <c r="G439" s="157"/>
      <c r="H439" s="158">
        <f t="shared" si="27"/>
        <v>0</v>
      </c>
      <c r="I439" s="159">
        <f t="shared" si="27"/>
        <v>0</v>
      </c>
      <c r="J439" s="159">
        <f t="shared" si="27"/>
        <v>0</v>
      </c>
      <c r="K439" s="160">
        <f t="shared" si="28"/>
        <v>0</v>
      </c>
      <c r="L439" s="149"/>
    </row>
    <row r="440" spans="1:12" s="5" customFormat="1" ht="14.1" customHeight="1" x14ac:dyDescent="0.25">
      <c r="A440" s="155">
        <v>13</v>
      </c>
      <c r="B440" s="193">
        <f t="shared" si="26"/>
        <v>0</v>
      </c>
      <c r="C440" s="193">
        <f t="shared" si="26"/>
        <v>0</v>
      </c>
      <c r="D440" s="286">
        <f t="shared" si="26"/>
        <v>0</v>
      </c>
      <c r="E440" s="310">
        <v>0</v>
      </c>
      <c r="F440" s="156"/>
      <c r="G440" s="157"/>
      <c r="H440" s="158">
        <f t="shared" si="27"/>
        <v>0</v>
      </c>
      <c r="I440" s="159">
        <f t="shared" si="27"/>
        <v>0</v>
      </c>
      <c r="J440" s="159">
        <f t="shared" si="27"/>
        <v>0</v>
      </c>
      <c r="K440" s="160">
        <f t="shared" si="28"/>
        <v>0</v>
      </c>
      <c r="L440" s="149"/>
    </row>
    <row r="441" spans="1:12" s="5" customFormat="1" ht="14.1" customHeight="1" x14ac:dyDescent="0.25">
      <c r="A441" s="155">
        <v>14</v>
      </c>
      <c r="B441" s="193">
        <f t="shared" si="26"/>
        <v>0</v>
      </c>
      <c r="C441" s="193">
        <f t="shared" si="26"/>
        <v>0</v>
      </c>
      <c r="D441" s="286">
        <f t="shared" si="26"/>
        <v>0</v>
      </c>
      <c r="E441" s="310">
        <v>0</v>
      </c>
      <c r="F441" s="156"/>
      <c r="G441" s="157"/>
      <c r="H441" s="158">
        <f t="shared" si="27"/>
        <v>0</v>
      </c>
      <c r="I441" s="159">
        <f t="shared" si="27"/>
        <v>0</v>
      </c>
      <c r="J441" s="159">
        <f t="shared" si="27"/>
        <v>0</v>
      </c>
      <c r="K441" s="160">
        <f t="shared" si="28"/>
        <v>0</v>
      </c>
      <c r="L441" s="149"/>
    </row>
    <row r="442" spans="1:12" s="5" customFormat="1" ht="14.1" customHeight="1" x14ac:dyDescent="0.25">
      <c r="A442" s="155">
        <v>15</v>
      </c>
      <c r="B442" s="193">
        <f t="shared" si="26"/>
        <v>0</v>
      </c>
      <c r="C442" s="193">
        <f t="shared" si="26"/>
        <v>0</v>
      </c>
      <c r="D442" s="286">
        <f t="shared" si="26"/>
        <v>0</v>
      </c>
      <c r="E442" s="310">
        <v>0</v>
      </c>
      <c r="F442" s="156"/>
      <c r="G442" s="157"/>
      <c r="H442" s="158">
        <f t="shared" si="27"/>
        <v>0</v>
      </c>
      <c r="I442" s="159">
        <f t="shared" si="27"/>
        <v>0</v>
      </c>
      <c r="J442" s="159">
        <f t="shared" si="27"/>
        <v>0</v>
      </c>
      <c r="K442" s="160">
        <f t="shared" si="28"/>
        <v>0</v>
      </c>
      <c r="L442" s="149"/>
    </row>
    <row r="443" spans="1:12" s="5" customFormat="1" ht="14.1" customHeight="1" x14ac:dyDescent="0.25">
      <c r="A443" s="155">
        <v>16</v>
      </c>
      <c r="B443" s="193">
        <f t="shared" si="26"/>
        <v>0</v>
      </c>
      <c r="C443" s="193">
        <f t="shared" si="26"/>
        <v>0</v>
      </c>
      <c r="D443" s="286">
        <f t="shared" si="26"/>
        <v>0</v>
      </c>
      <c r="E443" s="311">
        <v>0</v>
      </c>
      <c r="F443" s="156"/>
      <c r="G443" s="157"/>
      <c r="H443" s="158">
        <f t="shared" si="27"/>
        <v>0</v>
      </c>
      <c r="I443" s="159">
        <f t="shared" si="27"/>
        <v>0</v>
      </c>
      <c r="J443" s="159">
        <f t="shared" si="27"/>
        <v>0</v>
      </c>
      <c r="K443" s="160">
        <f t="shared" si="28"/>
        <v>0</v>
      </c>
      <c r="L443" s="149"/>
    </row>
    <row r="444" spans="1:12" s="5" customFormat="1" ht="9.9499999999999993" customHeight="1" x14ac:dyDescent="0.25">
      <c r="A444" s="132"/>
      <c r="B444" s="229"/>
      <c r="C444" s="229"/>
      <c r="D444" s="287"/>
      <c r="E444" s="312"/>
      <c r="F444" s="161"/>
      <c r="G444" s="162"/>
      <c r="H444" s="163"/>
      <c r="I444" s="164"/>
      <c r="J444" s="164"/>
      <c r="K444" s="165"/>
      <c r="L444" s="149"/>
    </row>
    <row r="445" spans="1:12" s="5" customFormat="1" ht="5.0999999999999996" customHeight="1" x14ac:dyDescent="0.25">
      <c r="A445" s="132"/>
      <c r="B445" s="230"/>
      <c r="C445" s="230"/>
      <c r="D445" s="235"/>
      <c r="E445" s="313"/>
      <c r="F445" s="167"/>
      <c r="G445" s="167"/>
      <c r="H445" s="167"/>
      <c r="I445" s="168"/>
      <c r="J445" s="383"/>
      <c r="K445" s="358"/>
      <c r="L445" s="133"/>
    </row>
    <row r="446" spans="1:12" s="5" customFormat="1" ht="16.5" customHeight="1" x14ac:dyDescent="0.3">
      <c r="A446" s="132"/>
      <c r="B446" s="231"/>
      <c r="C446" s="231"/>
      <c r="D446" s="267"/>
      <c r="E446" s="309"/>
      <c r="F446" s="133"/>
      <c r="G446" s="133"/>
      <c r="H446" s="133"/>
      <c r="I446" s="169" t="s">
        <v>14</v>
      </c>
      <c r="J446" s="384">
        <f>SUM(K428:K443)</f>
        <v>2274750</v>
      </c>
      <c r="K446" s="385"/>
      <c r="L446" s="149"/>
    </row>
    <row r="447" spans="1:12" s="5" customFormat="1" ht="5.0999999999999996" customHeight="1" x14ac:dyDescent="0.3">
      <c r="A447" s="132"/>
      <c r="B447" s="231"/>
      <c r="C447" s="231"/>
      <c r="D447" s="267"/>
      <c r="E447" s="309"/>
      <c r="F447" s="133"/>
      <c r="G447" s="133"/>
      <c r="H447" s="133"/>
      <c r="I447" s="170"/>
      <c r="J447" s="386"/>
      <c r="K447" s="386"/>
      <c r="L447" s="133"/>
    </row>
    <row r="448" spans="1:12" s="5" customFormat="1" ht="16.5" customHeight="1" x14ac:dyDescent="0.3">
      <c r="A448" s="132"/>
      <c r="B448" s="231"/>
      <c r="C448" s="231"/>
      <c r="D448" s="267"/>
      <c r="E448" s="309"/>
      <c r="F448" s="133"/>
      <c r="G448" s="133"/>
      <c r="H448" s="133"/>
      <c r="I448" s="169" t="s">
        <v>15</v>
      </c>
      <c r="J448" s="171">
        <f>J410</f>
        <v>0</v>
      </c>
      <c r="K448" s="172">
        <f>J446*J448</f>
        <v>0</v>
      </c>
      <c r="L448" s="173"/>
    </row>
    <row r="449" spans="1:12" s="5" customFormat="1" ht="5.0999999999999996" customHeight="1" x14ac:dyDescent="0.3">
      <c r="A449" s="132"/>
      <c r="B449" s="231"/>
      <c r="C449" s="231"/>
      <c r="D449" s="267"/>
      <c r="E449" s="309"/>
      <c r="F449" s="133"/>
      <c r="G449" s="133"/>
      <c r="H449" s="133"/>
      <c r="I449" s="170"/>
      <c r="J449" s="358"/>
      <c r="K449" s="358"/>
      <c r="L449" s="133"/>
    </row>
    <row r="450" spans="1:12" s="5" customFormat="1" ht="16.5" customHeight="1" x14ac:dyDescent="0.3">
      <c r="A450" s="132"/>
      <c r="B450" s="232" t="s">
        <v>16</v>
      </c>
      <c r="C450" s="232"/>
      <c r="D450" s="267"/>
      <c r="E450" s="309" t="s">
        <v>17</v>
      </c>
      <c r="F450" s="133"/>
      <c r="G450" s="133"/>
      <c r="H450" s="133"/>
      <c r="I450" s="169" t="s">
        <v>27</v>
      </c>
      <c r="J450" s="356">
        <f>((J446/1.11)+(K448/1.11))*11%</f>
        <v>225425.67567567565</v>
      </c>
      <c r="K450" s="357"/>
      <c r="L450" s="174"/>
    </row>
    <row r="451" spans="1:12" s="5" customFormat="1" ht="5.0999999999999996" customHeight="1" x14ac:dyDescent="0.3">
      <c r="A451" s="132"/>
      <c r="B451" s="231"/>
      <c r="C451" s="231"/>
      <c r="D451" s="267"/>
      <c r="E451" s="309"/>
      <c r="F451" s="133"/>
      <c r="G451" s="133"/>
      <c r="H451" s="133"/>
      <c r="I451" s="170"/>
      <c r="J451" s="358"/>
      <c r="K451" s="358"/>
      <c r="L451" s="133"/>
    </row>
    <row r="452" spans="1:12" s="5" customFormat="1" ht="16.5" customHeight="1" x14ac:dyDescent="0.3">
      <c r="A452" s="132"/>
      <c r="B452" s="233"/>
      <c r="C452" s="253"/>
      <c r="D452" s="267"/>
      <c r="E452" s="309"/>
      <c r="F452" s="133"/>
      <c r="G452" s="133"/>
      <c r="H452" s="133"/>
      <c r="I452" s="169" t="s">
        <v>18</v>
      </c>
      <c r="J452" s="175"/>
      <c r="K452" s="176">
        <f>J446-K448</f>
        <v>2274750</v>
      </c>
      <c r="L452" s="174"/>
    </row>
    <row r="453" spans="1:12" s="5" customFormat="1" ht="7.5" customHeight="1" x14ac:dyDescent="0.25">
      <c r="A453" s="177"/>
      <c r="B453" s="234"/>
      <c r="C453" s="234"/>
      <c r="D453" s="235"/>
      <c r="E453" s="314"/>
      <c r="F453" s="166"/>
      <c r="G453" s="133"/>
      <c r="H453" s="133"/>
      <c r="I453" s="179"/>
      <c r="J453" s="178"/>
      <c r="K453" s="166"/>
      <c r="L453" s="167"/>
    </row>
    <row r="454" spans="1:12" s="5" customFormat="1" ht="13.5" customHeight="1" x14ac:dyDescent="0.25">
      <c r="A454" s="132"/>
      <c r="B454" s="235" t="s">
        <v>19</v>
      </c>
      <c r="C454" s="234"/>
      <c r="D454" s="235"/>
      <c r="E454" s="309"/>
      <c r="F454" s="133"/>
      <c r="G454" s="133"/>
      <c r="H454" s="184"/>
      <c r="I454" s="185" t="s">
        <v>29</v>
      </c>
      <c r="J454" s="359" t="str">
        <f>J416</f>
        <v>NOVI / CONDRO</v>
      </c>
      <c r="K454" s="360"/>
      <c r="L454" s="133"/>
    </row>
    <row r="455" spans="1:12" s="5" customFormat="1" ht="13.5" customHeight="1" x14ac:dyDescent="0.25">
      <c r="A455" s="177"/>
      <c r="B455" s="236"/>
      <c r="C455" s="254"/>
      <c r="D455" s="235"/>
      <c r="E455" s="309"/>
      <c r="F455" s="133"/>
      <c r="G455" s="133"/>
      <c r="H455" s="184"/>
      <c r="I455" s="186" t="s">
        <v>28</v>
      </c>
      <c r="J455" s="359">
        <f>J417</f>
        <v>0</v>
      </c>
      <c r="K455" s="360"/>
      <c r="L455" s="167"/>
    </row>
    <row r="456" spans="1:12" s="5" customFormat="1" ht="7.5" customHeight="1" x14ac:dyDescent="0.25">
      <c r="A456" s="177"/>
      <c r="B456" s="236"/>
      <c r="C456" s="254"/>
      <c r="D456" s="235"/>
      <c r="E456" s="309"/>
      <c r="F456" s="133"/>
      <c r="G456" s="133"/>
      <c r="H456" s="184"/>
      <c r="I456" s="186"/>
      <c r="J456" s="190"/>
      <c r="K456" s="190"/>
      <c r="L456" s="167"/>
    </row>
    <row r="457" spans="1:12" ht="7.5" customHeight="1" x14ac:dyDescent="0.25">
      <c r="A457" s="1"/>
      <c r="I457" s="3"/>
      <c r="J457" s="3"/>
    </row>
    <row r="458" spans="1:12" s="5" customFormat="1" ht="16.5" customHeight="1" x14ac:dyDescent="0.3">
      <c r="A458" s="4"/>
      <c r="B458" s="195" t="s">
        <v>0</v>
      </c>
      <c r="C458" s="237"/>
      <c r="D458" s="270" t="s">
        <v>1</v>
      </c>
      <c r="E458" s="315">
        <v>22090005</v>
      </c>
      <c r="G458" s="6" t="s">
        <v>2</v>
      </c>
      <c r="H458" s="387" t="s">
        <v>30</v>
      </c>
      <c r="I458" s="387"/>
      <c r="J458" s="387"/>
      <c r="K458" s="388"/>
      <c r="L458" s="7"/>
    </row>
    <row r="459" spans="1:12" s="5" customFormat="1" ht="7.5" customHeight="1" x14ac:dyDescent="0.3">
      <c r="A459" s="4"/>
      <c r="B459" s="196"/>
      <c r="C459" s="238"/>
      <c r="D459" s="255"/>
      <c r="E459" s="290"/>
      <c r="F459" s="391" t="s">
        <v>3</v>
      </c>
      <c r="G459" s="8"/>
      <c r="H459" s="389"/>
      <c r="I459" s="389"/>
      <c r="J459" s="389"/>
      <c r="K459" s="390"/>
      <c r="L459" s="7"/>
    </row>
    <row r="460" spans="1:12" s="5" customFormat="1" ht="16.5" customHeight="1" x14ac:dyDescent="0.3">
      <c r="A460" s="4"/>
      <c r="B460" s="195" t="s">
        <v>4</v>
      </c>
      <c r="C460" s="237"/>
      <c r="D460" s="392">
        <v>44812</v>
      </c>
      <c r="E460" s="393"/>
      <c r="F460" s="391"/>
      <c r="G460" s="9"/>
      <c r="H460" s="394" t="s">
        <v>31</v>
      </c>
      <c r="I460" s="394"/>
      <c r="J460" s="394"/>
      <c r="K460" s="395"/>
      <c r="L460" s="9"/>
    </row>
    <row r="461" spans="1:12" s="5" customFormat="1" ht="7.5" customHeight="1" x14ac:dyDescent="0.3">
      <c r="A461" s="4"/>
      <c r="B461" s="196"/>
      <c r="C461" s="238"/>
      <c r="D461" s="255"/>
      <c r="E461" s="290"/>
      <c r="F461" s="391"/>
      <c r="G461" s="9"/>
      <c r="H461" s="396" t="s">
        <v>32</v>
      </c>
      <c r="I461" s="396"/>
      <c r="J461" s="396"/>
      <c r="K461" s="397"/>
      <c r="L461" s="10"/>
    </row>
    <row r="462" spans="1:12" s="5" customFormat="1" ht="16.5" customHeight="1" x14ac:dyDescent="0.4">
      <c r="A462" s="4"/>
      <c r="B462" s="195" t="s">
        <v>5</v>
      </c>
      <c r="C462" s="237"/>
      <c r="D462" s="271" t="s">
        <v>62</v>
      </c>
      <c r="E462" s="289"/>
      <c r="F462" s="11"/>
      <c r="G462" s="12"/>
      <c r="H462" s="398"/>
      <c r="I462" s="398"/>
      <c r="J462" s="398"/>
      <c r="K462" s="399"/>
      <c r="L462" s="10"/>
    </row>
    <row r="463" spans="1:12" s="5" customFormat="1" ht="7.5" customHeight="1" x14ac:dyDescent="0.45">
      <c r="A463" s="4"/>
      <c r="B463" s="197"/>
      <c r="C463" s="239"/>
      <c r="D463" s="259"/>
      <c r="E463" s="291"/>
      <c r="F463" s="13"/>
      <c r="I463" s="14"/>
      <c r="J463" s="14"/>
      <c r="K463" s="15"/>
    </row>
    <row r="464" spans="1:12" s="5" customFormat="1" ht="14.25" thickBot="1" x14ac:dyDescent="0.3">
      <c r="A464" s="4"/>
      <c r="B464" s="198" t="s">
        <v>6</v>
      </c>
      <c r="C464" s="198" t="s">
        <v>7</v>
      </c>
      <c r="D464" s="272" t="s">
        <v>8</v>
      </c>
      <c r="E464" s="260"/>
      <c r="F464" s="17" t="s">
        <v>9</v>
      </c>
      <c r="G464" s="18"/>
      <c r="H464" s="16" t="s">
        <v>10</v>
      </c>
      <c r="I464" s="19" t="s">
        <v>11</v>
      </c>
      <c r="J464" s="19" t="s">
        <v>12</v>
      </c>
      <c r="K464" s="20" t="s">
        <v>13</v>
      </c>
      <c r="L464" s="21"/>
    </row>
    <row r="465" spans="1:12" s="5" customFormat="1" ht="9.9499999999999993" customHeight="1" thickTop="1" x14ac:dyDescent="0.25">
      <c r="A465" s="4"/>
      <c r="B465" s="199"/>
      <c r="C465" s="240"/>
      <c r="D465" s="273"/>
      <c r="E465" s="261"/>
      <c r="F465" s="23"/>
      <c r="G465" s="24"/>
      <c r="H465" s="22"/>
      <c r="I465" s="25"/>
      <c r="J465" s="25"/>
      <c r="K465" s="26"/>
      <c r="L465" s="21"/>
    </row>
    <row r="466" spans="1:12" s="5" customFormat="1" ht="14.1" customHeight="1" x14ac:dyDescent="0.25">
      <c r="A466" s="27">
        <v>1</v>
      </c>
      <c r="B466" s="200">
        <v>432</v>
      </c>
      <c r="C466" s="200" t="s">
        <v>34</v>
      </c>
      <c r="D466" s="274">
        <v>3</v>
      </c>
      <c r="E466" s="292" t="s">
        <v>39</v>
      </c>
      <c r="F466" s="28"/>
      <c r="G466" s="29"/>
      <c r="H466" s="30">
        <v>39000</v>
      </c>
      <c r="I466" s="31">
        <v>0.13500000000000001</v>
      </c>
      <c r="J466" s="31"/>
      <c r="K466" s="32">
        <f t="shared" ref="K466:K481" si="29">(B466*H466-((B466*H466)*I466))-((B466*H466-((B466*H466)*I466))*J466)</f>
        <v>14573520</v>
      </c>
      <c r="L466" s="21"/>
    </row>
    <row r="467" spans="1:12" s="5" customFormat="1" ht="14.1" customHeight="1" x14ac:dyDescent="0.25">
      <c r="A467" s="27">
        <v>2</v>
      </c>
      <c r="B467" s="200">
        <v>48</v>
      </c>
      <c r="C467" s="200" t="s">
        <v>34</v>
      </c>
      <c r="D467" s="274">
        <v>1</v>
      </c>
      <c r="E467" s="292" t="s">
        <v>63</v>
      </c>
      <c r="F467" s="28"/>
      <c r="G467" s="29"/>
      <c r="H467" s="30">
        <v>41400</v>
      </c>
      <c r="I467" s="31">
        <v>0.13500000000000001</v>
      </c>
      <c r="J467" s="31"/>
      <c r="K467" s="32">
        <f t="shared" si="29"/>
        <v>1718928</v>
      </c>
      <c r="L467" s="21"/>
    </row>
    <row r="468" spans="1:12" s="5" customFormat="1" ht="14.1" customHeight="1" x14ac:dyDescent="0.25">
      <c r="A468" s="27">
        <v>3</v>
      </c>
      <c r="B468" s="200">
        <v>48</v>
      </c>
      <c r="C468" s="200" t="s">
        <v>34</v>
      </c>
      <c r="D468" s="274">
        <v>1</v>
      </c>
      <c r="E468" s="292" t="s">
        <v>64</v>
      </c>
      <c r="F468" s="28"/>
      <c r="G468" s="29"/>
      <c r="H468" s="30">
        <v>33000</v>
      </c>
      <c r="I468" s="31">
        <v>0.13500000000000001</v>
      </c>
      <c r="J468" s="31"/>
      <c r="K468" s="32">
        <f t="shared" si="29"/>
        <v>1370160</v>
      </c>
      <c r="L468" s="21"/>
    </row>
    <row r="469" spans="1:12" s="5" customFormat="1" ht="14.1" customHeight="1" x14ac:dyDescent="0.25">
      <c r="A469" s="27">
        <v>4</v>
      </c>
      <c r="B469" s="200">
        <v>48</v>
      </c>
      <c r="C469" s="200" t="s">
        <v>49</v>
      </c>
      <c r="D469" s="274">
        <v>1</v>
      </c>
      <c r="E469" s="292" t="s">
        <v>65</v>
      </c>
      <c r="F469" s="28"/>
      <c r="G469" s="29"/>
      <c r="H469" s="30">
        <v>56000</v>
      </c>
      <c r="I469" s="31">
        <v>0.1</v>
      </c>
      <c r="J469" s="31"/>
      <c r="K469" s="32">
        <f t="shared" si="29"/>
        <v>2419200</v>
      </c>
      <c r="L469" s="21"/>
    </row>
    <row r="470" spans="1:12" s="5" customFormat="1" ht="14.1" customHeight="1" x14ac:dyDescent="0.25">
      <c r="A470" s="27">
        <v>5</v>
      </c>
      <c r="B470" s="200"/>
      <c r="C470" s="200"/>
      <c r="D470" s="274"/>
      <c r="E470" s="292"/>
      <c r="F470" s="28"/>
      <c r="G470" s="29"/>
      <c r="H470" s="30"/>
      <c r="I470" s="31"/>
      <c r="J470" s="31"/>
      <c r="K470" s="32">
        <f t="shared" si="29"/>
        <v>0</v>
      </c>
      <c r="L470" s="21"/>
    </row>
    <row r="471" spans="1:12" s="5" customFormat="1" ht="14.1" customHeight="1" x14ac:dyDescent="0.25">
      <c r="A471" s="27">
        <v>6</v>
      </c>
      <c r="B471" s="200"/>
      <c r="C471" s="200"/>
      <c r="D471" s="274"/>
      <c r="E471" s="292"/>
      <c r="F471" s="28"/>
      <c r="G471" s="29"/>
      <c r="H471" s="30"/>
      <c r="I471" s="31"/>
      <c r="J471" s="31"/>
      <c r="K471" s="32">
        <f t="shared" si="29"/>
        <v>0</v>
      </c>
      <c r="L471" s="21"/>
    </row>
    <row r="472" spans="1:12" s="5" customFormat="1" ht="14.1" customHeight="1" x14ac:dyDescent="0.25">
      <c r="A472" s="27">
        <v>7</v>
      </c>
      <c r="B472" s="200"/>
      <c r="C472" s="200"/>
      <c r="D472" s="274"/>
      <c r="E472" s="292"/>
      <c r="F472" s="28"/>
      <c r="G472" s="29"/>
      <c r="H472" s="30"/>
      <c r="I472" s="31"/>
      <c r="J472" s="31"/>
      <c r="K472" s="32">
        <f t="shared" si="29"/>
        <v>0</v>
      </c>
      <c r="L472" s="21"/>
    </row>
    <row r="473" spans="1:12" s="5" customFormat="1" ht="14.1" customHeight="1" x14ac:dyDescent="0.25">
      <c r="A473" s="27">
        <v>8</v>
      </c>
      <c r="B473" s="200"/>
      <c r="C473" s="200"/>
      <c r="D473" s="274"/>
      <c r="E473" s="293"/>
      <c r="F473" s="28"/>
      <c r="G473" s="29"/>
      <c r="H473" s="30"/>
      <c r="I473" s="31"/>
      <c r="J473" s="31"/>
      <c r="K473" s="32">
        <f t="shared" si="29"/>
        <v>0</v>
      </c>
      <c r="L473" s="21"/>
    </row>
    <row r="474" spans="1:12" s="5" customFormat="1" ht="14.1" customHeight="1" x14ac:dyDescent="0.25">
      <c r="A474" s="27">
        <v>9</v>
      </c>
      <c r="B474" s="200"/>
      <c r="C474" s="200"/>
      <c r="D474" s="274"/>
      <c r="E474" s="292"/>
      <c r="F474" s="28"/>
      <c r="G474" s="29"/>
      <c r="H474" s="30"/>
      <c r="I474" s="31"/>
      <c r="J474" s="31"/>
      <c r="K474" s="32">
        <f t="shared" si="29"/>
        <v>0</v>
      </c>
      <c r="L474" s="21"/>
    </row>
    <row r="475" spans="1:12" s="5" customFormat="1" ht="14.1" customHeight="1" x14ac:dyDescent="0.25">
      <c r="A475" s="27">
        <v>10</v>
      </c>
      <c r="B475" s="200"/>
      <c r="C475" s="200"/>
      <c r="D475" s="274"/>
      <c r="E475" s="292"/>
      <c r="F475" s="28"/>
      <c r="G475" s="29"/>
      <c r="H475" s="30"/>
      <c r="I475" s="31"/>
      <c r="J475" s="31"/>
      <c r="K475" s="32">
        <f t="shared" si="29"/>
        <v>0</v>
      </c>
      <c r="L475" s="21"/>
    </row>
    <row r="476" spans="1:12" s="5" customFormat="1" ht="14.1" customHeight="1" x14ac:dyDescent="0.25">
      <c r="A476" s="27">
        <v>11</v>
      </c>
      <c r="B476" s="200"/>
      <c r="C476" s="200"/>
      <c r="D476" s="274"/>
      <c r="E476" s="292"/>
      <c r="F476" s="28"/>
      <c r="G476" s="29"/>
      <c r="H476" s="30"/>
      <c r="I476" s="31"/>
      <c r="J476" s="31"/>
      <c r="K476" s="32">
        <f t="shared" si="29"/>
        <v>0</v>
      </c>
      <c r="L476" s="21"/>
    </row>
    <row r="477" spans="1:12" s="5" customFormat="1" ht="14.1" customHeight="1" x14ac:dyDescent="0.25">
      <c r="A477" s="27">
        <v>12</v>
      </c>
      <c r="B477" s="200"/>
      <c r="C477" s="200"/>
      <c r="D477" s="274"/>
      <c r="E477" s="292"/>
      <c r="F477" s="28"/>
      <c r="G477" s="29"/>
      <c r="H477" s="30"/>
      <c r="I477" s="31"/>
      <c r="J477" s="31"/>
      <c r="K477" s="32">
        <f t="shared" si="29"/>
        <v>0</v>
      </c>
      <c r="L477" s="21"/>
    </row>
    <row r="478" spans="1:12" s="5" customFormat="1" ht="14.1" customHeight="1" x14ac:dyDescent="0.25">
      <c r="A478" s="27">
        <v>13</v>
      </c>
      <c r="B478" s="200"/>
      <c r="C478" s="200"/>
      <c r="D478" s="274"/>
      <c r="E478" s="292"/>
      <c r="F478" s="28"/>
      <c r="G478" s="29"/>
      <c r="H478" s="30"/>
      <c r="I478" s="31"/>
      <c r="J478" s="31"/>
      <c r="K478" s="32">
        <f t="shared" si="29"/>
        <v>0</v>
      </c>
      <c r="L478" s="21"/>
    </row>
    <row r="479" spans="1:12" s="5" customFormat="1" ht="14.1" customHeight="1" x14ac:dyDescent="0.25">
      <c r="A479" s="27">
        <v>14</v>
      </c>
      <c r="B479" s="200"/>
      <c r="C479" s="200"/>
      <c r="D479" s="274"/>
      <c r="E479" s="292"/>
      <c r="F479" s="28"/>
      <c r="G479" s="29"/>
      <c r="H479" s="30"/>
      <c r="I479" s="31"/>
      <c r="J479" s="31"/>
      <c r="K479" s="32">
        <f t="shared" si="29"/>
        <v>0</v>
      </c>
      <c r="L479" s="21"/>
    </row>
    <row r="480" spans="1:12" s="5" customFormat="1" ht="14.1" customHeight="1" x14ac:dyDescent="0.25">
      <c r="A480" s="27">
        <v>15</v>
      </c>
      <c r="B480" s="200"/>
      <c r="C480" s="200"/>
      <c r="D480" s="274"/>
      <c r="E480" s="292"/>
      <c r="F480" s="28"/>
      <c r="G480" s="29"/>
      <c r="H480" s="30"/>
      <c r="I480" s="31"/>
      <c r="J480" s="31"/>
      <c r="K480" s="32">
        <f t="shared" si="29"/>
        <v>0</v>
      </c>
      <c r="L480" s="21"/>
    </row>
    <row r="481" spans="1:12" s="5" customFormat="1" ht="14.1" customHeight="1" x14ac:dyDescent="0.25">
      <c r="A481" s="27">
        <v>16</v>
      </c>
      <c r="B481" s="200"/>
      <c r="C481" s="200"/>
      <c r="D481" s="274"/>
      <c r="E481" s="293"/>
      <c r="F481" s="28"/>
      <c r="G481" s="29"/>
      <c r="H481" s="30"/>
      <c r="I481" s="31"/>
      <c r="J481" s="31"/>
      <c r="K481" s="32">
        <f t="shared" si="29"/>
        <v>0</v>
      </c>
      <c r="L481" s="21"/>
    </row>
    <row r="482" spans="1:12" s="5" customFormat="1" ht="9.9499999999999993" customHeight="1" x14ac:dyDescent="0.25">
      <c r="A482" s="4"/>
      <c r="B482" s="201"/>
      <c r="C482" s="201"/>
      <c r="D482" s="275"/>
      <c r="E482" s="294"/>
      <c r="F482" s="33"/>
      <c r="G482" s="34"/>
      <c r="H482" s="35"/>
      <c r="I482" s="36"/>
      <c r="J482" s="36"/>
      <c r="K482" s="37"/>
      <c r="L482" s="21"/>
    </row>
    <row r="483" spans="1:12" s="5" customFormat="1" ht="5.0999999999999996" customHeight="1" x14ac:dyDescent="0.25">
      <c r="A483" s="4"/>
      <c r="B483" s="202"/>
      <c r="C483" s="202"/>
      <c r="D483" s="207"/>
      <c r="E483" s="295"/>
      <c r="F483" s="38"/>
      <c r="G483" s="38"/>
      <c r="H483" s="38"/>
      <c r="I483" s="39"/>
      <c r="J483" s="400"/>
      <c r="K483" s="394"/>
    </row>
    <row r="484" spans="1:12" s="5" customFormat="1" ht="16.5" customHeight="1" x14ac:dyDescent="0.3">
      <c r="A484" s="4"/>
      <c r="B484" s="203"/>
      <c r="C484" s="203"/>
      <c r="D484" s="259"/>
      <c r="E484" s="291"/>
      <c r="I484" s="40" t="s">
        <v>14</v>
      </c>
      <c r="J484" s="401">
        <f>SUM(K466:K481)</f>
        <v>20081808</v>
      </c>
      <c r="K484" s="402"/>
      <c r="L484" s="21"/>
    </row>
    <row r="485" spans="1:12" s="5" customFormat="1" ht="5.0999999999999996" customHeight="1" x14ac:dyDescent="0.3">
      <c r="A485" s="4"/>
      <c r="B485" s="203"/>
      <c r="C485" s="203"/>
      <c r="D485" s="259"/>
      <c r="E485" s="291"/>
      <c r="I485" s="41"/>
      <c r="J485" s="403"/>
      <c r="K485" s="403"/>
    </row>
    <row r="486" spans="1:12" s="5" customFormat="1" ht="16.5" customHeight="1" x14ac:dyDescent="0.3">
      <c r="A486" s="4"/>
      <c r="B486" s="203"/>
      <c r="C486" s="203"/>
      <c r="D486" s="259"/>
      <c r="E486" s="291"/>
      <c r="I486" s="40" t="s">
        <v>15</v>
      </c>
      <c r="J486" s="42"/>
      <c r="K486" s="43">
        <f>J484*J486</f>
        <v>0</v>
      </c>
      <c r="L486" s="44"/>
    </row>
    <row r="487" spans="1:12" s="5" customFormat="1" ht="5.0999999999999996" customHeight="1" x14ac:dyDescent="0.3">
      <c r="A487" s="4"/>
      <c r="B487" s="203"/>
      <c r="C487" s="203"/>
      <c r="D487" s="259"/>
      <c r="E487" s="291"/>
      <c r="I487" s="41"/>
      <c r="J487" s="394"/>
      <c r="K487" s="394"/>
    </row>
    <row r="488" spans="1:12" s="5" customFormat="1" ht="16.5" customHeight="1" x14ac:dyDescent="0.3">
      <c r="A488" s="4"/>
      <c r="B488" s="204" t="s">
        <v>16</v>
      </c>
      <c r="C488" s="204"/>
      <c r="D488" s="259"/>
      <c r="E488" s="291" t="s">
        <v>17</v>
      </c>
      <c r="I488" s="40" t="s">
        <v>27</v>
      </c>
      <c r="J488" s="404">
        <f>((J484/1.11)+(K486/1.11))*11%</f>
        <v>1990089.0810810812</v>
      </c>
      <c r="K488" s="405"/>
      <c r="L488" s="45"/>
    </row>
    <row r="489" spans="1:12" s="5" customFormat="1" ht="5.0999999999999996" customHeight="1" x14ac:dyDescent="0.3">
      <c r="A489" s="4"/>
      <c r="B489" s="203"/>
      <c r="C489" s="203"/>
      <c r="D489" s="259"/>
      <c r="E489" s="291"/>
      <c r="I489" s="41"/>
      <c r="J489" s="394"/>
      <c r="K489" s="394"/>
    </row>
    <row r="490" spans="1:12" s="5" customFormat="1" ht="16.5" customHeight="1" x14ac:dyDescent="0.3">
      <c r="A490" s="4"/>
      <c r="B490" s="205"/>
      <c r="C490" s="241"/>
      <c r="D490" s="259"/>
      <c r="E490" s="291"/>
      <c r="I490" s="40" t="s">
        <v>18</v>
      </c>
      <c r="J490" s="46"/>
      <c r="K490" s="47">
        <f>J484-K486</f>
        <v>20081808</v>
      </c>
      <c r="L490" s="45"/>
    </row>
    <row r="491" spans="1:12" s="5" customFormat="1" ht="7.5" customHeight="1" x14ac:dyDescent="0.25">
      <c r="A491" s="48"/>
      <c r="B491" s="206"/>
      <c r="C491" s="206"/>
      <c r="D491" s="207"/>
      <c r="E491" s="296"/>
      <c r="F491" s="60"/>
      <c r="I491" s="76"/>
      <c r="J491" s="77"/>
      <c r="K491" s="60"/>
      <c r="L491" s="38"/>
    </row>
    <row r="492" spans="1:12" s="5" customFormat="1" ht="13.5" customHeight="1" x14ac:dyDescent="0.25">
      <c r="A492" s="4"/>
      <c r="B492" s="207" t="s">
        <v>19</v>
      </c>
      <c r="C492" s="206"/>
      <c r="D492" s="207"/>
      <c r="E492" s="291"/>
      <c r="H492" s="180"/>
      <c r="I492" s="181" t="s">
        <v>29</v>
      </c>
      <c r="J492" s="406" t="s">
        <v>36</v>
      </c>
      <c r="K492" s="407"/>
    </row>
    <row r="493" spans="1:12" s="5" customFormat="1" ht="13.5" customHeight="1" x14ac:dyDescent="0.25">
      <c r="A493" s="48"/>
      <c r="B493" s="208"/>
      <c r="C493" s="242"/>
      <c r="D493" s="207"/>
      <c r="E493" s="291"/>
      <c r="H493" s="180"/>
      <c r="I493" s="182" t="s">
        <v>28</v>
      </c>
      <c r="J493" s="406"/>
      <c r="K493" s="407"/>
      <c r="L493" s="38"/>
    </row>
    <row r="494" spans="1:12" s="5" customFormat="1" ht="7.5" customHeight="1" x14ac:dyDescent="0.25">
      <c r="A494" s="48"/>
      <c r="B494" s="208"/>
      <c r="C494" s="242"/>
      <c r="D494" s="207"/>
      <c r="E494" s="291"/>
      <c r="H494" s="180"/>
      <c r="I494" s="182"/>
      <c r="J494" s="183"/>
      <c r="K494" s="183"/>
      <c r="L494" s="38"/>
    </row>
    <row r="495" spans="1:12" ht="7.5" customHeight="1" x14ac:dyDescent="0.25">
      <c r="A495" s="78"/>
      <c r="B495" s="209"/>
      <c r="C495" s="209"/>
      <c r="D495" s="262"/>
      <c r="E495" s="297"/>
      <c r="F495" s="79"/>
      <c r="G495" s="79"/>
      <c r="H495" s="79"/>
      <c r="I495" s="80"/>
      <c r="J495" s="80"/>
      <c r="K495" s="79"/>
      <c r="L495" s="79"/>
    </row>
    <row r="496" spans="1:12" s="5" customFormat="1" ht="16.5" customHeight="1" x14ac:dyDescent="0.3">
      <c r="A496" s="81"/>
      <c r="B496" s="210" t="s">
        <v>0</v>
      </c>
      <c r="C496" s="243"/>
      <c r="D496" s="276" t="str">
        <f>D458</f>
        <v>AM</v>
      </c>
      <c r="E496" s="316">
        <v>22090005</v>
      </c>
      <c r="F496" s="82"/>
      <c r="G496" s="83" t="s">
        <v>2</v>
      </c>
      <c r="H496" s="408" t="str">
        <f>H458</f>
        <v>CV PELITA JAYA</v>
      </c>
      <c r="I496" s="408"/>
      <c r="J496" s="408"/>
      <c r="K496" s="409"/>
      <c r="L496" s="84"/>
    </row>
    <row r="497" spans="1:12" s="5" customFormat="1" ht="7.5" customHeight="1" x14ac:dyDescent="0.3">
      <c r="A497" s="81"/>
      <c r="B497" s="211"/>
      <c r="C497" s="244"/>
      <c r="D497" s="256"/>
      <c r="E497" s="299"/>
      <c r="F497" s="412" t="s">
        <v>3</v>
      </c>
      <c r="G497" s="85"/>
      <c r="H497" s="410"/>
      <c r="I497" s="410"/>
      <c r="J497" s="410"/>
      <c r="K497" s="411"/>
      <c r="L497" s="84"/>
    </row>
    <row r="498" spans="1:12" s="5" customFormat="1" ht="16.5" customHeight="1" x14ac:dyDescent="0.3">
      <c r="A498" s="81"/>
      <c r="B498" s="210" t="s">
        <v>4</v>
      </c>
      <c r="C498" s="243"/>
      <c r="D498" s="413">
        <f>D460</f>
        <v>44812</v>
      </c>
      <c r="E498" s="414"/>
      <c r="F498" s="412"/>
      <c r="G498" s="86"/>
      <c r="H498" s="415" t="str">
        <f>H460</f>
        <v>(  ANUGERAH SEJAHTERA  )</v>
      </c>
      <c r="I498" s="415"/>
      <c r="J498" s="415"/>
      <c r="K498" s="416"/>
      <c r="L498" s="86"/>
    </row>
    <row r="499" spans="1:12" s="5" customFormat="1" ht="7.5" customHeight="1" x14ac:dyDescent="0.3">
      <c r="A499" s="81"/>
      <c r="B499" s="211"/>
      <c r="C499" s="244"/>
      <c r="D499" s="256"/>
      <c r="E499" s="299"/>
      <c r="F499" s="412"/>
      <c r="G499" s="86"/>
      <c r="H499" s="417" t="str">
        <f>H461</f>
        <v>PURWOKERTO</v>
      </c>
      <c r="I499" s="417"/>
      <c r="J499" s="417"/>
      <c r="K499" s="418"/>
      <c r="L499" s="87"/>
    </row>
    <row r="500" spans="1:12" s="5" customFormat="1" ht="16.5" customHeight="1" x14ac:dyDescent="0.4">
      <c r="A500" s="81"/>
      <c r="B500" s="210" t="s">
        <v>5</v>
      </c>
      <c r="C500" s="243"/>
      <c r="D500" s="277" t="str">
        <f>D462</f>
        <v>KO 0875</v>
      </c>
      <c r="E500" s="298"/>
      <c r="F500" s="88"/>
      <c r="G500" s="89"/>
      <c r="H500" s="419"/>
      <c r="I500" s="419"/>
      <c r="J500" s="419"/>
      <c r="K500" s="420"/>
      <c r="L500" s="87"/>
    </row>
    <row r="501" spans="1:12" s="5" customFormat="1" ht="7.5" customHeight="1" x14ac:dyDescent="0.45">
      <c r="A501" s="81"/>
      <c r="B501" s="212"/>
      <c r="C501" s="245"/>
      <c r="D501" s="263"/>
      <c r="E501" s="300"/>
      <c r="F501" s="90"/>
      <c r="G501" s="82"/>
      <c r="H501" s="82"/>
      <c r="I501" s="91"/>
      <c r="J501" s="91"/>
      <c r="K501" s="92"/>
      <c r="L501" s="82"/>
    </row>
    <row r="502" spans="1:12" s="5" customFormat="1" ht="14.25" thickBot="1" x14ac:dyDescent="0.3">
      <c r="A502" s="81"/>
      <c r="B502" s="213" t="s">
        <v>6</v>
      </c>
      <c r="C502" s="213" t="s">
        <v>7</v>
      </c>
      <c r="D502" s="278" t="s">
        <v>8</v>
      </c>
      <c r="E502" s="264"/>
      <c r="F502" s="94" t="s">
        <v>9</v>
      </c>
      <c r="G502" s="95"/>
      <c r="H502" s="93" t="s">
        <v>10</v>
      </c>
      <c r="I502" s="96" t="s">
        <v>11</v>
      </c>
      <c r="J502" s="96" t="s">
        <v>12</v>
      </c>
      <c r="K502" s="97" t="s">
        <v>13</v>
      </c>
      <c r="L502" s="98"/>
    </row>
    <row r="503" spans="1:12" s="5" customFormat="1" ht="9.9499999999999993" customHeight="1" thickTop="1" x14ac:dyDescent="0.25">
      <c r="A503" s="81"/>
      <c r="B503" s="214"/>
      <c r="C503" s="246"/>
      <c r="D503" s="279"/>
      <c r="E503" s="265"/>
      <c r="F503" s="100"/>
      <c r="G503" s="101"/>
      <c r="H503" s="99"/>
      <c r="I503" s="102"/>
      <c r="J503" s="102"/>
      <c r="K503" s="103"/>
      <c r="L503" s="98"/>
    </row>
    <row r="504" spans="1:12" s="5" customFormat="1" ht="14.1" customHeight="1" x14ac:dyDescent="0.25">
      <c r="A504" s="104">
        <v>1</v>
      </c>
      <c r="B504" s="192">
        <f t="shared" ref="B504:E519" si="30">B466</f>
        <v>432</v>
      </c>
      <c r="C504" s="192" t="str">
        <f t="shared" si="30"/>
        <v>LSN</v>
      </c>
      <c r="D504" s="280">
        <f t="shared" si="30"/>
        <v>3</v>
      </c>
      <c r="E504" s="301" t="str">
        <f>E466</f>
        <v>GEL PEN KENKO HI-TECH-H 0.28 MM HITAM</v>
      </c>
      <c r="F504" s="105"/>
      <c r="G504" s="106"/>
      <c r="H504" s="107">
        <f t="shared" ref="H504:J519" si="31">H466</f>
        <v>39000</v>
      </c>
      <c r="I504" s="108">
        <f t="shared" si="31"/>
        <v>0.13500000000000001</v>
      </c>
      <c r="J504" s="108">
        <f t="shared" si="31"/>
        <v>0</v>
      </c>
      <c r="K504" s="109">
        <f t="shared" ref="K504:K519" si="32">(B504*H504-((B504*H504)*I504))-((B504*H504-((B504*H504)*I504))*J504)</f>
        <v>14573520</v>
      </c>
      <c r="L504" s="98"/>
    </row>
    <row r="505" spans="1:12" s="5" customFormat="1" ht="14.1" customHeight="1" x14ac:dyDescent="0.25">
      <c r="A505" s="104">
        <v>2</v>
      </c>
      <c r="B505" s="192">
        <f t="shared" si="30"/>
        <v>48</v>
      </c>
      <c r="C505" s="192" t="str">
        <f t="shared" si="30"/>
        <v>LSN</v>
      </c>
      <c r="D505" s="280">
        <f t="shared" si="30"/>
        <v>1</v>
      </c>
      <c r="E505" s="301" t="str">
        <f t="shared" si="30"/>
        <v>PAPER CLIP WARNA KENKO 3100</v>
      </c>
      <c r="F505" s="105"/>
      <c r="G505" s="106"/>
      <c r="H505" s="107">
        <f t="shared" si="31"/>
        <v>41400</v>
      </c>
      <c r="I505" s="108">
        <f t="shared" si="31"/>
        <v>0.13500000000000001</v>
      </c>
      <c r="J505" s="108">
        <f t="shared" si="31"/>
        <v>0</v>
      </c>
      <c r="K505" s="109">
        <f t="shared" si="32"/>
        <v>1718928</v>
      </c>
      <c r="L505" s="98"/>
    </row>
    <row r="506" spans="1:12" s="5" customFormat="1" ht="14.1" customHeight="1" x14ac:dyDescent="0.25">
      <c r="A506" s="104">
        <v>3</v>
      </c>
      <c r="B506" s="192">
        <f t="shared" si="30"/>
        <v>48</v>
      </c>
      <c r="C506" s="192" t="str">
        <f t="shared" si="30"/>
        <v>LSN</v>
      </c>
      <c r="D506" s="280">
        <f t="shared" si="30"/>
        <v>1</v>
      </c>
      <c r="E506" s="301" t="str">
        <f t="shared" si="30"/>
        <v>PUSH PIN KENKO PN-30 WARNA</v>
      </c>
      <c r="F506" s="105"/>
      <c r="G506" s="106"/>
      <c r="H506" s="107">
        <f t="shared" si="31"/>
        <v>33000</v>
      </c>
      <c r="I506" s="108">
        <f t="shared" si="31"/>
        <v>0.13500000000000001</v>
      </c>
      <c r="J506" s="108">
        <f t="shared" si="31"/>
        <v>0</v>
      </c>
      <c r="K506" s="109">
        <f t="shared" si="32"/>
        <v>1370160</v>
      </c>
      <c r="L506" s="98"/>
    </row>
    <row r="507" spans="1:12" s="5" customFormat="1" ht="14.1" customHeight="1" x14ac:dyDescent="0.25">
      <c r="A507" s="104">
        <v>4</v>
      </c>
      <c r="B507" s="192">
        <f t="shared" si="30"/>
        <v>48</v>
      </c>
      <c r="C507" s="192" t="str">
        <f t="shared" si="30"/>
        <v>BOX</v>
      </c>
      <c r="D507" s="280">
        <f t="shared" si="30"/>
        <v>1</v>
      </c>
      <c r="E507" s="301" t="str">
        <f t="shared" si="30"/>
        <v>BENSIA SF-9939 A ISI 32 PC (LOVE DADU)</v>
      </c>
      <c r="F507" s="105"/>
      <c r="G507" s="106"/>
      <c r="H507" s="107">
        <f t="shared" si="31"/>
        <v>56000</v>
      </c>
      <c r="I507" s="108">
        <f t="shared" si="31"/>
        <v>0.1</v>
      </c>
      <c r="J507" s="108">
        <f t="shared" si="31"/>
        <v>0</v>
      </c>
      <c r="K507" s="109">
        <f t="shared" si="32"/>
        <v>2419200</v>
      </c>
      <c r="L507" s="98"/>
    </row>
    <row r="508" spans="1:12" s="5" customFormat="1" ht="14.1" customHeight="1" x14ac:dyDescent="0.25">
      <c r="A508" s="104">
        <v>5</v>
      </c>
      <c r="B508" s="192">
        <f t="shared" si="30"/>
        <v>0</v>
      </c>
      <c r="C508" s="192">
        <f t="shared" si="30"/>
        <v>0</v>
      </c>
      <c r="D508" s="280">
        <f t="shared" si="30"/>
        <v>0</v>
      </c>
      <c r="E508" s="301">
        <f t="shared" si="30"/>
        <v>0</v>
      </c>
      <c r="F508" s="105"/>
      <c r="G508" s="106"/>
      <c r="H508" s="107">
        <f t="shared" si="31"/>
        <v>0</v>
      </c>
      <c r="I508" s="108">
        <f t="shared" si="31"/>
        <v>0</v>
      </c>
      <c r="J508" s="108">
        <f t="shared" si="31"/>
        <v>0</v>
      </c>
      <c r="K508" s="109">
        <f t="shared" si="32"/>
        <v>0</v>
      </c>
      <c r="L508" s="98"/>
    </row>
    <row r="509" spans="1:12" s="5" customFormat="1" ht="14.1" customHeight="1" x14ac:dyDescent="0.25">
      <c r="A509" s="104">
        <v>6</v>
      </c>
      <c r="B509" s="192">
        <f t="shared" si="30"/>
        <v>0</v>
      </c>
      <c r="C509" s="192">
        <f t="shared" si="30"/>
        <v>0</v>
      </c>
      <c r="D509" s="280">
        <f t="shared" si="30"/>
        <v>0</v>
      </c>
      <c r="E509" s="301">
        <f t="shared" ref="E509" si="33">E471</f>
        <v>0</v>
      </c>
      <c r="F509" s="105"/>
      <c r="G509" s="106"/>
      <c r="H509" s="107">
        <f t="shared" si="31"/>
        <v>0</v>
      </c>
      <c r="I509" s="108">
        <f t="shared" si="31"/>
        <v>0</v>
      </c>
      <c r="J509" s="108">
        <f t="shared" si="31"/>
        <v>0</v>
      </c>
      <c r="K509" s="109">
        <f t="shared" si="32"/>
        <v>0</v>
      </c>
      <c r="L509" s="98"/>
    </row>
    <row r="510" spans="1:12" s="5" customFormat="1" ht="14.1" customHeight="1" x14ac:dyDescent="0.25">
      <c r="A510" s="104">
        <v>7</v>
      </c>
      <c r="B510" s="192">
        <f t="shared" si="30"/>
        <v>0</v>
      </c>
      <c r="C510" s="192">
        <f t="shared" si="30"/>
        <v>0</v>
      </c>
      <c r="D510" s="280">
        <f t="shared" si="30"/>
        <v>0</v>
      </c>
      <c r="E510" s="301">
        <f t="shared" ref="E510" si="34">E472</f>
        <v>0</v>
      </c>
      <c r="F510" s="105"/>
      <c r="G510" s="106"/>
      <c r="H510" s="107">
        <f t="shared" si="31"/>
        <v>0</v>
      </c>
      <c r="I510" s="108">
        <f t="shared" si="31"/>
        <v>0</v>
      </c>
      <c r="J510" s="108">
        <f t="shared" si="31"/>
        <v>0</v>
      </c>
      <c r="K510" s="109">
        <f t="shared" si="32"/>
        <v>0</v>
      </c>
      <c r="L510" s="98"/>
    </row>
    <row r="511" spans="1:12" s="5" customFormat="1" ht="14.1" customHeight="1" x14ac:dyDescent="0.25">
      <c r="A511" s="104">
        <v>8</v>
      </c>
      <c r="B511" s="192">
        <f t="shared" si="30"/>
        <v>0</v>
      </c>
      <c r="C511" s="192">
        <f t="shared" si="30"/>
        <v>0</v>
      </c>
      <c r="D511" s="280">
        <f t="shared" si="30"/>
        <v>0</v>
      </c>
      <c r="E511" s="301">
        <f t="shared" ref="E511:E512" si="35">E473</f>
        <v>0</v>
      </c>
      <c r="F511" s="105"/>
      <c r="G511" s="106"/>
      <c r="H511" s="107">
        <f t="shared" si="31"/>
        <v>0</v>
      </c>
      <c r="I511" s="108">
        <f t="shared" si="31"/>
        <v>0</v>
      </c>
      <c r="J511" s="108">
        <f t="shared" si="31"/>
        <v>0</v>
      </c>
      <c r="K511" s="109">
        <f t="shared" si="32"/>
        <v>0</v>
      </c>
      <c r="L511" s="98"/>
    </row>
    <row r="512" spans="1:12" s="5" customFormat="1" ht="14.1" customHeight="1" x14ac:dyDescent="0.25">
      <c r="A512" s="104">
        <v>9</v>
      </c>
      <c r="B512" s="192">
        <f t="shared" si="30"/>
        <v>0</v>
      </c>
      <c r="C512" s="192">
        <f t="shared" si="30"/>
        <v>0</v>
      </c>
      <c r="D512" s="280">
        <f t="shared" si="30"/>
        <v>0</v>
      </c>
      <c r="E512" s="301">
        <f t="shared" si="35"/>
        <v>0</v>
      </c>
      <c r="F512" s="105"/>
      <c r="G512" s="106"/>
      <c r="H512" s="107">
        <f t="shared" si="31"/>
        <v>0</v>
      </c>
      <c r="I512" s="108">
        <f t="shared" si="31"/>
        <v>0</v>
      </c>
      <c r="J512" s="108">
        <f t="shared" si="31"/>
        <v>0</v>
      </c>
      <c r="K512" s="109">
        <f t="shared" si="32"/>
        <v>0</v>
      </c>
      <c r="L512" s="98"/>
    </row>
    <row r="513" spans="1:12" s="5" customFormat="1" ht="14.1" customHeight="1" x14ac:dyDescent="0.25">
      <c r="A513" s="104">
        <v>10</v>
      </c>
      <c r="B513" s="192">
        <f t="shared" si="30"/>
        <v>0</v>
      </c>
      <c r="C513" s="192">
        <f t="shared" si="30"/>
        <v>0</v>
      </c>
      <c r="D513" s="280">
        <f t="shared" si="30"/>
        <v>0</v>
      </c>
      <c r="E513" s="301">
        <f t="shared" ref="E513" si="36">E475</f>
        <v>0</v>
      </c>
      <c r="F513" s="105"/>
      <c r="G513" s="106"/>
      <c r="H513" s="107">
        <f t="shared" si="31"/>
        <v>0</v>
      </c>
      <c r="I513" s="108">
        <f t="shared" si="31"/>
        <v>0</v>
      </c>
      <c r="J513" s="108">
        <f t="shared" si="31"/>
        <v>0</v>
      </c>
      <c r="K513" s="109">
        <f t="shared" si="32"/>
        <v>0</v>
      </c>
      <c r="L513" s="98"/>
    </row>
    <row r="514" spans="1:12" s="5" customFormat="1" ht="14.1" customHeight="1" x14ac:dyDescent="0.25">
      <c r="A514" s="104">
        <v>11</v>
      </c>
      <c r="B514" s="192">
        <f t="shared" si="30"/>
        <v>0</v>
      </c>
      <c r="C514" s="192">
        <f t="shared" si="30"/>
        <v>0</v>
      </c>
      <c r="D514" s="280">
        <f t="shared" si="30"/>
        <v>0</v>
      </c>
      <c r="E514" s="301">
        <f t="shared" ref="E514" si="37">E476</f>
        <v>0</v>
      </c>
      <c r="F514" s="105"/>
      <c r="G514" s="106"/>
      <c r="H514" s="107">
        <f t="shared" si="31"/>
        <v>0</v>
      </c>
      <c r="I514" s="108">
        <f t="shared" si="31"/>
        <v>0</v>
      </c>
      <c r="J514" s="108">
        <f t="shared" si="31"/>
        <v>0</v>
      </c>
      <c r="K514" s="109">
        <f t="shared" si="32"/>
        <v>0</v>
      </c>
      <c r="L514" s="98"/>
    </row>
    <row r="515" spans="1:12" s="5" customFormat="1" ht="14.1" customHeight="1" x14ac:dyDescent="0.25">
      <c r="A515" s="104">
        <v>12</v>
      </c>
      <c r="B515" s="192">
        <f t="shared" si="30"/>
        <v>0</v>
      </c>
      <c r="C515" s="192">
        <f t="shared" si="30"/>
        <v>0</v>
      </c>
      <c r="D515" s="280">
        <f t="shared" si="30"/>
        <v>0</v>
      </c>
      <c r="E515" s="301">
        <f t="shared" ref="E515:E516" si="38">E477</f>
        <v>0</v>
      </c>
      <c r="F515" s="105"/>
      <c r="G515" s="106"/>
      <c r="H515" s="107">
        <f t="shared" si="31"/>
        <v>0</v>
      </c>
      <c r="I515" s="108">
        <f t="shared" si="31"/>
        <v>0</v>
      </c>
      <c r="J515" s="108">
        <f t="shared" si="31"/>
        <v>0</v>
      </c>
      <c r="K515" s="109">
        <f t="shared" si="32"/>
        <v>0</v>
      </c>
      <c r="L515" s="98"/>
    </row>
    <row r="516" spans="1:12" s="5" customFormat="1" ht="14.1" customHeight="1" x14ac:dyDescent="0.25">
      <c r="A516" s="104">
        <v>13</v>
      </c>
      <c r="B516" s="192">
        <f t="shared" si="30"/>
        <v>0</v>
      </c>
      <c r="C516" s="192">
        <f t="shared" si="30"/>
        <v>0</v>
      </c>
      <c r="D516" s="280">
        <f t="shared" si="30"/>
        <v>0</v>
      </c>
      <c r="E516" s="301">
        <f t="shared" si="38"/>
        <v>0</v>
      </c>
      <c r="F516" s="105"/>
      <c r="G516" s="106"/>
      <c r="H516" s="107">
        <f t="shared" si="31"/>
        <v>0</v>
      </c>
      <c r="I516" s="108">
        <f t="shared" si="31"/>
        <v>0</v>
      </c>
      <c r="J516" s="108">
        <f t="shared" si="31"/>
        <v>0</v>
      </c>
      <c r="K516" s="109">
        <f t="shared" si="32"/>
        <v>0</v>
      </c>
      <c r="L516" s="98"/>
    </row>
    <row r="517" spans="1:12" s="5" customFormat="1" ht="14.1" customHeight="1" x14ac:dyDescent="0.25">
      <c r="A517" s="104">
        <v>14</v>
      </c>
      <c r="B517" s="192">
        <f t="shared" si="30"/>
        <v>0</v>
      </c>
      <c r="C517" s="192">
        <f t="shared" si="30"/>
        <v>0</v>
      </c>
      <c r="D517" s="280">
        <f t="shared" si="30"/>
        <v>0</v>
      </c>
      <c r="E517" s="301">
        <f t="shared" ref="E517" si="39">E479</f>
        <v>0</v>
      </c>
      <c r="F517" s="105"/>
      <c r="G517" s="106"/>
      <c r="H517" s="107">
        <f t="shared" si="31"/>
        <v>0</v>
      </c>
      <c r="I517" s="108">
        <f t="shared" si="31"/>
        <v>0</v>
      </c>
      <c r="J517" s="108">
        <f t="shared" si="31"/>
        <v>0</v>
      </c>
      <c r="K517" s="109">
        <f t="shared" si="32"/>
        <v>0</v>
      </c>
      <c r="L517" s="98"/>
    </row>
    <row r="518" spans="1:12" s="5" customFormat="1" ht="14.1" customHeight="1" x14ac:dyDescent="0.25">
      <c r="A518" s="104">
        <v>15</v>
      </c>
      <c r="B518" s="192">
        <f t="shared" si="30"/>
        <v>0</v>
      </c>
      <c r="C518" s="192">
        <f t="shared" si="30"/>
        <v>0</v>
      </c>
      <c r="D518" s="280">
        <f t="shared" si="30"/>
        <v>0</v>
      </c>
      <c r="E518" s="301">
        <f t="shared" ref="E518" si="40">E480</f>
        <v>0</v>
      </c>
      <c r="F518" s="105"/>
      <c r="G518" s="106"/>
      <c r="H518" s="107">
        <f t="shared" si="31"/>
        <v>0</v>
      </c>
      <c r="I518" s="108">
        <f t="shared" si="31"/>
        <v>0</v>
      </c>
      <c r="J518" s="108">
        <f t="shared" si="31"/>
        <v>0</v>
      </c>
      <c r="K518" s="109">
        <f t="shared" si="32"/>
        <v>0</v>
      </c>
      <c r="L518" s="98"/>
    </row>
    <row r="519" spans="1:12" s="5" customFormat="1" ht="14.1" customHeight="1" x14ac:dyDescent="0.25">
      <c r="A519" s="104">
        <v>16</v>
      </c>
      <c r="B519" s="192">
        <f t="shared" si="30"/>
        <v>0</v>
      </c>
      <c r="C519" s="192">
        <f t="shared" si="30"/>
        <v>0</v>
      </c>
      <c r="D519" s="280">
        <f t="shared" si="30"/>
        <v>0</v>
      </c>
      <c r="E519" s="301">
        <f t="shared" ref="E519" si="41">E481</f>
        <v>0</v>
      </c>
      <c r="F519" s="105"/>
      <c r="G519" s="106"/>
      <c r="H519" s="107">
        <f t="shared" si="31"/>
        <v>0</v>
      </c>
      <c r="I519" s="108">
        <f t="shared" si="31"/>
        <v>0</v>
      </c>
      <c r="J519" s="108">
        <f t="shared" si="31"/>
        <v>0</v>
      </c>
      <c r="K519" s="109">
        <f t="shared" si="32"/>
        <v>0</v>
      </c>
      <c r="L519" s="98"/>
    </row>
    <row r="520" spans="1:12" s="5" customFormat="1" ht="9.9499999999999993" customHeight="1" x14ac:dyDescent="0.25">
      <c r="A520" s="81"/>
      <c r="B520" s="215"/>
      <c r="C520" s="215"/>
      <c r="D520" s="281"/>
      <c r="E520" s="303"/>
      <c r="F520" s="110"/>
      <c r="G520" s="111"/>
      <c r="H520" s="112"/>
      <c r="I520" s="113"/>
      <c r="J520" s="113"/>
      <c r="K520" s="114"/>
      <c r="L520" s="98"/>
    </row>
    <row r="521" spans="1:12" s="5" customFormat="1" ht="5.0999999999999996" customHeight="1" x14ac:dyDescent="0.25">
      <c r="A521" s="81"/>
      <c r="B521" s="216"/>
      <c r="C521" s="216"/>
      <c r="D521" s="221"/>
      <c r="E521" s="304"/>
      <c r="F521" s="116"/>
      <c r="G521" s="116"/>
      <c r="H521" s="116"/>
      <c r="I521" s="117"/>
      <c r="J521" s="361"/>
      <c r="K521" s="362"/>
      <c r="L521" s="82"/>
    </row>
    <row r="522" spans="1:12" s="5" customFormat="1" ht="16.5" customHeight="1" x14ac:dyDescent="0.3">
      <c r="A522" s="81"/>
      <c r="B522" s="217"/>
      <c r="C522" s="217"/>
      <c r="D522" s="263"/>
      <c r="E522" s="300"/>
      <c r="F522" s="82"/>
      <c r="G522" s="82"/>
      <c r="H522" s="82"/>
      <c r="I522" s="118" t="s">
        <v>14</v>
      </c>
      <c r="J522" s="363">
        <f>SUM(K504:K519)</f>
        <v>20081808</v>
      </c>
      <c r="K522" s="364"/>
      <c r="L522" s="98"/>
    </row>
    <row r="523" spans="1:12" s="5" customFormat="1" ht="5.0999999999999996" customHeight="1" x14ac:dyDescent="0.3">
      <c r="A523" s="81"/>
      <c r="B523" s="217"/>
      <c r="C523" s="217"/>
      <c r="D523" s="263"/>
      <c r="E523" s="300"/>
      <c r="F523" s="82"/>
      <c r="G523" s="82"/>
      <c r="H523" s="82"/>
      <c r="I523" s="119"/>
      <c r="J523" s="365"/>
      <c r="K523" s="365"/>
      <c r="L523" s="82"/>
    </row>
    <row r="524" spans="1:12" s="5" customFormat="1" ht="16.5" customHeight="1" x14ac:dyDescent="0.3">
      <c r="A524" s="81"/>
      <c r="B524" s="217"/>
      <c r="C524" s="217"/>
      <c r="D524" s="263"/>
      <c r="E524" s="300"/>
      <c r="F524" s="82"/>
      <c r="G524" s="82"/>
      <c r="H524" s="82"/>
      <c r="I524" s="118" t="s">
        <v>15</v>
      </c>
      <c r="J524" s="120">
        <f>J486</f>
        <v>0</v>
      </c>
      <c r="K524" s="121">
        <f>J522*J524</f>
        <v>0</v>
      </c>
      <c r="L524" s="122"/>
    </row>
    <row r="525" spans="1:12" s="5" customFormat="1" ht="5.0999999999999996" customHeight="1" x14ac:dyDescent="0.3">
      <c r="A525" s="81"/>
      <c r="B525" s="217"/>
      <c r="C525" s="217"/>
      <c r="D525" s="263"/>
      <c r="E525" s="300"/>
      <c r="F525" s="82"/>
      <c r="G525" s="82"/>
      <c r="H525" s="82"/>
      <c r="I525" s="119"/>
      <c r="J525" s="362"/>
      <c r="K525" s="362"/>
      <c r="L525" s="82"/>
    </row>
    <row r="526" spans="1:12" s="5" customFormat="1" ht="16.5" customHeight="1" x14ac:dyDescent="0.3">
      <c r="A526" s="81"/>
      <c r="B526" s="218" t="s">
        <v>16</v>
      </c>
      <c r="C526" s="218"/>
      <c r="D526" s="263"/>
      <c r="E526" s="300" t="s">
        <v>17</v>
      </c>
      <c r="F526" s="82"/>
      <c r="G526" s="82"/>
      <c r="H526" s="82"/>
      <c r="I526" s="118" t="s">
        <v>27</v>
      </c>
      <c r="J526" s="366">
        <f>((J522/1.11)+(K524/1.11))*11%</f>
        <v>1990089.0810810812</v>
      </c>
      <c r="K526" s="367"/>
      <c r="L526" s="123"/>
    </row>
    <row r="527" spans="1:12" s="5" customFormat="1" ht="5.0999999999999996" customHeight="1" x14ac:dyDescent="0.3">
      <c r="A527" s="81"/>
      <c r="B527" s="217"/>
      <c r="C527" s="217"/>
      <c r="D527" s="263"/>
      <c r="E527" s="300"/>
      <c r="F527" s="82"/>
      <c r="G527" s="82"/>
      <c r="H527" s="82"/>
      <c r="I527" s="119"/>
      <c r="J527" s="362"/>
      <c r="K527" s="362"/>
      <c r="L527" s="82"/>
    </row>
    <row r="528" spans="1:12" s="5" customFormat="1" ht="16.5" customHeight="1" x14ac:dyDescent="0.3">
      <c r="A528" s="81"/>
      <c r="B528" s="219"/>
      <c r="C528" s="247"/>
      <c r="D528" s="263"/>
      <c r="E528" s="300"/>
      <c r="F528" s="82"/>
      <c r="G528" s="82"/>
      <c r="H528" s="82"/>
      <c r="I528" s="118" t="s">
        <v>18</v>
      </c>
      <c r="J528" s="124"/>
      <c r="K528" s="125">
        <f>J522-K524</f>
        <v>20081808</v>
      </c>
      <c r="L528" s="123"/>
    </row>
    <row r="529" spans="1:12" s="5" customFormat="1" ht="7.5" customHeight="1" x14ac:dyDescent="0.25">
      <c r="A529" s="126"/>
      <c r="B529" s="220"/>
      <c r="C529" s="220"/>
      <c r="D529" s="221"/>
      <c r="E529" s="305"/>
      <c r="F529" s="115"/>
      <c r="G529" s="82"/>
      <c r="H529" s="82"/>
      <c r="I529" s="128"/>
      <c r="J529" s="127"/>
      <c r="K529" s="115"/>
      <c r="L529" s="116"/>
    </row>
    <row r="530" spans="1:12" s="5" customFormat="1" ht="13.5" customHeight="1" x14ac:dyDescent="0.25">
      <c r="A530" s="81"/>
      <c r="B530" s="221" t="s">
        <v>19</v>
      </c>
      <c r="C530" s="220"/>
      <c r="D530" s="221"/>
      <c r="E530" s="300"/>
      <c r="F530" s="82"/>
      <c r="G530" s="82"/>
      <c r="H530" s="187"/>
      <c r="I530" s="188" t="s">
        <v>29</v>
      </c>
      <c r="J530" s="368" t="str">
        <f>J492</f>
        <v>NOVI / CONDRO</v>
      </c>
      <c r="K530" s="369"/>
      <c r="L530" s="82"/>
    </row>
    <row r="531" spans="1:12" s="5" customFormat="1" ht="13.5" customHeight="1" x14ac:dyDescent="0.25">
      <c r="A531" s="126"/>
      <c r="B531" s="222"/>
      <c r="C531" s="248"/>
      <c r="D531" s="221"/>
      <c r="E531" s="300"/>
      <c r="F531" s="82"/>
      <c r="G531" s="82"/>
      <c r="H531" s="187"/>
      <c r="I531" s="189" t="s">
        <v>28</v>
      </c>
      <c r="J531" s="368">
        <f>J493</f>
        <v>0</v>
      </c>
      <c r="K531" s="369"/>
      <c r="L531" s="116"/>
    </row>
    <row r="532" spans="1:12" s="5" customFormat="1" ht="7.5" customHeight="1" x14ac:dyDescent="0.25">
      <c r="A532" s="126"/>
      <c r="B532" s="222"/>
      <c r="C532" s="248"/>
      <c r="D532" s="221"/>
      <c r="E532" s="300"/>
      <c r="F532" s="82"/>
      <c r="G532" s="82"/>
      <c r="H532" s="187"/>
      <c r="I532" s="189"/>
      <c r="J532" s="191"/>
      <c r="K532" s="191"/>
      <c r="L532" s="116"/>
    </row>
    <row r="533" spans="1:12" ht="7.5" customHeight="1" x14ac:dyDescent="0.25">
      <c r="A533" s="129"/>
      <c r="B533" s="223"/>
      <c r="C533" s="223"/>
      <c r="D533" s="266"/>
      <c r="E533" s="306"/>
      <c r="F533" s="130"/>
      <c r="G533" s="130"/>
      <c r="H533" s="130"/>
      <c r="I533" s="131"/>
      <c r="J533" s="131"/>
      <c r="K533" s="130"/>
      <c r="L533" s="130"/>
    </row>
    <row r="534" spans="1:12" s="5" customFormat="1" ht="16.5" customHeight="1" x14ac:dyDescent="0.3">
      <c r="A534" s="132"/>
      <c r="B534" s="224" t="s">
        <v>0</v>
      </c>
      <c r="C534" s="249"/>
      <c r="D534" s="282" t="str">
        <f>D496</f>
        <v>AM</v>
      </c>
      <c r="E534" s="317">
        <v>22090005</v>
      </c>
      <c r="F534" s="133"/>
      <c r="G534" s="134" t="s">
        <v>2</v>
      </c>
      <c r="H534" s="370" t="str">
        <f>H496</f>
        <v>CV PELITA JAYA</v>
      </c>
      <c r="I534" s="370"/>
      <c r="J534" s="370"/>
      <c r="K534" s="371"/>
      <c r="L534" s="135"/>
    </row>
    <row r="535" spans="1:12" s="5" customFormat="1" ht="7.5" customHeight="1" x14ac:dyDescent="0.3">
      <c r="A535" s="132"/>
      <c r="B535" s="225"/>
      <c r="C535" s="250"/>
      <c r="D535" s="257"/>
      <c r="E535" s="308"/>
      <c r="F535" s="374" t="s">
        <v>3</v>
      </c>
      <c r="G535" s="136"/>
      <c r="H535" s="372"/>
      <c r="I535" s="372"/>
      <c r="J535" s="372"/>
      <c r="K535" s="373"/>
      <c r="L535" s="135"/>
    </row>
    <row r="536" spans="1:12" s="5" customFormat="1" ht="16.5" customHeight="1" x14ac:dyDescent="0.3">
      <c r="A536" s="132"/>
      <c r="B536" s="224" t="s">
        <v>4</v>
      </c>
      <c r="C536" s="249"/>
      <c r="D536" s="375">
        <f>D498</f>
        <v>44812</v>
      </c>
      <c r="E536" s="376"/>
      <c r="F536" s="374"/>
      <c r="G536" s="137"/>
      <c r="H536" s="377" t="str">
        <f>H498</f>
        <v>(  ANUGERAH SEJAHTERA  )</v>
      </c>
      <c r="I536" s="377"/>
      <c r="J536" s="377"/>
      <c r="K536" s="378"/>
      <c r="L536" s="137"/>
    </row>
    <row r="537" spans="1:12" s="5" customFormat="1" ht="7.5" customHeight="1" x14ac:dyDescent="0.3">
      <c r="A537" s="132"/>
      <c r="B537" s="225"/>
      <c r="C537" s="250"/>
      <c r="D537" s="257"/>
      <c r="E537" s="308"/>
      <c r="F537" s="374"/>
      <c r="G537" s="137"/>
      <c r="H537" s="379" t="str">
        <f>H499</f>
        <v>PURWOKERTO</v>
      </c>
      <c r="I537" s="379"/>
      <c r="J537" s="379"/>
      <c r="K537" s="380"/>
      <c r="L537" s="138"/>
    </row>
    <row r="538" spans="1:12" s="5" customFormat="1" ht="16.5" customHeight="1" x14ac:dyDescent="0.4">
      <c r="A538" s="132"/>
      <c r="B538" s="224" t="s">
        <v>5</v>
      </c>
      <c r="C538" s="249"/>
      <c r="D538" s="283" t="str">
        <f>D500</f>
        <v>KO 0875</v>
      </c>
      <c r="E538" s="307"/>
      <c r="F538" s="139"/>
      <c r="G538" s="140"/>
      <c r="H538" s="381"/>
      <c r="I538" s="381"/>
      <c r="J538" s="381"/>
      <c r="K538" s="382"/>
      <c r="L538" s="138"/>
    </row>
    <row r="539" spans="1:12" s="5" customFormat="1" ht="7.5" customHeight="1" x14ac:dyDescent="0.45">
      <c r="A539" s="132"/>
      <c r="B539" s="226"/>
      <c r="C539" s="251"/>
      <c r="D539" s="267"/>
      <c r="E539" s="309"/>
      <c r="F539" s="141"/>
      <c r="G539" s="133"/>
      <c r="H539" s="133"/>
      <c r="I539" s="142"/>
      <c r="J539" s="142"/>
      <c r="K539" s="143"/>
      <c r="L539" s="133"/>
    </row>
    <row r="540" spans="1:12" s="5" customFormat="1" ht="14.25" thickBot="1" x14ac:dyDescent="0.3">
      <c r="A540" s="132"/>
      <c r="B540" s="227" t="s">
        <v>6</v>
      </c>
      <c r="C540" s="227" t="s">
        <v>7</v>
      </c>
      <c r="D540" s="284" t="s">
        <v>8</v>
      </c>
      <c r="E540" s="268"/>
      <c r="F540" s="145" t="s">
        <v>9</v>
      </c>
      <c r="G540" s="146"/>
      <c r="H540" s="144" t="s">
        <v>10</v>
      </c>
      <c r="I540" s="147" t="s">
        <v>11</v>
      </c>
      <c r="J540" s="147" t="s">
        <v>12</v>
      </c>
      <c r="K540" s="148" t="s">
        <v>13</v>
      </c>
      <c r="L540" s="149"/>
    </row>
    <row r="541" spans="1:12" s="5" customFormat="1" ht="9.9499999999999993" customHeight="1" thickTop="1" x14ac:dyDescent="0.25">
      <c r="A541" s="132"/>
      <c r="B541" s="228"/>
      <c r="C541" s="252"/>
      <c r="D541" s="285"/>
      <c r="E541" s="269"/>
      <c r="F541" s="151"/>
      <c r="G541" s="152"/>
      <c r="H541" s="150"/>
      <c r="I541" s="153"/>
      <c r="J541" s="153"/>
      <c r="K541" s="154"/>
      <c r="L541" s="149"/>
    </row>
    <row r="542" spans="1:12" s="5" customFormat="1" ht="14.1" customHeight="1" x14ac:dyDescent="0.25">
      <c r="A542" s="155">
        <v>1</v>
      </c>
      <c r="B542" s="193">
        <f t="shared" ref="B542:D557" si="42">B504</f>
        <v>432</v>
      </c>
      <c r="C542" s="193" t="str">
        <f t="shared" si="42"/>
        <v>LSN</v>
      </c>
      <c r="D542" s="286">
        <f t="shared" si="42"/>
        <v>3</v>
      </c>
      <c r="E542" s="310" t="str">
        <f>E466</f>
        <v>GEL PEN KENKO HI-TECH-H 0.28 MM HITAM</v>
      </c>
      <c r="F542" s="156"/>
      <c r="G542" s="157"/>
      <c r="H542" s="158">
        <f t="shared" ref="H542:J557" si="43">H504</f>
        <v>39000</v>
      </c>
      <c r="I542" s="159">
        <f t="shared" si="43"/>
        <v>0.13500000000000001</v>
      </c>
      <c r="J542" s="159">
        <f t="shared" si="43"/>
        <v>0</v>
      </c>
      <c r="K542" s="160">
        <f t="shared" ref="K542:K557" si="44">(B542*H542-((B542*H542)*I542))-((B542*H542-((B542*H542)*I542))*J542)</f>
        <v>14573520</v>
      </c>
      <c r="L542" s="149"/>
    </row>
    <row r="543" spans="1:12" s="5" customFormat="1" ht="14.1" customHeight="1" x14ac:dyDescent="0.25">
      <c r="A543" s="155">
        <v>2</v>
      </c>
      <c r="B543" s="193">
        <f t="shared" si="42"/>
        <v>48</v>
      </c>
      <c r="C543" s="193" t="str">
        <f t="shared" si="42"/>
        <v>LSN</v>
      </c>
      <c r="D543" s="286">
        <f t="shared" si="42"/>
        <v>1</v>
      </c>
      <c r="E543" s="310" t="str">
        <f t="shared" ref="E543:E557" si="45">E467</f>
        <v>PAPER CLIP WARNA KENKO 3100</v>
      </c>
      <c r="F543" s="156"/>
      <c r="G543" s="157"/>
      <c r="H543" s="158">
        <f t="shared" si="43"/>
        <v>41400</v>
      </c>
      <c r="I543" s="159">
        <f t="shared" si="43"/>
        <v>0.13500000000000001</v>
      </c>
      <c r="J543" s="159">
        <f t="shared" si="43"/>
        <v>0</v>
      </c>
      <c r="K543" s="160">
        <f t="shared" si="44"/>
        <v>1718928</v>
      </c>
      <c r="L543" s="149"/>
    </row>
    <row r="544" spans="1:12" s="5" customFormat="1" ht="14.1" customHeight="1" x14ac:dyDescent="0.25">
      <c r="A544" s="155">
        <v>3</v>
      </c>
      <c r="B544" s="193">
        <f t="shared" si="42"/>
        <v>48</v>
      </c>
      <c r="C544" s="193" t="str">
        <f t="shared" si="42"/>
        <v>LSN</v>
      </c>
      <c r="D544" s="286">
        <f t="shared" si="42"/>
        <v>1</v>
      </c>
      <c r="E544" s="310" t="str">
        <f t="shared" si="45"/>
        <v>PUSH PIN KENKO PN-30 WARNA</v>
      </c>
      <c r="F544" s="156"/>
      <c r="G544" s="157"/>
      <c r="H544" s="158">
        <f t="shared" si="43"/>
        <v>33000</v>
      </c>
      <c r="I544" s="159">
        <f t="shared" si="43"/>
        <v>0.13500000000000001</v>
      </c>
      <c r="J544" s="159">
        <f t="shared" si="43"/>
        <v>0</v>
      </c>
      <c r="K544" s="160">
        <f t="shared" si="44"/>
        <v>1370160</v>
      </c>
      <c r="L544" s="149"/>
    </row>
    <row r="545" spans="1:12" s="5" customFormat="1" ht="14.1" customHeight="1" x14ac:dyDescent="0.25">
      <c r="A545" s="155">
        <v>4</v>
      </c>
      <c r="B545" s="193">
        <f t="shared" si="42"/>
        <v>48</v>
      </c>
      <c r="C545" s="193" t="str">
        <f t="shared" si="42"/>
        <v>BOX</v>
      </c>
      <c r="D545" s="286">
        <f t="shared" si="42"/>
        <v>1</v>
      </c>
      <c r="E545" s="310" t="str">
        <f t="shared" si="45"/>
        <v>BENSIA SF-9939 A ISI 32 PC (LOVE DADU)</v>
      </c>
      <c r="F545" s="156"/>
      <c r="G545" s="157"/>
      <c r="H545" s="158">
        <f t="shared" si="43"/>
        <v>56000</v>
      </c>
      <c r="I545" s="159">
        <f t="shared" si="43"/>
        <v>0.1</v>
      </c>
      <c r="J545" s="159">
        <f t="shared" si="43"/>
        <v>0</v>
      </c>
      <c r="K545" s="160">
        <f t="shared" si="44"/>
        <v>2419200</v>
      </c>
      <c r="L545" s="149"/>
    </row>
    <row r="546" spans="1:12" s="5" customFormat="1" ht="14.1" customHeight="1" x14ac:dyDescent="0.25">
      <c r="A546" s="155">
        <v>5</v>
      </c>
      <c r="B546" s="193">
        <f t="shared" si="42"/>
        <v>0</v>
      </c>
      <c r="C546" s="193">
        <f t="shared" si="42"/>
        <v>0</v>
      </c>
      <c r="D546" s="286">
        <f t="shared" si="42"/>
        <v>0</v>
      </c>
      <c r="E546" s="310">
        <f t="shared" si="45"/>
        <v>0</v>
      </c>
      <c r="F546" s="156"/>
      <c r="G546" s="157"/>
      <c r="H546" s="158">
        <f t="shared" si="43"/>
        <v>0</v>
      </c>
      <c r="I546" s="159">
        <f t="shared" si="43"/>
        <v>0</v>
      </c>
      <c r="J546" s="159">
        <f t="shared" si="43"/>
        <v>0</v>
      </c>
      <c r="K546" s="160">
        <f t="shared" si="44"/>
        <v>0</v>
      </c>
      <c r="L546" s="149"/>
    </row>
    <row r="547" spans="1:12" s="5" customFormat="1" ht="14.1" customHeight="1" x14ac:dyDescent="0.25">
      <c r="A547" s="155">
        <v>6</v>
      </c>
      <c r="B547" s="193">
        <f t="shared" si="42"/>
        <v>0</v>
      </c>
      <c r="C547" s="193">
        <f t="shared" si="42"/>
        <v>0</v>
      </c>
      <c r="D547" s="286">
        <f t="shared" si="42"/>
        <v>0</v>
      </c>
      <c r="E547" s="310">
        <f t="shared" si="45"/>
        <v>0</v>
      </c>
      <c r="F547" s="156"/>
      <c r="G547" s="157"/>
      <c r="H547" s="158">
        <f t="shared" si="43"/>
        <v>0</v>
      </c>
      <c r="I547" s="159">
        <f t="shared" si="43"/>
        <v>0</v>
      </c>
      <c r="J547" s="159">
        <f t="shared" si="43"/>
        <v>0</v>
      </c>
      <c r="K547" s="160">
        <f t="shared" si="44"/>
        <v>0</v>
      </c>
      <c r="L547" s="149"/>
    </row>
    <row r="548" spans="1:12" s="5" customFormat="1" ht="14.1" customHeight="1" x14ac:dyDescent="0.25">
      <c r="A548" s="155">
        <v>7</v>
      </c>
      <c r="B548" s="193">
        <f t="shared" si="42"/>
        <v>0</v>
      </c>
      <c r="C548" s="193">
        <f t="shared" si="42"/>
        <v>0</v>
      </c>
      <c r="D548" s="286">
        <f t="shared" si="42"/>
        <v>0</v>
      </c>
      <c r="E548" s="310">
        <f t="shared" si="45"/>
        <v>0</v>
      </c>
      <c r="F548" s="156"/>
      <c r="G548" s="157"/>
      <c r="H548" s="158">
        <f t="shared" si="43"/>
        <v>0</v>
      </c>
      <c r="I548" s="159">
        <f t="shared" si="43"/>
        <v>0</v>
      </c>
      <c r="J548" s="159">
        <f t="shared" si="43"/>
        <v>0</v>
      </c>
      <c r="K548" s="160">
        <f t="shared" si="44"/>
        <v>0</v>
      </c>
      <c r="L548" s="149"/>
    </row>
    <row r="549" spans="1:12" s="5" customFormat="1" ht="14.1" customHeight="1" x14ac:dyDescent="0.25">
      <c r="A549" s="155">
        <v>8</v>
      </c>
      <c r="B549" s="193">
        <f t="shared" si="42"/>
        <v>0</v>
      </c>
      <c r="C549" s="193">
        <f t="shared" si="42"/>
        <v>0</v>
      </c>
      <c r="D549" s="286">
        <f t="shared" si="42"/>
        <v>0</v>
      </c>
      <c r="E549" s="310">
        <f t="shared" si="45"/>
        <v>0</v>
      </c>
      <c r="F549" s="156"/>
      <c r="G549" s="157"/>
      <c r="H549" s="158">
        <f t="shared" si="43"/>
        <v>0</v>
      </c>
      <c r="I549" s="159">
        <f t="shared" si="43"/>
        <v>0</v>
      </c>
      <c r="J549" s="159">
        <f t="shared" si="43"/>
        <v>0</v>
      </c>
      <c r="K549" s="160">
        <f t="shared" si="44"/>
        <v>0</v>
      </c>
      <c r="L549" s="149"/>
    </row>
    <row r="550" spans="1:12" s="5" customFormat="1" ht="14.1" customHeight="1" x14ac:dyDescent="0.25">
      <c r="A550" s="155">
        <v>9</v>
      </c>
      <c r="B550" s="193">
        <f t="shared" si="42"/>
        <v>0</v>
      </c>
      <c r="C550" s="193">
        <f t="shared" si="42"/>
        <v>0</v>
      </c>
      <c r="D550" s="286">
        <f t="shared" si="42"/>
        <v>0</v>
      </c>
      <c r="E550" s="310">
        <f t="shared" si="45"/>
        <v>0</v>
      </c>
      <c r="F550" s="156"/>
      <c r="G550" s="157"/>
      <c r="H550" s="158">
        <f t="shared" si="43"/>
        <v>0</v>
      </c>
      <c r="I550" s="159">
        <f t="shared" si="43"/>
        <v>0</v>
      </c>
      <c r="J550" s="159">
        <f t="shared" si="43"/>
        <v>0</v>
      </c>
      <c r="K550" s="160">
        <f t="shared" si="44"/>
        <v>0</v>
      </c>
      <c r="L550" s="149"/>
    </row>
    <row r="551" spans="1:12" s="5" customFormat="1" ht="14.1" customHeight="1" x14ac:dyDescent="0.25">
      <c r="A551" s="155">
        <v>10</v>
      </c>
      <c r="B551" s="193">
        <f t="shared" si="42"/>
        <v>0</v>
      </c>
      <c r="C551" s="193">
        <f t="shared" si="42"/>
        <v>0</v>
      </c>
      <c r="D551" s="286">
        <f t="shared" si="42"/>
        <v>0</v>
      </c>
      <c r="E551" s="310">
        <f t="shared" si="45"/>
        <v>0</v>
      </c>
      <c r="F551" s="156"/>
      <c r="G551" s="157"/>
      <c r="H551" s="158">
        <f t="shared" si="43"/>
        <v>0</v>
      </c>
      <c r="I551" s="159">
        <f t="shared" si="43"/>
        <v>0</v>
      </c>
      <c r="J551" s="159">
        <f t="shared" si="43"/>
        <v>0</v>
      </c>
      <c r="K551" s="160">
        <f t="shared" si="44"/>
        <v>0</v>
      </c>
      <c r="L551" s="149"/>
    </row>
    <row r="552" spans="1:12" s="5" customFormat="1" ht="14.1" customHeight="1" x14ac:dyDescent="0.25">
      <c r="A552" s="155">
        <v>11</v>
      </c>
      <c r="B552" s="193">
        <f t="shared" si="42"/>
        <v>0</v>
      </c>
      <c r="C552" s="193">
        <f t="shared" si="42"/>
        <v>0</v>
      </c>
      <c r="D552" s="286">
        <f t="shared" si="42"/>
        <v>0</v>
      </c>
      <c r="E552" s="310">
        <f t="shared" si="45"/>
        <v>0</v>
      </c>
      <c r="F552" s="156"/>
      <c r="G552" s="157"/>
      <c r="H552" s="158">
        <f t="shared" si="43"/>
        <v>0</v>
      </c>
      <c r="I552" s="159">
        <f t="shared" si="43"/>
        <v>0</v>
      </c>
      <c r="J552" s="159">
        <f t="shared" si="43"/>
        <v>0</v>
      </c>
      <c r="K552" s="160">
        <f t="shared" si="44"/>
        <v>0</v>
      </c>
      <c r="L552" s="149"/>
    </row>
    <row r="553" spans="1:12" s="5" customFormat="1" ht="14.1" customHeight="1" x14ac:dyDescent="0.25">
      <c r="A553" s="155">
        <v>12</v>
      </c>
      <c r="B553" s="193">
        <f t="shared" si="42"/>
        <v>0</v>
      </c>
      <c r="C553" s="193">
        <f t="shared" si="42"/>
        <v>0</v>
      </c>
      <c r="D553" s="286">
        <f t="shared" si="42"/>
        <v>0</v>
      </c>
      <c r="E553" s="310">
        <f t="shared" si="45"/>
        <v>0</v>
      </c>
      <c r="F553" s="156"/>
      <c r="G553" s="157"/>
      <c r="H553" s="158">
        <f t="shared" si="43"/>
        <v>0</v>
      </c>
      <c r="I553" s="159">
        <f t="shared" si="43"/>
        <v>0</v>
      </c>
      <c r="J553" s="159">
        <f t="shared" si="43"/>
        <v>0</v>
      </c>
      <c r="K553" s="160">
        <f t="shared" si="44"/>
        <v>0</v>
      </c>
      <c r="L553" s="149"/>
    </row>
    <row r="554" spans="1:12" s="5" customFormat="1" ht="14.1" customHeight="1" x14ac:dyDescent="0.25">
      <c r="A554" s="155">
        <v>13</v>
      </c>
      <c r="B554" s="193">
        <f t="shared" si="42"/>
        <v>0</v>
      </c>
      <c r="C554" s="193">
        <f t="shared" si="42"/>
        <v>0</v>
      </c>
      <c r="D554" s="286">
        <f t="shared" si="42"/>
        <v>0</v>
      </c>
      <c r="E554" s="310">
        <f t="shared" si="45"/>
        <v>0</v>
      </c>
      <c r="F554" s="156"/>
      <c r="G554" s="157"/>
      <c r="H554" s="158">
        <f t="shared" si="43"/>
        <v>0</v>
      </c>
      <c r="I554" s="159">
        <f t="shared" si="43"/>
        <v>0</v>
      </c>
      <c r="J554" s="159">
        <f t="shared" si="43"/>
        <v>0</v>
      </c>
      <c r="K554" s="160">
        <f t="shared" si="44"/>
        <v>0</v>
      </c>
      <c r="L554" s="149"/>
    </row>
    <row r="555" spans="1:12" s="5" customFormat="1" ht="14.1" customHeight="1" x14ac:dyDescent="0.25">
      <c r="A555" s="155">
        <v>14</v>
      </c>
      <c r="B555" s="193">
        <f t="shared" si="42"/>
        <v>0</v>
      </c>
      <c r="C555" s="193">
        <f t="shared" si="42"/>
        <v>0</v>
      </c>
      <c r="D555" s="286">
        <f t="shared" si="42"/>
        <v>0</v>
      </c>
      <c r="E555" s="310">
        <f t="shared" si="45"/>
        <v>0</v>
      </c>
      <c r="F555" s="156"/>
      <c r="G555" s="157"/>
      <c r="H555" s="158">
        <f t="shared" si="43"/>
        <v>0</v>
      </c>
      <c r="I555" s="159">
        <f t="shared" si="43"/>
        <v>0</v>
      </c>
      <c r="J555" s="159">
        <f t="shared" si="43"/>
        <v>0</v>
      </c>
      <c r="K555" s="160">
        <f t="shared" si="44"/>
        <v>0</v>
      </c>
      <c r="L555" s="149"/>
    </row>
    <row r="556" spans="1:12" s="5" customFormat="1" ht="14.1" customHeight="1" x14ac:dyDescent="0.25">
      <c r="A556" s="155">
        <v>15</v>
      </c>
      <c r="B556" s="193">
        <f t="shared" si="42"/>
        <v>0</v>
      </c>
      <c r="C556" s="193">
        <f t="shared" si="42"/>
        <v>0</v>
      </c>
      <c r="D556" s="286">
        <f t="shared" si="42"/>
        <v>0</v>
      </c>
      <c r="E556" s="310">
        <f t="shared" si="45"/>
        <v>0</v>
      </c>
      <c r="F556" s="156"/>
      <c r="G556" s="157"/>
      <c r="H556" s="158">
        <f t="shared" si="43"/>
        <v>0</v>
      </c>
      <c r="I556" s="159">
        <f t="shared" si="43"/>
        <v>0</v>
      </c>
      <c r="J556" s="159">
        <f t="shared" si="43"/>
        <v>0</v>
      </c>
      <c r="K556" s="160">
        <f t="shared" si="44"/>
        <v>0</v>
      </c>
      <c r="L556" s="149"/>
    </row>
    <row r="557" spans="1:12" s="5" customFormat="1" ht="14.1" customHeight="1" x14ac:dyDescent="0.25">
      <c r="A557" s="155">
        <v>16</v>
      </c>
      <c r="B557" s="193">
        <f t="shared" si="42"/>
        <v>0</v>
      </c>
      <c r="C557" s="193">
        <f t="shared" si="42"/>
        <v>0</v>
      </c>
      <c r="D557" s="286">
        <f t="shared" si="42"/>
        <v>0</v>
      </c>
      <c r="E557" s="310">
        <f t="shared" si="45"/>
        <v>0</v>
      </c>
      <c r="F557" s="156"/>
      <c r="G557" s="157"/>
      <c r="H557" s="158">
        <f t="shared" si="43"/>
        <v>0</v>
      </c>
      <c r="I557" s="159">
        <f t="shared" si="43"/>
        <v>0</v>
      </c>
      <c r="J557" s="159">
        <f t="shared" si="43"/>
        <v>0</v>
      </c>
      <c r="K557" s="160">
        <f t="shared" si="44"/>
        <v>0</v>
      </c>
      <c r="L557" s="149"/>
    </row>
    <row r="558" spans="1:12" s="5" customFormat="1" ht="9.9499999999999993" customHeight="1" x14ac:dyDescent="0.25">
      <c r="A558" s="132"/>
      <c r="B558" s="229"/>
      <c r="C558" s="229"/>
      <c r="D558" s="287"/>
      <c r="E558" s="312"/>
      <c r="F558" s="161"/>
      <c r="G558" s="162"/>
      <c r="H558" s="163"/>
      <c r="I558" s="164"/>
      <c r="J558" s="164"/>
      <c r="K558" s="165"/>
      <c r="L558" s="149"/>
    </row>
    <row r="559" spans="1:12" s="5" customFormat="1" ht="5.0999999999999996" customHeight="1" x14ac:dyDescent="0.25">
      <c r="A559" s="132"/>
      <c r="B559" s="230"/>
      <c r="C559" s="230"/>
      <c r="D559" s="235"/>
      <c r="E559" s="313"/>
      <c r="F559" s="167"/>
      <c r="G559" s="167"/>
      <c r="H559" s="167"/>
      <c r="I559" s="168"/>
      <c r="J559" s="383"/>
      <c r="K559" s="358"/>
      <c r="L559" s="133"/>
    </row>
    <row r="560" spans="1:12" s="5" customFormat="1" ht="16.5" customHeight="1" x14ac:dyDescent="0.3">
      <c r="A560" s="132"/>
      <c r="B560" s="231"/>
      <c r="C560" s="231"/>
      <c r="D560" s="267"/>
      <c r="E560" s="309"/>
      <c r="F560" s="133"/>
      <c r="G560" s="133"/>
      <c r="H560" s="133"/>
      <c r="I560" s="169" t="s">
        <v>14</v>
      </c>
      <c r="J560" s="384">
        <f>SUM(K542:K557)</f>
        <v>20081808</v>
      </c>
      <c r="K560" s="385"/>
      <c r="L560" s="149"/>
    </row>
    <row r="561" spans="1:12" s="5" customFormat="1" ht="5.0999999999999996" customHeight="1" x14ac:dyDescent="0.3">
      <c r="A561" s="132"/>
      <c r="B561" s="231"/>
      <c r="C561" s="231"/>
      <c r="D561" s="267"/>
      <c r="E561" s="309"/>
      <c r="F561" s="133"/>
      <c r="G561" s="133"/>
      <c r="H561" s="133"/>
      <c r="I561" s="170"/>
      <c r="J561" s="386"/>
      <c r="K561" s="386"/>
      <c r="L561" s="133"/>
    </row>
    <row r="562" spans="1:12" s="5" customFormat="1" ht="16.5" customHeight="1" x14ac:dyDescent="0.3">
      <c r="A562" s="132"/>
      <c r="B562" s="231"/>
      <c r="C562" s="231"/>
      <c r="D562" s="267"/>
      <c r="E562" s="309"/>
      <c r="F562" s="133"/>
      <c r="G562" s="133"/>
      <c r="H562" s="133"/>
      <c r="I562" s="169" t="s">
        <v>15</v>
      </c>
      <c r="J562" s="171">
        <f>J524</f>
        <v>0</v>
      </c>
      <c r="K562" s="172">
        <f>J560*J562</f>
        <v>0</v>
      </c>
      <c r="L562" s="173"/>
    </row>
    <row r="563" spans="1:12" s="5" customFormat="1" ht="5.0999999999999996" customHeight="1" x14ac:dyDescent="0.3">
      <c r="A563" s="132"/>
      <c r="B563" s="231"/>
      <c r="C563" s="231"/>
      <c r="D563" s="267"/>
      <c r="E563" s="309"/>
      <c r="F563" s="133"/>
      <c r="G563" s="133"/>
      <c r="H563" s="133"/>
      <c r="I563" s="170"/>
      <c r="J563" s="358"/>
      <c r="K563" s="358"/>
      <c r="L563" s="133"/>
    </row>
    <row r="564" spans="1:12" s="5" customFormat="1" ht="16.5" customHeight="1" x14ac:dyDescent="0.3">
      <c r="A564" s="132"/>
      <c r="B564" s="232" t="s">
        <v>16</v>
      </c>
      <c r="C564" s="232"/>
      <c r="D564" s="267"/>
      <c r="E564" s="309" t="s">
        <v>17</v>
      </c>
      <c r="F564" s="133"/>
      <c r="G564" s="133"/>
      <c r="H564" s="133"/>
      <c r="I564" s="169" t="s">
        <v>27</v>
      </c>
      <c r="J564" s="356">
        <f>((J560/1.11)+(K562/1.11))*11%</f>
        <v>1990089.0810810812</v>
      </c>
      <c r="K564" s="357"/>
      <c r="L564" s="174"/>
    </row>
    <row r="565" spans="1:12" s="5" customFormat="1" ht="5.0999999999999996" customHeight="1" x14ac:dyDescent="0.3">
      <c r="A565" s="132"/>
      <c r="B565" s="231"/>
      <c r="C565" s="231"/>
      <c r="D565" s="267"/>
      <c r="E565" s="309"/>
      <c r="F565" s="133"/>
      <c r="G565" s="133"/>
      <c r="H565" s="133"/>
      <c r="I565" s="170"/>
      <c r="J565" s="358"/>
      <c r="K565" s="358"/>
      <c r="L565" s="133"/>
    </row>
    <row r="566" spans="1:12" s="5" customFormat="1" ht="16.5" customHeight="1" x14ac:dyDescent="0.3">
      <c r="A566" s="132"/>
      <c r="B566" s="233"/>
      <c r="C566" s="253"/>
      <c r="D566" s="267"/>
      <c r="E566" s="309"/>
      <c r="F566" s="133"/>
      <c r="G566" s="133"/>
      <c r="H566" s="133"/>
      <c r="I566" s="169" t="s">
        <v>18</v>
      </c>
      <c r="J566" s="175"/>
      <c r="K566" s="176">
        <f>J560-K562</f>
        <v>20081808</v>
      </c>
      <c r="L566" s="174"/>
    </row>
    <row r="567" spans="1:12" s="5" customFormat="1" ht="7.5" customHeight="1" x14ac:dyDescent="0.25">
      <c r="A567" s="177"/>
      <c r="B567" s="234"/>
      <c r="C567" s="234"/>
      <c r="D567" s="235"/>
      <c r="E567" s="314"/>
      <c r="F567" s="166"/>
      <c r="G567" s="133"/>
      <c r="H567" s="133"/>
      <c r="I567" s="179"/>
      <c r="J567" s="178"/>
      <c r="K567" s="166"/>
      <c r="L567" s="167"/>
    </row>
    <row r="568" spans="1:12" s="5" customFormat="1" ht="13.5" customHeight="1" x14ac:dyDescent="0.25">
      <c r="A568" s="132"/>
      <c r="B568" s="235" t="s">
        <v>19</v>
      </c>
      <c r="C568" s="234"/>
      <c r="D568" s="235"/>
      <c r="E568" s="309"/>
      <c r="F568" s="133"/>
      <c r="G568" s="133"/>
      <c r="H568" s="184"/>
      <c r="I568" s="185" t="s">
        <v>29</v>
      </c>
      <c r="J568" s="359" t="str">
        <f>J530</f>
        <v>NOVI / CONDRO</v>
      </c>
      <c r="K568" s="360"/>
      <c r="L568" s="133"/>
    </row>
    <row r="569" spans="1:12" s="5" customFormat="1" ht="13.5" customHeight="1" x14ac:dyDescent="0.25">
      <c r="A569" s="177"/>
      <c r="B569" s="236"/>
      <c r="C569" s="254"/>
      <c r="D569" s="235"/>
      <c r="E569" s="309"/>
      <c r="F569" s="133"/>
      <c r="G569" s="133"/>
      <c r="H569" s="184"/>
      <c r="I569" s="186" t="s">
        <v>28</v>
      </c>
      <c r="J569" s="359">
        <f>J531</f>
        <v>0</v>
      </c>
      <c r="K569" s="360"/>
      <c r="L569" s="167"/>
    </row>
    <row r="570" spans="1:12" s="5" customFormat="1" ht="7.5" customHeight="1" x14ac:dyDescent="0.25">
      <c r="A570" s="177"/>
      <c r="B570" s="236"/>
      <c r="C570" s="254"/>
      <c r="D570" s="235"/>
      <c r="E570" s="309"/>
      <c r="F570" s="133"/>
      <c r="G570" s="133"/>
      <c r="H570" s="184"/>
      <c r="I570" s="186"/>
      <c r="J570" s="190"/>
      <c r="K570" s="190"/>
      <c r="L570" s="167"/>
    </row>
    <row r="571" spans="1:12" ht="7.5" customHeight="1" x14ac:dyDescent="0.25">
      <c r="A571" s="1"/>
      <c r="I571" s="3"/>
      <c r="J571" s="3"/>
    </row>
    <row r="572" spans="1:12" s="5" customFormat="1" ht="16.5" customHeight="1" x14ac:dyDescent="0.3">
      <c r="A572" s="4"/>
      <c r="B572" s="195" t="s">
        <v>0</v>
      </c>
      <c r="C572" s="237"/>
      <c r="D572" s="270" t="s">
        <v>1</v>
      </c>
      <c r="E572" s="315">
        <v>22090006</v>
      </c>
      <c r="G572" s="6" t="s">
        <v>2</v>
      </c>
      <c r="H572" s="387" t="s">
        <v>30</v>
      </c>
      <c r="I572" s="387"/>
      <c r="J572" s="387"/>
      <c r="K572" s="388"/>
      <c r="L572" s="7"/>
    </row>
    <row r="573" spans="1:12" s="5" customFormat="1" ht="7.5" customHeight="1" x14ac:dyDescent="0.3">
      <c r="A573" s="4"/>
      <c r="B573" s="196"/>
      <c r="C573" s="238"/>
      <c r="D573" s="255"/>
      <c r="E573" s="290"/>
      <c r="F573" s="391" t="s">
        <v>3</v>
      </c>
      <c r="G573" s="8"/>
      <c r="H573" s="389"/>
      <c r="I573" s="389"/>
      <c r="J573" s="389"/>
      <c r="K573" s="390"/>
      <c r="L573" s="7"/>
    </row>
    <row r="574" spans="1:12" s="5" customFormat="1" ht="16.5" customHeight="1" x14ac:dyDescent="0.3">
      <c r="A574" s="4"/>
      <c r="B574" s="195" t="s">
        <v>4</v>
      </c>
      <c r="C574" s="237"/>
      <c r="D574" s="392">
        <v>44813</v>
      </c>
      <c r="E574" s="393"/>
      <c r="F574" s="391"/>
      <c r="G574" s="9"/>
      <c r="H574" s="394" t="s">
        <v>31</v>
      </c>
      <c r="I574" s="394"/>
      <c r="J574" s="394"/>
      <c r="K574" s="395"/>
      <c r="L574" s="9"/>
    </row>
    <row r="575" spans="1:12" s="5" customFormat="1" ht="7.5" customHeight="1" x14ac:dyDescent="0.3">
      <c r="A575" s="4"/>
      <c r="B575" s="196"/>
      <c r="C575" s="238"/>
      <c r="D575" s="255"/>
      <c r="E575" s="290"/>
      <c r="F575" s="391"/>
      <c r="G575" s="9"/>
      <c r="H575" s="396" t="s">
        <v>32</v>
      </c>
      <c r="I575" s="396"/>
      <c r="J575" s="396"/>
      <c r="K575" s="397"/>
      <c r="L575" s="10"/>
    </row>
    <row r="576" spans="1:12" s="5" customFormat="1" ht="16.5" customHeight="1" x14ac:dyDescent="0.4">
      <c r="A576" s="4"/>
      <c r="B576" s="195" t="s">
        <v>5</v>
      </c>
      <c r="C576" s="237"/>
      <c r="D576" s="271" t="s">
        <v>66</v>
      </c>
      <c r="E576" s="289"/>
      <c r="F576" s="11"/>
      <c r="G576" s="12"/>
      <c r="H576" s="398"/>
      <c r="I576" s="398"/>
      <c r="J576" s="398"/>
      <c r="K576" s="399"/>
      <c r="L576" s="10"/>
    </row>
    <row r="577" spans="1:12" s="5" customFormat="1" ht="7.5" customHeight="1" x14ac:dyDescent="0.45">
      <c r="A577" s="4"/>
      <c r="B577" s="197"/>
      <c r="C577" s="239"/>
      <c r="D577" s="259"/>
      <c r="E577" s="291"/>
      <c r="F577" s="13"/>
      <c r="I577" s="14"/>
      <c r="J577" s="14"/>
      <c r="K577" s="15"/>
    </row>
    <row r="578" spans="1:12" s="5" customFormat="1" ht="14.25" thickBot="1" x14ac:dyDescent="0.3">
      <c r="A578" s="4"/>
      <c r="B578" s="198" t="s">
        <v>6</v>
      </c>
      <c r="C578" s="198" t="s">
        <v>7</v>
      </c>
      <c r="D578" s="272" t="s">
        <v>8</v>
      </c>
      <c r="E578" s="260"/>
      <c r="F578" s="17" t="s">
        <v>9</v>
      </c>
      <c r="G578" s="18"/>
      <c r="H578" s="16" t="s">
        <v>10</v>
      </c>
      <c r="I578" s="19" t="s">
        <v>11</v>
      </c>
      <c r="J578" s="19" t="s">
        <v>12</v>
      </c>
      <c r="K578" s="20" t="s">
        <v>13</v>
      </c>
      <c r="L578" s="21"/>
    </row>
    <row r="579" spans="1:12" s="5" customFormat="1" ht="9.9499999999999993" customHeight="1" thickTop="1" x14ac:dyDescent="0.25">
      <c r="A579" s="4"/>
      <c r="B579" s="199"/>
      <c r="C579" s="240"/>
      <c r="D579" s="273"/>
      <c r="E579" s="261"/>
      <c r="F579" s="23"/>
      <c r="G579" s="24"/>
      <c r="H579" s="22"/>
      <c r="I579" s="25"/>
      <c r="J579" s="25"/>
      <c r="K579" s="26"/>
      <c r="L579" s="21"/>
    </row>
    <row r="580" spans="1:12" s="5" customFormat="1" ht="14.1" customHeight="1" x14ac:dyDescent="0.25">
      <c r="A580" s="27">
        <v>1</v>
      </c>
      <c r="B580" s="200">
        <v>144</v>
      </c>
      <c r="C580" s="200" t="s">
        <v>67</v>
      </c>
      <c r="D580" s="274">
        <v>1</v>
      </c>
      <c r="E580" s="292" t="s">
        <v>68</v>
      </c>
      <c r="F580" s="28"/>
      <c r="G580" s="29"/>
      <c r="H580" s="30">
        <v>26100</v>
      </c>
      <c r="I580" s="31">
        <v>0.13500000000000001</v>
      </c>
      <c r="J580" s="31"/>
      <c r="K580" s="32">
        <f t="shared" ref="K580:K595" si="46">(B580*H580-((B580*H580)*I580))-((B580*H580-((B580*H580)*I580))*J580)</f>
        <v>3251016</v>
      </c>
      <c r="L580" s="21"/>
    </row>
    <row r="581" spans="1:12" s="5" customFormat="1" ht="14.1" customHeight="1" x14ac:dyDescent="0.25">
      <c r="A581" s="27">
        <v>2</v>
      </c>
      <c r="B581" s="200"/>
      <c r="C581" s="200"/>
      <c r="D581" s="274"/>
      <c r="E581" s="292"/>
      <c r="F581" s="28"/>
      <c r="G581" s="29"/>
      <c r="H581" s="30"/>
      <c r="I581" s="31"/>
      <c r="J581" s="31"/>
      <c r="K581" s="32">
        <f t="shared" si="46"/>
        <v>0</v>
      </c>
      <c r="L581" s="21"/>
    </row>
    <row r="582" spans="1:12" s="5" customFormat="1" ht="14.1" customHeight="1" x14ac:dyDescent="0.25">
      <c r="A582" s="27">
        <v>3</v>
      </c>
      <c r="B582" s="200"/>
      <c r="C582" s="200"/>
      <c r="D582" s="274"/>
      <c r="E582" s="292"/>
      <c r="F582" s="28"/>
      <c r="G582" s="29"/>
      <c r="H582" s="30"/>
      <c r="I582" s="31"/>
      <c r="J582" s="31"/>
      <c r="K582" s="32">
        <f t="shared" si="46"/>
        <v>0</v>
      </c>
      <c r="L582" s="21"/>
    </row>
    <row r="583" spans="1:12" s="5" customFormat="1" ht="14.1" customHeight="1" x14ac:dyDescent="0.25">
      <c r="A583" s="27">
        <v>4</v>
      </c>
      <c r="B583" s="200"/>
      <c r="C583" s="200"/>
      <c r="D583" s="274"/>
      <c r="E583" s="292"/>
      <c r="F583" s="28"/>
      <c r="G583" s="29"/>
      <c r="H583" s="30"/>
      <c r="I583" s="31"/>
      <c r="J583" s="31"/>
      <c r="K583" s="32">
        <f t="shared" si="46"/>
        <v>0</v>
      </c>
      <c r="L583" s="21"/>
    </row>
    <row r="584" spans="1:12" s="5" customFormat="1" ht="14.1" customHeight="1" x14ac:dyDescent="0.25">
      <c r="A584" s="27">
        <v>5</v>
      </c>
      <c r="B584" s="200"/>
      <c r="C584" s="200"/>
      <c r="D584" s="274"/>
      <c r="E584" s="292"/>
      <c r="F584" s="28"/>
      <c r="G584" s="29"/>
      <c r="H584" s="30"/>
      <c r="I584" s="31"/>
      <c r="J584" s="31"/>
      <c r="K584" s="32">
        <f t="shared" si="46"/>
        <v>0</v>
      </c>
      <c r="L584" s="21"/>
    </row>
    <row r="585" spans="1:12" s="5" customFormat="1" ht="14.1" customHeight="1" x14ac:dyDescent="0.25">
      <c r="A585" s="27">
        <v>6</v>
      </c>
      <c r="B585" s="200"/>
      <c r="C585" s="200"/>
      <c r="D585" s="274"/>
      <c r="E585" s="292"/>
      <c r="F585" s="28"/>
      <c r="G585" s="29"/>
      <c r="H585" s="30"/>
      <c r="I585" s="31"/>
      <c r="J585" s="31"/>
      <c r="K585" s="32">
        <f t="shared" si="46"/>
        <v>0</v>
      </c>
      <c r="L585" s="21"/>
    </row>
    <row r="586" spans="1:12" s="5" customFormat="1" ht="14.1" customHeight="1" x14ac:dyDescent="0.25">
      <c r="A586" s="27">
        <v>7</v>
      </c>
      <c r="B586" s="200"/>
      <c r="C586" s="200"/>
      <c r="D586" s="274"/>
      <c r="E586" s="292"/>
      <c r="F586" s="28"/>
      <c r="G586" s="29"/>
      <c r="H586" s="30"/>
      <c r="I586" s="31"/>
      <c r="J586" s="31"/>
      <c r="K586" s="32">
        <f t="shared" si="46"/>
        <v>0</v>
      </c>
      <c r="L586" s="21"/>
    </row>
    <row r="587" spans="1:12" s="5" customFormat="1" ht="14.1" customHeight="1" x14ac:dyDescent="0.25">
      <c r="A587" s="27">
        <v>8</v>
      </c>
      <c r="B587" s="200"/>
      <c r="C587" s="200"/>
      <c r="D587" s="274"/>
      <c r="E587" s="293"/>
      <c r="F587" s="28"/>
      <c r="G587" s="29"/>
      <c r="H587" s="30"/>
      <c r="I587" s="31"/>
      <c r="J587" s="31"/>
      <c r="K587" s="32">
        <f t="shared" si="46"/>
        <v>0</v>
      </c>
      <c r="L587" s="21"/>
    </row>
    <row r="588" spans="1:12" s="5" customFormat="1" ht="14.1" customHeight="1" x14ac:dyDescent="0.25">
      <c r="A588" s="27">
        <v>9</v>
      </c>
      <c r="B588" s="200"/>
      <c r="C588" s="200"/>
      <c r="D588" s="274"/>
      <c r="E588" s="292"/>
      <c r="F588" s="28"/>
      <c r="G588" s="29"/>
      <c r="H588" s="30"/>
      <c r="I588" s="31"/>
      <c r="J588" s="31"/>
      <c r="K588" s="32">
        <f t="shared" si="46"/>
        <v>0</v>
      </c>
      <c r="L588" s="21"/>
    </row>
    <row r="589" spans="1:12" s="5" customFormat="1" ht="14.1" customHeight="1" x14ac:dyDescent="0.25">
      <c r="A589" s="27">
        <v>10</v>
      </c>
      <c r="B589" s="200"/>
      <c r="C589" s="200"/>
      <c r="D589" s="274"/>
      <c r="E589" s="292"/>
      <c r="F589" s="28"/>
      <c r="G589" s="29"/>
      <c r="H589" s="30"/>
      <c r="I589" s="31"/>
      <c r="J589" s="31"/>
      <c r="K589" s="32">
        <f t="shared" si="46"/>
        <v>0</v>
      </c>
      <c r="L589" s="21"/>
    </row>
    <row r="590" spans="1:12" s="5" customFormat="1" ht="14.1" customHeight="1" x14ac:dyDescent="0.25">
      <c r="A590" s="27">
        <v>11</v>
      </c>
      <c r="B590" s="200"/>
      <c r="C590" s="200"/>
      <c r="D590" s="274"/>
      <c r="E590" s="292"/>
      <c r="F590" s="28"/>
      <c r="G590" s="29"/>
      <c r="H590" s="30"/>
      <c r="I590" s="31"/>
      <c r="J590" s="31"/>
      <c r="K590" s="32">
        <f t="shared" si="46"/>
        <v>0</v>
      </c>
      <c r="L590" s="21"/>
    </row>
    <row r="591" spans="1:12" s="5" customFormat="1" ht="14.1" customHeight="1" x14ac:dyDescent="0.25">
      <c r="A591" s="27">
        <v>12</v>
      </c>
      <c r="B591" s="200"/>
      <c r="C591" s="200"/>
      <c r="D591" s="274"/>
      <c r="E591" s="292"/>
      <c r="F591" s="28"/>
      <c r="G591" s="29"/>
      <c r="H591" s="30"/>
      <c r="I591" s="31"/>
      <c r="J591" s="31"/>
      <c r="K591" s="32">
        <f t="shared" si="46"/>
        <v>0</v>
      </c>
      <c r="L591" s="21"/>
    </row>
    <row r="592" spans="1:12" s="5" customFormat="1" ht="14.1" customHeight="1" x14ac:dyDescent="0.25">
      <c r="A592" s="27">
        <v>13</v>
      </c>
      <c r="B592" s="200"/>
      <c r="C592" s="200"/>
      <c r="D592" s="274"/>
      <c r="E592" s="292"/>
      <c r="F592" s="28"/>
      <c r="G592" s="29"/>
      <c r="H592" s="30"/>
      <c r="I592" s="31"/>
      <c r="J592" s="31"/>
      <c r="K592" s="32">
        <f t="shared" si="46"/>
        <v>0</v>
      </c>
      <c r="L592" s="21"/>
    </row>
    <row r="593" spans="1:12" s="5" customFormat="1" ht="14.1" customHeight="1" x14ac:dyDescent="0.25">
      <c r="A593" s="27">
        <v>14</v>
      </c>
      <c r="B593" s="200"/>
      <c r="C593" s="200"/>
      <c r="D593" s="274"/>
      <c r="E593" s="292"/>
      <c r="F593" s="28"/>
      <c r="G593" s="29"/>
      <c r="H593" s="30"/>
      <c r="I593" s="31"/>
      <c r="J593" s="31"/>
      <c r="K593" s="32">
        <f t="shared" si="46"/>
        <v>0</v>
      </c>
      <c r="L593" s="21"/>
    </row>
    <row r="594" spans="1:12" s="5" customFormat="1" ht="14.1" customHeight="1" x14ac:dyDescent="0.25">
      <c r="A594" s="27">
        <v>15</v>
      </c>
      <c r="B594" s="200"/>
      <c r="C594" s="200"/>
      <c r="D594" s="274"/>
      <c r="E594" s="292"/>
      <c r="F594" s="28"/>
      <c r="G594" s="29"/>
      <c r="H594" s="30"/>
      <c r="I594" s="31"/>
      <c r="J594" s="31"/>
      <c r="K594" s="32">
        <f t="shared" si="46"/>
        <v>0</v>
      </c>
      <c r="L594" s="21"/>
    </row>
    <row r="595" spans="1:12" s="5" customFormat="1" ht="14.1" customHeight="1" x14ac:dyDescent="0.25">
      <c r="A595" s="27">
        <v>16</v>
      </c>
      <c r="B595" s="200"/>
      <c r="C595" s="200"/>
      <c r="D595" s="274"/>
      <c r="E595" s="293"/>
      <c r="F595" s="28"/>
      <c r="G595" s="29"/>
      <c r="H595" s="30"/>
      <c r="I595" s="31"/>
      <c r="J595" s="31"/>
      <c r="K595" s="32">
        <f t="shared" si="46"/>
        <v>0</v>
      </c>
      <c r="L595" s="21"/>
    </row>
    <row r="596" spans="1:12" s="5" customFormat="1" ht="9.9499999999999993" customHeight="1" x14ac:dyDescent="0.25">
      <c r="A596" s="4"/>
      <c r="B596" s="201"/>
      <c r="C596" s="201"/>
      <c r="D596" s="275"/>
      <c r="E596" s="294"/>
      <c r="F596" s="33"/>
      <c r="G596" s="34"/>
      <c r="H596" s="35"/>
      <c r="I596" s="36"/>
      <c r="J596" s="36"/>
      <c r="K596" s="37"/>
      <c r="L596" s="21"/>
    </row>
    <row r="597" spans="1:12" s="5" customFormat="1" ht="5.0999999999999996" customHeight="1" x14ac:dyDescent="0.25">
      <c r="A597" s="4"/>
      <c r="B597" s="202"/>
      <c r="C597" s="202"/>
      <c r="D597" s="207"/>
      <c r="E597" s="295"/>
      <c r="F597" s="38"/>
      <c r="G597" s="38"/>
      <c r="H597" s="38"/>
      <c r="I597" s="39"/>
      <c r="J597" s="400"/>
      <c r="K597" s="394"/>
    </row>
    <row r="598" spans="1:12" s="5" customFormat="1" ht="16.5" customHeight="1" x14ac:dyDescent="0.3">
      <c r="A598" s="4"/>
      <c r="B598" s="203"/>
      <c r="C598" s="203"/>
      <c r="D598" s="259"/>
      <c r="E598" s="291"/>
      <c r="I598" s="40" t="s">
        <v>14</v>
      </c>
      <c r="J598" s="401">
        <f>SUM(K580:K595)</f>
        <v>3251016</v>
      </c>
      <c r="K598" s="402"/>
      <c r="L598" s="21"/>
    </row>
    <row r="599" spans="1:12" s="5" customFormat="1" ht="5.0999999999999996" customHeight="1" x14ac:dyDescent="0.3">
      <c r="A599" s="4"/>
      <c r="B599" s="203"/>
      <c r="C599" s="203"/>
      <c r="D599" s="259"/>
      <c r="E599" s="291"/>
      <c r="I599" s="41"/>
      <c r="J599" s="403"/>
      <c r="K599" s="403"/>
    </row>
    <row r="600" spans="1:12" s="5" customFormat="1" ht="16.5" customHeight="1" x14ac:dyDescent="0.3">
      <c r="A600" s="4"/>
      <c r="B600" s="203"/>
      <c r="C600" s="203"/>
      <c r="D600" s="259"/>
      <c r="E600" s="291"/>
      <c r="I600" s="40" t="s">
        <v>15</v>
      </c>
      <c r="J600" s="42"/>
      <c r="K600" s="43">
        <f>J598*J600</f>
        <v>0</v>
      </c>
      <c r="L600" s="44"/>
    </row>
    <row r="601" spans="1:12" s="5" customFormat="1" ht="5.0999999999999996" customHeight="1" x14ac:dyDescent="0.3">
      <c r="A601" s="4"/>
      <c r="B601" s="203"/>
      <c r="C601" s="203"/>
      <c r="D601" s="259"/>
      <c r="E601" s="291"/>
      <c r="I601" s="41"/>
      <c r="J601" s="394"/>
      <c r="K601" s="394"/>
    </row>
    <row r="602" spans="1:12" s="5" customFormat="1" ht="16.5" customHeight="1" x14ac:dyDescent="0.3">
      <c r="A602" s="4"/>
      <c r="B602" s="204" t="s">
        <v>16</v>
      </c>
      <c r="C602" s="204"/>
      <c r="D602" s="259"/>
      <c r="E602" s="291" t="s">
        <v>17</v>
      </c>
      <c r="I602" s="40" t="s">
        <v>27</v>
      </c>
      <c r="J602" s="404">
        <f>((J598/1.11)+(K600/1.11))*11%</f>
        <v>322172.75675675675</v>
      </c>
      <c r="K602" s="405"/>
      <c r="L602" s="45"/>
    </row>
    <row r="603" spans="1:12" s="5" customFormat="1" ht="5.0999999999999996" customHeight="1" x14ac:dyDescent="0.3">
      <c r="A603" s="4"/>
      <c r="B603" s="203"/>
      <c r="C603" s="203"/>
      <c r="D603" s="259"/>
      <c r="E603" s="291"/>
      <c r="I603" s="41"/>
      <c r="J603" s="394"/>
      <c r="K603" s="394"/>
    </row>
    <row r="604" spans="1:12" s="5" customFormat="1" ht="16.5" customHeight="1" x14ac:dyDescent="0.3">
      <c r="A604" s="4"/>
      <c r="B604" s="205"/>
      <c r="C604" s="241"/>
      <c r="D604" s="259"/>
      <c r="E604" s="291"/>
      <c r="I604" s="40" t="s">
        <v>18</v>
      </c>
      <c r="J604" s="46"/>
      <c r="K604" s="47">
        <f>J598-K600</f>
        <v>3251016</v>
      </c>
      <c r="L604" s="45"/>
    </row>
    <row r="605" spans="1:12" s="5" customFormat="1" ht="7.5" customHeight="1" x14ac:dyDescent="0.25">
      <c r="A605" s="48"/>
      <c r="B605" s="206"/>
      <c r="C605" s="206"/>
      <c r="D605" s="207"/>
      <c r="E605" s="296"/>
      <c r="F605" s="60"/>
      <c r="I605" s="76"/>
      <c r="J605" s="77"/>
      <c r="K605" s="60"/>
      <c r="L605" s="38"/>
    </row>
    <row r="606" spans="1:12" s="5" customFormat="1" ht="13.5" customHeight="1" x14ac:dyDescent="0.25">
      <c r="A606" s="4"/>
      <c r="B606" s="207" t="s">
        <v>19</v>
      </c>
      <c r="C606" s="206"/>
      <c r="D606" s="207"/>
      <c r="E606" s="291"/>
      <c r="H606" s="180"/>
      <c r="I606" s="181" t="s">
        <v>29</v>
      </c>
      <c r="J606" s="406" t="s">
        <v>69</v>
      </c>
      <c r="K606" s="407"/>
    </row>
    <row r="607" spans="1:12" s="5" customFormat="1" ht="13.5" customHeight="1" x14ac:dyDescent="0.25">
      <c r="A607" s="48"/>
      <c r="B607" s="208"/>
      <c r="C607" s="242"/>
      <c r="D607" s="207"/>
      <c r="E607" s="291"/>
      <c r="H607" s="180"/>
      <c r="I607" s="182" t="s">
        <v>28</v>
      </c>
      <c r="J607" s="406"/>
      <c r="K607" s="407"/>
      <c r="L607" s="38"/>
    </row>
    <row r="608" spans="1:12" s="5" customFormat="1" ht="7.5" customHeight="1" x14ac:dyDescent="0.25">
      <c r="A608" s="48"/>
      <c r="B608" s="208"/>
      <c r="C608" s="242"/>
      <c r="D608" s="207"/>
      <c r="E608" s="291"/>
      <c r="H608" s="180"/>
      <c r="I608" s="182"/>
      <c r="J608" s="183"/>
      <c r="K608" s="183"/>
      <c r="L608" s="38"/>
    </row>
    <row r="609" spans="1:12" ht="7.5" customHeight="1" x14ac:dyDescent="0.25">
      <c r="A609" s="78"/>
      <c r="B609" s="209"/>
      <c r="C609" s="209"/>
      <c r="D609" s="262"/>
      <c r="E609" s="297"/>
      <c r="F609" s="79"/>
      <c r="G609" s="79"/>
      <c r="H609" s="79"/>
      <c r="I609" s="80"/>
      <c r="J609" s="80"/>
      <c r="K609" s="79"/>
      <c r="L609" s="79"/>
    </row>
    <row r="610" spans="1:12" s="5" customFormat="1" ht="16.5" customHeight="1" x14ac:dyDescent="0.3">
      <c r="A610" s="81"/>
      <c r="B610" s="210" t="s">
        <v>0</v>
      </c>
      <c r="C610" s="243"/>
      <c r="D610" s="276" t="str">
        <f>D572</f>
        <v>AM</v>
      </c>
      <c r="E610" s="316">
        <v>22090006</v>
      </c>
      <c r="F610" s="82"/>
      <c r="G610" s="83" t="s">
        <v>2</v>
      </c>
      <c r="H610" s="408" t="str">
        <f>H572</f>
        <v>CV PELITA JAYA</v>
      </c>
      <c r="I610" s="408"/>
      <c r="J610" s="408"/>
      <c r="K610" s="409"/>
      <c r="L610" s="84"/>
    </row>
    <row r="611" spans="1:12" s="5" customFormat="1" ht="7.5" customHeight="1" x14ac:dyDescent="0.3">
      <c r="A611" s="81"/>
      <c r="B611" s="211"/>
      <c r="C611" s="244"/>
      <c r="D611" s="256"/>
      <c r="E611" s="299"/>
      <c r="F611" s="412" t="s">
        <v>3</v>
      </c>
      <c r="G611" s="85"/>
      <c r="H611" s="410"/>
      <c r="I611" s="410"/>
      <c r="J611" s="410"/>
      <c r="K611" s="411"/>
      <c r="L611" s="84"/>
    </row>
    <row r="612" spans="1:12" s="5" customFormat="1" ht="16.5" customHeight="1" x14ac:dyDescent="0.3">
      <c r="A612" s="81"/>
      <c r="B612" s="210" t="s">
        <v>4</v>
      </c>
      <c r="C612" s="243"/>
      <c r="D612" s="413">
        <f>D574</f>
        <v>44813</v>
      </c>
      <c r="E612" s="414"/>
      <c r="F612" s="412"/>
      <c r="G612" s="86"/>
      <c r="H612" s="415" t="str">
        <f>H574</f>
        <v>(  ANUGERAH SEJAHTERA  )</v>
      </c>
      <c r="I612" s="415"/>
      <c r="J612" s="415"/>
      <c r="K612" s="416"/>
      <c r="L612" s="86"/>
    </row>
    <row r="613" spans="1:12" s="5" customFormat="1" ht="7.5" customHeight="1" x14ac:dyDescent="0.3">
      <c r="A613" s="81"/>
      <c r="B613" s="211"/>
      <c r="C613" s="244"/>
      <c r="D613" s="256"/>
      <c r="E613" s="299"/>
      <c r="F613" s="412"/>
      <c r="G613" s="86"/>
      <c r="H613" s="417" t="str">
        <f>H575</f>
        <v>PURWOKERTO</v>
      </c>
      <c r="I613" s="417"/>
      <c r="J613" s="417"/>
      <c r="K613" s="418"/>
      <c r="L613" s="87"/>
    </row>
    <row r="614" spans="1:12" s="5" customFormat="1" ht="16.5" customHeight="1" x14ac:dyDescent="0.4">
      <c r="A614" s="81"/>
      <c r="B614" s="210" t="s">
        <v>5</v>
      </c>
      <c r="C614" s="243"/>
      <c r="D614" s="277" t="str">
        <f>D576</f>
        <v>KO 0945</v>
      </c>
      <c r="E614" s="298"/>
      <c r="F614" s="88"/>
      <c r="G614" s="89"/>
      <c r="H614" s="419"/>
      <c r="I614" s="419"/>
      <c r="J614" s="419"/>
      <c r="K614" s="420"/>
      <c r="L614" s="87"/>
    </row>
    <row r="615" spans="1:12" s="5" customFormat="1" ht="7.5" customHeight="1" x14ac:dyDescent="0.45">
      <c r="A615" s="81"/>
      <c r="B615" s="212"/>
      <c r="C615" s="245"/>
      <c r="D615" s="263"/>
      <c r="E615" s="300"/>
      <c r="F615" s="90"/>
      <c r="G615" s="82"/>
      <c r="H615" s="82"/>
      <c r="I615" s="91"/>
      <c r="J615" s="91"/>
      <c r="K615" s="92"/>
      <c r="L615" s="82"/>
    </row>
    <row r="616" spans="1:12" s="5" customFormat="1" ht="14.25" thickBot="1" x14ac:dyDescent="0.3">
      <c r="A616" s="81"/>
      <c r="B616" s="213" t="s">
        <v>6</v>
      </c>
      <c r="C616" s="213" t="s">
        <v>7</v>
      </c>
      <c r="D616" s="278" t="s">
        <v>8</v>
      </c>
      <c r="E616" s="264"/>
      <c r="F616" s="94" t="s">
        <v>9</v>
      </c>
      <c r="G616" s="95"/>
      <c r="H616" s="93" t="s">
        <v>10</v>
      </c>
      <c r="I616" s="96" t="s">
        <v>11</v>
      </c>
      <c r="J616" s="96" t="s">
        <v>12</v>
      </c>
      <c r="K616" s="97" t="s">
        <v>13</v>
      </c>
      <c r="L616" s="98"/>
    </row>
    <row r="617" spans="1:12" s="5" customFormat="1" ht="9.9499999999999993" customHeight="1" thickTop="1" x14ac:dyDescent="0.25">
      <c r="A617" s="81"/>
      <c r="B617" s="214"/>
      <c r="C617" s="246"/>
      <c r="D617" s="279"/>
      <c r="E617" s="265"/>
      <c r="F617" s="100"/>
      <c r="G617" s="101"/>
      <c r="H617" s="99"/>
      <c r="I617" s="102"/>
      <c r="J617" s="102"/>
      <c r="K617" s="103"/>
      <c r="L617" s="98"/>
    </row>
    <row r="618" spans="1:12" s="5" customFormat="1" ht="14.1" customHeight="1" x14ac:dyDescent="0.25">
      <c r="A618" s="104">
        <v>1</v>
      </c>
      <c r="B618" s="192">
        <f t="shared" ref="B618:E633" si="47">B580</f>
        <v>144</v>
      </c>
      <c r="C618" s="192" t="str">
        <f t="shared" si="47"/>
        <v>LS</v>
      </c>
      <c r="D618" s="280">
        <f t="shared" si="47"/>
        <v>1</v>
      </c>
      <c r="E618" s="301" t="str">
        <f>E580</f>
        <v>GEL PEN KENKO KE-600 WINJELLER</v>
      </c>
      <c r="F618" s="105"/>
      <c r="G618" s="106"/>
      <c r="H618" s="107">
        <f t="shared" ref="H618:J633" si="48">H580</f>
        <v>26100</v>
      </c>
      <c r="I618" s="108">
        <f t="shared" si="48"/>
        <v>0.13500000000000001</v>
      </c>
      <c r="J618" s="108">
        <f t="shared" si="48"/>
        <v>0</v>
      </c>
      <c r="K618" s="109">
        <f t="shared" ref="K618:K633" si="49">(B618*H618-((B618*H618)*I618))-((B618*H618-((B618*H618)*I618))*J618)</f>
        <v>3251016</v>
      </c>
      <c r="L618" s="98"/>
    </row>
    <row r="619" spans="1:12" s="5" customFormat="1" ht="14.1" customHeight="1" x14ac:dyDescent="0.25">
      <c r="A619" s="104">
        <v>2</v>
      </c>
      <c r="B619" s="192">
        <f t="shared" si="47"/>
        <v>0</v>
      </c>
      <c r="C619" s="192">
        <f t="shared" si="47"/>
        <v>0</v>
      </c>
      <c r="D619" s="280">
        <f t="shared" si="47"/>
        <v>0</v>
      </c>
      <c r="E619" s="301">
        <f t="shared" si="47"/>
        <v>0</v>
      </c>
      <c r="F619" s="105"/>
      <c r="G619" s="106"/>
      <c r="H619" s="107">
        <f t="shared" si="48"/>
        <v>0</v>
      </c>
      <c r="I619" s="108">
        <f t="shared" si="48"/>
        <v>0</v>
      </c>
      <c r="J619" s="108">
        <f t="shared" si="48"/>
        <v>0</v>
      </c>
      <c r="K619" s="109">
        <f t="shared" si="49"/>
        <v>0</v>
      </c>
      <c r="L619" s="98"/>
    </row>
    <row r="620" spans="1:12" s="5" customFormat="1" ht="14.1" customHeight="1" x14ac:dyDescent="0.25">
      <c r="A620" s="104">
        <v>3</v>
      </c>
      <c r="B620" s="192">
        <f t="shared" si="47"/>
        <v>0</v>
      </c>
      <c r="C620" s="192">
        <f t="shared" si="47"/>
        <v>0</v>
      </c>
      <c r="D620" s="280">
        <f t="shared" si="47"/>
        <v>0</v>
      </c>
      <c r="E620" s="301">
        <f t="shared" si="47"/>
        <v>0</v>
      </c>
      <c r="F620" s="105"/>
      <c r="G620" s="106"/>
      <c r="H620" s="107">
        <f t="shared" si="48"/>
        <v>0</v>
      </c>
      <c r="I620" s="108">
        <f t="shared" si="48"/>
        <v>0</v>
      </c>
      <c r="J620" s="108">
        <f t="shared" si="48"/>
        <v>0</v>
      </c>
      <c r="K620" s="109">
        <f t="shared" si="49"/>
        <v>0</v>
      </c>
      <c r="L620" s="98"/>
    </row>
    <row r="621" spans="1:12" s="5" customFormat="1" ht="14.1" customHeight="1" x14ac:dyDescent="0.25">
      <c r="A621" s="104">
        <v>4</v>
      </c>
      <c r="B621" s="192">
        <f t="shared" si="47"/>
        <v>0</v>
      </c>
      <c r="C621" s="192">
        <f t="shared" si="47"/>
        <v>0</v>
      </c>
      <c r="D621" s="280">
        <f t="shared" si="47"/>
        <v>0</v>
      </c>
      <c r="E621" s="301">
        <f t="shared" si="47"/>
        <v>0</v>
      </c>
      <c r="F621" s="105"/>
      <c r="G621" s="106"/>
      <c r="H621" s="107">
        <f t="shared" si="48"/>
        <v>0</v>
      </c>
      <c r="I621" s="108">
        <f t="shared" si="48"/>
        <v>0</v>
      </c>
      <c r="J621" s="108">
        <f t="shared" si="48"/>
        <v>0</v>
      </c>
      <c r="K621" s="109">
        <f t="shared" si="49"/>
        <v>0</v>
      </c>
      <c r="L621" s="98"/>
    </row>
    <row r="622" spans="1:12" s="5" customFormat="1" ht="14.1" customHeight="1" x14ac:dyDescent="0.25">
      <c r="A622" s="104">
        <v>5</v>
      </c>
      <c r="B622" s="192">
        <f t="shared" si="47"/>
        <v>0</v>
      </c>
      <c r="C622" s="192">
        <f t="shared" si="47"/>
        <v>0</v>
      </c>
      <c r="D622" s="280">
        <f t="shared" si="47"/>
        <v>0</v>
      </c>
      <c r="E622" s="301">
        <f t="shared" si="47"/>
        <v>0</v>
      </c>
      <c r="F622" s="105"/>
      <c r="G622" s="106"/>
      <c r="H622" s="107">
        <f t="shared" si="48"/>
        <v>0</v>
      </c>
      <c r="I622" s="108">
        <f t="shared" si="48"/>
        <v>0</v>
      </c>
      <c r="J622" s="108">
        <f t="shared" si="48"/>
        <v>0</v>
      </c>
      <c r="K622" s="109">
        <f t="shared" si="49"/>
        <v>0</v>
      </c>
      <c r="L622" s="98"/>
    </row>
    <row r="623" spans="1:12" s="5" customFormat="1" ht="14.1" customHeight="1" x14ac:dyDescent="0.25">
      <c r="A623" s="104">
        <v>6</v>
      </c>
      <c r="B623" s="192">
        <f t="shared" si="47"/>
        <v>0</v>
      </c>
      <c r="C623" s="192">
        <f t="shared" si="47"/>
        <v>0</v>
      </c>
      <c r="D623" s="280">
        <f t="shared" si="47"/>
        <v>0</v>
      </c>
      <c r="E623" s="301">
        <f t="shared" si="47"/>
        <v>0</v>
      </c>
      <c r="F623" s="105"/>
      <c r="G623" s="106"/>
      <c r="H623" s="107">
        <f t="shared" si="48"/>
        <v>0</v>
      </c>
      <c r="I623" s="108">
        <f t="shared" si="48"/>
        <v>0</v>
      </c>
      <c r="J623" s="108">
        <f t="shared" si="48"/>
        <v>0</v>
      </c>
      <c r="K623" s="109">
        <f t="shared" si="49"/>
        <v>0</v>
      </c>
      <c r="L623" s="98"/>
    </row>
    <row r="624" spans="1:12" s="5" customFormat="1" ht="14.1" customHeight="1" x14ac:dyDescent="0.25">
      <c r="A624" s="104">
        <v>7</v>
      </c>
      <c r="B624" s="192">
        <f t="shared" si="47"/>
        <v>0</v>
      </c>
      <c r="C624" s="192">
        <f t="shared" si="47"/>
        <v>0</v>
      </c>
      <c r="D624" s="280">
        <f t="shared" si="47"/>
        <v>0</v>
      </c>
      <c r="E624" s="301">
        <f t="shared" si="47"/>
        <v>0</v>
      </c>
      <c r="F624" s="105"/>
      <c r="G624" s="106"/>
      <c r="H624" s="107">
        <f t="shared" si="48"/>
        <v>0</v>
      </c>
      <c r="I624" s="108">
        <f t="shared" si="48"/>
        <v>0</v>
      </c>
      <c r="J624" s="108">
        <f t="shared" si="48"/>
        <v>0</v>
      </c>
      <c r="K624" s="109">
        <f t="shared" si="49"/>
        <v>0</v>
      </c>
      <c r="L624" s="98"/>
    </row>
    <row r="625" spans="1:12" s="5" customFormat="1" ht="14.1" customHeight="1" x14ac:dyDescent="0.25">
      <c r="A625" s="104">
        <v>8</v>
      </c>
      <c r="B625" s="192">
        <f t="shared" si="47"/>
        <v>0</v>
      </c>
      <c r="C625" s="192">
        <f t="shared" si="47"/>
        <v>0</v>
      </c>
      <c r="D625" s="280">
        <f t="shared" si="47"/>
        <v>0</v>
      </c>
      <c r="E625" s="301">
        <f t="shared" si="47"/>
        <v>0</v>
      </c>
      <c r="F625" s="105"/>
      <c r="G625" s="106"/>
      <c r="H625" s="107">
        <f t="shared" si="48"/>
        <v>0</v>
      </c>
      <c r="I625" s="108">
        <f t="shared" si="48"/>
        <v>0</v>
      </c>
      <c r="J625" s="108">
        <f t="shared" si="48"/>
        <v>0</v>
      </c>
      <c r="K625" s="109">
        <f t="shared" si="49"/>
        <v>0</v>
      </c>
      <c r="L625" s="98"/>
    </row>
    <row r="626" spans="1:12" s="5" customFormat="1" ht="14.1" customHeight="1" x14ac:dyDescent="0.25">
      <c r="A626" s="104">
        <v>9</v>
      </c>
      <c r="B626" s="192">
        <f t="shared" si="47"/>
        <v>0</v>
      </c>
      <c r="C626" s="192">
        <f t="shared" si="47"/>
        <v>0</v>
      </c>
      <c r="D626" s="280">
        <f t="shared" si="47"/>
        <v>0</v>
      </c>
      <c r="E626" s="301">
        <f t="shared" si="47"/>
        <v>0</v>
      </c>
      <c r="F626" s="105"/>
      <c r="G626" s="106"/>
      <c r="H626" s="107">
        <f t="shared" si="48"/>
        <v>0</v>
      </c>
      <c r="I626" s="108">
        <f t="shared" si="48"/>
        <v>0</v>
      </c>
      <c r="J626" s="108">
        <f t="shared" si="48"/>
        <v>0</v>
      </c>
      <c r="K626" s="109">
        <f t="shared" si="49"/>
        <v>0</v>
      </c>
      <c r="L626" s="98"/>
    </row>
    <row r="627" spans="1:12" s="5" customFormat="1" ht="14.1" customHeight="1" x14ac:dyDescent="0.25">
      <c r="A627" s="104">
        <v>10</v>
      </c>
      <c r="B627" s="192">
        <f t="shared" si="47"/>
        <v>0</v>
      </c>
      <c r="C627" s="192">
        <f t="shared" si="47"/>
        <v>0</v>
      </c>
      <c r="D627" s="280">
        <f t="shared" si="47"/>
        <v>0</v>
      </c>
      <c r="E627" s="301">
        <f t="shared" si="47"/>
        <v>0</v>
      </c>
      <c r="F627" s="105"/>
      <c r="G627" s="106"/>
      <c r="H627" s="107">
        <f t="shared" si="48"/>
        <v>0</v>
      </c>
      <c r="I627" s="108">
        <f t="shared" si="48"/>
        <v>0</v>
      </c>
      <c r="J627" s="108">
        <f t="shared" si="48"/>
        <v>0</v>
      </c>
      <c r="K627" s="109">
        <f t="shared" si="49"/>
        <v>0</v>
      </c>
      <c r="L627" s="98"/>
    </row>
    <row r="628" spans="1:12" s="5" customFormat="1" ht="14.1" customHeight="1" x14ac:dyDescent="0.25">
      <c r="A628" s="104">
        <v>11</v>
      </c>
      <c r="B628" s="192">
        <f t="shared" si="47"/>
        <v>0</v>
      </c>
      <c r="C628" s="192">
        <f t="shared" si="47"/>
        <v>0</v>
      </c>
      <c r="D628" s="280">
        <f t="shared" si="47"/>
        <v>0</v>
      </c>
      <c r="E628" s="301">
        <f t="shared" si="47"/>
        <v>0</v>
      </c>
      <c r="F628" s="105"/>
      <c r="G628" s="106"/>
      <c r="H628" s="107">
        <f t="shared" si="48"/>
        <v>0</v>
      </c>
      <c r="I628" s="108">
        <f t="shared" si="48"/>
        <v>0</v>
      </c>
      <c r="J628" s="108">
        <f t="shared" si="48"/>
        <v>0</v>
      </c>
      <c r="K628" s="109">
        <f t="shared" si="49"/>
        <v>0</v>
      </c>
      <c r="L628" s="98"/>
    </row>
    <row r="629" spans="1:12" s="5" customFormat="1" ht="14.1" customHeight="1" x14ac:dyDescent="0.25">
      <c r="A629" s="104">
        <v>12</v>
      </c>
      <c r="B629" s="192">
        <f t="shared" si="47"/>
        <v>0</v>
      </c>
      <c r="C629" s="192">
        <f t="shared" si="47"/>
        <v>0</v>
      </c>
      <c r="D629" s="280">
        <f t="shared" si="47"/>
        <v>0</v>
      </c>
      <c r="E629" s="301">
        <f t="shared" si="47"/>
        <v>0</v>
      </c>
      <c r="F629" s="105"/>
      <c r="G629" s="106"/>
      <c r="H629" s="107">
        <f t="shared" si="48"/>
        <v>0</v>
      </c>
      <c r="I629" s="108">
        <f t="shared" si="48"/>
        <v>0</v>
      </c>
      <c r="J629" s="108">
        <f t="shared" si="48"/>
        <v>0</v>
      </c>
      <c r="K629" s="109">
        <f t="shared" si="49"/>
        <v>0</v>
      </c>
      <c r="L629" s="98"/>
    </row>
    <row r="630" spans="1:12" s="5" customFormat="1" ht="14.1" customHeight="1" x14ac:dyDescent="0.25">
      <c r="A630" s="104">
        <v>13</v>
      </c>
      <c r="B630" s="192">
        <f t="shared" si="47"/>
        <v>0</v>
      </c>
      <c r="C630" s="192">
        <f t="shared" si="47"/>
        <v>0</v>
      </c>
      <c r="D630" s="280">
        <f t="shared" si="47"/>
        <v>0</v>
      </c>
      <c r="E630" s="301">
        <f t="shared" si="47"/>
        <v>0</v>
      </c>
      <c r="F630" s="105"/>
      <c r="G630" s="106"/>
      <c r="H630" s="107">
        <f t="shared" si="48"/>
        <v>0</v>
      </c>
      <c r="I630" s="108">
        <f t="shared" si="48"/>
        <v>0</v>
      </c>
      <c r="J630" s="108">
        <f t="shared" si="48"/>
        <v>0</v>
      </c>
      <c r="K630" s="109">
        <f t="shared" si="49"/>
        <v>0</v>
      </c>
      <c r="L630" s="98"/>
    </row>
    <row r="631" spans="1:12" s="5" customFormat="1" ht="14.1" customHeight="1" x14ac:dyDescent="0.25">
      <c r="A631" s="104">
        <v>14</v>
      </c>
      <c r="B631" s="192">
        <f t="shared" si="47"/>
        <v>0</v>
      </c>
      <c r="C631" s="192">
        <f t="shared" si="47"/>
        <v>0</v>
      </c>
      <c r="D631" s="280">
        <f t="shared" si="47"/>
        <v>0</v>
      </c>
      <c r="E631" s="301">
        <f t="shared" si="47"/>
        <v>0</v>
      </c>
      <c r="F631" s="105"/>
      <c r="G631" s="106"/>
      <c r="H631" s="107">
        <f t="shared" si="48"/>
        <v>0</v>
      </c>
      <c r="I631" s="108">
        <f t="shared" si="48"/>
        <v>0</v>
      </c>
      <c r="J631" s="108">
        <f t="shared" si="48"/>
        <v>0</v>
      </c>
      <c r="K631" s="109">
        <f t="shared" si="49"/>
        <v>0</v>
      </c>
      <c r="L631" s="98"/>
    </row>
    <row r="632" spans="1:12" s="5" customFormat="1" ht="14.1" customHeight="1" x14ac:dyDescent="0.25">
      <c r="A632" s="104">
        <v>15</v>
      </c>
      <c r="B632" s="192">
        <f t="shared" si="47"/>
        <v>0</v>
      </c>
      <c r="C632" s="192">
        <f t="shared" si="47"/>
        <v>0</v>
      </c>
      <c r="D632" s="280">
        <f t="shared" si="47"/>
        <v>0</v>
      </c>
      <c r="E632" s="301">
        <f t="shared" si="47"/>
        <v>0</v>
      </c>
      <c r="F632" s="105"/>
      <c r="G632" s="106"/>
      <c r="H632" s="107">
        <f t="shared" si="48"/>
        <v>0</v>
      </c>
      <c r="I632" s="108">
        <f t="shared" si="48"/>
        <v>0</v>
      </c>
      <c r="J632" s="108">
        <f t="shared" si="48"/>
        <v>0</v>
      </c>
      <c r="K632" s="109">
        <f t="shared" si="49"/>
        <v>0</v>
      </c>
      <c r="L632" s="98"/>
    </row>
    <row r="633" spans="1:12" s="5" customFormat="1" ht="14.1" customHeight="1" x14ac:dyDescent="0.25">
      <c r="A633" s="104">
        <v>16</v>
      </c>
      <c r="B633" s="192">
        <f t="shared" si="47"/>
        <v>0</v>
      </c>
      <c r="C633" s="192">
        <f t="shared" si="47"/>
        <v>0</v>
      </c>
      <c r="D633" s="280">
        <f t="shared" si="47"/>
        <v>0</v>
      </c>
      <c r="E633" s="301">
        <f t="shared" si="47"/>
        <v>0</v>
      </c>
      <c r="F633" s="105"/>
      <c r="G633" s="106"/>
      <c r="H633" s="107">
        <f t="shared" si="48"/>
        <v>0</v>
      </c>
      <c r="I633" s="108">
        <f t="shared" si="48"/>
        <v>0</v>
      </c>
      <c r="J633" s="108">
        <f t="shared" si="48"/>
        <v>0</v>
      </c>
      <c r="K633" s="109">
        <f t="shared" si="49"/>
        <v>0</v>
      </c>
      <c r="L633" s="98"/>
    </row>
    <row r="634" spans="1:12" s="5" customFormat="1" ht="9.9499999999999993" customHeight="1" x14ac:dyDescent="0.25">
      <c r="A634" s="81"/>
      <c r="B634" s="215"/>
      <c r="C634" s="215"/>
      <c r="D634" s="281"/>
      <c r="E634" s="303"/>
      <c r="F634" s="110"/>
      <c r="G634" s="111"/>
      <c r="H634" s="112"/>
      <c r="I634" s="113"/>
      <c r="J634" s="113"/>
      <c r="K634" s="114"/>
      <c r="L634" s="98"/>
    </row>
    <row r="635" spans="1:12" s="5" customFormat="1" ht="5.0999999999999996" customHeight="1" x14ac:dyDescent="0.25">
      <c r="A635" s="81"/>
      <c r="B635" s="216"/>
      <c r="C635" s="216"/>
      <c r="D635" s="221"/>
      <c r="E635" s="304"/>
      <c r="F635" s="116"/>
      <c r="G635" s="116"/>
      <c r="H635" s="116"/>
      <c r="I635" s="117"/>
      <c r="J635" s="361"/>
      <c r="K635" s="362"/>
      <c r="L635" s="82"/>
    </row>
    <row r="636" spans="1:12" s="5" customFormat="1" ht="16.5" customHeight="1" x14ac:dyDescent="0.3">
      <c r="A636" s="81"/>
      <c r="B636" s="217"/>
      <c r="C636" s="217"/>
      <c r="D636" s="263"/>
      <c r="E636" s="300"/>
      <c r="F636" s="82"/>
      <c r="G636" s="82"/>
      <c r="H636" s="82"/>
      <c r="I636" s="118" t="s">
        <v>14</v>
      </c>
      <c r="J636" s="363">
        <f>SUM(K618:K633)</f>
        <v>3251016</v>
      </c>
      <c r="K636" s="364"/>
      <c r="L636" s="98"/>
    </row>
    <row r="637" spans="1:12" s="5" customFormat="1" ht="5.0999999999999996" customHeight="1" x14ac:dyDescent="0.3">
      <c r="A637" s="81"/>
      <c r="B637" s="217"/>
      <c r="C637" s="217"/>
      <c r="D637" s="263"/>
      <c r="E637" s="300"/>
      <c r="F637" s="82"/>
      <c r="G637" s="82"/>
      <c r="H637" s="82"/>
      <c r="I637" s="119"/>
      <c r="J637" s="365"/>
      <c r="K637" s="365"/>
      <c r="L637" s="82"/>
    </row>
    <row r="638" spans="1:12" s="5" customFormat="1" ht="16.5" customHeight="1" x14ac:dyDescent="0.3">
      <c r="A638" s="81"/>
      <c r="B638" s="217"/>
      <c r="C638" s="217"/>
      <c r="D638" s="263"/>
      <c r="E638" s="300"/>
      <c r="F638" s="82"/>
      <c r="G638" s="82"/>
      <c r="H638" s="82"/>
      <c r="I638" s="118" t="s">
        <v>15</v>
      </c>
      <c r="J638" s="120">
        <f>J600</f>
        <v>0</v>
      </c>
      <c r="K638" s="121">
        <f>J636*J638</f>
        <v>0</v>
      </c>
      <c r="L638" s="122"/>
    </row>
    <row r="639" spans="1:12" s="5" customFormat="1" ht="5.0999999999999996" customHeight="1" x14ac:dyDescent="0.3">
      <c r="A639" s="81"/>
      <c r="B639" s="217"/>
      <c r="C639" s="217"/>
      <c r="D639" s="263"/>
      <c r="E639" s="300"/>
      <c r="F639" s="82"/>
      <c r="G639" s="82"/>
      <c r="H639" s="82"/>
      <c r="I639" s="119"/>
      <c r="J639" s="362"/>
      <c r="K639" s="362"/>
      <c r="L639" s="82"/>
    </row>
    <row r="640" spans="1:12" s="5" customFormat="1" ht="16.5" customHeight="1" x14ac:dyDescent="0.3">
      <c r="A640" s="81"/>
      <c r="B640" s="218" t="s">
        <v>16</v>
      </c>
      <c r="C640" s="218"/>
      <c r="D640" s="263"/>
      <c r="E640" s="300" t="s">
        <v>17</v>
      </c>
      <c r="F640" s="82"/>
      <c r="G640" s="82"/>
      <c r="H640" s="82"/>
      <c r="I640" s="118" t="s">
        <v>27</v>
      </c>
      <c r="J640" s="366">
        <f>((J636/1.11)+(K638/1.11))*11%</f>
        <v>322172.75675675675</v>
      </c>
      <c r="K640" s="367"/>
      <c r="L640" s="123"/>
    </row>
    <row r="641" spans="1:12" s="5" customFormat="1" ht="5.0999999999999996" customHeight="1" x14ac:dyDescent="0.3">
      <c r="A641" s="81"/>
      <c r="B641" s="217"/>
      <c r="C641" s="217"/>
      <c r="D641" s="263"/>
      <c r="E641" s="300"/>
      <c r="F641" s="82"/>
      <c r="G641" s="82"/>
      <c r="H641" s="82"/>
      <c r="I641" s="119"/>
      <c r="J641" s="362"/>
      <c r="K641" s="362"/>
      <c r="L641" s="82"/>
    </row>
    <row r="642" spans="1:12" s="5" customFormat="1" ht="16.5" customHeight="1" x14ac:dyDescent="0.3">
      <c r="A642" s="81"/>
      <c r="B642" s="219"/>
      <c r="C642" s="247"/>
      <c r="D642" s="263"/>
      <c r="E642" s="300"/>
      <c r="F642" s="82"/>
      <c r="G642" s="82"/>
      <c r="H642" s="82"/>
      <c r="I642" s="118" t="s">
        <v>18</v>
      </c>
      <c r="J642" s="124"/>
      <c r="K642" s="125">
        <f>J636-K638</f>
        <v>3251016</v>
      </c>
      <c r="L642" s="123"/>
    </row>
    <row r="643" spans="1:12" s="5" customFormat="1" ht="7.5" customHeight="1" x14ac:dyDescent="0.25">
      <c r="A643" s="126"/>
      <c r="B643" s="220"/>
      <c r="C643" s="220"/>
      <c r="D643" s="221"/>
      <c r="E643" s="305"/>
      <c r="F643" s="115"/>
      <c r="G643" s="82"/>
      <c r="H643" s="82"/>
      <c r="I643" s="128"/>
      <c r="J643" s="127"/>
      <c r="K643" s="115"/>
      <c r="L643" s="116"/>
    </row>
    <row r="644" spans="1:12" s="5" customFormat="1" ht="13.5" customHeight="1" x14ac:dyDescent="0.25">
      <c r="A644" s="81"/>
      <c r="B644" s="221" t="s">
        <v>19</v>
      </c>
      <c r="C644" s="220"/>
      <c r="D644" s="221"/>
      <c r="E644" s="300"/>
      <c r="F644" s="82"/>
      <c r="G644" s="82"/>
      <c r="H644" s="187"/>
      <c r="I644" s="188" t="s">
        <v>29</v>
      </c>
      <c r="J644" s="368" t="str">
        <f>J606</f>
        <v>ASNI / YO</v>
      </c>
      <c r="K644" s="369"/>
      <c r="L644" s="82"/>
    </row>
    <row r="645" spans="1:12" s="5" customFormat="1" ht="13.5" customHeight="1" x14ac:dyDescent="0.25">
      <c r="A645" s="126"/>
      <c r="B645" s="222"/>
      <c r="C645" s="248"/>
      <c r="D645" s="221"/>
      <c r="E645" s="300"/>
      <c r="F645" s="82"/>
      <c r="G645" s="82"/>
      <c r="H645" s="187"/>
      <c r="I645" s="189" t="s">
        <v>28</v>
      </c>
      <c r="J645" s="368">
        <f>J607</f>
        <v>0</v>
      </c>
      <c r="K645" s="369"/>
      <c r="L645" s="116"/>
    </row>
    <row r="646" spans="1:12" s="5" customFormat="1" ht="7.5" customHeight="1" x14ac:dyDescent="0.25">
      <c r="A646" s="126"/>
      <c r="B646" s="222"/>
      <c r="C646" s="248"/>
      <c r="D646" s="221"/>
      <c r="E646" s="300"/>
      <c r="F646" s="82"/>
      <c r="G646" s="82"/>
      <c r="H646" s="187"/>
      <c r="I646" s="189"/>
      <c r="J646" s="191"/>
      <c r="K646" s="191"/>
      <c r="L646" s="116"/>
    </row>
    <row r="647" spans="1:12" ht="7.5" customHeight="1" x14ac:dyDescent="0.25">
      <c r="A647" s="129"/>
      <c r="B647" s="223"/>
      <c r="C647" s="223"/>
      <c r="D647" s="266"/>
      <c r="E647" s="306"/>
      <c r="F647" s="130"/>
      <c r="G647" s="130"/>
      <c r="H647" s="130"/>
      <c r="I647" s="131"/>
      <c r="J647" s="131"/>
      <c r="K647" s="130"/>
      <c r="L647" s="130"/>
    </row>
    <row r="648" spans="1:12" s="5" customFormat="1" ht="16.5" customHeight="1" x14ac:dyDescent="0.3">
      <c r="A648" s="132"/>
      <c r="B648" s="224" t="s">
        <v>0</v>
      </c>
      <c r="C648" s="249"/>
      <c r="D648" s="282" t="str">
        <f>D610</f>
        <v>AM</v>
      </c>
      <c r="E648" s="317">
        <v>22090006</v>
      </c>
      <c r="F648" s="133"/>
      <c r="G648" s="134" t="s">
        <v>2</v>
      </c>
      <c r="H648" s="370" t="str">
        <f>H610</f>
        <v>CV PELITA JAYA</v>
      </c>
      <c r="I648" s="370"/>
      <c r="J648" s="370"/>
      <c r="K648" s="371"/>
      <c r="L648" s="135"/>
    </row>
    <row r="649" spans="1:12" s="5" customFormat="1" ht="7.5" customHeight="1" x14ac:dyDescent="0.3">
      <c r="A649" s="132"/>
      <c r="B649" s="225"/>
      <c r="C649" s="250"/>
      <c r="D649" s="257"/>
      <c r="E649" s="308"/>
      <c r="F649" s="374" t="s">
        <v>3</v>
      </c>
      <c r="G649" s="136"/>
      <c r="H649" s="372"/>
      <c r="I649" s="372"/>
      <c r="J649" s="372"/>
      <c r="K649" s="373"/>
      <c r="L649" s="135"/>
    </row>
    <row r="650" spans="1:12" s="5" customFormat="1" ht="16.5" customHeight="1" x14ac:dyDescent="0.3">
      <c r="A650" s="132"/>
      <c r="B650" s="224" t="s">
        <v>4</v>
      </c>
      <c r="C650" s="249"/>
      <c r="D650" s="375">
        <f>D612</f>
        <v>44813</v>
      </c>
      <c r="E650" s="376"/>
      <c r="F650" s="374"/>
      <c r="G650" s="137"/>
      <c r="H650" s="377" t="str">
        <f>H612</f>
        <v>(  ANUGERAH SEJAHTERA  )</v>
      </c>
      <c r="I650" s="377"/>
      <c r="J650" s="377"/>
      <c r="K650" s="378"/>
      <c r="L650" s="137"/>
    </row>
    <row r="651" spans="1:12" s="5" customFormat="1" ht="7.5" customHeight="1" x14ac:dyDescent="0.3">
      <c r="A651" s="132"/>
      <c r="B651" s="225"/>
      <c r="C651" s="250"/>
      <c r="D651" s="257"/>
      <c r="E651" s="308"/>
      <c r="F651" s="374"/>
      <c r="G651" s="137"/>
      <c r="H651" s="379" t="str">
        <f>H613</f>
        <v>PURWOKERTO</v>
      </c>
      <c r="I651" s="379"/>
      <c r="J651" s="379"/>
      <c r="K651" s="380"/>
      <c r="L651" s="138"/>
    </row>
    <row r="652" spans="1:12" s="5" customFormat="1" ht="16.5" customHeight="1" x14ac:dyDescent="0.4">
      <c r="A652" s="132"/>
      <c r="B652" s="224" t="s">
        <v>5</v>
      </c>
      <c r="C652" s="249"/>
      <c r="D652" s="283" t="str">
        <f>D614</f>
        <v>KO 0945</v>
      </c>
      <c r="E652" s="307"/>
      <c r="F652" s="139"/>
      <c r="G652" s="140"/>
      <c r="H652" s="381"/>
      <c r="I652" s="381"/>
      <c r="J652" s="381"/>
      <c r="K652" s="382"/>
      <c r="L652" s="138"/>
    </row>
    <row r="653" spans="1:12" s="5" customFormat="1" ht="7.5" customHeight="1" x14ac:dyDescent="0.45">
      <c r="A653" s="132"/>
      <c r="B653" s="226"/>
      <c r="C653" s="251"/>
      <c r="D653" s="267"/>
      <c r="E653" s="309"/>
      <c r="F653" s="141"/>
      <c r="G653" s="133"/>
      <c r="H653" s="133"/>
      <c r="I653" s="142"/>
      <c r="J653" s="142"/>
      <c r="K653" s="143"/>
      <c r="L653" s="133"/>
    </row>
    <row r="654" spans="1:12" s="5" customFormat="1" ht="14.25" thickBot="1" x14ac:dyDescent="0.3">
      <c r="A654" s="132"/>
      <c r="B654" s="227" t="s">
        <v>6</v>
      </c>
      <c r="C654" s="227" t="s">
        <v>7</v>
      </c>
      <c r="D654" s="284" t="s">
        <v>8</v>
      </c>
      <c r="E654" s="268"/>
      <c r="F654" s="145" t="s">
        <v>9</v>
      </c>
      <c r="G654" s="146"/>
      <c r="H654" s="144" t="s">
        <v>10</v>
      </c>
      <c r="I654" s="147" t="s">
        <v>11</v>
      </c>
      <c r="J654" s="147" t="s">
        <v>12</v>
      </c>
      <c r="K654" s="148" t="s">
        <v>13</v>
      </c>
      <c r="L654" s="149"/>
    </row>
    <row r="655" spans="1:12" s="5" customFormat="1" ht="9.9499999999999993" customHeight="1" thickTop="1" x14ac:dyDescent="0.25">
      <c r="A655" s="132"/>
      <c r="B655" s="228"/>
      <c r="C655" s="252"/>
      <c r="D655" s="285"/>
      <c r="E655" s="269"/>
      <c r="F655" s="151"/>
      <c r="G655" s="152"/>
      <c r="H655" s="150"/>
      <c r="I655" s="153"/>
      <c r="J655" s="153"/>
      <c r="K655" s="154"/>
      <c r="L655" s="149"/>
    </row>
    <row r="656" spans="1:12" s="5" customFormat="1" ht="14.1" customHeight="1" x14ac:dyDescent="0.25">
      <c r="A656" s="155">
        <v>1</v>
      </c>
      <c r="B656" s="193">
        <f t="shared" ref="B656:D671" si="50">B618</f>
        <v>144</v>
      </c>
      <c r="C656" s="193" t="str">
        <f t="shared" si="50"/>
        <v>LS</v>
      </c>
      <c r="D656" s="286">
        <f t="shared" si="50"/>
        <v>1</v>
      </c>
      <c r="E656" s="310" t="str">
        <f>E580</f>
        <v>GEL PEN KENKO KE-600 WINJELLER</v>
      </c>
      <c r="F656" s="156"/>
      <c r="G656" s="157"/>
      <c r="H656" s="158">
        <f t="shared" ref="H656:J671" si="51">H618</f>
        <v>26100</v>
      </c>
      <c r="I656" s="159">
        <f t="shared" si="51"/>
        <v>0.13500000000000001</v>
      </c>
      <c r="J656" s="159">
        <f t="shared" si="51"/>
        <v>0</v>
      </c>
      <c r="K656" s="160">
        <f t="shared" ref="K656:K671" si="52">(B656*H656-((B656*H656)*I656))-((B656*H656-((B656*H656)*I656))*J656)</f>
        <v>3251016</v>
      </c>
      <c r="L656" s="149"/>
    </row>
    <row r="657" spans="1:12" s="5" customFormat="1" ht="14.1" customHeight="1" x14ac:dyDescent="0.25">
      <c r="A657" s="155">
        <v>2</v>
      </c>
      <c r="B657" s="193">
        <f t="shared" si="50"/>
        <v>0</v>
      </c>
      <c r="C657" s="193">
        <f t="shared" si="50"/>
        <v>0</v>
      </c>
      <c r="D657" s="286">
        <f t="shared" si="50"/>
        <v>0</v>
      </c>
      <c r="E657" s="310">
        <f t="shared" ref="E657:E671" si="53">E581</f>
        <v>0</v>
      </c>
      <c r="F657" s="156"/>
      <c r="G657" s="157"/>
      <c r="H657" s="158">
        <f t="shared" si="51"/>
        <v>0</v>
      </c>
      <c r="I657" s="159">
        <f t="shared" si="51"/>
        <v>0</v>
      </c>
      <c r="J657" s="159">
        <f t="shared" si="51"/>
        <v>0</v>
      </c>
      <c r="K657" s="160">
        <f t="shared" si="52"/>
        <v>0</v>
      </c>
      <c r="L657" s="149"/>
    </row>
    <row r="658" spans="1:12" s="5" customFormat="1" ht="14.1" customHeight="1" x14ac:dyDescent="0.25">
      <c r="A658" s="155">
        <v>3</v>
      </c>
      <c r="B658" s="193">
        <f t="shared" si="50"/>
        <v>0</v>
      </c>
      <c r="C658" s="193">
        <f t="shared" si="50"/>
        <v>0</v>
      </c>
      <c r="D658" s="286">
        <f t="shared" si="50"/>
        <v>0</v>
      </c>
      <c r="E658" s="310">
        <f t="shared" si="53"/>
        <v>0</v>
      </c>
      <c r="F658" s="156"/>
      <c r="G658" s="157"/>
      <c r="H658" s="158">
        <f t="shared" si="51"/>
        <v>0</v>
      </c>
      <c r="I658" s="159">
        <f t="shared" si="51"/>
        <v>0</v>
      </c>
      <c r="J658" s="159">
        <f t="shared" si="51"/>
        <v>0</v>
      </c>
      <c r="K658" s="160">
        <f t="shared" si="52"/>
        <v>0</v>
      </c>
      <c r="L658" s="149"/>
    </row>
    <row r="659" spans="1:12" s="5" customFormat="1" ht="14.1" customHeight="1" x14ac:dyDescent="0.25">
      <c r="A659" s="155">
        <v>4</v>
      </c>
      <c r="B659" s="193">
        <f t="shared" si="50"/>
        <v>0</v>
      </c>
      <c r="C659" s="193">
        <f t="shared" si="50"/>
        <v>0</v>
      </c>
      <c r="D659" s="286">
        <f t="shared" si="50"/>
        <v>0</v>
      </c>
      <c r="E659" s="310">
        <f t="shared" si="53"/>
        <v>0</v>
      </c>
      <c r="F659" s="156"/>
      <c r="G659" s="157"/>
      <c r="H659" s="158">
        <f t="shared" si="51"/>
        <v>0</v>
      </c>
      <c r="I659" s="159">
        <f t="shared" si="51"/>
        <v>0</v>
      </c>
      <c r="J659" s="159">
        <f t="shared" si="51"/>
        <v>0</v>
      </c>
      <c r="K659" s="160">
        <f t="shared" si="52"/>
        <v>0</v>
      </c>
      <c r="L659" s="149"/>
    </row>
    <row r="660" spans="1:12" s="5" customFormat="1" ht="14.1" customHeight="1" x14ac:dyDescent="0.25">
      <c r="A660" s="155">
        <v>5</v>
      </c>
      <c r="B660" s="193">
        <f t="shared" si="50"/>
        <v>0</v>
      </c>
      <c r="C660" s="193">
        <f t="shared" si="50"/>
        <v>0</v>
      </c>
      <c r="D660" s="286">
        <f t="shared" si="50"/>
        <v>0</v>
      </c>
      <c r="E660" s="310">
        <f t="shared" si="53"/>
        <v>0</v>
      </c>
      <c r="F660" s="156"/>
      <c r="G660" s="157"/>
      <c r="H660" s="158">
        <f t="shared" si="51"/>
        <v>0</v>
      </c>
      <c r="I660" s="159">
        <f t="shared" si="51"/>
        <v>0</v>
      </c>
      <c r="J660" s="159">
        <f t="shared" si="51"/>
        <v>0</v>
      </c>
      <c r="K660" s="160">
        <f t="shared" si="52"/>
        <v>0</v>
      </c>
      <c r="L660" s="149"/>
    </row>
    <row r="661" spans="1:12" s="5" customFormat="1" ht="14.1" customHeight="1" x14ac:dyDescent="0.25">
      <c r="A661" s="155">
        <v>6</v>
      </c>
      <c r="B661" s="193">
        <f t="shared" si="50"/>
        <v>0</v>
      </c>
      <c r="C661" s="193">
        <f t="shared" si="50"/>
        <v>0</v>
      </c>
      <c r="D661" s="286">
        <f t="shared" si="50"/>
        <v>0</v>
      </c>
      <c r="E661" s="310">
        <f t="shared" si="53"/>
        <v>0</v>
      </c>
      <c r="F661" s="156"/>
      <c r="G661" s="157"/>
      <c r="H661" s="158">
        <f t="shared" si="51"/>
        <v>0</v>
      </c>
      <c r="I661" s="159">
        <f t="shared" si="51"/>
        <v>0</v>
      </c>
      <c r="J661" s="159">
        <f t="shared" si="51"/>
        <v>0</v>
      </c>
      <c r="K661" s="160">
        <f t="shared" si="52"/>
        <v>0</v>
      </c>
      <c r="L661" s="149"/>
    </row>
    <row r="662" spans="1:12" s="5" customFormat="1" ht="14.1" customHeight="1" x14ac:dyDescent="0.25">
      <c r="A662" s="155">
        <v>7</v>
      </c>
      <c r="B662" s="193">
        <f t="shared" si="50"/>
        <v>0</v>
      </c>
      <c r="C662" s="193">
        <f t="shared" si="50"/>
        <v>0</v>
      </c>
      <c r="D662" s="286">
        <f t="shared" si="50"/>
        <v>0</v>
      </c>
      <c r="E662" s="310">
        <f t="shared" si="53"/>
        <v>0</v>
      </c>
      <c r="F662" s="156"/>
      <c r="G662" s="157"/>
      <c r="H662" s="158">
        <f t="shared" si="51"/>
        <v>0</v>
      </c>
      <c r="I662" s="159">
        <f t="shared" si="51"/>
        <v>0</v>
      </c>
      <c r="J662" s="159">
        <f t="shared" si="51"/>
        <v>0</v>
      </c>
      <c r="K662" s="160">
        <f t="shared" si="52"/>
        <v>0</v>
      </c>
      <c r="L662" s="149"/>
    </row>
    <row r="663" spans="1:12" s="5" customFormat="1" ht="14.1" customHeight="1" x14ac:dyDescent="0.25">
      <c r="A663" s="155">
        <v>8</v>
      </c>
      <c r="B663" s="193">
        <f t="shared" si="50"/>
        <v>0</v>
      </c>
      <c r="C663" s="193">
        <f t="shared" si="50"/>
        <v>0</v>
      </c>
      <c r="D663" s="286">
        <f t="shared" si="50"/>
        <v>0</v>
      </c>
      <c r="E663" s="310">
        <f t="shared" si="53"/>
        <v>0</v>
      </c>
      <c r="F663" s="156"/>
      <c r="G663" s="157"/>
      <c r="H663" s="158">
        <f t="shared" si="51"/>
        <v>0</v>
      </c>
      <c r="I663" s="159">
        <f t="shared" si="51"/>
        <v>0</v>
      </c>
      <c r="J663" s="159">
        <f t="shared" si="51"/>
        <v>0</v>
      </c>
      <c r="K663" s="160">
        <f t="shared" si="52"/>
        <v>0</v>
      </c>
      <c r="L663" s="149"/>
    </row>
    <row r="664" spans="1:12" s="5" customFormat="1" ht="14.1" customHeight="1" x14ac:dyDescent="0.25">
      <c r="A664" s="155">
        <v>9</v>
      </c>
      <c r="B664" s="193">
        <f t="shared" si="50"/>
        <v>0</v>
      </c>
      <c r="C664" s="193">
        <f t="shared" si="50"/>
        <v>0</v>
      </c>
      <c r="D664" s="286">
        <f t="shared" si="50"/>
        <v>0</v>
      </c>
      <c r="E664" s="310">
        <f t="shared" si="53"/>
        <v>0</v>
      </c>
      <c r="F664" s="156"/>
      <c r="G664" s="157"/>
      <c r="H664" s="158">
        <f t="shared" si="51"/>
        <v>0</v>
      </c>
      <c r="I664" s="159">
        <f t="shared" si="51"/>
        <v>0</v>
      </c>
      <c r="J664" s="159">
        <f t="shared" si="51"/>
        <v>0</v>
      </c>
      <c r="K664" s="160">
        <f t="shared" si="52"/>
        <v>0</v>
      </c>
      <c r="L664" s="149"/>
    </row>
    <row r="665" spans="1:12" s="5" customFormat="1" ht="14.1" customHeight="1" x14ac:dyDescent="0.25">
      <c r="A665" s="155">
        <v>10</v>
      </c>
      <c r="B665" s="193">
        <f t="shared" si="50"/>
        <v>0</v>
      </c>
      <c r="C665" s="193">
        <f t="shared" si="50"/>
        <v>0</v>
      </c>
      <c r="D665" s="286">
        <f t="shared" si="50"/>
        <v>0</v>
      </c>
      <c r="E665" s="310">
        <f t="shared" si="53"/>
        <v>0</v>
      </c>
      <c r="F665" s="156"/>
      <c r="G665" s="157"/>
      <c r="H665" s="158">
        <f t="shared" si="51"/>
        <v>0</v>
      </c>
      <c r="I665" s="159">
        <f t="shared" si="51"/>
        <v>0</v>
      </c>
      <c r="J665" s="159">
        <f t="shared" si="51"/>
        <v>0</v>
      </c>
      <c r="K665" s="160">
        <f t="shared" si="52"/>
        <v>0</v>
      </c>
      <c r="L665" s="149"/>
    </row>
    <row r="666" spans="1:12" s="5" customFormat="1" ht="14.1" customHeight="1" x14ac:dyDescent="0.25">
      <c r="A666" s="155">
        <v>11</v>
      </c>
      <c r="B666" s="193">
        <f t="shared" si="50"/>
        <v>0</v>
      </c>
      <c r="C666" s="193">
        <f t="shared" si="50"/>
        <v>0</v>
      </c>
      <c r="D666" s="286">
        <f t="shared" si="50"/>
        <v>0</v>
      </c>
      <c r="E666" s="310">
        <f t="shared" si="53"/>
        <v>0</v>
      </c>
      <c r="F666" s="156"/>
      <c r="G666" s="157"/>
      <c r="H666" s="158">
        <f t="shared" si="51"/>
        <v>0</v>
      </c>
      <c r="I666" s="159">
        <f t="shared" si="51"/>
        <v>0</v>
      </c>
      <c r="J666" s="159">
        <f t="shared" si="51"/>
        <v>0</v>
      </c>
      <c r="K666" s="160">
        <f t="shared" si="52"/>
        <v>0</v>
      </c>
      <c r="L666" s="149"/>
    </row>
    <row r="667" spans="1:12" s="5" customFormat="1" ht="14.1" customHeight="1" x14ac:dyDescent="0.25">
      <c r="A667" s="155">
        <v>12</v>
      </c>
      <c r="B667" s="193">
        <f t="shared" si="50"/>
        <v>0</v>
      </c>
      <c r="C667" s="193">
        <f t="shared" si="50"/>
        <v>0</v>
      </c>
      <c r="D667" s="286">
        <f t="shared" si="50"/>
        <v>0</v>
      </c>
      <c r="E667" s="310">
        <f t="shared" si="53"/>
        <v>0</v>
      </c>
      <c r="F667" s="156"/>
      <c r="G667" s="157"/>
      <c r="H667" s="158">
        <f t="shared" si="51"/>
        <v>0</v>
      </c>
      <c r="I667" s="159">
        <f t="shared" si="51"/>
        <v>0</v>
      </c>
      <c r="J667" s="159">
        <f t="shared" si="51"/>
        <v>0</v>
      </c>
      <c r="K667" s="160">
        <f t="shared" si="52"/>
        <v>0</v>
      </c>
      <c r="L667" s="149"/>
    </row>
    <row r="668" spans="1:12" s="5" customFormat="1" ht="14.1" customHeight="1" x14ac:dyDescent="0.25">
      <c r="A668" s="155">
        <v>13</v>
      </c>
      <c r="B668" s="193">
        <f t="shared" si="50"/>
        <v>0</v>
      </c>
      <c r="C668" s="193">
        <f t="shared" si="50"/>
        <v>0</v>
      </c>
      <c r="D668" s="286">
        <f t="shared" si="50"/>
        <v>0</v>
      </c>
      <c r="E668" s="310">
        <f t="shared" si="53"/>
        <v>0</v>
      </c>
      <c r="F668" s="156"/>
      <c r="G668" s="157"/>
      <c r="H668" s="158">
        <f t="shared" si="51"/>
        <v>0</v>
      </c>
      <c r="I668" s="159">
        <f t="shared" si="51"/>
        <v>0</v>
      </c>
      <c r="J668" s="159">
        <f t="shared" si="51"/>
        <v>0</v>
      </c>
      <c r="K668" s="160">
        <f t="shared" si="52"/>
        <v>0</v>
      </c>
      <c r="L668" s="149"/>
    </row>
    <row r="669" spans="1:12" s="5" customFormat="1" ht="14.1" customHeight="1" x14ac:dyDescent="0.25">
      <c r="A669" s="155">
        <v>14</v>
      </c>
      <c r="B669" s="193">
        <f t="shared" si="50"/>
        <v>0</v>
      </c>
      <c r="C669" s="193">
        <f t="shared" si="50"/>
        <v>0</v>
      </c>
      <c r="D669" s="286">
        <f t="shared" si="50"/>
        <v>0</v>
      </c>
      <c r="E669" s="310">
        <f t="shared" si="53"/>
        <v>0</v>
      </c>
      <c r="F669" s="156"/>
      <c r="G669" s="157"/>
      <c r="H669" s="158">
        <f t="shared" si="51"/>
        <v>0</v>
      </c>
      <c r="I669" s="159">
        <f t="shared" si="51"/>
        <v>0</v>
      </c>
      <c r="J669" s="159">
        <f t="shared" si="51"/>
        <v>0</v>
      </c>
      <c r="K669" s="160">
        <f t="shared" si="52"/>
        <v>0</v>
      </c>
      <c r="L669" s="149"/>
    </row>
    <row r="670" spans="1:12" s="5" customFormat="1" ht="14.1" customHeight="1" x14ac:dyDescent="0.25">
      <c r="A670" s="155">
        <v>15</v>
      </c>
      <c r="B670" s="193">
        <f t="shared" si="50"/>
        <v>0</v>
      </c>
      <c r="C670" s="193">
        <f t="shared" si="50"/>
        <v>0</v>
      </c>
      <c r="D670" s="286">
        <f t="shared" si="50"/>
        <v>0</v>
      </c>
      <c r="E670" s="310">
        <f t="shared" si="53"/>
        <v>0</v>
      </c>
      <c r="F670" s="156"/>
      <c r="G670" s="157"/>
      <c r="H670" s="158">
        <f t="shared" si="51"/>
        <v>0</v>
      </c>
      <c r="I670" s="159">
        <f t="shared" si="51"/>
        <v>0</v>
      </c>
      <c r="J670" s="159">
        <f t="shared" si="51"/>
        <v>0</v>
      </c>
      <c r="K670" s="160">
        <f t="shared" si="52"/>
        <v>0</v>
      </c>
      <c r="L670" s="149"/>
    </row>
    <row r="671" spans="1:12" s="5" customFormat="1" ht="14.1" customHeight="1" x14ac:dyDescent="0.25">
      <c r="A671" s="155">
        <v>16</v>
      </c>
      <c r="B671" s="193">
        <f t="shared" si="50"/>
        <v>0</v>
      </c>
      <c r="C671" s="193">
        <f t="shared" si="50"/>
        <v>0</v>
      </c>
      <c r="D671" s="286">
        <f t="shared" si="50"/>
        <v>0</v>
      </c>
      <c r="E671" s="310">
        <f t="shared" si="53"/>
        <v>0</v>
      </c>
      <c r="F671" s="156"/>
      <c r="G671" s="157"/>
      <c r="H671" s="158">
        <f t="shared" si="51"/>
        <v>0</v>
      </c>
      <c r="I671" s="159">
        <f t="shared" si="51"/>
        <v>0</v>
      </c>
      <c r="J671" s="159">
        <f t="shared" si="51"/>
        <v>0</v>
      </c>
      <c r="K671" s="160">
        <f t="shared" si="52"/>
        <v>0</v>
      </c>
      <c r="L671" s="149"/>
    </row>
    <row r="672" spans="1:12" s="5" customFormat="1" ht="9.9499999999999993" customHeight="1" x14ac:dyDescent="0.25">
      <c r="A672" s="132"/>
      <c r="B672" s="229"/>
      <c r="C672" s="229"/>
      <c r="D672" s="287"/>
      <c r="E672" s="312"/>
      <c r="F672" s="161"/>
      <c r="G672" s="162"/>
      <c r="H672" s="163"/>
      <c r="I672" s="164"/>
      <c r="J672" s="164"/>
      <c r="K672" s="165"/>
      <c r="L672" s="149"/>
    </row>
    <row r="673" spans="1:12" s="5" customFormat="1" ht="5.0999999999999996" customHeight="1" x14ac:dyDescent="0.25">
      <c r="A673" s="132"/>
      <c r="B673" s="230"/>
      <c r="C673" s="230"/>
      <c r="D673" s="235"/>
      <c r="E673" s="313"/>
      <c r="F673" s="167"/>
      <c r="G673" s="167"/>
      <c r="H673" s="167"/>
      <c r="I673" s="168"/>
      <c r="J673" s="383"/>
      <c r="K673" s="358"/>
      <c r="L673" s="133"/>
    </row>
    <row r="674" spans="1:12" s="5" customFormat="1" ht="16.5" customHeight="1" x14ac:dyDescent="0.3">
      <c r="A674" s="132"/>
      <c r="B674" s="231"/>
      <c r="C674" s="231"/>
      <c r="D674" s="267"/>
      <c r="E674" s="309"/>
      <c r="F674" s="133"/>
      <c r="G674" s="133"/>
      <c r="H674" s="133"/>
      <c r="I674" s="169" t="s">
        <v>14</v>
      </c>
      <c r="J674" s="384">
        <f>SUM(K656:K671)</f>
        <v>3251016</v>
      </c>
      <c r="K674" s="385"/>
      <c r="L674" s="149"/>
    </row>
    <row r="675" spans="1:12" s="5" customFormat="1" ht="5.0999999999999996" customHeight="1" x14ac:dyDescent="0.3">
      <c r="A675" s="132"/>
      <c r="B675" s="231"/>
      <c r="C675" s="231"/>
      <c r="D675" s="267"/>
      <c r="E675" s="309"/>
      <c r="F675" s="133"/>
      <c r="G675" s="133"/>
      <c r="H675" s="133"/>
      <c r="I675" s="170"/>
      <c r="J675" s="386"/>
      <c r="K675" s="386"/>
      <c r="L675" s="133"/>
    </row>
    <row r="676" spans="1:12" s="5" customFormat="1" ht="16.5" customHeight="1" x14ac:dyDescent="0.3">
      <c r="A676" s="132"/>
      <c r="B676" s="231"/>
      <c r="C676" s="231"/>
      <c r="D676" s="267"/>
      <c r="E676" s="309"/>
      <c r="F676" s="133"/>
      <c r="G676" s="133"/>
      <c r="H676" s="133"/>
      <c r="I676" s="169" t="s">
        <v>15</v>
      </c>
      <c r="J676" s="171">
        <f>J638</f>
        <v>0</v>
      </c>
      <c r="K676" s="172">
        <f>J674*J676</f>
        <v>0</v>
      </c>
      <c r="L676" s="173"/>
    </row>
    <row r="677" spans="1:12" s="5" customFormat="1" ht="5.0999999999999996" customHeight="1" x14ac:dyDescent="0.3">
      <c r="A677" s="132"/>
      <c r="B677" s="231"/>
      <c r="C677" s="231"/>
      <c r="D677" s="267"/>
      <c r="E677" s="309"/>
      <c r="F677" s="133"/>
      <c r="G677" s="133"/>
      <c r="H677" s="133"/>
      <c r="I677" s="170"/>
      <c r="J677" s="358"/>
      <c r="K677" s="358"/>
      <c r="L677" s="133"/>
    </row>
    <row r="678" spans="1:12" s="5" customFormat="1" ht="16.5" customHeight="1" x14ac:dyDescent="0.3">
      <c r="A678" s="132"/>
      <c r="B678" s="232" t="s">
        <v>16</v>
      </c>
      <c r="C678" s="232"/>
      <c r="D678" s="267"/>
      <c r="E678" s="309" t="s">
        <v>17</v>
      </c>
      <c r="F678" s="133"/>
      <c r="G678" s="133"/>
      <c r="H678" s="133"/>
      <c r="I678" s="169" t="s">
        <v>27</v>
      </c>
      <c r="J678" s="356">
        <f>((J674/1.11)+(K676/1.11))*11%</f>
        <v>322172.75675675675</v>
      </c>
      <c r="K678" s="357"/>
      <c r="L678" s="174"/>
    </row>
    <row r="679" spans="1:12" s="5" customFormat="1" ht="5.0999999999999996" customHeight="1" x14ac:dyDescent="0.3">
      <c r="A679" s="132"/>
      <c r="B679" s="231"/>
      <c r="C679" s="231"/>
      <c r="D679" s="267"/>
      <c r="E679" s="309"/>
      <c r="F679" s="133"/>
      <c r="G679" s="133"/>
      <c r="H679" s="133"/>
      <c r="I679" s="170"/>
      <c r="J679" s="358"/>
      <c r="K679" s="358"/>
      <c r="L679" s="133"/>
    </row>
    <row r="680" spans="1:12" s="5" customFormat="1" ht="16.5" customHeight="1" x14ac:dyDescent="0.3">
      <c r="A680" s="132"/>
      <c r="B680" s="233"/>
      <c r="C680" s="253"/>
      <c r="D680" s="267"/>
      <c r="E680" s="309"/>
      <c r="F680" s="133"/>
      <c r="G680" s="133"/>
      <c r="H680" s="133"/>
      <c r="I680" s="169" t="s">
        <v>18</v>
      </c>
      <c r="J680" s="175"/>
      <c r="K680" s="176">
        <f>J674-K676</f>
        <v>3251016</v>
      </c>
      <c r="L680" s="174"/>
    </row>
    <row r="681" spans="1:12" s="5" customFormat="1" ht="7.5" customHeight="1" x14ac:dyDescent="0.25">
      <c r="A681" s="177"/>
      <c r="B681" s="234"/>
      <c r="C681" s="234"/>
      <c r="D681" s="235"/>
      <c r="E681" s="314"/>
      <c r="F681" s="166"/>
      <c r="G681" s="133"/>
      <c r="H681" s="133"/>
      <c r="I681" s="179"/>
      <c r="J681" s="178"/>
      <c r="K681" s="166"/>
      <c r="L681" s="167"/>
    </row>
    <row r="682" spans="1:12" s="5" customFormat="1" ht="13.5" customHeight="1" x14ac:dyDescent="0.25">
      <c r="A682" s="132"/>
      <c r="B682" s="235" t="s">
        <v>19</v>
      </c>
      <c r="C682" s="234"/>
      <c r="D682" s="235"/>
      <c r="E682" s="309"/>
      <c r="F682" s="133"/>
      <c r="G682" s="133"/>
      <c r="H682" s="184"/>
      <c r="I682" s="185" t="s">
        <v>29</v>
      </c>
      <c r="J682" s="359" t="str">
        <f>J644</f>
        <v>ASNI / YO</v>
      </c>
      <c r="K682" s="360"/>
      <c r="L682" s="133"/>
    </row>
    <row r="683" spans="1:12" s="5" customFormat="1" ht="13.5" customHeight="1" x14ac:dyDescent="0.25">
      <c r="A683" s="177"/>
      <c r="B683" s="236"/>
      <c r="C683" s="254"/>
      <c r="D683" s="235"/>
      <c r="E683" s="309"/>
      <c r="F683" s="133"/>
      <c r="G683" s="133"/>
      <c r="H683" s="184"/>
      <c r="I683" s="186" t="s">
        <v>28</v>
      </c>
      <c r="J683" s="359">
        <f>J645</f>
        <v>0</v>
      </c>
      <c r="K683" s="360"/>
      <c r="L683" s="167"/>
    </row>
    <row r="684" spans="1:12" s="5" customFormat="1" ht="7.5" customHeight="1" x14ac:dyDescent="0.25">
      <c r="A684" s="177"/>
      <c r="B684" s="236"/>
      <c r="C684" s="254"/>
      <c r="D684" s="235"/>
      <c r="E684" s="309"/>
      <c r="F684" s="133"/>
      <c r="G684" s="133"/>
      <c r="H684" s="184"/>
      <c r="I684" s="186"/>
      <c r="J684" s="190"/>
      <c r="K684" s="190"/>
      <c r="L684" s="167"/>
    </row>
    <row r="685" spans="1:12" ht="7.5" customHeight="1" x14ac:dyDescent="0.25">
      <c r="A685" s="1"/>
      <c r="I685" s="3"/>
      <c r="J685" s="3"/>
    </row>
    <row r="686" spans="1:12" s="5" customFormat="1" ht="16.5" customHeight="1" x14ac:dyDescent="0.3">
      <c r="A686" s="4"/>
      <c r="B686" s="195" t="s">
        <v>0</v>
      </c>
      <c r="C686" s="237"/>
      <c r="D686" s="270" t="s">
        <v>1</v>
      </c>
      <c r="E686" s="315">
        <f>E572+1</f>
        <v>22090007</v>
      </c>
      <c r="G686" s="6" t="s">
        <v>2</v>
      </c>
      <c r="H686" s="387" t="s">
        <v>45</v>
      </c>
      <c r="I686" s="387"/>
      <c r="J686" s="387"/>
      <c r="K686" s="388"/>
      <c r="L686" s="7"/>
    </row>
    <row r="687" spans="1:12" s="5" customFormat="1" ht="7.5" customHeight="1" x14ac:dyDescent="0.3">
      <c r="A687" s="4"/>
      <c r="B687" s="196"/>
      <c r="C687" s="238"/>
      <c r="D687" s="255"/>
      <c r="E687" s="290"/>
      <c r="F687" s="391" t="s">
        <v>3</v>
      </c>
      <c r="G687" s="8"/>
      <c r="H687" s="389"/>
      <c r="I687" s="389"/>
      <c r="J687" s="389"/>
      <c r="K687" s="390"/>
      <c r="L687" s="7"/>
    </row>
    <row r="688" spans="1:12" s="5" customFormat="1" ht="16.5" customHeight="1" x14ac:dyDescent="0.3">
      <c r="A688" s="4"/>
      <c r="B688" s="195" t="s">
        <v>4</v>
      </c>
      <c r="C688" s="237"/>
      <c r="D688" s="392">
        <v>44816</v>
      </c>
      <c r="E688" s="393"/>
      <c r="F688" s="391"/>
      <c r="G688" s="9"/>
      <c r="H688" s="394" t="s">
        <v>46</v>
      </c>
      <c r="I688" s="394"/>
      <c r="J688" s="394"/>
      <c r="K688" s="395"/>
      <c r="L688" s="9"/>
    </row>
    <row r="689" spans="1:12" s="5" customFormat="1" ht="7.5" customHeight="1" x14ac:dyDescent="0.3">
      <c r="A689" s="4"/>
      <c r="B689" s="196"/>
      <c r="C689" s="238"/>
      <c r="D689" s="255"/>
      <c r="E689" s="290"/>
      <c r="F689" s="391"/>
      <c r="G689" s="9"/>
      <c r="H689" s="396" t="s">
        <v>47</v>
      </c>
      <c r="I689" s="396"/>
      <c r="J689" s="396"/>
      <c r="K689" s="397"/>
      <c r="L689" s="10"/>
    </row>
    <row r="690" spans="1:12" s="5" customFormat="1" ht="16.5" customHeight="1" x14ac:dyDescent="0.4">
      <c r="A690" s="4"/>
      <c r="B690" s="195" t="s">
        <v>5</v>
      </c>
      <c r="C690" s="237"/>
      <c r="D690" s="271" t="s">
        <v>70</v>
      </c>
      <c r="E690" s="289"/>
      <c r="F690" s="11"/>
      <c r="G690" s="12"/>
      <c r="H690" s="398"/>
      <c r="I690" s="398"/>
      <c r="J690" s="398"/>
      <c r="K690" s="399"/>
      <c r="L690" s="10"/>
    </row>
    <row r="691" spans="1:12" s="5" customFormat="1" ht="7.5" customHeight="1" x14ac:dyDescent="0.45">
      <c r="A691" s="4"/>
      <c r="B691" s="197"/>
      <c r="C691" s="239"/>
      <c r="D691" s="259"/>
      <c r="E691" s="291"/>
      <c r="F691" s="13"/>
      <c r="I691" s="14"/>
      <c r="J691" s="14"/>
      <c r="K691" s="15"/>
    </row>
    <row r="692" spans="1:12" s="5" customFormat="1" ht="14.25" thickBot="1" x14ac:dyDescent="0.3">
      <c r="A692" s="4"/>
      <c r="B692" s="198" t="s">
        <v>6</v>
      </c>
      <c r="C692" s="198" t="s">
        <v>7</v>
      </c>
      <c r="D692" s="272" t="s">
        <v>8</v>
      </c>
      <c r="E692" s="260"/>
      <c r="F692" s="17" t="s">
        <v>9</v>
      </c>
      <c r="G692" s="18"/>
      <c r="H692" s="16" t="s">
        <v>10</v>
      </c>
      <c r="I692" s="19" t="s">
        <v>11</v>
      </c>
      <c r="J692" s="19" t="s">
        <v>12</v>
      </c>
      <c r="K692" s="20" t="s">
        <v>13</v>
      </c>
      <c r="L692" s="21"/>
    </row>
    <row r="693" spans="1:12" s="5" customFormat="1" ht="9.9499999999999993" customHeight="1" thickTop="1" x14ac:dyDescent="0.25">
      <c r="A693" s="4"/>
      <c r="B693" s="199"/>
      <c r="C693" s="240"/>
      <c r="D693" s="273"/>
      <c r="E693" s="261"/>
      <c r="F693" s="23"/>
      <c r="G693" s="24"/>
      <c r="H693" s="22"/>
      <c r="I693" s="25"/>
      <c r="J693" s="25"/>
      <c r="K693" s="26"/>
      <c r="L693" s="21"/>
    </row>
    <row r="694" spans="1:12" s="5" customFormat="1" ht="14.1" customHeight="1" x14ac:dyDescent="0.25">
      <c r="A694" s="27">
        <v>1</v>
      </c>
      <c r="B694" s="200">
        <v>72</v>
      </c>
      <c r="C694" s="200" t="s">
        <v>34</v>
      </c>
      <c r="D694" s="274">
        <v>2</v>
      </c>
      <c r="E694" s="292" t="s">
        <v>71</v>
      </c>
      <c r="F694" s="28"/>
      <c r="G694" s="29"/>
      <c r="H694" s="30">
        <v>47100</v>
      </c>
      <c r="I694" s="31">
        <v>0.125</v>
      </c>
      <c r="J694" s="31"/>
      <c r="K694" s="32">
        <f t="shared" ref="K694:K709" si="54">(B694*H694-((B694*H694)*I694))-((B694*H694-((B694*H694)*I694))*J694)</f>
        <v>2967300</v>
      </c>
      <c r="L694" s="21"/>
    </row>
    <row r="695" spans="1:12" s="5" customFormat="1" ht="14.1" customHeight="1" x14ac:dyDescent="0.25">
      <c r="A695" s="27">
        <v>2</v>
      </c>
      <c r="B695" s="200">
        <v>1000</v>
      </c>
      <c r="C695" s="200" t="s">
        <v>43</v>
      </c>
      <c r="D695" s="274">
        <v>1</v>
      </c>
      <c r="E695" s="292" t="s">
        <v>76</v>
      </c>
      <c r="F695" s="28"/>
      <c r="G695" s="29"/>
      <c r="H695" s="30">
        <v>2050</v>
      </c>
      <c r="I695" s="31">
        <v>0.125</v>
      </c>
      <c r="J695" s="31"/>
      <c r="K695" s="32">
        <f t="shared" si="54"/>
        <v>1793750</v>
      </c>
      <c r="L695" s="21"/>
    </row>
    <row r="696" spans="1:12" s="5" customFormat="1" ht="14.1" customHeight="1" x14ac:dyDescent="0.25">
      <c r="A696" s="27">
        <v>3</v>
      </c>
      <c r="B696" s="200"/>
      <c r="C696" s="200"/>
      <c r="D696" s="274"/>
      <c r="E696" s="292"/>
      <c r="F696" s="28"/>
      <c r="G696" s="29"/>
      <c r="H696" s="30"/>
      <c r="I696" s="31"/>
      <c r="J696" s="31"/>
      <c r="K696" s="32">
        <f t="shared" si="54"/>
        <v>0</v>
      </c>
      <c r="L696" s="21"/>
    </row>
    <row r="697" spans="1:12" s="5" customFormat="1" ht="14.1" customHeight="1" x14ac:dyDescent="0.25">
      <c r="A697" s="27">
        <v>4</v>
      </c>
      <c r="B697" s="200"/>
      <c r="C697" s="200"/>
      <c r="D697" s="274"/>
      <c r="E697" s="292"/>
      <c r="F697" s="28"/>
      <c r="G697" s="29"/>
      <c r="H697" s="30"/>
      <c r="I697" s="31"/>
      <c r="J697" s="31"/>
      <c r="K697" s="32">
        <f t="shared" si="54"/>
        <v>0</v>
      </c>
      <c r="L697" s="21"/>
    </row>
    <row r="698" spans="1:12" s="5" customFormat="1" ht="14.1" customHeight="1" x14ac:dyDescent="0.25">
      <c r="A698" s="27">
        <v>5</v>
      </c>
      <c r="B698" s="200"/>
      <c r="C698" s="200"/>
      <c r="D698" s="274"/>
      <c r="E698" s="292"/>
      <c r="F698" s="28"/>
      <c r="G698" s="29"/>
      <c r="H698" s="30"/>
      <c r="I698" s="31"/>
      <c r="J698" s="31"/>
      <c r="K698" s="32">
        <f t="shared" si="54"/>
        <v>0</v>
      </c>
      <c r="L698" s="21"/>
    </row>
    <row r="699" spans="1:12" s="5" customFormat="1" ht="14.1" customHeight="1" x14ac:dyDescent="0.25">
      <c r="A699" s="27">
        <v>6</v>
      </c>
      <c r="B699" s="200"/>
      <c r="C699" s="200"/>
      <c r="D699" s="274"/>
      <c r="E699" s="292"/>
      <c r="F699" s="28"/>
      <c r="G699" s="29"/>
      <c r="H699" s="30"/>
      <c r="I699" s="31"/>
      <c r="J699" s="31"/>
      <c r="K699" s="32">
        <f t="shared" si="54"/>
        <v>0</v>
      </c>
      <c r="L699" s="21"/>
    </row>
    <row r="700" spans="1:12" s="5" customFormat="1" ht="14.1" customHeight="1" x14ac:dyDescent="0.25">
      <c r="A700" s="27">
        <v>7</v>
      </c>
      <c r="B700" s="200"/>
      <c r="C700" s="200"/>
      <c r="D700" s="274"/>
      <c r="E700" s="292"/>
      <c r="F700" s="28"/>
      <c r="G700" s="29"/>
      <c r="H700" s="30"/>
      <c r="I700" s="31"/>
      <c r="J700" s="31"/>
      <c r="K700" s="32">
        <f t="shared" si="54"/>
        <v>0</v>
      </c>
      <c r="L700" s="21"/>
    </row>
    <row r="701" spans="1:12" s="5" customFormat="1" ht="14.1" customHeight="1" x14ac:dyDescent="0.25">
      <c r="A701" s="27">
        <v>8</v>
      </c>
      <c r="B701" s="200"/>
      <c r="C701" s="200"/>
      <c r="D701" s="274"/>
      <c r="E701" s="293"/>
      <c r="F701" s="28"/>
      <c r="G701" s="29"/>
      <c r="H701" s="30"/>
      <c r="I701" s="31"/>
      <c r="J701" s="31"/>
      <c r="K701" s="32">
        <f t="shared" si="54"/>
        <v>0</v>
      </c>
      <c r="L701" s="21"/>
    </row>
    <row r="702" spans="1:12" s="5" customFormat="1" ht="14.1" customHeight="1" x14ac:dyDescent="0.25">
      <c r="A702" s="27">
        <v>9</v>
      </c>
      <c r="B702" s="200"/>
      <c r="C702" s="200"/>
      <c r="D702" s="274"/>
      <c r="E702" s="292"/>
      <c r="F702" s="28"/>
      <c r="G702" s="29"/>
      <c r="H702" s="30"/>
      <c r="I702" s="31"/>
      <c r="J702" s="31"/>
      <c r="K702" s="32">
        <f t="shared" si="54"/>
        <v>0</v>
      </c>
      <c r="L702" s="21"/>
    </row>
    <row r="703" spans="1:12" s="5" customFormat="1" ht="14.1" customHeight="1" x14ac:dyDescent="0.25">
      <c r="A703" s="27">
        <v>10</v>
      </c>
      <c r="B703" s="200"/>
      <c r="C703" s="200"/>
      <c r="D703" s="274"/>
      <c r="E703" s="292"/>
      <c r="F703" s="28"/>
      <c r="G703" s="29"/>
      <c r="H703" s="30"/>
      <c r="I703" s="31"/>
      <c r="J703" s="31"/>
      <c r="K703" s="32">
        <f t="shared" si="54"/>
        <v>0</v>
      </c>
      <c r="L703" s="21"/>
    </row>
    <row r="704" spans="1:12" s="5" customFormat="1" ht="14.1" customHeight="1" x14ac:dyDescent="0.25">
      <c r="A704" s="27">
        <v>11</v>
      </c>
      <c r="B704" s="200"/>
      <c r="C704" s="200"/>
      <c r="D704" s="274"/>
      <c r="E704" s="292"/>
      <c r="F704" s="28"/>
      <c r="G704" s="29"/>
      <c r="H704" s="30"/>
      <c r="I704" s="31"/>
      <c r="J704" s="31"/>
      <c r="K704" s="32">
        <f t="shared" si="54"/>
        <v>0</v>
      </c>
      <c r="L704" s="21"/>
    </row>
    <row r="705" spans="1:12" s="5" customFormat="1" ht="14.1" customHeight="1" x14ac:dyDescent="0.25">
      <c r="A705" s="27">
        <v>12</v>
      </c>
      <c r="B705" s="200"/>
      <c r="C705" s="200"/>
      <c r="D705" s="274"/>
      <c r="E705" s="292"/>
      <c r="F705" s="28"/>
      <c r="G705" s="29"/>
      <c r="H705" s="30"/>
      <c r="I705" s="31"/>
      <c r="J705" s="31"/>
      <c r="K705" s="32">
        <f t="shared" si="54"/>
        <v>0</v>
      </c>
      <c r="L705" s="21"/>
    </row>
    <row r="706" spans="1:12" s="5" customFormat="1" ht="14.1" customHeight="1" x14ac:dyDescent="0.25">
      <c r="A706" s="27">
        <v>13</v>
      </c>
      <c r="B706" s="200"/>
      <c r="C706" s="200"/>
      <c r="D706" s="274"/>
      <c r="E706" s="292"/>
      <c r="F706" s="28"/>
      <c r="G706" s="29"/>
      <c r="H706" s="30"/>
      <c r="I706" s="31"/>
      <c r="J706" s="31"/>
      <c r="K706" s="32">
        <f t="shared" si="54"/>
        <v>0</v>
      </c>
      <c r="L706" s="21"/>
    </row>
    <row r="707" spans="1:12" s="5" customFormat="1" ht="14.1" customHeight="1" x14ac:dyDescent="0.25">
      <c r="A707" s="27">
        <v>14</v>
      </c>
      <c r="B707" s="200"/>
      <c r="C707" s="200"/>
      <c r="D707" s="274"/>
      <c r="E707" s="292"/>
      <c r="F707" s="28"/>
      <c r="G707" s="29"/>
      <c r="H707" s="30"/>
      <c r="I707" s="31"/>
      <c r="J707" s="31"/>
      <c r="K707" s="32">
        <f t="shared" si="54"/>
        <v>0</v>
      </c>
      <c r="L707" s="21"/>
    </row>
    <row r="708" spans="1:12" s="5" customFormat="1" ht="14.1" customHeight="1" x14ac:dyDescent="0.25">
      <c r="A708" s="27">
        <v>15</v>
      </c>
      <c r="B708" s="200"/>
      <c r="C708" s="200"/>
      <c r="D708" s="274"/>
      <c r="E708" s="292"/>
      <c r="F708" s="28"/>
      <c r="G708" s="29"/>
      <c r="H708" s="30"/>
      <c r="I708" s="31"/>
      <c r="J708" s="31"/>
      <c r="K708" s="32">
        <f t="shared" si="54"/>
        <v>0</v>
      </c>
      <c r="L708" s="21"/>
    </row>
    <row r="709" spans="1:12" s="5" customFormat="1" ht="14.1" customHeight="1" x14ac:dyDescent="0.25">
      <c r="A709" s="27">
        <v>16</v>
      </c>
      <c r="B709" s="200"/>
      <c r="C709" s="200"/>
      <c r="D709" s="274"/>
      <c r="E709" s="293"/>
      <c r="F709" s="28"/>
      <c r="G709" s="29"/>
      <c r="H709" s="30"/>
      <c r="I709" s="31"/>
      <c r="J709" s="31"/>
      <c r="K709" s="32">
        <f t="shared" si="54"/>
        <v>0</v>
      </c>
      <c r="L709" s="21"/>
    </row>
    <row r="710" spans="1:12" s="5" customFormat="1" ht="9.9499999999999993" customHeight="1" x14ac:dyDescent="0.25">
      <c r="A710" s="4"/>
      <c r="B710" s="201"/>
      <c r="C710" s="201"/>
      <c r="D710" s="275"/>
      <c r="E710" s="294"/>
      <c r="F710" s="33"/>
      <c r="G710" s="34"/>
      <c r="H710" s="35"/>
      <c r="I710" s="36"/>
      <c r="J710" s="36"/>
      <c r="K710" s="37"/>
      <c r="L710" s="21"/>
    </row>
    <row r="711" spans="1:12" s="5" customFormat="1" ht="5.0999999999999996" customHeight="1" x14ac:dyDescent="0.25">
      <c r="A711" s="4"/>
      <c r="B711" s="202"/>
      <c r="C711" s="202"/>
      <c r="D711" s="207"/>
      <c r="E711" s="295"/>
      <c r="F711" s="38"/>
      <c r="G711" s="38"/>
      <c r="H711" s="38"/>
      <c r="I711" s="39"/>
      <c r="J711" s="400"/>
      <c r="K711" s="394"/>
    </row>
    <row r="712" spans="1:12" s="5" customFormat="1" ht="16.5" customHeight="1" x14ac:dyDescent="0.3">
      <c r="A712" s="4"/>
      <c r="B712" s="203"/>
      <c r="C712" s="203"/>
      <c r="D712" s="259"/>
      <c r="E712" s="291"/>
      <c r="I712" s="40" t="s">
        <v>14</v>
      </c>
      <c r="J712" s="401">
        <f>SUM(K694:K709)</f>
        <v>4761050</v>
      </c>
      <c r="K712" s="402"/>
      <c r="L712" s="21"/>
    </row>
    <row r="713" spans="1:12" s="5" customFormat="1" ht="5.0999999999999996" customHeight="1" x14ac:dyDescent="0.3">
      <c r="A713" s="4"/>
      <c r="B713" s="203"/>
      <c r="C713" s="203"/>
      <c r="D713" s="259"/>
      <c r="E713" s="291"/>
      <c r="I713" s="41"/>
      <c r="J713" s="403"/>
      <c r="K713" s="403"/>
    </row>
    <row r="714" spans="1:12" s="5" customFormat="1" ht="16.5" customHeight="1" x14ac:dyDescent="0.3">
      <c r="A714" s="4"/>
      <c r="B714" s="203"/>
      <c r="C714" s="203"/>
      <c r="D714" s="259"/>
      <c r="E714" s="291"/>
      <c r="I714" s="40" t="s">
        <v>15</v>
      </c>
      <c r="J714" s="42"/>
      <c r="K714" s="43">
        <f>J712*J714</f>
        <v>0</v>
      </c>
      <c r="L714" s="44"/>
    </row>
    <row r="715" spans="1:12" s="5" customFormat="1" ht="5.0999999999999996" customHeight="1" x14ac:dyDescent="0.3">
      <c r="A715" s="4"/>
      <c r="B715" s="203"/>
      <c r="C715" s="203"/>
      <c r="D715" s="259"/>
      <c r="E715" s="291"/>
      <c r="I715" s="41"/>
      <c r="J715" s="394"/>
      <c r="K715" s="394"/>
    </row>
    <row r="716" spans="1:12" s="5" customFormat="1" ht="16.5" customHeight="1" x14ac:dyDescent="0.3">
      <c r="A716" s="4"/>
      <c r="B716" s="204" t="s">
        <v>16</v>
      </c>
      <c r="C716" s="204"/>
      <c r="D716" s="259"/>
      <c r="E716" s="291" t="s">
        <v>17</v>
      </c>
      <c r="I716" s="40" t="s">
        <v>27</v>
      </c>
      <c r="J716" s="404">
        <f>((J712/1.11)+(K714/1.11))*11%</f>
        <v>471815.7657657658</v>
      </c>
      <c r="K716" s="405"/>
      <c r="L716" s="45"/>
    </row>
    <row r="717" spans="1:12" s="5" customFormat="1" ht="5.0999999999999996" customHeight="1" x14ac:dyDescent="0.3">
      <c r="A717" s="4"/>
      <c r="B717" s="203"/>
      <c r="C717" s="203"/>
      <c r="D717" s="259"/>
      <c r="E717" s="291"/>
      <c r="I717" s="41"/>
      <c r="J717" s="394"/>
      <c r="K717" s="394"/>
    </row>
    <row r="718" spans="1:12" s="5" customFormat="1" ht="16.5" customHeight="1" x14ac:dyDescent="0.3">
      <c r="A718" s="4"/>
      <c r="B718" s="205"/>
      <c r="C718" s="241"/>
      <c r="D718" s="259"/>
      <c r="E718" s="291"/>
      <c r="I718" s="40" t="s">
        <v>18</v>
      </c>
      <c r="J718" s="46"/>
      <c r="K718" s="47">
        <f>J712-K714</f>
        <v>4761050</v>
      </c>
      <c r="L718" s="45"/>
    </row>
    <row r="719" spans="1:12" s="5" customFormat="1" ht="7.5" customHeight="1" x14ac:dyDescent="0.25">
      <c r="A719" s="48"/>
      <c r="B719" s="206"/>
      <c r="C719" s="206"/>
      <c r="D719" s="207"/>
      <c r="E719" s="296"/>
      <c r="F719" s="60"/>
      <c r="I719" s="76"/>
      <c r="J719" s="77"/>
      <c r="K719" s="60"/>
      <c r="L719" s="38"/>
    </row>
    <row r="720" spans="1:12" s="5" customFormat="1" ht="13.5" customHeight="1" x14ac:dyDescent="0.25">
      <c r="A720" s="4"/>
      <c r="B720" s="207" t="s">
        <v>19</v>
      </c>
      <c r="C720" s="206"/>
      <c r="D720" s="207"/>
      <c r="E720" s="291"/>
      <c r="H720" s="180"/>
      <c r="I720" s="181" t="s">
        <v>29</v>
      </c>
      <c r="J720" s="406" t="s">
        <v>36</v>
      </c>
      <c r="K720" s="407"/>
    </row>
    <row r="721" spans="1:12" s="5" customFormat="1" ht="13.5" customHeight="1" x14ac:dyDescent="0.25">
      <c r="A721" s="48"/>
      <c r="B721" s="208"/>
      <c r="C721" s="242"/>
      <c r="D721" s="207"/>
      <c r="E721" s="291"/>
      <c r="H721" s="180"/>
      <c r="I721" s="182" t="s">
        <v>28</v>
      </c>
      <c r="J721" s="406"/>
      <c r="K721" s="407"/>
      <c r="L721" s="38"/>
    </row>
    <row r="722" spans="1:12" s="5" customFormat="1" ht="7.5" customHeight="1" x14ac:dyDescent="0.25">
      <c r="A722" s="48"/>
      <c r="B722" s="208"/>
      <c r="C722" s="242"/>
      <c r="D722" s="207"/>
      <c r="E722" s="291"/>
      <c r="H722" s="180"/>
      <c r="I722" s="182"/>
      <c r="J722" s="183"/>
      <c r="K722" s="183"/>
      <c r="L722" s="38"/>
    </row>
    <row r="723" spans="1:12" ht="7.5" customHeight="1" x14ac:dyDescent="0.25">
      <c r="A723" s="78"/>
      <c r="B723" s="209"/>
      <c r="C723" s="209"/>
      <c r="D723" s="262"/>
      <c r="E723" s="297"/>
      <c r="F723" s="79"/>
      <c r="G723" s="79"/>
      <c r="H723" s="79"/>
      <c r="I723" s="80"/>
      <c r="J723" s="80"/>
      <c r="K723" s="79"/>
      <c r="L723" s="79"/>
    </row>
    <row r="724" spans="1:12" s="5" customFormat="1" ht="16.5" customHeight="1" x14ac:dyDescent="0.3">
      <c r="A724" s="81"/>
      <c r="B724" s="210" t="s">
        <v>0</v>
      </c>
      <c r="C724" s="243"/>
      <c r="D724" s="276" t="str">
        <f>D686</f>
        <v>AM</v>
      </c>
      <c r="E724" s="316">
        <f>E686</f>
        <v>22090007</v>
      </c>
      <c r="F724" s="82"/>
      <c r="G724" s="83" t="s">
        <v>2</v>
      </c>
      <c r="H724" s="408" t="str">
        <f>H686</f>
        <v>LILY JULIAWATI</v>
      </c>
      <c r="I724" s="408"/>
      <c r="J724" s="408"/>
      <c r="K724" s="409"/>
      <c r="L724" s="84"/>
    </row>
    <row r="725" spans="1:12" s="5" customFormat="1" ht="7.5" customHeight="1" x14ac:dyDescent="0.3">
      <c r="A725" s="81"/>
      <c r="B725" s="211"/>
      <c r="C725" s="244"/>
      <c r="D725" s="256"/>
      <c r="E725" s="299"/>
      <c r="F725" s="412" t="s">
        <v>3</v>
      </c>
      <c r="G725" s="85"/>
      <c r="H725" s="410"/>
      <c r="I725" s="410"/>
      <c r="J725" s="410"/>
      <c r="K725" s="411"/>
      <c r="L725" s="84"/>
    </row>
    <row r="726" spans="1:12" s="5" customFormat="1" ht="16.5" customHeight="1" x14ac:dyDescent="0.3">
      <c r="A726" s="81"/>
      <c r="B726" s="210" t="s">
        <v>4</v>
      </c>
      <c r="C726" s="243"/>
      <c r="D726" s="413">
        <f>D688</f>
        <v>44816</v>
      </c>
      <c r="E726" s="414"/>
      <c r="F726" s="412"/>
      <c r="G726" s="86"/>
      <c r="H726" s="415" t="str">
        <f>H688</f>
        <v>( REJO AGUNG )</v>
      </c>
      <c r="I726" s="415"/>
      <c r="J726" s="415"/>
      <c r="K726" s="416"/>
      <c r="L726" s="86"/>
    </row>
    <row r="727" spans="1:12" s="5" customFormat="1" ht="7.5" customHeight="1" x14ac:dyDescent="0.3">
      <c r="A727" s="81"/>
      <c r="B727" s="211"/>
      <c r="C727" s="244"/>
      <c r="D727" s="256"/>
      <c r="E727" s="299"/>
      <c r="F727" s="412"/>
      <c r="G727" s="86"/>
      <c r="H727" s="417" t="str">
        <f>H689</f>
        <v>JOMBANG</v>
      </c>
      <c r="I727" s="417"/>
      <c r="J727" s="417"/>
      <c r="K727" s="418"/>
      <c r="L727" s="87"/>
    </row>
    <row r="728" spans="1:12" s="5" customFormat="1" ht="16.5" customHeight="1" x14ac:dyDescent="0.4">
      <c r="A728" s="81"/>
      <c r="B728" s="210" t="s">
        <v>5</v>
      </c>
      <c r="C728" s="243"/>
      <c r="D728" s="277" t="str">
        <f>D690</f>
        <v>G 0881</v>
      </c>
      <c r="E728" s="298"/>
      <c r="F728" s="88"/>
      <c r="G728" s="89"/>
      <c r="H728" s="419"/>
      <c r="I728" s="419"/>
      <c r="J728" s="419"/>
      <c r="K728" s="420"/>
      <c r="L728" s="87"/>
    </row>
    <row r="729" spans="1:12" s="5" customFormat="1" ht="7.5" customHeight="1" x14ac:dyDescent="0.45">
      <c r="A729" s="81"/>
      <c r="B729" s="212"/>
      <c r="C729" s="245"/>
      <c r="D729" s="263"/>
      <c r="E729" s="300"/>
      <c r="F729" s="90"/>
      <c r="G729" s="82"/>
      <c r="H729" s="82"/>
      <c r="I729" s="91"/>
      <c r="J729" s="91"/>
      <c r="K729" s="92"/>
      <c r="L729" s="82"/>
    </row>
    <row r="730" spans="1:12" s="5" customFormat="1" ht="14.25" thickBot="1" x14ac:dyDescent="0.3">
      <c r="A730" s="81"/>
      <c r="B730" s="213" t="s">
        <v>6</v>
      </c>
      <c r="C730" s="213" t="s">
        <v>7</v>
      </c>
      <c r="D730" s="278" t="s">
        <v>8</v>
      </c>
      <c r="E730" s="264"/>
      <c r="F730" s="94" t="s">
        <v>9</v>
      </c>
      <c r="G730" s="95"/>
      <c r="H730" s="93" t="s">
        <v>10</v>
      </c>
      <c r="I730" s="96" t="s">
        <v>11</v>
      </c>
      <c r="J730" s="96" t="s">
        <v>12</v>
      </c>
      <c r="K730" s="97" t="s">
        <v>13</v>
      </c>
      <c r="L730" s="98"/>
    </row>
    <row r="731" spans="1:12" s="5" customFormat="1" ht="9.9499999999999993" customHeight="1" thickTop="1" x14ac:dyDescent="0.25">
      <c r="A731" s="81"/>
      <c r="B731" s="214"/>
      <c r="C731" s="246"/>
      <c r="D731" s="279"/>
      <c r="E731" s="265"/>
      <c r="F731" s="100"/>
      <c r="G731" s="101"/>
      <c r="H731" s="99"/>
      <c r="I731" s="102"/>
      <c r="J731" s="102"/>
      <c r="K731" s="103"/>
      <c r="L731" s="98"/>
    </row>
    <row r="732" spans="1:12" s="5" customFormat="1" ht="14.1" customHeight="1" x14ac:dyDescent="0.25">
      <c r="A732" s="104">
        <v>1</v>
      </c>
      <c r="B732" s="192">
        <f t="shared" ref="B732:E747" si="55">B694</f>
        <v>72</v>
      </c>
      <c r="C732" s="192" t="str">
        <f t="shared" si="55"/>
        <v>LSN</v>
      </c>
      <c r="D732" s="280">
        <f t="shared" si="55"/>
        <v>2</v>
      </c>
      <c r="E732" s="301" t="str">
        <f>E694</f>
        <v>CORRECTION FLUID KENKO KE-108</v>
      </c>
      <c r="F732" s="105"/>
      <c r="G732" s="106"/>
      <c r="H732" s="107">
        <f t="shared" ref="H732:J747" si="56">H694</f>
        <v>47100</v>
      </c>
      <c r="I732" s="108">
        <f>IF(I694="","",I694)</f>
        <v>0.125</v>
      </c>
      <c r="J732" s="108">
        <f t="shared" si="56"/>
        <v>0</v>
      </c>
      <c r="K732" s="109">
        <f t="shared" ref="K732:K747" si="57">(B732*H732-((B732*H732)*I732))-((B732*H732-((B732*H732)*I732))*J732)</f>
        <v>2967300</v>
      </c>
      <c r="L732" s="98"/>
    </row>
    <row r="733" spans="1:12" s="5" customFormat="1" ht="14.1" customHeight="1" x14ac:dyDescent="0.25">
      <c r="A733" s="104">
        <v>2</v>
      </c>
      <c r="B733" s="192">
        <f t="shared" si="55"/>
        <v>1000</v>
      </c>
      <c r="C733" s="192" t="str">
        <f t="shared" si="55"/>
        <v>PCS</v>
      </c>
      <c r="D733" s="280">
        <f t="shared" si="55"/>
        <v>1</v>
      </c>
      <c r="E733" s="301" t="str">
        <f t="shared" si="55"/>
        <v>LABEL HARGA JOYKO LB-2RL (1 LINE PUTIH)</v>
      </c>
      <c r="F733" s="105"/>
      <c r="G733" s="106"/>
      <c r="H733" s="107">
        <f t="shared" si="56"/>
        <v>2050</v>
      </c>
      <c r="I733" s="108">
        <f t="shared" si="56"/>
        <v>0.125</v>
      </c>
      <c r="J733" s="108">
        <f t="shared" si="56"/>
        <v>0</v>
      </c>
      <c r="K733" s="109">
        <f t="shared" si="57"/>
        <v>1793750</v>
      </c>
      <c r="L733" s="98"/>
    </row>
    <row r="734" spans="1:12" s="5" customFormat="1" ht="14.1" customHeight="1" x14ac:dyDescent="0.25">
      <c r="A734" s="104">
        <v>3</v>
      </c>
      <c r="B734" s="192">
        <f t="shared" si="55"/>
        <v>0</v>
      </c>
      <c r="C734" s="192">
        <f t="shared" si="55"/>
        <v>0</v>
      </c>
      <c r="D734" s="280">
        <f t="shared" si="55"/>
        <v>0</v>
      </c>
      <c r="E734" s="301">
        <f t="shared" si="55"/>
        <v>0</v>
      </c>
      <c r="F734" s="105"/>
      <c r="G734" s="106"/>
      <c r="H734" s="107">
        <f t="shared" si="56"/>
        <v>0</v>
      </c>
      <c r="I734" s="108">
        <f t="shared" si="56"/>
        <v>0</v>
      </c>
      <c r="J734" s="108">
        <f t="shared" si="56"/>
        <v>0</v>
      </c>
      <c r="K734" s="109">
        <f t="shared" si="57"/>
        <v>0</v>
      </c>
      <c r="L734" s="98"/>
    </row>
    <row r="735" spans="1:12" s="5" customFormat="1" ht="14.1" customHeight="1" x14ac:dyDescent="0.25">
      <c r="A735" s="104">
        <v>4</v>
      </c>
      <c r="B735" s="192">
        <f t="shared" si="55"/>
        <v>0</v>
      </c>
      <c r="C735" s="192">
        <f t="shared" si="55"/>
        <v>0</v>
      </c>
      <c r="D735" s="280">
        <f t="shared" si="55"/>
        <v>0</v>
      </c>
      <c r="E735" s="301">
        <f t="shared" si="55"/>
        <v>0</v>
      </c>
      <c r="F735" s="105"/>
      <c r="G735" s="106"/>
      <c r="H735" s="107">
        <f t="shared" si="56"/>
        <v>0</v>
      </c>
      <c r="I735" s="108">
        <f t="shared" si="56"/>
        <v>0</v>
      </c>
      <c r="J735" s="108">
        <f t="shared" si="56"/>
        <v>0</v>
      </c>
      <c r="K735" s="109">
        <f t="shared" si="57"/>
        <v>0</v>
      </c>
      <c r="L735" s="98"/>
    </row>
    <row r="736" spans="1:12" s="5" customFormat="1" ht="14.1" customHeight="1" x14ac:dyDescent="0.25">
      <c r="A736" s="104">
        <v>5</v>
      </c>
      <c r="B736" s="192">
        <f t="shared" si="55"/>
        <v>0</v>
      </c>
      <c r="C736" s="192">
        <f t="shared" si="55"/>
        <v>0</v>
      </c>
      <c r="D736" s="280">
        <f t="shared" si="55"/>
        <v>0</v>
      </c>
      <c r="E736" s="301">
        <f t="shared" si="55"/>
        <v>0</v>
      </c>
      <c r="F736" s="105"/>
      <c r="G736" s="106"/>
      <c r="H736" s="107">
        <f t="shared" si="56"/>
        <v>0</v>
      </c>
      <c r="I736" s="108">
        <f t="shared" si="56"/>
        <v>0</v>
      </c>
      <c r="J736" s="108">
        <f t="shared" si="56"/>
        <v>0</v>
      </c>
      <c r="K736" s="109">
        <f t="shared" si="57"/>
        <v>0</v>
      </c>
      <c r="L736" s="98"/>
    </row>
    <row r="737" spans="1:12" s="5" customFormat="1" ht="14.1" customHeight="1" x14ac:dyDescent="0.25">
      <c r="A737" s="104">
        <v>6</v>
      </c>
      <c r="B737" s="192">
        <f t="shared" si="55"/>
        <v>0</v>
      </c>
      <c r="C737" s="192">
        <f t="shared" si="55"/>
        <v>0</v>
      </c>
      <c r="D737" s="280">
        <f t="shared" si="55"/>
        <v>0</v>
      </c>
      <c r="E737" s="301">
        <f t="shared" si="55"/>
        <v>0</v>
      </c>
      <c r="F737" s="105"/>
      <c r="G737" s="106"/>
      <c r="H737" s="107">
        <f t="shared" si="56"/>
        <v>0</v>
      </c>
      <c r="I737" s="108">
        <f t="shared" si="56"/>
        <v>0</v>
      </c>
      <c r="J737" s="108">
        <f t="shared" si="56"/>
        <v>0</v>
      </c>
      <c r="K737" s="109">
        <f t="shared" si="57"/>
        <v>0</v>
      </c>
      <c r="L737" s="98"/>
    </row>
    <row r="738" spans="1:12" s="5" customFormat="1" ht="14.1" customHeight="1" x14ac:dyDescent="0.25">
      <c r="A738" s="104">
        <v>7</v>
      </c>
      <c r="B738" s="192">
        <f t="shared" si="55"/>
        <v>0</v>
      </c>
      <c r="C738" s="192">
        <f t="shared" si="55"/>
        <v>0</v>
      </c>
      <c r="D738" s="280">
        <f t="shared" si="55"/>
        <v>0</v>
      </c>
      <c r="E738" s="301">
        <f t="shared" si="55"/>
        <v>0</v>
      </c>
      <c r="F738" s="105"/>
      <c r="G738" s="106"/>
      <c r="H738" s="107">
        <f t="shared" si="56"/>
        <v>0</v>
      </c>
      <c r="I738" s="108">
        <f t="shared" si="56"/>
        <v>0</v>
      </c>
      <c r="J738" s="108">
        <f t="shared" si="56"/>
        <v>0</v>
      </c>
      <c r="K738" s="109">
        <f t="shared" si="57"/>
        <v>0</v>
      </c>
      <c r="L738" s="98"/>
    </row>
    <row r="739" spans="1:12" s="5" customFormat="1" ht="14.1" customHeight="1" x14ac:dyDescent="0.25">
      <c r="A739" s="104">
        <v>8</v>
      </c>
      <c r="B739" s="192">
        <f t="shared" si="55"/>
        <v>0</v>
      </c>
      <c r="C739" s="192">
        <f t="shared" si="55"/>
        <v>0</v>
      </c>
      <c r="D739" s="280">
        <f t="shared" si="55"/>
        <v>0</v>
      </c>
      <c r="E739" s="301">
        <f t="shared" si="55"/>
        <v>0</v>
      </c>
      <c r="F739" s="105"/>
      <c r="G739" s="106"/>
      <c r="H739" s="107">
        <f t="shared" si="56"/>
        <v>0</v>
      </c>
      <c r="I739" s="108">
        <f t="shared" si="56"/>
        <v>0</v>
      </c>
      <c r="J739" s="108">
        <f t="shared" si="56"/>
        <v>0</v>
      </c>
      <c r="K739" s="109">
        <f t="shared" si="57"/>
        <v>0</v>
      </c>
      <c r="L739" s="98"/>
    </row>
    <row r="740" spans="1:12" s="5" customFormat="1" ht="14.1" customHeight="1" x14ac:dyDescent="0.25">
      <c r="A740" s="104">
        <v>9</v>
      </c>
      <c r="B740" s="192">
        <f t="shared" si="55"/>
        <v>0</v>
      </c>
      <c r="C740" s="192">
        <f t="shared" si="55"/>
        <v>0</v>
      </c>
      <c r="D740" s="280">
        <f t="shared" si="55"/>
        <v>0</v>
      </c>
      <c r="E740" s="301">
        <f t="shared" si="55"/>
        <v>0</v>
      </c>
      <c r="F740" s="105"/>
      <c r="G740" s="106"/>
      <c r="H740" s="107">
        <f t="shared" si="56"/>
        <v>0</v>
      </c>
      <c r="I740" s="108">
        <f t="shared" si="56"/>
        <v>0</v>
      </c>
      <c r="J740" s="108">
        <f t="shared" si="56"/>
        <v>0</v>
      </c>
      <c r="K740" s="109">
        <f t="shared" si="57"/>
        <v>0</v>
      </c>
      <c r="L740" s="98"/>
    </row>
    <row r="741" spans="1:12" s="5" customFormat="1" ht="14.1" customHeight="1" x14ac:dyDescent="0.25">
      <c r="A741" s="104">
        <v>10</v>
      </c>
      <c r="B741" s="192">
        <f t="shared" si="55"/>
        <v>0</v>
      </c>
      <c r="C741" s="192">
        <f t="shared" si="55"/>
        <v>0</v>
      </c>
      <c r="D741" s="280">
        <f t="shared" si="55"/>
        <v>0</v>
      </c>
      <c r="E741" s="301">
        <f t="shared" si="55"/>
        <v>0</v>
      </c>
      <c r="F741" s="105"/>
      <c r="G741" s="106"/>
      <c r="H741" s="107">
        <f t="shared" si="56"/>
        <v>0</v>
      </c>
      <c r="I741" s="108">
        <f t="shared" si="56"/>
        <v>0</v>
      </c>
      <c r="J741" s="108">
        <f t="shared" si="56"/>
        <v>0</v>
      </c>
      <c r="K741" s="109">
        <f t="shared" si="57"/>
        <v>0</v>
      </c>
      <c r="L741" s="98"/>
    </row>
    <row r="742" spans="1:12" s="5" customFormat="1" ht="14.1" customHeight="1" x14ac:dyDescent="0.25">
      <c r="A742" s="104">
        <v>11</v>
      </c>
      <c r="B742" s="192">
        <f t="shared" si="55"/>
        <v>0</v>
      </c>
      <c r="C742" s="192">
        <f t="shared" si="55"/>
        <v>0</v>
      </c>
      <c r="D742" s="280">
        <f t="shared" si="55"/>
        <v>0</v>
      </c>
      <c r="E742" s="301">
        <f t="shared" si="55"/>
        <v>0</v>
      </c>
      <c r="F742" s="105"/>
      <c r="G742" s="106"/>
      <c r="H742" s="107">
        <f t="shared" si="56"/>
        <v>0</v>
      </c>
      <c r="I742" s="108">
        <f t="shared" si="56"/>
        <v>0</v>
      </c>
      <c r="J742" s="108">
        <f t="shared" si="56"/>
        <v>0</v>
      </c>
      <c r="K742" s="109">
        <f t="shared" si="57"/>
        <v>0</v>
      </c>
      <c r="L742" s="98"/>
    </row>
    <row r="743" spans="1:12" s="5" customFormat="1" ht="14.1" customHeight="1" x14ac:dyDescent="0.25">
      <c r="A743" s="104">
        <v>12</v>
      </c>
      <c r="B743" s="192">
        <f t="shared" si="55"/>
        <v>0</v>
      </c>
      <c r="C743" s="192">
        <f t="shared" si="55"/>
        <v>0</v>
      </c>
      <c r="D743" s="280">
        <f t="shared" si="55"/>
        <v>0</v>
      </c>
      <c r="E743" s="301">
        <f t="shared" si="55"/>
        <v>0</v>
      </c>
      <c r="F743" s="105"/>
      <c r="G743" s="106"/>
      <c r="H743" s="107">
        <f t="shared" si="56"/>
        <v>0</v>
      </c>
      <c r="I743" s="108">
        <f t="shared" si="56"/>
        <v>0</v>
      </c>
      <c r="J743" s="108">
        <f t="shared" si="56"/>
        <v>0</v>
      </c>
      <c r="K743" s="109">
        <f t="shared" si="57"/>
        <v>0</v>
      </c>
      <c r="L743" s="98"/>
    </row>
    <row r="744" spans="1:12" s="5" customFormat="1" ht="14.1" customHeight="1" x14ac:dyDescent="0.25">
      <c r="A744" s="104">
        <v>13</v>
      </c>
      <c r="B744" s="192">
        <f t="shared" si="55"/>
        <v>0</v>
      </c>
      <c r="C744" s="192">
        <f t="shared" si="55"/>
        <v>0</v>
      </c>
      <c r="D744" s="280">
        <f t="shared" si="55"/>
        <v>0</v>
      </c>
      <c r="E744" s="301">
        <f t="shared" si="55"/>
        <v>0</v>
      </c>
      <c r="F744" s="105"/>
      <c r="G744" s="106"/>
      <c r="H744" s="107">
        <f t="shared" si="56"/>
        <v>0</v>
      </c>
      <c r="I744" s="108">
        <f t="shared" si="56"/>
        <v>0</v>
      </c>
      <c r="J744" s="108">
        <f t="shared" si="56"/>
        <v>0</v>
      </c>
      <c r="K744" s="109">
        <f t="shared" si="57"/>
        <v>0</v>
      </c>
      <c r="L744" s="98"/>
    </row>
    <row r="745" spans="1:12" s="5" customFormat="1" ht="14.1" customHeight="1" x14ac:dyDescent="0.25">
      <c r="A745" s="104">
        <v>14</v>
      </c>
      <c r="B745" s="192">
        <f t="shared" si="55"/>
        <v>0</v>
      </c>
      <c r="C745" s="192">
        <f t="shared" si="55"/>
        <v>0</v>
      </c>
      <c r="D745" s="280">
        <f t="shared" si="55"/>
        <v>0</v>
      </c>
      <c r="E745" s="301">
        <f t="shared" si="55"/>
        <v>0</v>
      </c>
      <c r="F745" s="105"/>
      <c r="G745" s="106"/>
      <c r="H745" s="107">
        <f t="shared" si="56"/>
        <v>0</v>
      </c>
      <c r="I745" s="108">
        <f t="shared" si="56"/>
        <v>0</v>
      </c>
      <c r="J745" s="108">
        <f t="shared" si="56"/>
        <v>0</v>
      </c>
      <c r="K745" s="109">
        <f t="shared" si="57"/>
        <v>0</v>
      </c>
      <c r="L745" s="98"/>
    </row>
    <row r="746" spans="1:12" s="5" customFormat="1" ht="14.1" customHeight="1" x14ac:dyDescent="0.25">
      <c r="A746" s="104">
        <v>15</v>
      </c>
      <c r="B746" s="192">
        <f t="shared" si="55"/>
        <v>0</v>
      </c>
      <c r="C746" s="192">
        <f t="shared" si="55"/>
        <v>0</v>
      </c>
      <c r="D746" s="280">
        <f t="shared" si="55"/>
        <v>0</v>
      </c>
      <c r="E746" s="301">
        <f t="shared" si="55"/>
        <v>0</v>
      </c>
      <c r="F746" s="105"/>
      <c r="G746" s="106"/>
      <c r="H746" s="107">
        <f t="shared" si="56"/>
        <v>0</v>
      </c>
      <c r="I746" s="108">
        <f t="shared" si="56"/>
        <v>0</v>
      </c>
      <c r="J746" s="108">
        <f t="shared" si="56"/>
        <v>0</v>
      </c>
      <c r="K746" s="109">
        <f t="shared" si="57"/>
        <v>0</v>
      </c>
      <c r="L746" s="98"/>
    </row>
    <row r="747" spans="1:12" s="5" customFormat="1" ht="14.1" customHeight="1" x14ac:dyDescent="0.25">
      <c r="A747" s="104">
        <v>16</v>
      </c>
      <c r="B747" s="192">
        <f t="shared" si="55"/>
        <v>0</v>
      </c>
      <c r="C747" s="192">
        <f t="shared" si="55"/>
        <v>0</v>
      </c>
      <c r="D747" s="280">
        <f t="shared" si="55"/>
        <v>0</v>
      </c>
      <c r="E747" s="301">
        <f t="shared" si="55"/>
        <v>0</v>
      </c>
      <c r="F747" s="105"/>
      <c r="G747" s="106"/>
      <c r="H747" s="107">
        <f t="shared" si="56"/>
        <v>0</v>
      </c>
      <c r="I747" s="108">
        <f t="shared" si="56"/>
        <v>0</v>
      </c>
      <c r="J747" s="108">
        <f t="shared" si="56"/>
        <v>0</v>
      </c>
      <c r="K747" s="109">
        <f t="shared" si="57"/>
        <v>0</v>
      </c>
      <c r="L747" s="98"/>
    </row>
    <row r="748" spans="1:12" s="5" customFormat="1" ht="9.9499999999999993" customHeight="1" x14ac:dyDescent="0.25">
      <c r="A748" s="81"/>
      <c r="B748" s="215"/>
      <c r="C748" s="215"/>
      <c r="D748" s="281"/>
      <c r="E748" s="303"/>
      <c r="F748" s="110"/>
      <c r="G748" s="111"/>
      <c r="H748" s="112"/>
      <c r="I748" s="113"/>
      <c r="J748" s="113"/>
      <c r="K748" s="114"/>
      <c r="L748" s="98"/>
    </row>
    <row r="749" spans="1:12" s="5" customFormat="1" ht="5.0999999999999996" customHeight="1" x14ac:dyDescent="0.25">
      <c r="A749" s="81"/>
      <c r="B749" s="216"/>
      <c r="C749" s="216"/>
      <c r="D749" s="221"/>
      <c r="E749" s="304"/>
      <c r="F749" s="116"/>
      <c r="G749" s="116"/>
      <c r="H749" s="116"/>
      <c r="I749" s="117"/>
      <c r="J749" s="361"/>
      <c r="K749" s="362"/>
      <c r="L749" s="82"/>
    </row>
    <row r="750" spans="1:12" s="5" customFormat="1" ht="16.5" customHeight="1" x14ac:dyDescent="0.3">
      <c r="A750" s="81"/>
      <c r="B750" s="217"/>
      <c r="C750" s="217"/>
      <c r="D750" s="263"/>
      <c r="E750" s="300"/>
      <c r="F750" s="82"/>
      <c r="G750" s="82"/>
      <c r="H750" s="82"/>
      <c r="I750" s="118" t="s">
        <v>14</v>
      </c>
      <c r="J750" s="363">
        <f>SUM(K732:K747)</f>
        <v>4761050</v>
      </c>
      <c r="K750" s="364"/>
      <c r="L750" s="98"/>
    </row>
    <row r="751" spans="1:12" s="5" customFormat="1" ht="5.0999999999999996" customHeight="1" x14ac:dyDescent="0.3">
      <c r="A751" s="81"/>
      <c r="B751" s="217"/>
      <c r="C751" s="217"/>
      <c r="D751" s="263"/>
      <c r="E751" s="300"/>
      <c r="F751" s="82"/>
      <c r="G751" s="82"/>
      <c r="H751" s="82"/>
      <c r="I751" s="119"/>
      <c r="J751" s="365"/>
      <c r="K751" s="365"/>
      <c r="L751" s="82"/>
    </row>
    <row r="752" spans="1:12" s="5" customFormat="1" ht="16.5" customHeight="1" x14ac:dyDescent="0.3">
      <c r="A752" s="81"/>
      <c r="B752" s="217"/>
      <c r="C752" s="217"/>
      <c r="D752" s="263"/>
      <c r="E752" s="300"/>
      <c r="F752" s="82"/>
      <c r="G752" s="82"/>
      <c r="H752" s="82"/>
      <c r="I752" s="118" t="s">
        <v>15</v>
      </c>
      <c r="J752" s="120">
        <f>J714</f>
        <v>0</v>
      </c>
      <c r="K752" s="121">
        <f>J750*J752</f>
        <v>0</v>
      </c>
      <c r="L752" s="122"/>
    </row>
    <row r="753" spans="1:12" s="5" customFormat="1" ht="5.0999999999999996" customHeight="1" x14ac:dyDescent="0.3">
      <c r="A753" s="81"/>
      <c r="B753" s="217"/>
      <c r="C753" s="217"/>
      <c r="D753" s="263"/>
      <c r="E753" s="300"/>
      <c r="F753" s="82"/>
      <c r="G753" s="82"/>
      <c r="H753" s="82"/>
      <c r="I753" s="119"/>
      <c r="J753" s="362"/>
      <c r="K753" s="362"/>
      <c r="L753" s="82"/>
    </row>
    <row r="754" spans="1:12" s="5" customFormat="1" ht="16.5" customHeight="1" x14ac:dyDescent="0.3">
      <c r="A754" s="81"/>
      <c r="B754" s="218" t="s">
        <v>16</v>
      </c>
      <c r="C754" s="218"/>
      <c r="D754" s="263"/>
      <c r="E754" s="300" t="s">
        <v>17</v>
      </c>
      <c r="F754" s="82"/>
      <c r="G754" s="82"/>
      <c r="H754" s="82"/>
      <c r="I754" s="118" t="s">
        <v>27</v>
      </c>
      <c r="J754" s="366">
        <f>((J750/1.11)+(K752/1.11))*11%</f>
        <v>471815.7657657658</v>
      </c>
      <c r="K754" s="367"/>
      <c r="L754" s="123"/>
    </row>
    <row r="755" spans="1:12" s="5" customFormat="1" ht="5.0999999999999996" customHeight="1" x14ac:dyDescent="0.3">
      <c r="A755" s="81"/>
      <c r="B755" s="217"/>
      <c r="C755" s="217"/>
      <c r="D755" s="263"/>
      <c r="E755" s="300"/>
      <c r="F755" s="82"/>
      <c r="G755" s="82"/>
      <c r="H755" s="82"/>
      <c r="I755" s="119"/>
      <c r="J755" s="362"/>
      <c r="K755" s="362"/>
      <c r="L755" s="82"/>
    </row>
    <row r="756" spans="1:12" s="5" customFormat="1" ht="16.5" customHeight="1" x14ac:dyDescent="0.3">
      <c r="A756" s="81"/>
      <c r="B756" s="219"/>
      <c r="C756" s="247"/>
      <c r="D756" s="263"/>
      <c r="E756" s="300"/>
      <c r="F756" s="82"/>
      <c r="G756" s="82"/>
      <c r="H756" s="82"/>
      <c r="I756" s="118" t="s">
        <v>18</v>
      </c>
      <c r="J756" s="124"/>
      <c r="K756" s="125">
        <f>J750-K752</f>
        <v>4761050</v>
      </c>
      <c r="L756" s="123"/>
    </row>
    <row r="757" spans="1:12" s="5" customFormat="1" ht="7.5" customHeight="1" x14ac:dyDescent="0.25">
      <c r="A757" s="126"/>
      <c r="B757" s="220"/>
      <c r="C757" s="220"/>
      <c r="D757" s="221"/>
      <c r="E757" s="305"/>
      <c r="F757" s="115"/>
      <c r="G757" s="82"/>
      <c r="H757" s="82"/>
      <c r="I757" s="128"/>
      <c r="J757" s="127"/>
      <c r="K757" s="115"/>
      <c r="L757" s="116"/>
    </row>
    <row r="758" spans="1:12" s="5" customFormat="1" ht="13.5" customHeight="1" x14ac:dyDescent="0.25">
      <c r="A758" s="81"/>
      <c r="B758" s="221" t="s">
        <v>19</v>
      </c>
      <c r="C758" s="220"/>
      <c r="D758" s="221"/>
      <c r="E758" s="300"/>
      <c r="F758" s="82"/>
      <c r="G758" s="82"/>
      <c r="H758" s="187"/>
      <c r="I758" s="188" t="s">
        <v>29</v>
      </c>
      <c r="J758" s="368" t="str">
        <f>J720</f>
        <v>NOVI / CONDRO</v>
      </c>
      <c r="K758" s="369"/>
      <c r="L758" s="82"/>
    </row>
    <row r="759" spans="1:12" s="5" customFormat="1" ht="13.5" customHeight="1" x14ac:dyDescent="0.25">
      <c r="A759" s="126"/>
      <c r="B759" s="222"/>
      <c r="C759" s="248"/>
      <c r="D759" s="221"/>
      <c r="E759" s="300"/>
      <c r="F759" s="82"/>
      <c r="G759" s="82"/>
      <c r="H759" s="187"/>
      <c r="I759" s="189" t="s">
        <v>28</v>
      </c>
      <c r="J759" s="368">
        <f>J721</f>
        <v>0</v>
      </c>
      <c r="K759" s="369"/>
      <c r="L759" s="116"/>
    </row>
    <row r="760" spans="1:12" s="5" customFormat="1" ht="7.5" customHeight="1" x14ac:dyDescent="0.25">
      <c r="A760" s="126"/>
      <c r="B760" s="222"/>
      <c r="C760" s="248"/>
      <c r="D760" s="221"/>
      <c r="E760" s="300"/>
      <c r="F760" s="82"/>
      <c r="G760" s="82"/>
      <c r="H760" s="187"/>
      <c r="I760" s="189"/>
      <c r="J760" s="191"/>
      <c r="K760" s="191"/>
      <c r="L760" s="116"/>
    </row>
    <row r="761" spans="1:12" ht="7.5" customHeight="1" x14ac:dyDescent="0.25">
      <c r="A761" s="129"/>
      <c r="B761" s="223"/>
      <c r="C761" s="223"/>
      <c r="D761" s="266"/>
      <c r="E761" s="306"/>
      <c r="F761" s="130"/>
      <c r="G761" s="130"/>
      <c r="H761" s="130"/>
      <c r="I761" s="131"/>
      <c r="J761" s="131"/>
      <c r="K761" s="130"/>
      <c r="L761" s="130"/>
    </row>
    <row r="762" spans="1:12" s="5" customFormat="1" ht="16.5" customHeight="1" x14ac:dyDescent="0.3">
      <c r="A762" s="132"/>
      <c r="B762" s="224" t="s">
        <v>0</v>
      </c>
      <c r="C762" s="249"/>
      <c r="D762" s="282" t="str">
        <f>D724</f>
        <v>AM</v>
      </c>
      <c r="E762" s="317">
        <f>E686</f>
        <v>22090007</v>
      </c>
      <c r="F762" s="133"/>
      <c r="G762" s="134" t="s">
        <v>2</v>
      </c>
      <c r="H762" s="370" t="str">
        <f>H724</f>
        <v>LILY JULIAWATI</v>
      </c>
      <c r="I762" s="370"/>
      <c r="J762" s="370"/>
      <c r="K762" s="371"/>
      <c r="L762" s="135"/>
    </row>
    <row r="763" spans="1:12" s="5" customFormat="1" ht="7.5" customHeight="1" x14ac:dyDescent="0.3">
      <c r="A763" s="132"/>
      <c r="B763" s="225"/>
      <c r="C763" s="250"/>
      <c r="D763" s="257"/>
      <c r="E763" s="308"/>
      <c r="F763" s="374" t="s">
        <v>3</v>
      </c>
      <c r="G763" s="136"/>
      <c r="H763" s="372"/>
      <c r="I763" s="372"/>
      <c r="J763" s="372"/>
      <c r="K763" s="373"/>
      <c r="L763" s="135"/>
    </row>
    <row r="764" spans="1:12" s="5" customFormat="1" ht="16.5" customHeight="1" x14ac:dyDescent="0.3">
      <c r="A764" s="132"/>
      <c r="B764" s="224" t="s">
        <v>4</v>
      </c>
      <c r="C764" s="249"/>
      <c r="D764" s="375">
        <f>D726</f>
        <v>44816</v>
      </c>
      <c r="E764" s="376"/>
      <c r="F764" s="374"/>
      <c r="G764" s="137"/>
      <c r="H764" s="377" t="str">
        <f>H726</f>
        <v>( REJO AGUNG )</v>
      </c>
      <c r="I764" s="377"/>
      <c r="J764" s="377"/>
      <c r="K764" s="378"/>
      <c r="L764" s="137"/>
    </row>
    <row r="765" spans="1:12" s="5" customFormat="1" ht="7.5" customHeight="1" x14ac:dyDescent="0.3">
      <c r="A765" s="132"/>
      <c r="B765" s="225"/>
      <c r="C765" s="250"/>
      <c r="D765" s="257"/>
      <c r="E765" s="308"/>
      <c r="F765" s="374"/>
      <c r="G765" s="137"/>
      <c r="H765" s="379" t="str">
        <f>H727</f>
        <v>JOMBANG</v>
      </c>
      <c r="I765" s="379"/>
      <c r="J765" s="379"/>
      <c r="K765" s="380"/>
      <c r="L765" s="138"/>
    </row>
    <row r="766" spans="1:12" s="5" customFormat="1" ht="16.5" customHeight="1" x14ac:dyDescent="0.4">
      <c r="A766" s="132"/>
      <c r="B766" s="224" t="s">
        <v>5</v>
      </c>
      <c r="C766" s="249"/>
      <c r="D766" s="283" t="str">
        <f>D728</f>
        <v>G 0881</v>
      </c>
      <c r="E766" s="307"/>
      <c r="F766" s="139"/>
      <c r="G766" s="140"/>
      <c r="H766" s="381"/>
      <c r="I766" s="381"/>
      <c r="J766" s="381"/>
      <c r="K766" s="382"/>
      <c r="L766" s="138"/>
    </row>
    <row r="767" spans="1:12" s="5" customFormat="1" ht="7.5" customHeight="1" x14ac:dyDescent="0.45">
      <c r="A767" s="132"/>
      <c r="B767" s="226"/>
      <c r="C767" s="251"/>
      <c r="D767" s="267"/>
      <c r="E767" s="309"/>
      <c r="F767" s="141"/>
      <c r="G767" s="133"/>
      <c r="H767" s="133"/>
      <c r="I767" s="142"/>
      <c r="J767" s="142"/>
      <c r="K767" s="143"/>
      <c r="L767" s="133"/>
    </row>
    <row r="768" spans="1:12" s="5" customFormat="1" ht="14.25" thickBot="1" x14ac:dyDescent="0.3">
      <c r="A768" s="132"/>
      <c r="B768" s="227" t="s">
        <v>6</v>
      </c>
      <c r="C768" s="227" t="s">
        <v>7</v>
      </c>
      <c r="D768" s="284" t="s">
        <v>8</v>
      </c>
      <c r="E768" s="268"/>
      <c r="F768" s="145" t="s">
        <v>9</v>
      </c>
      <c r="G768" s="146"/>
      <c r="H768" s="144" t="s">
        <v>10</v>
      </c>
      <c r="I768" s="147" t="s">
        <v>11</v>
      </c>
      <c r="J768" s="147" t="s">
        <v>12</v>
      </c>
      <c r="K768" s="148" t="s">
        <v>13</v>
      </c>
      <c r="L768" s="149"/>
    </row>
    <row r="769" spans="1:12" s="5" customFormat="1" ht="9.9499999999999993" customHeight="1" thickTop="1" x14ac:dyDescent="0.25">
      <c r="A769" s="132"/>
      <c r="B769" s="228"/>
      <c r="C769" s="252"/>
      <c r="D769" s="285"/>
      <c r="E769" s="269"/>
      <c r="F769" s="151"/>
      <c r="G769" s="152"/>
      <c r="H769" s="150"/>
      <c r="I769" s="153"/>
      <c r="J769" s="153"/>
      <c r="K769" s="154"/>
      <c r="L769" s="149"/>
    </row>
    <row r="770" spans="1:12" s="5" customFormat="1" ht="14.1" customHeight="1" x14ac:dyDescent="0.25">
      <c r="A770" s="155">
        <v>1</v>
      </c>
      <c r="B770" s="193">
        <f t="shared" ref="B770:D785" si="58">B732</f>
        <v>72</v>
      </c>
      <c r="C770" s="193" t="str">
        <f t="shared" si="58"/>
        <v>LSN</v>
      </c>
      <c r="D770" s="286">
        <f t="shared" si="58"/>
        <v>2</v>
      </c>
      <c r="E770" s="310" t="str">
        <f>E694</f>
        <v>CORRECTION FLUID KENKO KE-108</v>
      </c>
      <c r="F770" s="156"/>
      <c r="G770" s="157"/>
      <c r="H770" s="158">
        <f t="shared" ref="H770:J785" si="59">H732</f>
        <v>47100</v>
      </c>
      <c r="I770" s="159">
        <f t="shared" si="59"/>
        <v>0.125</v>
      </c>
      <c r="J770" s="159">
        <f t="shared" si="59"/>
        <v>0</v>
      </c>
      <c r="K770" s="160">
        <f t="shared" ref="K770:K785" si="60">(B770*H770-((B770*H770)*I770))-((B770*H770-((B770*H770)*I770))*J770)</f>
        <v>2967300</v>
      </c>
      <c r="L770" s="149"/>
    </row>
    <row r="771" spans="1:12" s="5" customFormat="1" ht="14.1" customHeight="1" x14ac:dyDescent="0.25">
      <c r="A771" s="155">
        <v>2</v>
      </c>
      <c r="B771" s="193">
        <f t="shared" si="58"/>
        <v>1000</v>
      </c>
      <c r="C771" s="193" t="str">
        <f t="shared" si="58"/>
        <v>PCS</v>
      </c>
      <c r="D771" s="286">
        <f t="shared" si="58"/>
        <v>1</v>
      </c>
      <c r="E771" s="310" t="str">
        <f t="shared" ref="E771:E785" si="61">E695</f>
        <v>LABEL HARGA JOYKO LB-2RL (1 LINE PUTIH)</v>
      </c>
      <c r="F771" s="156"/>
      <c r="G771" s="157"/>
      <c r="H771" s="158">
        <f t="shared" si="59"/>
        <v>2050</v>
      </c>
      <c r="I771" s="159">
        <f t="shared" si="59"/>
        <v>0.125</v>
      </c>
      <c r="J771" s="159">
        <f t="shared" si="59"/>
        <v>0</v>
      </c>
      <c r="K771" s="160">
        <f t="shared" si="60"/>
        <v>1793750</v>
      </c>
      <c r="L771" s="149"/>
    </row>
    <row r="772" spans="1:12" s="5" customFormat="1" ht="14.1" customHeight="1" x14ac:dyDescent="0.25">
      <c r="A772" s="155">
        <v>3</v>
      </c>
      <c r="B772" s="193">
        <f t="shared" si="58"/>
        <v>0</v>
      </c>
      <c r="C772" s="193">
        <f t="shared" si="58"/>
        <v>0</v>
      </c>
      <c r="D772" s="286">
        <f t="shared" si="58"/>
        <v>0</v>
      </c>
      <c r="E772" s="310">
        <f t="shared" si="61"/>
        <v>0</v>
      </c>
      <c r="F772" s="156"/>
      <c r="G772" s="157"/>
      <c r="H772" s="158">
        <f t="shared" si="59"/>
        <v>0</v>
      </c>
      <c r="I772" s="159">
        <f t="shared" si="59"/>
        <v>0</v>
      </c>
      <c r="J772" s="159">
        <f t="shared" si="59"/>
        <v>0</v>
      </c>
      <c r="K772" s="160">
        <f t="shared" si="60"/>
        <v>0</v>
      </c>
      <c r="L772" s="149"/>
    </row>
    <row r="773" spans="1:12" s="5" customFormat="1" ht="14.1" customHeight="1" x14ac:dyDescent="0.25">
      <c r="A773" s="155">
        <v>4</v>
      </c>
      <c r="B773" s="193">
        <f t="shared" si="58"/>
        <v>0</v>
      </c>
      <c r="C773" s="193">
        <f t="shared" si="58"/>
        <v>0</v>
      </c>
      <c r="D773" s="286">
        <f t="shared" si="58"/>
        <v>0</v>
      </c>
      <c r="E773" s="310">
        <f t="shared" si="61"/>
        <v>0</v>
      </c>
      <c r="F773" s="156"/>
      <c r="G773" s="157"/>
      <c r="H773" s="158">
        <f t="shared" si="59"/>
        <v>0</v>
      </c>
      <c r="I773" s="159">
        <f t="shared" si="59"/>
        <v>0</v>
      </c>
      <c r="J773" s="159">
        <f t="shared" si="59"/>
        <v>0</v>
      </c>
      <c r="K773" s="160">
        <f t="shared" si="60"/>
        <v>0</v>
      </c>
      <c r="L773" s="149"/>
    </row>
    <row r="774" spans="1:12" s="5" customFormat="1" ht="14.1" customHeight="1" x14ac:dyDescent="0.25">
      <c r="A774" s="155">
        <v>5</v>
      </c>
      <c r="B774" s="193">
        <f t="shared" si="58"/>
        <v>0</v>
      </c>
      <c r="C774" s="193">
        <f t="shared" si="58"/>
        <v>0</v>
      </c>
      <c r="D774" s="286">
        <f t="shared" si="58"/>
        <v>0</v>
      </c>
      <c r="E774" s="310">
        <f t="shared" si="61"/>
        <v>0</v>
      </c>
      <c r="F774" s="156"/>
      <c r="G774" s="157"/>
      <c r="H774" s="158">
        <f t="shared" si="59"/>
        <v>0</v>
      </c>
      <c r="I774" s="159">
        <f t="shared" si="59"/>
        <v>0</v>
      </c>
      <c r="J774" s="159">
        <f t="shared" si="59"/>
        <v>0</v>
      </c>
      <c r="K774" s="160">
        <f t="shared" si="60"/>
        <v>0</v>
      </c>
      <c r="L774" s="149"/>
    </row>
    <row r="775" spans="1:12" s="5" customFormat="1" ht="14.1" customHeight="1" x14ac:dyDescent="0.25">
      <c r="A775" s="155">
        <v>6</v>
      </c>
      <c r="B775" s="193">
        <f t="shared" si="58"/>
        <v>0</v>
      </c>
      <c r="C775" s="193">
        <f t="shared" si="58"/>
        <v>0</v>
      </c>
      <c r="D775" s="286">
        <f t="shared" si="58"/>
        <v>0</v>
      </c>
      <c r="E775" s="310">
        <f t="shared" si="61"/>
        <v>0</v>
      </c>
      <c r="F775" s="156"/>
      <c r="G775" s="157"/>
      <c r="H775" s="158">
        <f t="shared" si="59"/>
        <v>0</v>
      </c>
      <c r="I775" s="159">
        <f t="shared" si="59"/>
        <v>0</v>
      </c>
      <c r="J775" s="159">
        <f t="shared" si="59"/>
        <v>0</v>
      </c>
      <c r="K775" s="160">
        <f t="shared" si="60"/>
        <v>0</v>
      </c>
      <c r="L775" s="149"/>
    </row>
    <row r="776" spans="1:12" s="5" customFormat="1" ht="14.1" customHeight="1" x14ac:dyDescent="0.25">
      <c r="A776" s="155">
        <v>7</v>
      </c>
      <c r="B776" s="193">
        <f t="shared" si="58"/>
        <v>0</v>
      </c>
      <c r="C776" s="193">
        <f t="shared" si="58"/>
        <v>0</v>
      </c>
      <c r="D776" s="286">
        <f t="shared" si="58"/>
        <v>0</v>
      </c>
      <c r="E776" s="310">
        <f t="shared" si="61"/>
        <v>0</v>
      </c>
      <c r="F776" s="156"/>
      <c r="G776" s="157"/>
      <c r="H776" s="158">
        <f t="shared" si="59"/>
        <v>0</v>
      </c>
      <c r="I776" s="159">
        <f t="shared" si="59"/>
        <v>0</v>
      </c>
      <c r="J776" s="159">
        <f t="shared" si="59"/>
        <v>0</v>
      </c>
      <c r="K776" s="160">
        <f t="shared" si="60"/>
        <v>0</v>
      </c>
      <c r="L776" s="149"/>
    </row>
    <row r="777" spans="1:12" s="5" customFormat="1" ht="14.1" customHeight="1" x14ac:dyDescent="0.25">
      <c r="A777" s="155">
        <v>8</v>
      </c>
      <c r="B777" s="193">
        <f t="shared" si="58"/>
        <v>0</v>
      </c>
      <c r="C777" s="193">
        <f t="shared" si="58"/>
        <v>0</v>
      </c>
      <c r="D777" s="286">
        <f t="shared" si="58"/>
        <v>0</v>
      </c>
      <c r="E777" s="310">
        <f t="shared" si="61"/>
        <v>0</v>
      </c>
      <c r="F777" s="156"/>
      <c r="G777" s="157"/>
      <c r="H777" s="158">
        <f t="shared" si="59"/>
        <v>0</v>
      </c>
      <c r="I777" s="159">
        <f t="shared" si="59"/>
        <v>0</v>
      </c>
      <c r="J777" s="159">
        <f t="shared" si="59"/>
        <v>0</v>
      </c>
      <c r="K777" s="160">
        <f t="shared" si="60"/>
        <v>0</v>
      </c>
      <c r="L777" s="149"/>
    </row>
    <row r="778" spans="1:12" s="5" customFormat="1" ht="14.1" customHeight="1" x14ac:dyDescent="0.25">
      <c r="A778" s="155">
        <v>9</v>
      </c>
      <c r="B778" s="193">
        <f t="shared" si="58"/>
        <v>0</v>
      </c>
      <c r="C778" s="193">
        <f t="shared" si="58"/>
        <v>0</v>
      </c>
      <c r="D778" s="286">
        <f t="shared" si="58"/>
        <v>0</v>
      </c>
      <c r="E778" s="310">
        <f t="shared" si="61"/>
        <v>0</v>
      </c>
      <c r="F778" s="156"/>
      <c r="G778" s="157"/>
      <c r="H778" s="158">
        <f t="shared" si="59"/>
        <v>0</v>
      </c>
      <c r="I778" s="159">
        <f t="shared" si="59"/>
        <v>0</v>
      </c>
      <c r="J778" s="159">
        <f t="shared" si="59"/>
        <v>0</v>
      </c>
      <c r="K778" s="160">
        <f t="shared" si="60"/>
        <v>0</v>
      </c>
      <c r="L778" s="149"/>
    </row>
    <row r="779" spans="1:12" s="5" customFormat="1" ht="14.1" customHeight="1" x14ac:dyDescent="0.25">
      <c r="A779" s="155">
        <v>10</v>
      </c>
      <c r="B779" s="193">
        <f t="shared" si="58"/>
        <v>0</v>
      </c>
      <c r="C779" s="193">
        <f t="shared" si="58"/>
        <v>0</v>
      </c>
      <c r="D779" s="286">
        <f t="shared" si="58"/>
        <v>0</v>
      </c>
      <c r="E779" s="310">
        <f t="shared" si="61"/>
        <v>0</v>
      </c>
      <c r="F779" s="156"/>
      <c r="G779" s="157"/>
      <c r="H779" s="158">
        <f t="shared" si="59"/>
        <v>0</v>
      </c>
      <c r="I779" s="159">
        <f t="shared" si="59"/>
        <v>0</v>
      </c>
      <c r="J779" s="159">
        <f t="shared" si="59"/>
        <v>0</v>
      </c>
      <c r="K779" s="160">
        <f t="shared" si="60"/>
        <v>0</v>
      </c>
      <c r="L779" s="149"/>
    </row>
    <row r="780" spans="1:12" s="5" customFormat="1" ht="14.1" customHeight="1" x14ac:dyDescent="0.25">
      <c r="A780" s="155">
        <v>11</v>
      </c>
      <c r="B780" s="193">
        <f t="shared" si="58"/>
        <v>0</v>
      </c>
      <c r="C780" s="193">
        <f t="shared" si="58"/>
        <v>0</v>
      </c>
      <c r="D780" s="286">
        <f t="shared" si="58"/>
        <v>0</v>
      </c>
      <c r="E780" s="310">
        <f t="shared" si="61"/>
        <v>0</v>
      </c>
      <c r="F780" s="156"/>
      <c r="G780" s="157"/>
      <c r="H780" s="158">
        <f t="shared" si="59"/>
        <v>0</v>
      </c>
      <c r="I780" s="159">
        <f t="shared" si="59"/>
        <v>0</v>
      </c>
      <c r="J780" s="159">
        <f t="shared" si="59"/>
        <v>0</v>
      </c>
      <c r="K780" s="160">
        <f t="shared" si="60"/>
        <v>0</v>
      </c>
      <c r="L780" s="149"/>
    </row>
    <row r="781" spans="1:12" s="5" customFormat="1" ht="14.1" customHeight="1" x14ac:dyDescent="0.25">
      <c r="A781" s="155">
        <v>12</v>
      </c>
      <c r="B781" s="193">
        <f t="shared" si="58"/>
        <v>0</v>
      </c>
      <c r="C781" s="193">
        <f t="shared" si="58"/>
        <v>0</v>
      </c>
      <c r="D781" s="286">
        <f t="shared" si="58"/>
        <v>0</v>
      </c>
      <c r="E781" s="310">
        <f t="shared" si="61"/>
        <v>0</v>
      </c>
      <c r="F781" s="156"/>
      <c r="G781" s="157"/>
      <c r="H781" s="158">
        <f t="shared" si="59"/>
        <v>0</v>
      </c>
      <c r="I781" s="159">
        <f t="shared" si="59"/>
        <v>0</v>
      </c>
      <c r="J781" s="159">
        <f t="shared" si="59"/>
        <v>0</v>
      </c>
      <c r="K781" s="160">
        <f t="shared" si="60"/>
        <v>0</v>
      </c>
      <c r="L781" s="149"/>
    </row>
    <row r="782" spans="1:12" s="5" customFormat="1" ht="14.1" customHeight="1" x14ac:dyDescent="0.25">
      <c r="A782" s="155">
        <v>13</v>
      </c>
      <c r="B782" s="193">
        <f t="shared" si="58"/>
        <v>0</v>
      </c>
      <c r="C782" s="193">
        <f t="shared" si="58"/>
        <v>0</v>
      </c>
      <c r="D782" s="286">
        <f t="shared" si="58"/>
        <v>0</v>
      </c>
      <c r="E782" s="310">
        <f t="shared" si="61"/>
        <v>0</v>
      </c>
      <c r="F782" s="156"/>
      <c r="G782" s="157"/>
      <c r="H782" s="158">
        <f t="shared" si="59"/>
        <v>0</v>
      </c>
      <c r="I782" s="159">
        <f t="shared" si="59"/>
        <v>0</v>
      </c>
      <c r="J782" s="159">
        <f t="shared" si="59"/>
        <v>0</v>
      </c>
      <c r="K782" s="160">
        <f t="shared" si="60"/>
        <v>0</v>
      </c>
      <c r="L782" s="149"/>
    </row>
    <row r="783" spans="1:12" s="5" customFormat="1" ht="14.1" customHeight="1" x14ac:dyDescent="0.25">
      <c r="A783" s="155">
        <v>14</v>
      </c>
      <c r="B783" s="193">
        <f t="shared" si="58"/>
        <v>0</v>
      </c>
      <c r="C783" s="193">
        <f t="shared" si="58"/>
        <v>0</v>
      </c>
      <c r="D783" s="286">
        <f t="shared" si="58"/>
        <v>0</v>
      </c>
      <c r="E783" s="310">
        <f t="shared" si="61"/>
        <v>0</v>
      </c>
      <c r="F783" s="156"/>
      <c r="G783" s="157"/>
      <c r="H783" s="158">
        <f t="shared" si="59"/>
        <v>0</v>
      </c>
      <c r="I783" s="159">
        <f t="shared" si="59"/>
        <v>0</v>
      </c>
      <c r="J783" s="159">
        <f t="shared" si="59"/>
        <v>0</v>
      </c>
      <c r="K783" s="160">
        <f t="shared" si="60"/>
        <v>0</v>
      </c>
      <c r="L783" s="149"/>
    </row>
    <row r="784" spans="1:12" s="5" customFormat="1" ht="14.1" customHeight="1" x14ac:dyDescent="0.25">
      <c r="A784" s="155">
        <v>15</v>
      </c>
      <c r="B784" s="193">
        <f t="shared" si="58"/>
        <v>0</v>
      </c>
      <c r="C784" s="193">
        <f t="shared" si="58"/>
        <v>0</v>
      </c>
      <c r="D784" s="286">
        <f t="shared" si="58"/>
        <v>0</v>
      </c>
      <c r="E784" s="310">
        <f t="shared" si="61"/>
        <v>0</v>
      </c>
      <c r="F784" s="156"/>
      <c r="G784" s="157"/>
      <c r="H784" s="158">
        <f t="shared" si="59"/>
        <v>0</v>
      </c>
      <c r="I784" s="159">
        <f t="shared" si="59"/>
        <v>0</v>
      </c>
      <c r="J784" s="159">
        <f t="shared" si="59"/>
        <v>0</v>
      </c>
      <c r="K784" s="160">
        <f t="shared" si="60"/>
        <v>0</v>
      </c>
      <c r="L784" s="149"/>
    </row>
    <row r="785" spans="1:12" s="5" customFormat="1" ht="14.1" customHeight="1" x14ac:dyDescent="0.25">
      <c r="A785" s="155">
        <v>16</v>
      </c>
      <c r="B785" s="193">
        <f t="shared" si="58"/>
        <v>0</v>
      </c>
      <c r="C785" s="193">
        <f t="shared" si="58"/>
        <v>0</v>
      </c>
      <c r="D785" s="286">
        <f t="shared" si="58"/>
        <v>0</v>
      </c>
      <c r="E785" s="310">
        <f t="shared" si="61"/>
        <v>0</v>
      </c>
      <c r="F785" s="156"/>
      <c r="G785" s="157"/>
      <c r="H785" s="158">
        <f t="shared" si="59"/>
        <v>0</v>
      </c>
      <c r="I785" s="159">
        <f t="shared" si="59"/>
        <v>0</v>
      </c>
      <c r="J785" s="159">
        <f t="shared" si="59"/>
        <v>0</v>
      </c>
      <c r="K785" s="160">
        <f t="shared" si="60"/>
        <v>0</v>
      </c>
      <c r="L785" s="149"/>
    </row>
    <row r="786" spans="1:12" s="5" customFormat="1" ht="9.9499999999999993" customHeight="1" x14ac:dyDescent="0.25">
      <c r="A786" s="132"/>
      <c r="B786" s="229"/>
      <c r="C786" s="229"/>
      <c r="D786" s="287"/>
      <c r="E786" s="312"/>
      <c r="F786" s="161"/>
      <c r="G786" s="162"/>
      <c r="H786" s="163"/>
      <c r="I786" s="164"/>
      <c r="J786" s="164"/>
      <c r="K786" s="165"/>
      <c r="L786" s="149"/>
    </row>
    <row r="787" spans="1:12" s="5" customFormat="1" ht="5.0999999999999996" customHeight="1" x14ac:dyDescent="0.25">
      <c r="A787" s="132"/>
      <c r="B787" s="230"/>
      <c r="C787" s="230"/>
      <c r="D787" s="235"/>
      <c r="E787" s="313"/>
      <c r="F787" s="167"/>
      <c r="G787" s="167"/>
      <c r="H787" s="167"/>
      <c r="I787" s="168"/>
      <c r="J787" s="383"/>
      <c r="K787" s="358"/>
      <c r="L787" s="133"/>
    </row>
    <row r="788" spans="1:12" s="5" customFormat="1" ht="16.5" customHeight="1" x14ac:dyDescent="0.3">
      <c r="A788" s="132"/>
      <c r="B788" s="231"/>
      <c r="C788" s="231"/>
      <c r="D788" s="267"/>
      <c r="E788" s="309"/>
      <c r="F788" s="133"/>
      <c r="G788" s="133"/>
      <c r="H788" s="133"/>
      <c r="I788" s="169" t="s">
        <v>14</v>
      </c>
      <c r="J788" s="384">
        <f>SUM(K770:K785)</f>
        <v>4761050</v>
      </c>
      <c r="K788" s="385"/>
      <c r="L788" s="149"/>
    </row>
    <row r="789" spans="1:12" s="5" customFormat="1" ht="5.0999999999999996" customHeight="1" x14ac:dyDescent="0.3">
      <c r="A789" s="132"/>
      <c r="B789" s="231"/>
      <c r="C789" s="231"/>
      <c r="D789" s="267"/>
      <c r="E789" s="309"/>
      <c r="F789" s="133"/>
      <c r="G789" s="133"/>
      <c r="H789" s="133"/>
      <c r="I789" s="170"/>
      <c r="J789" s="386"/>
      <c r="K789" s="386"/>
      <c r="L789" s="133"/>
    </row>
    <row r="790" spans="1:12" s="5" customFormat="1" ht="16.5" customHeight="1" x14ac:dyDescent="0.3">
      <c r="A790" s="132"/>
      <c r="B790" s="231"/>
      <c r="C790" s="231"/>
      <c r="D790" s="267"/>
      <c r="E790" s="309"/>
      <c r="F790" s="133"/>
      <c r="G790" s="133"/>
      <c r="H790" s="133"/>
      <c r="I790" s="169" t="s">
        <v>15</v>
      </c>
      <c r="J790" s="171">
        <f>J752</f>
        <v>0</v>
      </c>
      <c r="K790" s="172">
        <f>J788*J790</f>
        <v>0</v>
      </c>
      <c r="L790" s="173"/>
    </row>
    <row r="791" spans="1:12" s="5" customFormat="1" ht="5.0999999999999996" customHeight="1" x14ac:dyDescent="0.3">
      <c r="A791" s="132"/>
      <c r="B791" s="231"/>
      <c r="C791" s="231"/>
      <c r="D791" s="267"/>
      <c r="E791" s="309"/>
      <c r="F791" s="133"/>
      <c r="G791" s="133"/>
      <c r="H791" s="133"/>
      <c r="I791" s="170"/>
      <c r="J791" s="358"/>
      <c r="K791" s="358"/>
      <c r="L791" s="133"/>
    </row>
    <row r="792" spans="1:12" s="5" customFormat="1" ht="16.5" customHeight="1" x14ac:dyDescent="0.3">
      <c r="A792" s="132"/>
      <c r="B792" s="232" t="s">
        <v>16</v>
      </c>
      <c r="C792" s="232"/>
      <c r="D792" s="267"/>
      <c r="E792" s="309" t="s">
        <v>17</v>
      </c>
      <c r="F792" s="133"/>
      <c r="G792" s="133"/>
      <c r="H792" s="133"/>
      <c r="I792" s="169" t="s">
        <v>27</v>
      </c>
      <c r="J792" s="356">
        <f>((J788/1.11)+(K790/1.11))*11%</f>
        <v>471815.7657657658</v>
      </c>
      <c r="K792" s="357"/>
      <c r="L792" s="174"/>
    </row>
    <row r="793" spans="1:12" s="5" customFormat="1" ht="5.0999999999999996" customHeight="1" x14ac:dyDescent="0.3">
      <c r="A793" s="132"/>
      <c r="B793" s="231"/>
      <c r="C793" s="231"/>
      <c r="D793" s="267"/>
      <c r="E793" s="309"/>
      <c r="F793" s="133"/>
      <c r="G793" s="133"/>
      <c r="H793" s="133"/>
      <c r="I793" s="170"/>
      <c r="J793" s="358"/>
      <c r="K793" s="358"/>
      <c r="L793" s="133"/>
    </row>
    <row r="794" spans="1:12" s="5" customFormat="1" ht="16.5" customHeight="1" x14ac:dyDescent="0.3">
      <c r="A794" s="132"/>
      <c r="B794" s="233"/>
      <c r="C794" s="253"/>
      <c r="D794" s="267"/>
      <c r="E794" s="309"/>
      <c r="F794" s="133"/>
      <c r="G794" s="133"/>
      <c r="H794" s="133"/>
      <c r="I794" s="169" t="s">
        <v>18</v>
      </c>
      <c r="J794" s="175"/>
      <c r="K794" s="176">
        <f>J788-K790</f>
        <v>4761050</v>
      </c>
      <c r="L794" s="174"/>
    </row>
    <row r="795" spans="1:12" s="5" customFormat="1" ht="7.5" customHeight="1" x14ac:dyDescent="0.25">
      <c r="A795" s="177"/>
      <c r="B795" s="234"/>
      <c r="C795" s="234"/>
      <c r="D795" s="235"/>
      <c r="E795" s="314"/>
      <c r="F795" s="166"/>
      <c r="G795" s="133"/>
      <c r="H795" s="133"/>
      <c r="I795" s="179"/>
      <c r="J795" s="178"/>
      <c r="K795" s="166"/>
      <c r="L795" s="167"/>
    </row>
    <row r="796" spans="1:12" s="5" customFormat="1" ht="13.5" customHeight="1" x14ac:dyDescent="0.25">
      <c r="A796" s="132"/>
      <c r="B796" s="235" t="s">
        <v>19</v>
      </c>
      <c r="C796" s="234"/>
      <c r="D796" s="235"/>
      <c r="E796" s="309"/>
      <c r="F796" s="133"/>
      <c r="G796" s="133"/>
      <c r="H796" s="184"/>
      <c r="I796" s="185" t="s">
        <v>29</v>
      </c>
      <c r="J796" s="359" t="str">
        <f>J758</f>
        <v>NOVI / CONDRO</v>
      </c>
      <c r="K796" s="360"/>
      <c r="L796" s="133"/>
    </row>
    <row r="797" spans="1:12" s="5" customFormat="1" ht="13.5" customHeight="1" x14ac:dyDescent="0.25">
      <c r="A797" s="177"/>
      <c r="B797" s="236"/>
      <c r="C797" s="254"/>
      <c r="D797" s="235"/>
      <c r="E797" s="309"/>
      <c r="F797" s="133"/>
      <c r="G797" s="133"/>
      <c r="H797" s="184"/>
      <c r="I797" s="186" t="s">
        <v>28</v>
      </c>
      <c r="J797" s="359">
        <f>J759</f>
        <v>0</v>
      </c>
      <c r="K797" s="360"/>
      <c r="L797" s="167"/>
    </row>
    <row r="798" spans="1:12" s="5" customFormat="1" ht="7.5" customHeight="1" x14ac:dyDescent="0.25">
      <c r="A798" s="177"/>
      <c r="B798" s="236"/>
      <c r="C798" s="254"/>
      <c r="D798" s="235"/>
      <c r="E798" s="309"/>
      <c r="F798" s="133"/>
      <c r="G798" s="133"/>
      <c r="H798" s="184"/>
      <c r="I798" s="186"/>
      <c r="J798" s="190"/>
      <c r="K798" s="190"/>
      <c r="L798" s="167"/>
    </row>
    <row r="799" spans="1:12" ht="7.5" customHeight="1" x14ac:dyDescent="0.25">
      <c r="A799" s="1"/>
      <c r="I799" s="3"/>
      <c r="J799" s="3"/>
    </row>
    <row r="800" spans="1:12" s="5" customFormat="1" ht="16.5" customHeight="1" x14ac:dyDescent="0.3">
      <c r="A800" s="4"/>
      <c r="B800" s="195" t="s">
        <v>0</v>
      </c>
      <c r="C800" s="237"/>
      <c r="D800" s="270" t="s">
        <v>1</v>
      </c>
      <c r="E800" s="315">
        <f>E686+1</f>
        <v>22090008</v>
      </c>
      <c r="G800" s="6" t="s">
        <v>2</v>
      </c>
      <c r="H800" s="387" t="s">
        <v>72</v>
      </c>
      <c r="I800" s="387"/>
      <c r="J800" s="387"/>
      <c r="K800" s="388"/>
      <c r="L800" s="7"/>
    </row>
    <row r="801" spans="1:12" s="5" customFormat="1" ht="7.5" customHeight="1" x14ac:dyDescent="0.3">
      <c r="A801" s="4"/>
      <c r="B801" s="196"/>
      <c r="C801" s="238"/>
      <c r="D801" s="255"/>
      <c r="E801" s="290"/>
      <c r="F801" s="391" t="s">
        <v>3</v>
      </c>
      <c r="G801" s="8"/>
      <c r="H801" s="389"/>
      <c r="I801" s="389"/>
      <c r="J801" s="389"/>
      <c r="K801" s="390"/>
      <c r="L801" s="7"/>
    </row>
    <row r="802" spans="1:12" s="5" customFormat="1" ht="16.5" customHeight="1" x14ac:dyDescent="0.3">
      <c r="A802" s="4"/>
      <c r="B802" s="195" t="s">
        <v>4</v>
      </c>
      <c r="C802" s="237"/>
      <c r="D802" s="392">
        <v>44814</v>
      </c>
      <c r="E802" s="393"/>
      <c r="F802" s="391"/>
      <c r="G802" s="9"/>
      <c r="H802" s="394"/>
      <c r="I802" s="394"/>
      <c r="J802" s="394"/>
      <c r="K802" s="395"/>
      <c r="L802" s="9"/>
    </row>
    <row r="803" spans="1:12" s="5" customFormat="1" ht="7.5" customHeight="1" x14ac:dyDescent="0.3">
      <c r="A803" s="4"/>
      <c r="B803" s="196"/>
      <c r="C803" s="238"/>
      <c r="D803" s="255"/>
      <c r="E803" s="290"/>
      <c r="F803" s="391"/>
      <c r="G803" s="9"/>
      <c r="H803" s="396" t="s">
        <v>73</v>
      </c>
      <c r="I803" s="396"/>
      <c r="J803" s="396"/>
      <c r="K803" s="397"/>
      <c r="L803" s="10"/>
    </row>
    <row r="804" spans="1:12" s="5" customFormat="1" ht="16.5" customHeight="1" x14ac:dyDescent="0.4">
      <c r="A804" s="4"/>
      <c r="B804" s="195" t="s">
        <v>5</v>
      </c>
      <c r="C804" s="237"/>
      <c r="D804" s="271" t="s">
        <v>74</v>
      </c>
      <c r="E804" s="289"/>
      <c r="F804" s="11"/>
      <c r="G804" s="12"/>
      <c r="H804" s="398"/>
      <c r="I804" s="398"/>
      <c r="J804" s="398"/>
      <c r="K804" s="399"/>
      <c r="L804" s="10"/>
    </row>
    <row r="805" spans="1:12" s="5" customFormat="1" ht="7.5" customHeight="1" x14ac:dyDescent="0.45">
      <c r="A805" s="4"/>
      <c r="B805" s="197"/>
      <c r="C805" s="239"/>
      <c r="D805" s="259"/>
      <c r="E805" s="291"/>
      <c r="F805" s="13"/>
      <c r="I805" s="14"/>
      <c r="J805" s="14"/>
      <c r="K805" s="15"/>
    </row>
    <row r="806" spans="1:12" s="5" customFormat="1" ht="14.25" thickBot="1" x14ac:dyDescent="0.3">
      <c r="A806" s="4"/>
      <c r="B806" s="198" t="s">
        <v>6</v>
      </c>
      <c r="C806" s="198" t="s">
        <v>7</v>
      </c>
      <c r="D806" s="272" t="s">
        <v>8</v>
      </c>
      <c r="E806" s="260"/>
      <c r="F806" s="17" t="s">
        <v>9</v>
      </c>
      <c r="G806" s="18"/>
      <c r="H806" s="16" t="s">
        <v>10</v>
      </c>
      <c r="I806" s="19" t="s">
        <v>11</v>
      </c>
      <c r="J806" s="19" t="s">
        <v>12</v>
      </c>
      <c r="K806" s="20" t="s">
        <v>13</v>
      </c>
      <c r="L806" s="21"/>
    </row>
    <row r="807" spans="1:12" s="5" customFormat="1" ht="9.9499999999999993" customHeight="1" thickTop="1" x14ac:dyDescent="0.25">
      <c r="A807" s="4"/>
      <c r="B807" s="199"/>
      <c r="C807" s="240"/>
      <c r="D807" s="273"/>
      <c r="E807" s="261"/>
      <c r="F807" s="23"/>
      <c r="G807" s="24"/>
      <c r="H807" s="22"/>
      <c r="I807" s="25"/>
      <c r="J807" s="25"/>
      <c r="K807" s="26"/>
      <c r="L807" s="21"/>
    </row>
    <row r="808" spans="1:12" s="5" customFormat="1" ht="14.1" customHeight="1" x14ac:dyDescent="0.25">
      <c r="A808" s="27">
        <v>1</v>
      </c>
      <c r="B808" s="200">
        <v>2</v>
      </c>
      <c r="C808" s="200" t="s">
        <v>59</v>
      </c>
      <c r="D808" s="274"/>
      <c r="E808" s="292" t="s">
        <v>75</v>
      </c>
      <c r="F808" s="28"/>
      <c r="G808" s="29"/>
      <c r="H808" s="30">
        <v>67800</v>
      </c>
      <c r="I808" s="31">
        <v>0.1</v>
      </c>
      <c r="J808" s="31"/>
      <c r="K808" s="32">
        <f t="shared" ref="K808:K823" si="62">(B808*H808-((B808*H808)*I808))-((B808*H808-((B808*H808)*I808))*J808)</f>
        <v>122040</v>
      </c>
      <c r="L808" s="21"/>
    </row>
    <row r="809" spans="1:12" s="5" customFormat="1" ht="14.1" customHeight="1" x14ac:dyDescent="0.25">
      <c r="A809" s="27">
        <v>2</v>
      </c>
      <c r="B809" s="200"/>
      <c r="C809" s="200"/>
      <c r="D809" s="274"/>
      <c r="E809" s="292"/>
      <c r="F809" s="28"/>
      <c r="G809" s="29"/>
      <c r="H809" s="30"/>
      <c r="I809" s="31"/>
      <c r="J809" s="31"/>
      <c r="K809" s="32">
        <f t="shared" si="62"/>
        <v>0</v>
      </c>
      <c r="L809" s="21"/>
    </row>
    <row r="810" spans="1:12" s="5" customFormat="1" ht="14.1" customHeight="1" x14ac:dyDescent="0.25">
      <c r="A810" s="27">
        <v>3</v>
      </c>
      <c r="B810" s="200"/>
      <c r="C810" s="200"/>
      <c r="D810" s="274"/>
      <c r="E810" s="292"/>
      <c r="F810" s="28"/>
      <c r="G810" s="29"/>
      <c r="H810" s="30"/>
      <c r="I810" s="31"/>
      <c r="J810" s="31"/>
      <c r="K810" s="32">
        <f t="shared" si="62"/>
        <v>0</v>
      </c>
      <c r="L810" s="21"/>
    </row>
    <row r="811" spans="1:12" s="5" customFormat="1" ht="14.1" customHeight="1" x14ac:dyDescent="0.25">
      <c r="A811" s="27">
        <v>4</v>
      </c>
      <c r="B811" s="200"/>
      <c r="C811" s="200"/>
      <c r="D811" s="274"/>
      <c r="E811" s="292"/>
      <c r="F811" s="28"/>
      <c r="G811" s="29"/>
      <c r="H811" s="30"/>
      <c r="I811" s="31"/>
      <c r="J811" s="31"/>
      <c r="K811" s="32">
        <f t="shared" si="62"/>
        <v>0</v>
      </c>
      <c r="L811" s="21"/>
    </row>
    <row r="812" spans="1:12" s="5" customFormat="1" ht="14.1" customHeight="1" x14ac:dyDescent="0.25">
      <c r="A812" s="27">
        <v>5</v>
      </c>
      <c r="B812" s="200"/>
      <c r="C812" s="200"/>
      <c r="D812" s="274"/>
      <c r="E812" s="292"/>
      <c r="F812" s="28"/>
      <c r="G812" s="29"/>
      <c r="H812" s="30"/>
      <c r="I812" s="31"/>
      <c r="J812" s="31"/>
      <c r="K812" s="32">
        <f t="shared" si="62"/>
        <v>0</v>
      </c>
      <c r="L812" s="21"/>
    </row>
    <row r="813" spans="1:12" s="5" customFormat="1" ht="14.1" customHeight="1" x14ac:dyDescent="0.25">
      <c r="A813" s="27">
        <v>6</v>
      </c>
      <c r="B813" s="200"/>
      <c r="C813" s="200"/>
      <c r="D813" s="274"/>
      <c r="E813" s="292"/>
      <c r="F813" s="28"/>
      <c r="G813" s="29"/>
      <c r="H813" s="30"/>
      <c r="I813" s="31"/>
      <c r="J813" s="31"/>
      <c r="K813" s="32">
        <f t="shared" si="62"/>
        <v>0</v>
      </c>
      <c r="L813" s="21"/>
    </row>
    <row r="814" spans="1:12" s="5" customFormat="1" ht="14.1" customHeight="1" x14ac:dyDescent="0.25">
      <c r="A814" s="27">
        <v>7</v>
      </c>
      <c r="B814" s="200"/>
      <c r="C814" s="200"/>
      <c r="D814" s="274"/>
      <c r="E814" s="292"/>
      <c r="F814" s="28"/>
      <c r="G814" s="29"/>
      <c r="H814" s="30"/>
      <c r="I814" s="31"/>
      <c r="J814" s="31"/>
      <c r="K814" s="32">
        <f t="shared" si="62"/>
        <v>0</v>
      </c>
      <c r="L814" s="21"/>
    </row>
    <row r="815" spans="1:12" s="5" customFormat="1" ht="14.1" customHeight="1" x14ac:dyDescent="0.25">
      <c r="A815" s="27">
        <v>8</v>
      </c>
      <c r="B815" s="200"/>
      <c r="C815" s="200"/>
      <c r="D815" s="274"/>
      <c r="E815" s="293"/>
      <c r="F815" s="28"/>
      <c r="G815" s="29"/>
      <c r="H815" s="30"/>
      <c r="I815" s="31"/>
      <c r="J815" s="31"/>
      <c r="K815" s="32">
        <f t="shared" si="62"/>
        <v>0</v>
      </c>
      <c r="L815" s="21"/>
    </row>
    <row r="816" spans="1:12" s="5" customFormat="1" ht="14.1" customHeight="1" x14ac:dyDescent="0.25">
      <c r="A816" s="27">
        <v>9</v>
      </c>
      <c r="B816" s="200"/>
      <c r="C816" s="200"/>
      <c r="D816" s="274"/>
      <c r="E816" s="292"/>
      <c r="F816" s="28"/>
      <c r="G816" s="29"/>
      <c r="H816" s="30"/>
      <c r="I816" s="31"/>
      <c r="J816" s="31"/>
      <c r="K816" s="32">
        <f t="shared" si="62"/>
        <v>0</v>
      </c>
      <c r="L816" s="21"/>
    </row>
    <row r="817" spans="1:12" s="5" customFormat="1" ht="14.1" customHeight="1" x14ac:dyDescent="0.25">
      <c r="A817" s="27">
        <v>10</v>
      </c>
      <c r="B817" s="200"/>
      <c r="C817" s="200"/>
      <c r="D817" s="274"/>
      <c r="E817" s="292"/>
      <c r="F817" s="28"/>
      <c r="G817" s="29"/>
      <c r="H817" s="30"/>
      <c r="I817" s="31"/>
      <c r="J817" s="31"/>
      <c r="K817" s="32">
        <f t="shared" si="62"/>
        <v>0</v>
      </c>
      <c r="L817" s="21"/>
    </row>
    <row r="818" spans="1:12" s="5" customFormat="1" ht="14.1" customHeight="1" x14ac:dyDescent="0.25">
      <c r="A818" s="27">
        <v>11</v>
      </c>
      <c r="B818" s="200"/>
      <c r="C818" s="200"/>
      <c r="D818" s="274"/>
      <c r="E818" s="292"/>
      <c r="F818" s="28"/>
      <c r="G818" s="29"/>
      <c r="H818" s="30"/>
      <c r="I818" s="31"/>
      <c r="J818" s="31"/>
      <c r="K818" s="32">
        <f t="shared" si="62"/>
        <v>0</v>
      </c>
      <c r="L818" s="21"/>
    </row>
    <row r="819" spans="1:12" s="5" customFormat="1" ht="14.1" customHeight="1" x14ac:dyDescent="0.25">
      <c r="A819" s="27">
        <v>12</v>
      </c>
      <c r="B819" s="200"/>
      <c r="C819" s="200"/>
      <c r="D819" s="274"/>
      <c r="E819" s="292"/>
      <c r="F819" s="28"/>
      <c r="G819" s="29"/>
      <c r="H819" s="30"/>
      <c r="I819" s="31"/>
      <c r="J819" s="31"/>
      <c r="K819" s="32">
        <f t="shared" si="62"/>
        <v>0</v>
      </c>
      <c r="L819" s="21"/>
    </row>
    <row r="820" spans="1:12" s="5" customFormat="1" ht="14.1" customHeight="1" x14ac:dyDescent="0.25">
      <c r="A820" s="27">
        <v>13</v>
      </c>
      <c r="B820" s="200"/>
      <c r="C820" s="200"/>
      <c r="D820" s="274"/>
      <c r="E820" s="292"/>
      <c r="F820" s="28"/>
      <c r="G820" s="29"/>
      <c r="H820" s="30"/>
      <c r="I820" s="31"/>
      <c r="J820" s="31"/>
      <c r="K820" s="32">
        <f t="shared" si="62"/>
        <v>0</v>
      </c>
      <c r="L820" s="21"/>
    </row>
    <row r="821" spans="1:12" s="5" customFormat="1" ht="14.1" customHeight="1" x14ac:dyDescent="0.25">
      <c r="A821" s="27">
        <v>14</v>
      </c>
      <c r="B821" s="200"/>
      <c r="C821" s="200"/>
      <c r="D821" s="274"/>
      <c r="E821" s="292"/>
      <c r="F821" s="28"/>
      <c r="G821" s="29"/>
      <c r="H821" s="30"/>
      <c r="I821" s="31"/>
      <c r="J821" s="31"/>
      <c r="K821" s="32">
        <f t="shared" si="62"/>
        <v>0</v>
      </c>
      <c r="L821" s="21"/>
    </row>
    <row r="822" spans="1:12" s="5" customFormat="1" ht="14.1" customHeight="1" x14ac:dyDescent="0.25">
      <c r="A822" s="27">
        <v>15</v>
      </c>
      <c r="B822" s="200"/>
      <c r="C822" s="200"/>
      <c r="D822" s="274"/>
      <c r="E822" s="292"/>
      <c r="F822" s="28"/>
      <c r="G822" s="29"/>
      <c r="H822" s="30"/>
      <c r="I822" s="31"/>
      <c r="J822" s="31"/>
      <c r="K822" s="32">
        <f t="shared" si="62"/>
        <v>0</v>
      </c>
      <c r="L822" s="21"/>
    </row>
    <row r="823" spans="1:12" s="5" customFormat="1" ht="14.1" customHeight="1" x14ac:dyDescent="0.25">
      <c r="A823" s="27">
        <v>16</v>
      </c>
      <c r="B823" s="200"/>
      <c r="C823" s="200"/>
      <c r="D823" s="274"/>
      <c r="E823" s="293"/>
      <c r="F823" s="28"/>
      <c r="G823" s="29"/>
      <c r="H823" s="30"/>
      <c r="I823" s="31"/>
      <c r="J823" s="31"/>
      <c r="K823" s="32">
        <f t="shared" si="62"/>
        <v>0</v>
      </c>
      <c r="L823" s="21"/>
    </row>
    <row r="824" spans="1:12" s="5" customFormat="1" ht="9.9499999999999993" customHeight="1" x14ac:dyDescent="0.25">
      <c r="A824" s="4"/>
      <c r="B824" s="201"/>
      <c r="C824" s="201"/>
      <c r="D824" s="275"/>
      <c r="E824" s="294"/>
      <c r="F824" s="33"/>
      <c r="G824" s="34"/>
      <c r="H824" s="35"/>
      <c r="I824" s="36"/>
      <c r="J824" s="36"/>
      <c r="K824" s="37"/>
      <c r="L824" s="21"/>
    </row>
    <row r="825" spans="1:12" s="5" customFormat="1" ht="5.0999999999999996" customHeight="1" x14ac:dyDescent="0.25">
      <c r="A825" s="4"/>
      <c r="B825" s="202"/>
      <c r="C825" s="202"/>
      <c r="D825" s="207"/>
      <c r="E825" s="295"/>
      <c r="F825" s="38"/>
      <c r="G825" s="38"/>
      <c r="H825" s="38"/>
      <c r="I825" s="39"/>
      <c r="J825" s="400"/>
      <c r="K825" s="394"/>
    </row>
    <row r="826" spans="1:12" s="5" customFormat="1" ht="16.5" customHeight="1" x14ac:dyDescent="0.3">
      <c r="A826" s="4"/>
      <c r="B826" s="203"/>
      <c r="C826" s="203"/>
      <c r="D826" s="259"/>
      <c r="E826" s="291"/>
      <c r="I826" s="40" t="s">
        <v>14</v>
      </c>
      <c r="J826" s="401">
        <f>SUM(K808:K823)</f>
        <v>122040</v>
      </c>
      <c r="K826" s="402"/>
      <c r="L826" s="21"/>
    </row>
    <row r="827" spans="1:12" s="5" customFormat="1" ht="5.0999999999999996" customHeight="1" x14ac:dyDescent="0.3">
      <c r="A827" s="4"/>
      <c r="B827" s="203"/>
      <c r="C827" s="203"/>
      <c r="D827" s="259"/>
      <c r="E827" s="291"/>
      <c r="I827" s="41"/>
      <c r="J827" s="403"/>
      <c r="K827" s="403"/>
    </row>
    <row r="828" spans="1:12" s="5" customFormat="1" ht="16.5" customHeight="1" x14ac:dyDescent="0.3">
      <c r="A828" s="4"/>
      <c r="B828" s="203"/>
      <c r="C828" s="203"/>
      <c r="D828" s="259"/>
      <c r="E828" s="291"/>
      <c r="I828" s="40" t="s">
        <v>15</v>
      </c>
      <c r="J828" s="42"/>
      <c r="K828" s="43">
        <f>J826*J828</f>
        <v>0</v>
      </c>
      <c r="L828" s="44"/>
    </row>
    <row r="829" spans="1:12" s="5" customFormat="1" ht="5.0999999999999996" customHeight="1" x14ac:dyDescent="0.3">
      <c r="A829" s="4"/>
      <c r="B829" s="203"/>
      <c r="C829" s="203"/>
      <c r="D829" s="259"/>
      <c r="E829" s="291"/>
      <c r="I829" s="41"/>
      <c r="J829" s="394"/>
      <c r="K829" s="394"/>
    </row>
    <row r="830" spans="1:12" s="5" customFormat="1" ht="16.5" customHeight="1" x14ac:dyDescent="0.3">
      <c r="A830" s="4"/>
      <c r="B830" s="204" t="s">
        <v>16</v>
      </c>
      <c r="C830" s="204"/>
      <c r="D830" s="259"/>
      <c r="E830" s="291" t="s">
        <v>17</v>
      </c>
      <c r="I830" s="40" t="s">
        <v>27</v>
      </c>
      <c r="J830" s="404">
        <f>((J826/1.11)+(K828/1.11))*11%</f>
        <v>12094.054054054053</v>
      </c>
      <c r="K830" s="405"/>
      <c r="L830" s="45"/>
    </row>
    <row r="831" spans="1:12" s="5" customFormat="1" ht="5.0999999999999996" customHeight="1" x14ac:dyDescent="0.3">
      <c r="A831" s="4"/>
      <c r="B831" s="203"/>
      <c r="C831" s="203"/>
      <c r="D831" s="259"/>
      <c r="E831" s="291"/>
      <c r="I831" s="41"/>
      <c r="J831" s="394"/>
      <c r="K831" s="394"/>
    </row>
    <row r="832" spans="1:12" s="5" customFormat="1" ht="16.5" customHeight="1" x14ac:dyDescent="0.3">
      <c r="A832" s="4"/>
      <c r="B832" s="205"/>
      <c r="C832" s="241"/>
      <c r="D832" s="259"/>
      <c r="E832" s="291"/>
      <c r="I832" s="40" t="s">
        <v>18</v>
      </c>
      <c r="J832" s="46"/>
      <c r="K832" s="47">
        <f>J826-K828</f>
        <v>122040</v>
      </c>
      <c r="L832" s="45"/>
    </row>
    <row r="833" spans="1:12" s="5" customFormat="1" ht="7.5" customHeight="1" x14ac:dyDescent="0.25">
      <c r="A833" s="48"/>
      <c r="B833" s="206"/>
      <c r="C833" s="206"/>
      <c r="D833" s="207"/>
      <c r="E833" s="296"/>
      <c r="F833" s="320"/>
      <c r="I833" s="76"/>
      <c r="J833" s="77"/>
      <c r="K833" s="320"/>
      <c r="L833" s="38"/>
    </row>
    <row r="834" spans="1:12" s="5" customFormat="1" ht="13.5" customHeight="1" x14ac:dyDescent="0.25">
      <c r="A834" s="4"/>
      <c r="B834" s="207" t="s">
        <v>19</v>
      </c>
      <c r="C834" s="206"/>
      <c r="D834" s="207"/>
      <c r="E834" s="291"/>
      <c r="H834" s="180"/>
      <c r="I834" s="181" t="s">
        <v>29</v>
      </c>
      <c r="J834" s="406" t="s">
        <v>36</v>
      </c>
      <c r="K834" s="407"/>
    </row>
    <row r="835" spans="1:12" s="5" customFormat="1" ht="13.5" customHeight="1" x14ac:dyDescent="0.25">
      <c r="A835" s="48"/>
      <c r="B835" s="208"/>
      <c r="C835" s="242"/>
      <c r="D835" s="207"/>
      <c r="E835" s="291"/>
      <c r="H835" s="180"/>
      <c r="I835" s="182" t="s">
        <v>28</v>
      </c>
      <c r="J835" s="406"/>
      <c r="K835" s="407"/>
      <c r="L835" s="38"/>
    </row>
    <row r="836" spans="1:12" s="5" customFormat="1" ht="7.5" customHeight="1" x14ac:dyDescent="0.25">
      <c r="A836" s="48"/>
      <c r="B836" s="208"/>
      <c r="C836" s="242"/>
      <c r="D836" s="207"/>
      <c r="E836" s="291"/>
      <c r="H836" s="180"/>
      <c r="I836" s="182"/>
      <c r="J836" s="183"/>
      <c r="K836" s="183"/>
      <c r="L836" s="38"/>
    </row>
    <row r="837" spans="1:12" ht="7.5" customHeight="1" x14ac:dyDescent="0.25">
      <c r="A837" s="78"/>
      <c r="B837" s="209"/>
      <c r="C837" s="209"/>
      <c r="D837" s="262"/>
      <c r="E837" s="297"/>
      <c r="F837" s="79"/>
      <c r="G837" s="79"/>
      <c r="H837" s="79"/>
      <c r="I837" s="80"/>
      <c r="J837" s="80"/>
      <c r="K837" s="79"/>
      <c r="L837" s="79"/>
    </row>
    <row r="838" spans="1:12" s="5" customFormat="1" ht="16.5" customHeight="1" x14ac:dyDescent="0.3">
      <c r="A838" s="81"/>
      <c r="B838" s="210" t="s">
        <v>0</v>
      </c>
      <c r="C838" s="243"/>
      <c r="D838" s="276" t="str">
        <f>D800</f>
        <v>AM</v>
      </c>
      <c r="E838" s="316">
        <f>E800</f>
        <v>22090008</v>
      </c>
      <c r="F838" s="82"/>
      <c r="G838" s="83" t="s">
        <v>2</v>
      </c>
      <c r="H838" s="408" t="str">
        <f>H800</f>
        <v>CV  GANESHA</v>
      </c>
      <c r="I838" s="408"/>
      <c r="J838" s="408"/>
      <c r="K838" s="409"/>
      <c r="L838" s="84"/>
    </row>
    <row r="839" spans="1:12" s="5" customFormat="1" ht="7.5" customHeight="1" x14ac:dyDescent="0.3">
      <c r="A839" s="81"/>
      <c r="B839" s="211"/>
      <c r="C839" s="244"/>
      <c r="D839" s="256"/>
      <c r="E839" s="299"/>
      <c r="F839" s="412" t="s">
        <v>3</v>
      </c>
      <c r="G839" s="85"/>
      <c r="H839" s="410"/>
      <c r="I839" s="410"/>
      <c r="J839" s="410"/>
      <c r="K839" s="411"/>
      <c r="L839" s="84"/>
    </row>
    <row r="840" spans="1:12" s="5" customFormat="1" ht="16.5" customHeight="1" x14ac:dyDescent="0.3">
      <c r="A840" s="81"/>
      <c r="B840" s="210" t="s">
        <v>4</v>
      </c>
      <c r="C840" s="243"/>
      <c r="D840" s="413">
        <f>D802</f>
        <v>44814</v>
      </c>
      <c r="E840" s="414"/>
      <c r="F840" s="412"/>
      <c r="G840" s="86"/>
      <c r="H840" s="415">
        <f>H802</f>
        <v>0</v>
      </c>
      <c r="I840" s="415"/>
      <c r="J840" s="415"/>
      <c r="K840" s="416"/>
      <c r="L840" s="86"/>
    </row>
    <row r="841" spans="1:12" s="5" customFormat="1" ht="7.5" customHeight="1" x14ac:dyDescent="0.3">
      <c r="A841" s="81"/>
      <c r="B841" s="211"/>
      <c r="C841" s="244"/>
      <c r="D841" s="256"/>
      <c r="E841" s="299"/>
      <c r="F841" s="412"/>
      <c r="G841" s="86"/>
      <c r="H841" s="417" t="str">
        <f>H803</f>
        <v>WONOSOBO</v>
      </c>
      <c r="I841" s="417"/>
      <c r="J841" s="417"/>
      <c r="K841" s="418"/>
      <c r="L841" s="87"/>
    </row>
    <row r="842" spans="1:12" s="5" customFormat="1" ht="16.5" customHeight="1" x14ac:dyDescent="0.4">
      <c r="A842" s="81"/>
      <c r="B842" s="210" t="s">
        <v>5</v>
      </c>
      <c r="C842" s="243"/>
      <c r="D842" s="277" t="str">
        <f>D804</f>
        <v>KO 0953</v>
      </c>
      <c r="E842" s="298"/>
      <c r="F842" s="88"/>
      <c r="G842" s="89"/>
      <c r="H842" s="419"/>
      <c r="I842" s="419"/>
      <c r="J842" s="419"/>
      <c r="K842" s="420"/>
      <c r="L842" s="87"/>
    </row>
    <row r="843" spans="1:12" s="5" customFormat="1" ht="7.5" customHeight="1" x14ac:dyDescent="0.45">
      <c r="A843" s="81"/>
      <c r="B843" s="212"/>
      <c r="C843" s="245"/>
      <c r="D843" s="263"/>
      <c r="E843" s="300"/>
      <c r="F843" s="90"/>
      <c r="G843" s="82"/>
      <c r="H843" s="82"/>
      <c r="I843" s="91"/>
      <c r="J843" s="91"/>
      <c r="K843" s="92"/>
      <c r="L843" s="82"/>
    </row>
    <row r="844" spans="1:12" s="5" customFormat="1" ht="14.25" thickBot="1" x14ac:dyDescent="0.3">
      <c r="A844" s="81"/>
      <c r="B844" s="213" t="s">
        <v>6</v>
      </c>
      <c r="C844" s="213" t="s">
        <v>7</v>
      </c>
      <c r="D844" s="278" t="s">
        <v>8</v>
      </c>
      <c r="E844" s="264"/>
      <c r="F844" s="94" t="s">
        <v>9</v>
      </c>
      <c r="G844" s="95"/>
      <c r="H844" s="93" t="s">
        <v>10</v>
      </c>
      <c r="I844" s="96" t="s">
        <v>11</v>
      </c>
      <c r="J844" s="96" t="s">
        <v>12</v>
      </c>
      <c r="K844" s="97" t="s">
        <v>13</v>
      </c>
      <c r="L844" s="98"/>
    </row>
    <row r="845" spans="1:12" s="5" customFormat="1" ht="9.9499999999999993" customHeight="1" thickTop="1" x14ac:dyDescent="0.25">
      <c r="A845" s="81"/>
      <c r="B845" s="214"/>
      <c r="C845" s="246"/>
      <c r="D845" s="279"/>
      <c r="E845" s="265"/>
      <c r="F845" s="100"/>
      <c r="G845" s="101"/>
      <c r="H845" s="99"/>
      <c r="I845" s="102"/>
      <c r="J845" s="102"/>
      <c r="K845" s="103"/>
      <c r="L845" s="98"/>
    </row>
    <row r="846" spans="1:12" s="5" customFormat="1" ht="14.1" customHeight="1" x14ac:dyDescent="0.25">
      <c r="A846" s="104">
        <v>1</v>
      </c>
      <c r="B846" s="192">
        <f t="shared" ref="B846:D846" si="63">B808</f>
        <v>2</v>
      </c>
      <c r="C846" s="192" t="str">
        <f t="shared" si="63"/>
        <v>GRS</v>
      </c>
      <c r="D846" s="280">
        <f t="shared" si="63"/>
        <v>0</v>
      </c>
      <c r="E846" s="301" t="str">
        <f>E808</f>
        <v>BINDER CLIP JOYKO 155</v>
      </c>
      <c r="F846" s="105"/>
      <c r="G846" s="106"/>
      <c r="H846" s="107">
        <f t="shared" ref="H846:J846" si="64">H808</f>
        <v>67800</v>
      </c>
      <c r="I846" s="108">
        <f t="shared" si="64"/>
        <v>0.1</v>
      </c>
      <c r="J846" s="108">
        <f t="shared" si="64"/>
        <v>0</v>
      </c>
      <c r="K846" s="109">
        <f t="shared" ref="K846:K861" si="65">(B846*H846-((B846*H846)*I846))-((B846*H846-((B846*H846)*I846))*J846)</f>
        <v>122040</v>
      </c>
      <c r="L846" s="98"/>
    </row>
    <row r="847" spans="1:12" s="5" customFormat="1" ht="14.1" customHeight="1" x14ac:dyDescent="0.25">
      <c r="A847" s="104">
        <v>2</v>
      </c>
      <c r="B847" s="192">
        <f t="shared" ref="B847:E847" si="66">B809</f>
        <v>0</v>
      </c>
      <c r="C847" s="192">
        <f t="shared" si="66"/>
        <v>0</v>
      </c>
      <c r="D847" s="280">
        <f t="shared" si="66"/>
        <v>0</v>
      </c>
      <c r="E847" s="301">
        <f t="shared" si="66"/>
        <v>0</v>
      </c>
      <c r="F847" s="105"/>
      <c r="G847" s="106"/>
      <c r="H847" s="107">
        <f t="shared" ref="H847:J847" si="67">H809</f>
        <v>0</v>
      </c>
      <c r="I847" s="108">
        <f t="shared" si="67"/>
        <v>0</v>
      </c>
      <c r="J847" s="108">
        <f t="shared" si="67"/>
        <v>0</v>
      </c>
      <c r="K847" s="109">
        <f t="shared" si="65"/>
        <v>0</v>
      </c>
      <c r="L847" s="98"/>
    </row>
    <row r="848" spans="1:12" s="5" customFormat="1" ht="14.1" customHeight="1" x14ac:dyDescent="0.25">
      <c r="A848" s="104">
        <v>3</v>
      </c>
      <c r="B848" s="192">
        <f t="shared" ref="B848:E848" si="68">B810</f>
        <v>0</v>
      </c>
      <c r="C848" s="192">
        <f t="shared" si="68"/>
        <v>0</v>
      </c>
      <c r="D848" s="280">
        <f t="shared" si="68"/>
        <v>0</v>
      </c>
      <c r="E848" s="301">
        <f t="shared" si="68"/>
        <v>0</v>
      </c>
      <c r="F848" s="105"/>
      <c r="G848" s="106"/>
      <c r="H848" s="107">
        <f t="shared" ref="H848:J848" si="69">H810</f>
        <v>0</v>
      </c>
      <c r="I848" s="108">
        <f t="shared" si="69"/>
        <v>0</v>
      </c>
      <c r="J848" s="108">
        <f t="shared" si="69"/>
        <v>0</v>
      </c>
      <c r="K848" s="109">
        <f t="shared" si="65"/>
        <v>0</v>
      </c>
      <c r="L848" s="98"/>
    </row>
    <row r="849" spans="1:12" s="5" customFormat="1" ht="14.1" customHeight="1" x14ac:dyDescent="0.25">
      <c r="A849" s="104">
        <v>4</v>
      </c>
      <c r="B849" s="192">
        <f t="shared" ref="B849:E849" si="70">B811</f>
        <v>0</v>
      </c>
      <c r="C849" s="192">
        <f t="shared" si="70"/>
        <v>0</v>
      </c>
      <c r="D849" s="280">
        <f t="shared" si="70"/>
        <v>0</v>
      </c>
      <c r="E849" s="301">
        <f t="shared" si="70"/>
        <v>0</v>
      </c>
      <c r="F849" s="105"/>
      <c r="G849" s="106"/>
      <c r="H849" s="107">
        <f t="shared" ref="H849:J849" si="71">H811</f>
        <v>0</v>
      </c>
      <c r="I849" s="108">
        <f t="shared" si="71"/>
        <v>0</v>
      </c>
      <c r="J849" s="108">
        <f t="shared" si="71"/>
        <v>0</v>
      </c>
      <c r="K849" s="109">
        <f t="shared" si="65"/>
        <v>0</v>
      </c>
      <c r="L849" s="98"/>
    </row>
    <row r="850" spans="1:12" s="5" customFormat="1" ht="14.1" customHeight="1" x14ac:dyDescent="0.25">
      <c r="A850" s="104">
        <v>5</v>
      </c>
      <c r="B850" s="192">
        <f t="shared" ref="B850:E850" si="72">B812</f>
        <v>0</v>
      </c>
      <c r="C850" s="192">
        <f t="shared" si="72"/>
        <v>0</v>
      </c>
      <c r="D850" s="280">
        <f t="shared" si="72"/>
        <v>0</v>
      </c>
      <c r="E850" s="301">
        <f t="shared" si="72"/>
        <v>0</v>
      </c>
      <c r="F850" s="105"/>
      <c r="G850" s="106"/>
      <c r="H850" s="107">
        <f t="shared" ref="H850:J850" si="73">H812</f>
        <v>0</v>
      </c>
      <c r="I850" s="108">
        <f t="shared" si="73"/>
        <v>0</v>
      </c>
      <c r="J850" s="108">
        <f t="shared" si="73"/>
        <v>0</v>
      </c>
      <c r="K850" s="109">
        <f t="shared" si="65"/>
        <v>0</v>
      </c>
      <c r="L850" s="98"/>
    </row>
    <row r="851" spans="1:12" s="5" customFormat="1" ht="14.1" customHeight="1" x14ac:dyDescent="0.25">
      <c r="A851" s="104">
        <v>6</v>
      </c>
      <c r="B851" s="192">
        <f t="shared" ref="B851:E851" si="74">B813</f>
        <v>0</v>
      </c>
      <c r="C851" s="192">
        <f t="shared" si="74"/>
        <v>0</v>
      </c>
      <c r="D851" s="280">
        <f t="shared" si="74"/>
        <v>0</v>
      </c>
      <c r="E851" s="301">
        <f t="shared" si="74"/>
        <v>0</v>
      </c>
      <c r="F851" s="105"/>
      <c r="G851" s="106"/>
      <c r="H851" s="107">
        <f t="shared" ref="H851:J851" si="75">H813</f>
        <v>0</v>
      </c>
      <c r="I851" s="108">
        <f t="shared" si="75"/>
        <v>0</v>
      </c>
      <c r="J851" s="108">
        <f t="shared" si="75"/>
        <v>0</v>
      </c>
      <c r="K851" s="109">
        <f t="shared" si="65"/>
        <v>0</v>
      </c>
      <c r="L851" s="98"/>
    </row>
    <row r="852" spans="1:12" s="5" customFormat="1" ht="14.1" customHeight="1" x14ac:dyDescent="0.25">
      <c r="A852" s="104">
        <v>7</v>
      </c>
      <c r="B852" s="192">
        <f t="shared" ref="B852:E852" si="76">B814</f>
        <v>0</v>
      </c>
      <c r="C852" s="192">
        <f t="shared" si="76"/>
        <v>0</v>
      </c>
      <c r="D852" s="280">
        <f t="shared" si="76"/>
        <v>0</v>
      </c>
      <c r="E852" s="301">
        <f t="shared" si="76"/>
        <v>0</v>
      </c>
      <c r="F852" s="105"/>
      <c r="G852" s="106"/>
      <c r="H852" s="107">
        <f t="shared" ref="H852:J852" si="77">H814</f>
        <v>0</v>
      </c>
      <c r="I852" s="108">
        <f t="shared" si="77"/>
        <v>0</v>
      </c>
      <c r="J852" s="108">
        <f t="shared" si="77"/>
        <v>0</v>
      </c>
      <c r="K852" s="109">
        <f t="shared" si="65"/>
        <v>0</v>
      </c>
      <c r="L852" s="98"/>
    </row>
    <row r="853" spans="1:12" s="5" customFormat="1" ht="14.1" customHeight="1" x14ac:dyDescent="0.25">
      <c r="A853" s="104">
        <v>8</v>
      </c>
      <c r="B853" s="192">
        <f t="shared" ref="B853:E853" si="78">B815</f>
        <v>0</v>
      </c>
      <c r="C853" s="192">
        <f t="shared" si="78"/>
        <v>0</v>
      </c>
      <c r="D853" s="280">
        <f t="shared" si="78"/>
        <v>0</v>
      </c>
      <c r="E853" s="301">
        <f t="shared" si="78"/>
        <v>0</v>
      </c>
      <c r="F853" s="105"/>
      <c r="G853" s="106"/>
      <c r="H853" s="107">
        <f t="shared" ref="H853:J853" si="79">H815</f>
        <v>0</v>
      </c>
      <c r="I853" s="108">
        <f t="shared" si="79"/>
        <v>0</v>
      </c>
      <c r="J853" s="108">
        <f t="shared" si="79"/>
        <v>0</v>
      </c>
      <c r="K853" s="109">
        <f t="shared" si="65"/>
        <v>0</v>
      </c>
      <c r="L853" s="98"/>
    </row>
    <row r="854" spans="1:12" s="5" customFormat="1" ht="14.1" customHeight="1" x14ac:dyDescent="0.25">
      <c r="A854" s="104">
        <v>9</v>
      </c>
      <c r="B854" s="192">
        <f t="shared" ref="B854:E854" si="80">B816</f>
        <v>0</v>
      </c>
      <c r="C854" s="192">
        <f t="shared" si="80"/>
        <v>0</v>
      </c>
      <c r="D854" s="280">
        <f t="shared" si="80"/>
        <v>0</v>
      </c>
      <c r="E854" s="301">
        <f t="shared" si="80"/>
        <v>0</v>
      </c>
      <c r="F854" s="105"/>
      <c r="G854" s="106"/>
      <c r="H854" s="107">
        <f t="shared" ref="H854:J854" si="81">H816</f>
        <v>0</v>
      </c>
      <c r="I854" s="108">
        <f t="shared" si="81"/>
        <v>0</v>
      </c>
      <c r="J854" s="108">
        <f t="shared" si="81"/>
        <v>0</v>
      </c>
      <c r="K854" s="109">
        <f t="shared" si="65"/>
        <v>0</v>
      </c>
      <c r="L854" s="98"/>
    </row>
    <row r="855" spans="1:12" s="5" customFormat="1" ht="14.1" customHeight="1" x14ac:dyDescent="0.25">
      <c r="A855" s="104">
        <v>10</v>
      </c>
      <c r="B855" s="192">
        <f t="shared" ref="B855:E855" si="82">B817</f>
        <v>0</v>
      </c>
      <c r="C855" s="192">
        <f t="shared" si="82"/>
        <v>0</v>
      </c>
      <c r="D855" s="280">
        <f t="shared" si="82"/>
        <v>0</v>
      </c>
      <c r="E855" s="301">
        <f t="shared" si="82"/>
        <v>0</v>
      </c>
      <c r="F855" s="105"/>
      <c r="G855" s="106"/>
      <c r="H855" s="107">
        <f t="shared" ref="H855:J855" si="83">H817</f>
        <v>0</v>
      </c>
      <c r="I855" s="108">
        <f t="shared" si="83"/>
        <v>0</v>
      </c>
      <c r="J855" s="108">
        <f t="shared" si="83"/>
        <v>0</v>
      </c>
      <c r="K855" s="109">
        <f t="shared" si="65"/>
        <v>0</v>
      </c>
      <c r="L855" s="98"/>
    </row>
    <row r="856" spans="1:12" s="5" customFormat="1" ht="14.1" customHeight="1" x14ac:dyDescent="0.25">
      <c r="A856" s="104">
        <v>11</v>
      </c>
      <c r="B856" s="192">
        <f t="shared" ref="B856:E856" si="84">B818</f>
        <v>0</v>
      </c>
      <c r="C856" s="192">
        <f t="shared" si="84"/>
        <v>0</v>
      </c>
      <c r="D856" s="280">
        <f t="shared" si="84"/>
        <v>0</v>
      </c>
      <c r="E856" s="301">
        <f t="shared" si="84"/>
        <v>0</v>
      </c>
      <c r="F856" s="105"/>
      <c r="G856" s="106"/>
      <c r="H856" s="107">
        <f t="shared" ref="H856:J856" si="85">H818</f>
        <v>0</v>
      </c>
      <c r="I856" s="108">
        <f t="shared" si="85"/>
        <v>0</v>
      </c>
      <c r="J856" s="108">
        <f t="shared" si="85"/>
        <v>0</v>
      </c>
      <c r="K856" s="109">
        <f t="shared" si="65"/>
        <v>0</v>
      </c>
      <c r="L856" s="98"/>
    </row>
    <row r="857" spans="1:12" s="5" customFormat="1" ht="14.1" customHeight="1" x14ac:dyDescent="0.25">
      <c r="A857" s="104">
        <v>12</v>
      </c>
      <c r="B857" s="192">
        <f t="shared" ref="B857:E857" si="86">B819</f>
        <v>0</v>
      </c>
      <c r="C857" s="192">
        <f t="shared" si="86"/>
        <v>0</v>
      </c>
      <c r="D857" s="280">
        <f t="shared" si="86"/>
        <v>0</v>
      </c>
      <c r="E857" s="301">
        <f t="shared" si="86"/>
        <v>0</v>
      </c>
      <c r="F857" s="105"/>
      <c r="G857" s="106"/>
      <c r="H857" s="107">
        <f t="shared" ref="H857:J857" si="87">H819</f>
        <v>0</v>
      </c>
      <c r="I857" s="108">
        <f t="shared" si="87"/>
        <v>0</v>
      </c>
      <c r="J857" s="108">
        <f t="shared" si="87"/>
        <v>0</v>
      </c>
      <c r="K857" s="109">
        <f t="shared" si="65"/>
        <v>0</v>
      </c>
      <c r="L857" s="98"/>
    </row>
    <row r="858" spans="1:12" s="5" customFormat="1" ht="14.1" customHeight="1" x14ac:dyDescent="0.25">
      <c r="A858" s="104">
        <v>13</v>
      </c>
      <c r="B858" s="192">
        <f t="shared" ref="B858:E858" si="88">B820</f>
        <v>0</v>
      </c>
      <c r="C858" s="192">
        <f t="shared" si="88"/>
        <v>0</v>
      </c>
      <c r="D858" s="280">
        <f t="shared" si="88"/>
        <v>0</v>
      </c>
      <c r="E858" s="301">
        <f t="shared" si="88"/>
        <v>0</v>
      </c>
      <c r="F858" s="105"/>
      <c r="G858" s="106"/>
      <c r="H858" s="107">
        <f t="shared" ref="H858:J858" si="89">H820</f>
        <v>0</v>
      </c>
      <c r="I858" s="108">
        <f t="shared" si="89"/>
        <v>0</v>
      </c>
      <c r="J858" s="108">
        <f t="shared" si="89"/>
        <v>0</v>
      </c>
      <c r="K858" s="109">
        <f t="shared" si="65"/>
        <v>0</v>
      </c>
      <c r="L858" s="98"/>
    </row>
    <row r="859" spans="1:12" s="5" customFormat="1" ht="14.1" customHeight="1" x14ac:dyDescent="0.25">
      <c r="A859" s="104">
        <v>14</v>
      </c>
      <c r="B859" s="192">
        <f t="shared" ref="B859:E859" si="90">B821</f>
        <v>0</v>
      </c>
      <c r="C859" s="192">
        <f t="shared" si="90"/>
        <v>0</v>
      </c>
      <c r="D859" s="280">
        <f t="shared" si="90"/>
        <v>0</v>
      </c>
      <c r="E859" s="301">
        <f t="shared" si="90"/>
        <v>0</v>
      </c>
      <c r="F859" s="105"/>
      <c r="G859" s="106"/>
      <c r="H859" s="107">
        <f t="shared" ref="H859:J859" si="91">H821</f>
        <v>0</v>
      </c>
      <c r="I859" s="108">
        <f t="shared" si="91"/>
        <v>0</v>
      </c>
      <c r="J859" s="108">
        <f t="shared" si="91"/>
        <v>0</v>
      </c>
      <c r="K859" s="109">
        <f t="shared" si="65"/>
        <v>0</v>
      </c>
      <c r="L859" s="98"/>
    </row>
    <row r="860" spans="1:12" s="5" customFormat="1" ht="14.1" customHeight="1" x14ac:dyDescent="0.25">
      <c r="A860" s="104">
        <v>15</v>
      </c>
      <c r="B860" s="192">
        <f t="shared" ref="B860:E860" si="92">B822</f>
        <v>0</v>
      </c>
      <c r="C860" s="192">
        <f t="shared" si="92"/>
        <v>0</v>
      </c>
      <c r="D860" s="280">
        <f t="shared" si="92"/>
        <v>0</v>
      </c>
      <c r="E860" s="301">
        <f t="shared" si="92"/>
        <v>0</v>
      </c>
      <c r="F860" s="105"/>
      <c r="G860" s="106"/>
      <c r="H860" s="107">
        <f t="shared" ref="H860:J860" si="93">H822</f>
        <v>0</v>
      </c>
      <c r="I860" s="108">
        <f t="shared" si="93"/>
        <v>0</v>
      </c>
      <c r="J860" s="108">
        <f t="shared" si="93"/>
        <v>0</v>
      </c>
      <c r="K860" s="109">
        <f t="shared" si="65"/>
        <v>0</v>
      </c>
      <c r="L860" s="98"/>
    </row>
    <row r="861" spans="1:12" s="5" customFormat="1" ht="14.1" customHeight="1" x14ac:dyDescent="0.25">
      <c r="A861" s="104">
        <v>16</v>
      </c>
      <c r="B861" s="192">
        <f t="shared" ref="B861:E861" si="94">B823</f>
        <v>0</v>
      </c>
      <c r="C861" s="192">
        <f t="shared" si="94"/>
        <v>0</v>
      </c>
      <c r="D861" s="280">
        <f t="shared" si="94"/>
        <v>0</v>
      </c>
      <c r="E861" s="301">
        <f t="shared" si="94"/>
        <v>0</v>
      </c>
      <c r="F861" s="105"/>
      <c r="G861" s="106"/>
      <c r="H861" s="107">
        <f t="shared" ref="H861:J861" si="95">H823</f>
        <v>0</v>
      </c>
      <c r="I861" s="108">
        <f t="shared" si="95"/>
        <v>0</v>
      </c>
      <c r="J861" s="108">
        <f t="shared" si="95"/>
        <v>0</v>
      </c>
      <c r="K861" s="109">
        <f t="shared" si="65"/>
        <v>0</v>
      </c>
      <c r="L861" s="98"/>
    </row>
    <row r="862" spans="1:12" s="5" customFormat="1" ht="9.9499999999999993" customHeight="1" x14ac:dyDescent="0.25">
      <c r="A862" s="81"/>
      <c r="B862" s="215"/>
      <c r="C862" s="215"/>
      <c r="D862" s="281"/>
      <c r="E862" s="303"/>
      <c r="F862" s="110"/>
      <c r="G862" s="111"/>
      <c r="H862" s="112"/>
      <c r="I862" s="113"/>
      <c r="J862" s="113"/>
      <c r="K862" s="114"/>
      <c r="L862" s="98"/>
    </row>
    <row r="863" spans="1:12" s="5" customFormat="1" ht="5.0999999999999996" customHeight="1" x14ac:dyDescent="0.25">
      <c r="A863" s="81"/>
      <c r="B863" s="216"/>
      <c r="C863" s="216"/>
      <c r="D863" s="221"/>
      <c r="E863" s="304"/>
      <c r="F863" s="116"/>
      <c r="G863" s="116"/>
      <c r="H863" s="116"/>
      <c r="I863" s="117"/>
      <c r="J863" s="361"/>
      <c r="K863" s="362"/>
      <c r="L863" s="82"/>
    </row>
    <row r="864" spans="1:12" s="5" customFormat="1" ht="16.5" customHeight="1" x14ac:dyDescent="0.3">
      <c r="A864" s="81"/>
      <c r="B864" s="217"/>
      <c r="C864" s="217"/>
      <c r="D864" s="263"/>
      <c r="E864" s="300"/>
      <c r="F864" s="82"/>
      <c r="G864" s="82"/>
      <c r="H864" s="82"/>
      <c r="I864" s="118" t="s">
        <v>14</v>
      </c>
      <c r="J864" s="363">
        <f>SUM(K846:K861)</f>
        <v>122040</v>
      </c>
      <c r="K864" s="364"/>
      <c r="L864" s="98"/>
    </row>
    <row r="865" spans="1:12" s="5" customFormat="1" ht="5.0999999999999996" customHeight="1" x14ac:dyDescent="0.3">
      <c r="A865" s="81"/>
      <c r="B865" s="217"/>
      <c r="C865" s="217"/>
      <c r="D865" s="263"/>
      <c r="E865" s="300"/>
      <c r="F865" s="82"/>
      <c r="G865" s="82"/>
      <c r="H865" s="82"/>
      <c r="I865" s="119"/>
      <c r="J865" s="365"/>
      <c r="K865" s="365"/>
      <c r="L865" s="82"/>
    </row>
    <row r="866" spans="1:12" s="5" customFormat="1" ht="16.5" customHeight="1" x14ac:dyDescent="0.3">
      <c r="A866" s="81"/>
      <c r="B866" s="217"/>
      <c r="C866" s="217"/>
      <c r="D866" s="263"/>
      <c r="E866" s="300"/>
      <c r="F866" s="82"/>
      <c r="G866" s="82"/>
      <c r="H866" s="82"/>
      <c r="I866" s="118" t="s">
        <v>15</v>
      </c>
      <c r="J866" s="120">
        <f>J828</f>
        <v>0</v>
      </c>
      <c r="K866" s="121">
        <f>J864*J866</f>
        <v>0</v>
      </c>
      <c r="L866" s="122"/>
    </row>
    <row r="867" spans="1:12" s="5" customFormat="1" ht="5.0999999999999996" customHeight="1" x14ac:dyDescent="0.3">
      <c r="A867" s="81"/>
      <c r="B867" s="217"/>
      <c r="C867" s="217"/>
      <c r="D867" s="263"/>
      <c r="E867" s="300"/>
      <c r="F867" s="82"/>
      <c r="G867" s="82"/>
      <c r="H867" s="82"/>
      <c r="I867" s="119"/>
      <c r="J867" s="362"/>
      <c r="K867" s="362"/>
      <c r="L867" s="82"/>
    </row>
    <row r="868" spans="1:12" s="5" customFormat="1" ht="16.5" customHeight="1" x14ac:dyDescent="0.3">
      <c r="A868" s="81"/>
      <c r="B868" s="218" t="s">
        <v>16</v>
      </c>
      <c r="C868" s="218"/>
      <c r="D868" s="263"/>
      <c r="E868" s="300" t="s">
        <v>17</v>
      </c>
      <c r="F868" s="82"/>
      <c r="G868" s="82"/>
      <c r="H868" s="82"/>
      <c r="I868" s="118" t="s">
        <v>27</v>
      </c>
      <c r="J868" s="366">
        <f>((J864/1.11)+(K866/1.11))*11%</f>
        <v>12094.054054054053</v>
      </c>
      <c r="K868" s="367"/>
      <c r="L868" s="123"/>
    </row>
    <row r="869" spans="1:12" s="5" customFormat="1" ht="5.0999999999999996" customHeight="1" x14ac:dyDescent="0.3">
      <c r="A869" s="81"/>
      <c r="B869" s="217"/>
      <c r="C869" s="217"/>
      <c r="D869" s="263"/>
      <c r="E869" s="300"/>
      <c r="F869" s="82"/>
      <c r="G869" s="82"/>
      <c r="H869" s="82"/>
      <c r="I869" s="119"/>
      <c r="J869" s="362"/>
      <c r="K869" s="362"/>
      <c r="L869" s="82"/>
    </row>
    <row r="870" spans="1:12" s="5" customFormat="1" ht="16.5" customHeight="1" x14ac:dyDescent="0.3">
      <c r="A870" s="81"/>
      <c r="B870" s="219"/>
      <c r="C870" s="247"/>
      <c r="D870" s="263"/>
      <c r="E870" s="300"/>
      <c r="F870" s="82"/>
      <c r="G870" s="82"/>
      <c r="H870" s="82"/>
      <c r="I870" s="118" t="s">
        <v>18</v>
      </c>
      <c r="J870" s="124"/>
      <c r="K870" s="125">
        <f>J864-K866</f>
        <v>122040</v>
      </c>
      <c r="L870" s="123"/>
    </row>
    <row r="871" spans="1:12" s="5" customFormat="1" ht="7.5" customHeight="1" x14ac:dyDescent="0.25">
      <c r="A871" s="126"/>
      <c r="B871" s="220"/>
      <c r="C871" s="220"/>
      <c r="D871" s="221"/>
      <c r="E871" s="305"/>
      <c r="F871" s="319"/>
      <c r="G871" s="82"/>
      <c r="H871" s="82"/>
      <c r="I871" s="128"/>
      <c r="J871" s="127"/>
      <c r="K871" s="319"/>
      <c r="L871" s="116"/>
    </row>
    <row r="872" spans="1:12" s="5" customFormat="1" ht="13.5" customHeight="1" x14ac:dyDescent="0.25">
      <c r="A872" s="81"/>
      <c r="B872" s="221" t="s">
        <v>19</v>
      </c>
      <c r="C872" s="220"/>
      <c r="D872" s="221"/>
      <c r="E872" s="300"/>
      <c r="F872" s="82"/>
      <c r="G872" s="82"/>
      <c r="H872" s="187"/>
      <c r="I872" s="188" t="s">
        <v>29</v>
      </c>
      <c r="J872" s="368" t="str">
        <f>J834</f>
        <v>NOVI / CONDRO</v>
      </c>
      <c r="K872" s="369"/>
      <c r="L872" s="82"/>
    </row>
    <row r="873" spans="1:12" s="5" customFormat="1" ht="13.5" customHeight="1" x14ac:dyDescent="0.25">
      <c r="A873" s="126"/>
      <c r="B873" s="222"/>
      <c r="C873" s="248"/>
      <c r="D873" s="221"/>
      <c r="E873" s="300"/>
      <c r="F873" s="82"/>
      <c r="G873" s="82"/>
      <c r="H873" s="187"/>
      <c r="I873" s="189" t="s">
        <v>28</v>
      </c>
      <c r="J873" s="368">
        <f>J835</f>
        <v>0</v>
      </c>
      <c r="K873" s="369"/>
      <c r="L873" s="116"/>
    </row>
    <row r="874" spans="1:12" s="5" customFormat="1" ht="7.5" customHeight="1" x14ac:dyDescent="0.25">
      <c r="A874" s="126"/>
      <c r="B874" s="222"/>
      <c r="C874" s="248"/>
      <c r="D874" s="221"/>
      <c r="E874" s="300"/>
      <c r="F874" s="82"/>
      <c r="G874" s="82"/>
      <c r="H874" s="187"/>
      <c r="I874" s="189"/>
      <c r="J874" s="191"/>
      <c r="K874" s="191"/>
      <c r="L874" s="116"/>
    </row>
    <row r="875" spans="1:12" ht="7.5" customHeight="1" x14ac:dyDescent="0.25">
      <c r="A875" s="129"/>
      <c r="B875" s="223"/>
      <c r="C875" s="223"/>
      <c r="D875" s="266"/>
      <c r="E875" s="306"/>
      <c r="F875" s="130"/>
      <c r="G875" s="130"/>
      <c r="H875" s="130"/>
      <c r="I875" s="131"/>
      <c r="J875" s="131"/>
      <c r="K875" s="130"/>
      <c r="L875" s="130"/>
    </row>
    <row r="876" spans="1:12" s="5" customFormat="1" ht="16.5" customHeight="1" x14ac:dyDescent="0.3">
      <c r="A876" s="132"/>
      <c r="B876" s="224" t="s">
        <v>0</v>
      </c>
      <c r="C876" s="249"/>
      <c r="D876" s="282" t="str">
        <f>D838</f>
        <v>AM</v>
      </c>
      <c r="E876" s="317">
        <f>E800</f>
        <v>22090008</v>
      </c>
      <c r="F876" s="133"/>
      <c r="G876" s="134" t="s">
        <v>2</v>
      </c>
      <c r="H876" s="370" t="str">
        <f>H838</f>
        <v>CV  GANESHA</v>
      </c>
      <c r="I876" s="370"/>
      <c r="J876" s="370"/>
      <c r="K876" s="371"/>
      <c r="L876" s="135"/>
    </row>
    <row r="877" spans="1:12" s="5" customFormat="1" ht="7.5" customHeight="1" x14ac:dyDescent="0.3">
      <c r="A877" s="132"/>
      <c r="B877" s="225"/>
      <c r="C877" s="250"/>
      <c r="D877" s="257"/>
      <c r="E877" s="308"/>
      <c r="F877" s="374" t="s">
        <v>3</v>
      </c>
      <c r="G877" s="136"/>
      <c r="H877" s="372"/>
      <c r="I877" s="372"/>
      <c r="J877" s="372"/>
      <c r="K877" s="373"/>
      <c r="L877" s="135"/>
    </row>
    <row r="878" spans="1:12" s="5" customFormat="1" ht="16.5" customHeight="1" x14ac:dyDescent="0.3">
      <c r="A878" s="132"/>
      <c r="B878" s="224" t="s">
        <v>4</v>
      </c>
      <c r="C878" s="249"/>
      <c r="D878" s="375">
        <f>D840</f>
        <v>44814</v>
      </c>
      <c r="E878" s="376"/>
      <c r="F878" s="374"/>
      <c r="G878" s="137"/>
      <c r="H878" s="377">
        <f>H840</f>
        <v>0</v>
      </c>
      <c r="I878" s="377"/>
      <c r="J878" s="377"/>
      <c r="K878" s="378"/>
      <c r="L878" s="137"/>
    </row>
    <row r="879" spans="1:12" s="5" customFormat="1" ht="7.5" customHeight="1" x14ac:dyDescent="0.3">
      <c r="A879" s="132"/>
      <c r="B879" s="225"/>
      <c r="C879" s="250"/>
      <c r="D879" s="257"/>
      <c r="E879" s="308"/>
      <c r="F879" s="374"/>
      <c r="G879" s="137"/>
      <c r="H879" s="379" t="str">
        <f>H841</f>
        <v>WONOSOBO</v>
      </c>
      <c r="I879" s="379"/>
      <c r="J879" s="379"/>
      <c r="K879" s="380"/>
      <c r="L879" s="138"/>
    </row>
    <row r="880" spans="1:12" s="5" customFormat="1" ht="16.5" customHeight="1" x14ac:dyDescent="0.4">
      <c r="A880" s="132"/>
      <c r="B880" s="224" t="s">
        <v>5</v>
      </c>
      <c r="C880" s="249"/>
      <c r="D880" s="283" t="str">
        <f>D842</f>
        <v>KO 0953</v>
      </c>
      <c r="E880" s="307"/>
      <c r="F880" s="139"/>
      <c r="G880" s="140"/>
      <c r="H880" s="381"/>
      <c r="I880" s="381"/>
      <c r="J880" s="381"/>
      <c r="K880" s="382"/>
      <c r="L880" s="138"/>
    </row>
    <row r="881" spans="1:12" s="5" customFormat="1" ht="7.5" customHeight="1" x14ac:dyDescent="0.45">
      <c r="A881" s="132"/>
      <c r="B881" s="226"/>
      <c r="C881" s="251"/>
      <c r="D881" s="267"/>
      <c r="E881" s="309"/>
      <c r="F881" s="141"/>
      <c r="G881" s="133"/>
      <c r="H881" s="133"/>
      <c r="I881" s="142"/>
      <c r="J881" s="142"/>
      <c r="K881" s="143"/>
      <c r="L881" s="133"/>
    </row>
    <row r="882" spans="1:12" s="5" customFormat="1" ht="14.25" thickBot="1" x14ac:dyDescent="0.3">
      <c r="A882" s="132"/>
      <c r="B882" s="227" t="s">
        <v>6</v>
      </c>
      <c r="C882" s="227" t="s">
        <v>7</v>
      </c>
      <c r="D882" s="284" t="s">
        <v>8</v>
      </c>
      <c r="E882" s="268"/>
      <c r="F882" s="145" t="s">
        <v>9</v>
      </c>
      <c r="G882" s="146"/>
      <c r="H882" s="144" t="s">
        <v>10</v>
      </c>
      <c r="I882" s="147" t="s">
        <v>11</v>
      </c>
      <c r="J882" s="147" t="s">
        <v>12</v>
      </c>
      <c r="K882" s="148" t="s">
        <v>13</v>
      </c>
      <c r="L882" s="149"/>
    </row>
    <row r="883" spans="1:12" s="5" customFormat="1" ht="9.9499999999999993" customHeight="1" thickTop="1" x14ac:dyDescent="0.25">
      <c r="A883" s="132"/>
      <c r="B883" s="228"/>
      <c r="C883" s="252"/>
      <c r="D883" s="285"/>
      <c r="E883" s="269"/>
      <c r="F883" s="151"/>
      <c r="G883" s="152"/>
      <c r="H883" s="150"/>
      <c r="I883" s="153"/>
      <c r="J883" s="153"/>
      <c r="K883" s="154"/>
      <c r="L883" s="149"/>
    </row>
    <row r="884" spans="1:12" s="5" customFormat="1" ht="14.1" customHeight="1" x14ac:dyDescent="0.25">
      <c r="A884" s="155">
        <v>1</v>
      </c>
      <c r="B884" s="193">
        <f t="shared" ref="B884:D884" si="96">B846</f>
        <v>2</v>
      </c>
      <c r="C884" s="193" t="str">
        <f t="shared" si="96"/>
        <v>GRS</v>
      </c>
      <c r="D884" s="286">
        <f t="shared" si="96"/>
        <v>0</v>
      </c>
      <c r="E884" s="310" t="str">
        <f>E808</f>
        <v>BINDER CLIP JOYKO 155</v>
      </c>
      <c r="F884" s="156"/>
      <c r="G884" s="157"/>
      <c r="H884" s="158">
        <f t="shared" ref="H884:J884" si="97">H846</f>
        <v>67800</v>
      </c>
      <c r="I884" s="159">
        <f t="shared" si="97"/>
        <v>0.1</v>
      </c>
      <c r="J884" s="159">
        <f t="shared" si="97"/>
        <v>0</v>
      </c>
      <c r="K884" s="160">
        <f t="shared" ref="K884:K899" si="98">(B884*H884-((B884*H884)*I884))-((B884*H884-((B884*H884)*I884))*J884)</f>
        <v>122040</v>
      </c>
      <c r="L884" s="149"/>
    </row>
    <row r="885" spans="1:12" s="5" customFormat="1" ht="14.1" customHeight="1" x14ac:dyDescent="0.25">
      <c r="A885" s="155">
        <v>2</v>
      </c>
      <c r="B885" s="193">
        <f t="shared" ref="B885:D885" si="99">B847</f>
        <v>0</v>
      </c>
      <c r="C885" s="193">
        <f t="shared" si="99"/>
        <v>0</v>
      </c>
      <c r="D885" s="286">
        <f t="shared" si="99"/>
        <v>0</v>
      </c>
      <c r="E885" s="310">
        <f t="shared" ref="E885:E899" si="100">E809</f>
        <v>0</v>
      </c>
      <c r="F885" s="156"/>
      <c r="G885" s="157"/>
      <c r="H885" s="158">
        <f t="shared" ref="H885:J885" si="101">H847</f>
        <v>0</v>
      </c>
      <c r="I885" s="159">
        <f t="shared" si="101"/>
        <v>0</v>
      </c>
      <c r="J885" s="159">
        <f t="shared" si="101"/>
        <v>0</v>
      </c>
      <c r="K885" s="160">
        <f t="shared" si="98"/>
        <v>0</v>
      </c>
      <c r="L885" s="149"/>
    </row>
    <row r="886" spans="1:12" s="5" customFormat="1" ht="14.1" customHeight="1" x14ac:dyDescent="0.25">
      <c r="A886" s="155">
        <v>3</v>
      </c>
      <c r="B886" s="193">
        <f t="shared" ref="B886:D886" si="102">B848</f>
        <v>0</v>
      </c>
      <c r="C886" s="193">
        <f t="shared" si="102"/>
        <v>0</v>
      </c>
      <c r="D886" s="286">
        <f t="shared" si="102"/>
        <v>0</v>
      </c>
      <c r="E886" s="310">
        <f t="shared" si="100"/>
        <v>0</v>
      </c>
      <c r="F886" s="156"/>
      <c r="G886" s="157"/>
      <c r="H886" s="158">
        <f t="shared" ref="H886:J886" si="103">H848</f>
        <v>0</v>
      </c>
      <c r="I886" s="159">
        <f t="shared" si="103"/>
        <v>0</v>
      </c>
      <c r="J886" s="159">
        <f t="shared" si="103"/>
        <v>0</v>
      </c>
      <c r="K886" s="160">
        <f t="shared" si="98"/>
        <v>0</v>
      </c>
      <c r="L886" s="149"/>
    </row>
    <row r="887" spans="1:12" s="5" customFormat="1" ht="14.1" customHeight="1" x14ac:dyDescent="0.25">
      <c r="A887" s="155">
        <v>4</v>
      </c>
      <c r="B887" s="193">
        <f t="shared" ref="B887:D887" si="104">B849</f>
        <v>0</v>
      </c>
      <c r="C887" s="193">
        <f t="shared" si="104"/>
        <v>0</v>
      </c>
      <c r="D887" s="286">
        <f t="shared" si="104"/>
        <v>0</v>
      </c>
      <c r="E887" s="310">
        <f t="shared" si="100"/>
        <v>0</v>
      </c>
      <c r="F887" s="156"/>
      <c r="G887" s="157"/>
      <c r="H887" s="158">
        <f t="shared" ref="H887:J887" si="105">H849</f>
        <v>0</v>
      </c>
      <c r="I887" s="159">
        <f t="shared" si="105"/>
        <v>0</v>
      </c>
      <c r="J887" s="159">
        <f t="shared" si="105"/>
        <v>0</v>
      </c>
      <c r="K887" s="160">
        <f t="shared" si="98"/>
        <v>0</v>
      </c>
      <c r="L887" s="149"/>
    </row>
    <row r="888" spans="1:12" s="5" customFormat="1" ht="14.1" customHeight="1" x14ac:dyDescent="0.25">
      <c r="A888" s="155">
        <v>5</v>
      </c>
      <c r="B888" s="193">
        <f t="shared" ref="B888:D888" si="106">B850</f>
        <v>0</v>
      </c>
      <c r="C888" s="193">
        <f t="shared" si="106"/>
        <v>0</v>
      </c>
      <c r="D888" s="286">
        <f t="shared" si="106"/>
        <v>0</v>
      </c>
      <c r="E888" s="310">
        <f t="shared" si="100"/>
        <v>0</v>
      </c>
      <c r="F888" s="156"/>
      <c r="G888" s="157"/>
      <c r="H888" s="158">
        <f t="shared" ref="H888:J888" si="107">H850</f>
        <v>0</v>
      </c>
      <c r="I888" s="159">
        <f t="shared" si="107"/>
        <v>0</v>
      </c>
      <c r="J888" s="159">
        <f t="shared" si="107"/>
        <v>0</v>
      </c>
      <c r="K888" s="160">
        <f t="shared" si="98"/>
        <v>0</v>
      </c>
      <c r="L888" s="149"/>
    </row>
    <row r="889" spans="1:12" s="5" customFormat="1" ht="14.1" customHeight="1" x14ac:dyDescent="0.25">
      <c r="A889" s="155">
        <v>6</v>
      </c>
      <c r="B889" s="193">
        <f t="shared" ref="B889:D889" si="108">B851</f>
        <v>0</v>
      </c>
      <c r="C889" s="193">
        <f t="shared" si="108"/>
        <v>0</v>
      </c>
      <c r="D889" s="286">
        <f t="shared" si="108"/>
        <v>0</v>
      </c>
      <c r="E889" s="310">
        <f t="shared" si="100"/>
        <v>0</v>
      </c>
      <c r="F889" s="156"/>
      <c r="G889" s="157"/>
      <c r="H889" s="158">
        <f t="shared" ref="H889:J889" si="109">H851</f>
        <v>0</v>
      </c>
      <c r="I889" s="159">
        <f t="shared" si="109"/>
        <v>0</v>
      </c>
      <c r="J889" s="159">
        <f t="shared" si="109"/>
        <v>0</v>
      </c>
      <c r="K889" s="160">
        <f t="shared" si="98"/>
        <v>0</v>
      </c>
      <c r="L889" s="149"/>
    </row>
    <row r="890" spans="1:12" s="5" customFormat="1" ht="14.1" customHeight="1" x14ac:dyDescent="0.25">
      <c r="A890" s="155">
        <v>7</v>
      </c>
      <c r="B890" s="193">
        <f t="shared" ref="B890:D890" si="110">B852</f>
        <v>0</v>
      </c>
      <c r="C890" s="193">
        <f t="shared" si="110"/>
        <v>0</v>
      </c>
      <c r="D890" s="286">
        <f t="shared" si="110"/>
        <v>0</v>
      </c>
      <c r="E890" s="310">
        <f t="shared" si="100"/>
        <v>0</v>
      </c>
      <c r="F890" s="156"/>
      <c r="G890" s="157"/>
      <c r="H890" s="158">
        <f t="shared" ref="H890:J890" si="111">H852</f>
        <v>0</v>
      </c>
      <c r="I890" s="159">
        <f t="shared" si="111"/>
        <v>0</v>
      </c>
      <c r="J890" s="159">
        <f t="shared" si="111"/>
        <v>0</v>
      </c>
      <c r="K890" s="160">
        <f t="shared" si="98"/>
        <v>0</v>
      </c>
      <c r="L890" s="149"/>
    </row>
    <row r="891" spans="1:12" s="5" customFormat="1" ht="14.1" customHeight="1" x14ac:dyDescent="0.25">
      <c r="A891" s="155">
        <v>8</v>
      </c>
      <c r="B891" s="193">
        <f t="shared" ref="B891:D891" si="112">B853</f>
        <v>0</v>
      </c>
      <c r="C891" s="193">
        <f t="shared" si="112"/>
        <v>0</v>
      </c>
      <c r="D891" s="286">
        <f t="shared" si="112"/>
        <v>0</v>
      </c>
      <c r="E891" s="310">
        <f t="shared" si="100"/>
        <v>0</v>
      </c>
      <c r="F891" s="156"/>
      <c r="G891" s="157"/>
      <c r="H891" s="158">
        <f t="shared" ref="H891:J891" si="113">H853</f>
        <v>0</v>
      </c>
      <c r="I891" s="159">
        <f t="shared" si="113"/>
        <v>0</v>
      </c>
      <c r="J891" s="159">
        <f t="shared" si="113"/>
        <v>0</v>
      </c>
      <c r="K891" s="160">
        <f t="shared" si="98"/>
        <v>0</v>
      </c>
      <c r="L891" s="149"/>
    </row>
    <row r="892" spans="1:12" s="5" customFormat="1" ht="14.1" customHeight="1" x14ac:dyDescent="0.25">
      <c r="A892" s="155">
        <v>9</v>
      </c>
      <c r="B892" s="193">
        <f t="shared" ref="B892:D892" si="114">B854</f>
        <v>0</v>
      </c>
      <c r="C892" s="193">
        <f t="shared" si="114"/>
        <v>0</v>
      </c>
      <c r="D892" s="286">
        <f t="shared" si="114"/>
        <v>0</v>
      </c>
      <c r="E892" s="310">
        <f t="shared" si="100"/>
        <v>0</v>
      </c>
      <c r="F892" s="156"/>
      <c r="G892" s="157"/>
      <c r="H892" s="158">
        <f t="shared" ref="H892:J892" si="115">H854</f>
        <v>0</v>
      </c>
      <c r="I892" s="159">
        <f t="shared" si="115"/>
        <v>0</v>
      </c>
      <c r="J892" s="159">
        <f t="shared" si="115"/>
        <v>0</v>
      </c>
      <c r="K892" s="160">
        <f t="shared" si="98"/>
        <v>0</v>
      </c>
      <c r="L892" s="149"/>
    </row>
    <row r="893" spans="1:12" s="5" customFormat="1" ht="14.1" customHeight="1" x14ac:dyDescent="0.25">
      <c r="A893" s="155">
        <v>10</v>
      </c>
      <c r="B893" s="193">
        <f t="shared" ref="B893:D893" si="116">B855</f>
        <v>0</v>
      </c>
      <c r="C893" s="193">
        <f t="shared" si="116"/>
        <v>0</v>
      </c>
      <c r="D893" s="286">
        <f t="shared" si="116"/>
        <v>0</v>
      </c>
      <c r="E893" s="310">
        <f t="shared" si="100"/>
        <v>0</v>
      </c>
      <c r="F893" s="156"/>
      <c r="G893" s="157"/>
      <c r="H893" s="158">
        <f t="shared" ref="H893:J893" si="117">H855</f>
        <v>0</v>
      </c>
      <c r="I893" s="159">
        <f t="shared" si="117"/>
        <v>0</v>
      </c>
      <c r="J893" s="159">
        <f t="shared" si="117"/>
        <v>0</v>
      </c>
      <c r="K893" s="160">
        <f t="shared" si="98"/>
        <v>0</v>
      </c>
      <c r="L893" s="149"/>
    </row>
    <row r="894" spans="1:12" s="5" customFormat="1" ht="14.1" customHeight="1" x14ac:dyDescent="0.25">
      <c r="A894" s="155">
        <v>11</v>
      </c>
      <c r="B894" s="193">
        <f t="shared" ref="B894:D894" si="118">B856</f>
        <v>0</v>
      </c>
      <c r="C894" s="193">
        <f t="shared" si="118"/>
        <v>0</v>
      </c>
      <c r="D894" s="286">
        <f t="shared" si="118"/>
        <v>0</v>
      </c>
      <c r="E894" s="310">
        <f t="shared" si="100"/>
        <v>0</v>
      </c>
      <c r="F894" s="156"/>
      <c r="G894" s="157"/>
      <c r="H894" s="158">
        <f t="shared" ref="H894:J894" si="119">H856</f>
        <v>0</v>
      </c>
      <c r="I894" s="159">
        <f t="shared" si="119"/>
        <v>0</v>
      </c>
      <c r="J894" s="159">
        <f t="shared" si="119"/>
        <v>0</v>
      </c>
      <c r="K894" s="160">
        <f t="shared" si="98"/>
        <v>0</v>
      </c>
      <c r="L894" s="149"/>
    </row>
    <row r="895" spans="1:12" s="5" customFormat="1" ht="14.1" customHeight="1" x14ac:dyDescent="0.25">
      <c r="A895" s="155">
        <v>12</v>
      </c>
      <c r="B895" s="193">
        <f t="shared" ref="B895:D895" si="120">B857</f>
        <v>0</v>
      </c>
      <c r="C895" s="193">
        <f t="shared" si="120"/>
        <v>0</v>
      </c>
      <c r="D895" s="286">
        <f t="shared" si="120"/>
        <v>0</v>
      </c>
      <c r="E895" s="310">
        <f t="shared" si="100"/>
        <v>0</v>
      </c>
      <c r="F895" s="156"/>
      <c r="G895" s="157"/>
      <c r="H895" s="158">
        <f t="shared" ref="H895:J895" si="121">H857</f>
        <v>0</v>
      </c>
      <c r="I895" s="159">
        <f t="shared" si="121"/>
        <v>0</v>
      </c>
      <c r="J895" s="159">
        <f t="shared" si="121"/>
        <v>0</v>
      </c>
      <c r="K895" s="160">
        <f t="shared" si="98"/>
        <v>0</v>
      </c>
      <c r="L895" s="149"/>
    </row>
    <row r="896" spans="1:12" s="5" customFormat="1" ht="14.1" customHeight="1" x14ac:dyDescent="0.25">
      <c r="A896" s="155">
        <v>13</v>
      </c>
      <c r="B896" s="193">
        <f t="shared" ref="B896:D896" si="122">B858</f>
        <v>0</v>
      </c>
      <c r="C896" s="193">
        <f t="shared" si="122"/>
        <v>0</v>
      </c>
      <c r="D896" s="286">
        <f t="shared" si="122"/>
        <v>0</v>
      </c>
      <c r="E896" s="310">
        <f t="shared" si="100"/>
        <v>0</v>
      </c>
      <c r="F896" s="156"/>
      <c r="G896" s="157"/>
      <c r="H896" s="158">
        <f t="shared" ref="H896:J896" si="123">H858</f>
        <v>0</v>
      </c>
      <c r="I896" s="159">
        <f t="shared" si="123"/>
        <v>0</v>
      </c>
      <c r="J896" s="159">
        <f t="shared" si="123"/>
        <v>0</v>
      </c>
      <c r="K896" s="160">
        <f t="shared" si="98"/>
        <v>0</v>
      </c>
      <c r="L896" s="149"/>
    </row>
    <row r="897" spans="1:12" s="5" customFormat="1" ht="14.1" customHeight="1" x14ac:dyDescent="0.25">
      <c r="A897" s="155">
        <v>14</v>
      </c>
      <c r="B897" s="193">
        <f t="shared" ref="B897:D897" si="124">B859</f>
        <v>0</v>
      </c>
      <c r="C897" s="193">
        <f t="shared" si="124"/>
        <v>0</v>
      </c>
      <c r="D897" s="286">
        <f t="shared" si="124"/>
        <v>0</v>
      </c>
      <c r="E897" s="310">
        <f t="shared" si="100"/>
        <v>0</v>
      </c>
      <c r="F897" s="156"/>
      <c r="G897" s="157"/>
      <c r="H897" s="158">
        <f t="shared" ref="H897:J897" si="125">H859</f>
        <v>0</v>
      </c>
      <c r="I897" s="159">
        <f t="shared" si="125"/>
        <v>0</v>
      </c>
      <c r="J897" s="159">
        <f t="shared" si="125"/>
        <v>0</v>
      </c>
      <c r="K897" s="160">
        <f t="shared" si="98"/>
        <v>0</v>
      </c>
      <c r="L897" s="149"/>
    </row>
    <row r="898" spans="1:12" s="5" customFormat="1" ht="14.1" customHeight="1" x14ac:dyDescent="0.25">
      <c r="A898" s="155">
        <v>15</v>
      </c>
      <c r="B898" s="193">
        <f t="shared" ref="B898:D898" si="126">B860</f>
        <v>0</v>
      </c>
      <c r="C898" s="193">
        <f t="shared" si="126"/>
        <v>0</v>
      </c>
      <c r="D898" s="286">
        <f t="shared" si="126"/>
        <v>0</v>
      </c>
      <c r="E898" s="310">
        <f t="shared" si="100"/>
        <v>0</v>
      </c>
      <c r="F898" s="156"/>
      <c r="G898" s="157"/>
      <c r="H898" s="158">
        <f t="shared" ref="H898:J898" si="127">H860</f>
        <v>0</v>
      </c>
      <c r="I898" s="159">
        <f t="shared" si="127"/>
        <v>0</v>
      </c>
      <c r="J898" s="159">
        <f t="shared" si="127"/>
        <v>0</v>
      </c>
      <c r="K898" s="160">
        <f t="shared" si="98"/>
        <v>0</v>
      </c>
      <c r="L898" s="149"/>
    </row>
    <row r="899" spans="1:12" s="5" customFormat="1" ht="14.1" customHeight="1" x14ac:dyDescent="0.25">
      <c r="A899" s="155">
        <v>16</v>
      </c>
      <c r="B899" s="193">
        <f t="shared" ref="B899:D899" si="128">B861</f>
        <v>0</v>
      </c>
      <c r="C899" s="193">
        <f t="shared" si="128"/>
        <v>0</v>
      </c>
      <c r="D899" s="286">
        <f t="shared" si="128"/>
        <v>0</v>
      </c>
      <c r="E899" s="310">
        <f t="shared" si="100"/>
        <v>0</v>
      </c>
      <c r="F899" s="156"/>
      <c r="G899" s="157"/>
      <c r="H899" s="158">
        <f t="shared" ref="H899:J899" si="129">H861</f>
        <v>0</v>
      </c>
      <c r="I899" s="159">
        <f t="shared" si="129"/>
        <v>0</v>
      </c>
      <c r="J899" s="159">
        <f t="shared" si="129"/>
        <v>0</v>
      </c>
      <c r="K899" s="160">
        <f t="shared" si="98"/>
        <v>0</v>
      </c>
      <c r="L899" s="149"/>
    </row>
    <row r="900" spans="1:12" s="5" customFormat="1" ht="9.9499999999999993" customHeight="1" x14ac:dyDescent="0.25">
      <c r="A900" s="132"/>
      <c r="B900" s="229"/>
      <c r="C900" s="229"/>
      <c r="D900" s="287"/>
      <c r="E900" s="312"/>
      <c r="F900" s="161"/>
      <c r="G900" s="162"/>
      <c r="H900" s="163"/>
      <c r="I900" s="164"/>
      <c r="J900" s="164"/>
      <c r="K900" s="165"/>
      <c r="L900" s="149"/>
    </row>
    <row r="901" spans="1:12" s="5" customFormat="1" ht="5.0999999999999996" customHeight="1" x14ac:dyDescent="0.25">
      <c r="A901" s="132"/>
      <c r="B901" s="230"/>
      <c r="C901" s="230"/>
      <c r="D901" s="235"/>
      <c r="E901" s="313"/>
      <c r="F901" s="167"/>
      <c r="G901" s="167"/>
      <c r="H901" s="167"/>
      <c r="I901" s="168"/>
      <c r="J901" s="383"/>
      <c r="K901" s="358"/>
      <c r="L901" s="133"/>
    </row>
    <row r="902" spans="1:12" s="5" customFormat="1" ht="16.5" customHeight="1" x14ac:dyDescent="0.3">
      <c r="A902" s="132"/>
      <c r="B902" s="231"/>
      <c r="C902" s="231"/>
      <c r="D902" s="267"/>
      <c r="E902" s="309"/>
      <c r="F902" s="133"/>
      <c r="G902" s="133"/>
      <c r="H902" s="133"/>
      <c r="I902" s="169" t="s">
        <v>14</v>
      </c>
      <c r="J902" s="384">
        <f>SUM(K884:K899)</f>
        <v>122040</v>
      </c>
      <c r="K902" s="385"/>
      <c r="L902" s="149"/>
    </row>
    <row r="903" spans="1:12" s="5" customFormat="1" ht="5.0999999999999996" customHeight="1" x14ac:dyDescent="0.3">
      <c r="A903" s="132"/>
      <c r="B903" s="231"/>
      <c r="C903" s="231"/>
      <c r="D903" s="267"/>
      <c r="E903" s="309"/>
      <c r="F903" s="133"/>
      <c r="G903" s="133"/>
      <c r="H903" s="133"/>
      <c r="I903" s="170"/>
      <c r="J903" s="386"/>
      <c r="K903" s="386"/>
      <c r="L903" s="133"/>
    </row>
    <row r="904" spans="1:12" s="5" customFormat="1" ht="16.5" customHeight="1" x14ac:dyDescent="0.3">
      <c r="A904" s="132"/>
      <c r="B904" s="231"/>
      <c r="C904" s="231"/>
      <c r="D904" s="267"/>
      <c r="E904" s="309"/>
      <c r="F904" s="133"/>
      <c r="G904" s="133"/>
      <c r="H904" s="133"/>
      <c r="I904" s="169" t="s">
        <v>15</v>
      </c>
      <c r="J904" s="171">
        <f>J866</f>
        <v>0</v>
      </c>
      <c r="K904" s="172">
        <f>J902*J904</f>
        <v>0</v>
      </c>
      <c r="L904" s="173"/>
    </row>
    <row r="905" spans="1:12" s="5" customFormat="1" ht="5.0999999999999996" customHeight="1" x14ac:dyDescent="0.3">
      <c r="A905" s="132"/>
      <c r="B905" s="231"/>
      <c r="C905" s="231"/>
      <c r="D905" s="267"/>
      <c r="E905" s="309"/>
      <c r="F905" s="133"/>
      <c r="G905" s="133"/>
      <c r="H905" s="133"/>
      <c r="I905" s="170"/>
      <c r="J905" s="358"/>
      <c r="K905" s="358"/>
      <c r="L905" s="133"/>
    </row>
    <row r="906" spans="1:12" s="5" customFormat="1" ht="16.5" customHeight="1" x14ac:dyDescent="0.3">
      <c r="A906" s="132"/>
      <c r="B906" s="232" t="s">
        <v>16</v>
      </c>
      <c r="C906" s="232"/>
      <c r="D906" s="267"/>
      <c r="E906" s="309" t="s">
        <v>17</v>
      </c>
      <c r="F906" s="133"/>
      <c r="G906" s="133"/>
      <c r="H906" s="133"/>
      <c r="I906" s="169" t="s">
        <v>27</v>
      </c>
      <c r="J906" s="356">
        <f>((J902/1.11)+(K904/1.11))*11%</f>
        <v>12094.054054054053</v>
      </c>
      <c r="K906" s="357"/>
      <c r="L906" s="174"/>
    </row>
    <row r="907" spans="1:12" s="5" customFormat="1" ht="5.0999999999999996" customHeight="1" x14ac:dyDescent="0.3">
      <c r="A907" s="132"/>
      <c r="B907" s="231"/>
      <c r="C907" s="231"/>
      <c r="D907" s="267"/>
      <c r="E907" s="309"/>
      <c r="F907" s="133"/>
      <c r="G907" s="133"/>
      <c r="H907" s="133"/>
      <c r="I907" s="170"/>
      <c r="J907" s="358"/>
      <c r="K907" s="358"/>
      <c r="L907" s="133"/>
    </row>
    <row r="908" spans="1:12" s="5" customFormat="1" ht="16.5" customHeight="1" x14ac:dyDescent="0.3">
      <c r="A908" s="132"/>
      <c r="B908" s="233"/>
      <c r="C908" s="253"/>
      <c r="D908" s="267"/>
      <c r="E908" s="309"/>
      <c r="F908" s="133"/>
      <c r="G908" s="133"/>
      <c r="H908" s="133"/>
      <c r="I908" s="169" t="s">
        <v>18</v>
      </c>
      <c r="J908" s="175"/>
      <c r="K908" s="176">
        <f>J902-K904</f>
        <v>122040</v>
      </c>
      <c r="L908" s="174"/>
    </row>
    <row r="909" spans="1:12" s="5" customFormat="1" ht="7.5" customHeight="1" x14ac:dyDescent="0.25">
      <c r="A909" s="177"/>
      <c r="B909" s="234"/>
      <c r="C909" s="234"/>
      <c r="D909" s="235"/>
      <c r="E909" s="314"/>
      <c r="F909" s="318"/>
      <c r="G909" s="133"/>
      <c r="H909" s="133"/>
      <c r="I909" s="179"/>
      <c r="J909" s="178"/>
      <c r="K909" s="318"/>
      <c r="L909" s="167"/>
    </row>
    <row r="910" spans="1:12" s="5" customFormat="1" ht="13.5" customHeight="1" x14ac:dyDescent="0.25">
      <c r="A910" s="132"/>
      <c r="B910" s="235" t="s">
        <v>19</v>
      </c>
      <c r="C910" s="234"/>
      <c r="D910" s="235"/>
      <c r="E910" s="309"/>
      <c r="F910" s="133"/>
      <c r="G910" s="133"/>
      <c r="H910" s="184"/>
      <c r="I910" s="185" t="s">
        <v>29</v>
      </c>
      <c r="J910" s="359" t="str">
        <f>J872</f>
        <v>NOVI / CONDRO</v>
      </c>
      <c r="K910" s="360"/>
      <c r="L910" s="133"/>
    </row>
    <row r="911" spans="1:12" s="5" customFormat="1" ht="13.5" customHeight="1" x14ac:dyDescent="0.25">
      <c r="A911" s="177"/>
      <c r="B911" s="236"/>
      <c r="C911" s="254"/>
      <c r="D911" s="235"/>
      <c r="E911" s="309"/>
      <c r="F911" s="133"/>
      <c r="G911" s="133"/>
      <c r="H911" s="184"/>
      <c r="I911" s="186" t="s">
        <v>28</v>
      </c>
      <c r="J911" s="359">
        <f>J873</f>
        <v>0</v>
      </c>
      <c r="K911" s="360"/>
      <c r="L911" s="167"/>
    </row>
    <row r="912" spans="1:12" s="5" customFormat="1" ht="7.5" customHeight="1" x14ac:dyDescent="0.25">
      <c r="A912" s="177"/>
      <c r="B912" s="236"/>
      <c r="C912" s="254"/>
      <c r="D912" s="235"/>
      <c r="E912" s="309"/>
      <c r="F912" s="133"/>
      <c r="G912" s="133"/>
      <c r="H912" s="184"/>
      <c r="I912" s="186"/>
      <c r="J912" s="190"/>
      <c r="K912" s="190"/>
      <c r="L912" s="167"/>
    </row>
    <row r="913" spans="1:12" ht="7.5" customHeight="1" x14ac:dyDescent="0.25">
      <c r="A913" s="1"/>
      <c r="I913" s="3"/>
      <c r="J913" s="3"/>
    </row>
    <row r="914" spans="1:12" s="5" customFormat="1" ht="16.5" customHeight="1" x14ac:dyDescent="0.3">
      <c r="A914" s="4"/>
      <c r="B914" s="195" t="s">
        <v>0</v>
      </c>
      <c r="C914" s="237"/>
      <c r="D914" s="270" t="s">
        <v>1</v>
      </c>
      <c r="E914" s="315">
        <f>E800+1</f>
        <v>22090009</v>
      </c>
      <c r="G914" s="6" t="s">
        <v>2</v>
      </c>
      <c r="H914" s="387" t="s">
        <v>37</v>
      </c>
      <c r="I914" s="387"/>
      <c r="J914" s="387"/>
      <c r="K914" s="388"/>
      <c r="L914" s="7"/>
    </row>
    <row r="915" spans="1:12" s="5" customFormat="1" ht="7.5" customHeight="1" x14ac:dyDescent="0.3">
      <c r="A915" s="4"/>
      <c r="B915" s="196"/>
      <c r="C915" s="238"/>
      <c r="D915" s="255"/>
      <c r="E915" s="290"/>
      <c r="F915" s="391" t="s">
        <v>3</v>
      </c>
      <c r="G915" s="8"/>
      <c r="H915" s="389"/>
      <c r="I915" s="389"/>
      <c r="J915" s="389"/>
      <c r="K915" s="390"/>
      <c r="L915" s="7"/>
    </row>
    <row r="916" spans="1:12" s="5" customFormat="1" ht="16.5" customHeight="1" x14ac:dyDescent="0.3">
      <c r="A916" s="4"/>
      <c r="B916" s="195" t="s">
        <v>4</v>
      </c>
      <c r="C916" s="237"/>
      <c r="D916" s="392">
        <v>44816</v>
      </c>
      <c r="E916" s="393"/>
      <c r="F916" s="391"/>
      <c r="G916" s="9"/>
      <c r="H916" s="394"/>
      <c r="I916" s="394"/>
      <c r="J916" s="394"/>
      <c r="K916" s="395"/>
      <c r="L916" s="9"/>
    </row>
    <row r="917" spans="1:12" s="5" customFormat="1" ht="7.5" customHeight="1" x14ac:dyDescent="0.3">
      <c r="A917" s="4"/>
      <c r="B917" s="196"/>
      <c r="C917" s="238"/>
      <c r="D917" s="255"/>
      <c r="E917" s="290"/>
      <c r="F917" s="391"/>
      <c r="G917" s="9"/>
      <c r="H917" s="396" t="s">
        <v>32</v>
      </c>
      <c r="I917" s="396"/>
      <c r="J917" s="396"/>
      <c r="K917" s="397"/>
      <c r="L917" s="10"/>
    </row>
    <row r="918" spans="1:12" s="5" customFormat="1" ht="16.5" customHeight="1" x14ac:dyDescent="0.4">
      <c r="A918" s="4"/>
      <c r="B918" s="195" t="s">
        <v>5</v>
      </c>
      <c r="C918" s="237"/>
      <c r="D918" s="271" t="s">
        <v>77</v>
      </c>
      <c r="E918" s="289"/>
      <c r="F918" s="11"/>
      <c r="G918" s="12"/>
      <c r="H918" s="398"/>
      <c r="I918" s="398"/>
      <c r="J918" s="398"/>
      <c r="K918" s="399"/>
      <c r="L918" s="10"/>
    </row>
    <row r="919" spans="1:12" s="5" customFormat="1" ht="7.5" customHeight="1" x14ac:dyDescent="0.45">
      <c r="A919" s="4"/>
      <c r="B919" s="197"/>
      <c r="C919" s="239"/>
      <c r="D919" s="259"/>
      <c r="E919" s="291"/>
      <c r="F919" s="13"/>
      <c r="I919" s="14"/>
      <c r="J919" s="14"/>
      <c r="K919" s="15"/>
    </row>
    <row r="920" spans="1:12" s="5" customFormat="1" ht="14.25" thickBot="1" x14ac:dyDescent="0.3">
      <c r="A920" s="4"/>
      <c r="B920" s="198" t="s">
        <v>6</v>
      </c>
      <c r="C920" s="198" t="s">
        <v>7</v>
      </c>
      <c r="D920" s="272" t="s">
        <v>8</v>
      </c>
      <c r="E920" s="260"/>
      <c r="F920" s="17" t="s">
        <v>9</v>
      </c>
      <c r="G920" s="18"/>
      <c r="H920" s="16" t="s">
        <v>10</v>
      </c>
      <c r="I920" s="19" t="s">
        <v>11</v>
      </c>
      <c r="J920" s="19" t="s">
        <v>12</v>
      </c>
      <c r="K920" s="20" t="s">
        <v>13</v>
      </c>
      <c r="L920" s="21"/>
    </row>
    <row r="921" spans="1:12" s="5" customFormat="1" ht="9.9499999999999993" customHeight="1" thickTop="1" x14ac:dyDescent="0.25">
      <c r="A921" s="4"/>
      <c r="B921" s="199"/>
      <c r="C921" s="240"/>
      <c r="D921" s="273"/>
      <c r="E921" s="261"/>
      <c r="F921" s="23"/>
      <c r="G921" s="24"/>
      <c r="H921" s="22"/>
      <c r="I921" s="25"/>
      <c r="J921" s="25"/>
      <c r="K921" s="26"/>
      <c r="L921" s="21"/>
    </row>
    <row r="922" spans="1:12" s="5" customFormat="1" ht="14.1" customHeight="1" x14ac:dyDescent="0.25">
      <c r="A922" s="27">
        <v>1</v>
      </c>
      <c r="B922" s="200">
        <v>20</v>
      </c>
      <c r="C922" s="200" t="s">
        <v>34</v>
      </c>
      <c r="D922" s="274">
        <v>1</v>
      </c>
      <c r="E922" s="292" t="s">
        <v>78</v>
      </c>
      <c r="F922" s="28"/>
      <c r="G922" s="29"/>
      <c r="H922" s="30">
        <v>117600</v>
      </c>
      <c r="I922" s="31">
        <v>0.13</v>
      </c>
      <c r="J922" s="31"/>
      <c r="K922" s="32">
        <f t="shared" ref="K922:K937" si="130">(B922*H922-((B922*H922)*I922))-((B922*H922-((B922*H922)*I922))*J922)</f>
        <v>2046240</v>
      </c>
      <c r="L922" s="21"/>
    </row>
    <row r="923" spans="1:12" s="5" customFormat="1" ht="14.1" customHeight="1" x14ac:dyDescent="0.25">
      <c r="A923" s="27">
        <v>2</v>
      </c>
      <c r="B923" s="200">
        <v>120</v>
      </c>
      <c r="C923" s="200" t="s">
        <v>34</v>
      </c>
      <c r="D923" s="274">
        <v>2</v>
      </c>
      <c r="E923" s="292" t="s">
        <v>79</v>
      </c>
      <c r="F923" s="28"/>
      <c r="G923" s="29"/>
      <c r="H923" s="30">
        <v>64800</v>
      </c>
      <c r="I923" s="31">
        <v>0.13</v>
      </c>
      <c r="J923" s="31"/>
      <c r="K923" s="32">
        <f t="shared" si="130"/>
        <v>6765120</v>
      </c>
      <c r="L923" s="21"/>
    </row>
    <row r="924" spans="1:12" s="5" customFormat="1" ht="14.1" customHeight="1" x14ac:dyDescent="0.25">
      <c r="A924" s="27">
        <v>3</v>
      </c>
      <c r="B924" s="200">
        <v>40</v>
      </c>
      <c r="C924" s="200" t="s">
        <v>34</v>
      </c>
      <c r="D924" s="274">
        <v>2</v>
      </c>
      <c r="E924" s="292" t="s">
        <v>80</v>
      </c>
      <c r="F924" s="28"/>
      <c r="G924" s="29"/>
      <c r="H924" s="30">
        <v>87000</v>
      </c>
      <c r="I924" s="31">
        <v>0.13</v>
      </c>
      <c r="J924" s="31"/>
      <c r="K924" s="32">
        <f t="shared" si="130"/>
        <v>3027600</v>
      </c>
      <c r="L924" s="21"/>
    </row>
    <row r="925" spans="1:12" s="5" customFormat="1" ht="14.1" customHeight="1" x14ac:dyDescent="0.25">
      <c r="A925" s="27">
        <v>4</v>
      </c>
      <c r="B925" s="200"/>
      <c r="C925" s="200"/>
      <c r="D925" s="274"/>
      <c r="E925" s="292"/>
      <c r="F925" s="28"/>
      <c r="G925" s="29"/>
      <c r="H925" s="30"/>
      <c r="I925" s="31"/>
      <c r="J925" s="31"/>
      <c r="K925" s="32">
        <f t="shared" si="130"/>
        <v>0</v>
      </c>
      <c r="L925" s="21"/>
    </row>
    <row r="926" spans="1:12" s="5" customFormat="1" ht="14.1" customHeight="1" x14ac:dyDescent="0.25">
      <c r="A926" s="27">
        <v>5</v>
      </c>
      <c r="B926" s="200"/>
      <c r="C926" s="200"/>
      <c r="D926" s="274"/>
      <c r="E926" s="292"/>
      <c r="F926" s="28"/>
      <c r="G926" s="29"/>
      <c r="H926" s="30"/>
      <c r="I926" s="31"/>
      <c r="J926" s="31"/>
      <c r="K926" s="32">
        <f t="shared" si="130"/>
        <v>0</v>
      </c>
      <c r="L926" s="21"/>
    </row>
    <row r="927" spans="1:12" s="5" customFormat="1" ht="14.1" customHeight="1" x14ac:dyDescent="0.25">
      <c r="A927" s="27">
        <v>6</v>
      </c>
      <c r="B927" s="200"/>
      <c r="C927" s="200"/>
      <c r="D927" s="274"/>
      <c r="E927" s="292"/>
      <c r="F927" s="28"/>
      <c r="G927" s="29"/>
      <c r="H927" s="30"/>
      <c r="I927" s="31"/>
      <c r="J927" s="31"/>
      <c r="K927" s="32">
        <f t="shared" si="130"/>
        <v>0</v>
      </c>
      <c r="L927" s="21"/>
    </row>
    <row r="928" spans="1:12" s="5" customFormat="1" ht="14.1" customHeight="1" x14ac:dyDescent="0.25">
      <c r="A928" s="27">
        <v>7</v>
      </c>
      <c r="B928" s="200"/>
      <c r="C928" s="200"/>
      <c r="D928" s="274"/>
      <c r="E928" s="292"/>
      <c r="F928" s="28"/>
      <c r="G928" s="29"/>
      <c r="H928" s="30"/>
      <c r="I928" s="31"/>
      <c r="J928" s="31"/>
      <c r="K928" s="32">
        <f t="shared" si="130"/>
        <v>0</v>
      </c>
      <c r="L928" s="21"/>
    </row>
    <row r="929" spans="1:12" s="5" customFormat="1" ht="14.1" customHeight="1" x14ac:dyDescent="0.25">
      <c r="A929" s="27">
        <v>8</v>
      </c>
      <c r="B929" s="200"/>
      <c r="C929" s="200"/>
      <c r="D929" s="274"/>
      <c r="E929" s="293"/>
      <c r="F929" s="28"/>
      <c r="G929" s="29"/>
      <c r="H929" s="30"/>
      <c r="I929" s="31"/>
      <c r="J929" s="31"/>
      <c r="K929" s="32">
        <f t="shared" si="130"/>
        <v>0</v>
      </c>
      <c r="L929" s="21"/>
    </row>
    <row r="930" spans="1:12" s="5" customFormat="1" ht="14.1" customHeight="1" x14ac:dyDescent="0.25">
      <c r="A930" s="27">
        <v>9</v>
      </c>
      <c r="B930" s="200"/>
      <c r="C930" s="200"/>
      <c r="D930" s="274"/>
      <c r="E930" s="292"/>
      <c r="F930" s="28"/>
      <c r="G930" s="29"/>
      <c r="H930" s="30"/>
      <c r="I930" s="31"/>
      <c r="J930" s="31"/>
      <c r="K930" s="32">
        <f t="shared" si="130"/>
        <v>0</v>
      </c>
      <c r="L930" s="21"/>
    </row>
    <row r="931" spans="1:12" s="5" customFormat="1" ht="14.1" customHeight="1" x14ac:dyDescent="0.25">
      <c r="A931" s="27">
        <v>10</v>
      </c>
      <c r="B931" s="200"/>
      <c r="C931" s="200"/>
      <c r="D931" s="274"/>
      <c r="E931" s="292"/>
      <c r="F931" s="28"/>
      <c r="G931" s="29"/>
      <c r="H931" s="30"/>
      <c r="I931" s="31"/>
      <c r="J931" s="31"/>
      <c r="K931" s="32">
        <f t="shared" si="130"/>
        <v>0</v>
      </c>
      <c r="L931" s="21"/>
    </row>
    <row r="932" spans="1:12" s="5" customFormat="1" ht="14.1" customHeight="1" x14ac:dyDescent="0.25">
      <c r="A932" s="27">
        <v>11</v>
      </c>
      <c r="B932" s="200"/>
      <c r="C932" s="200"/>
      <c r="D932" s="274"/>
      <c r="E932" s="292"/>
      <c r="F932" s="28"/>
      <c r="G932" s="29"/>
      <c r="H932" s="30"/>
      <c r="I932" s="31"/>
      <c r="J932" s="31"/>
      <c r="K932" s="32">
        <f t="shared" si="130"/>
        <v>0</v>
      </c>
      <c r="L932" s="21"/>
    </row>
    <row r="933" spans="1:12" s="5" customFormat="1" ht="14.1" customHeight="1" x14ac:dyDescent="0.25">
      <c r="A933" s="27">
        <v>12</v>
      </c>
      <c r="B933" s="200"/>
      <c r="C933" s="200"/>
      <c r="D933" s="274"/>
      <c r="E933" s="292"/>
      <c r="F933" s="28"/>
      <c r="G933" s="29"/>
      <c r="H933" s="30"/>
      <c r="I933" s="31"/>
      <c r="J933" s="31"/>
      <c r="K933" s="32">
        <f t="shared" si="130"/>
        <v>0</v>
      </c>
      <c r="L933" s="21"/>
    </row>
    <row r="934" spans="1:12" s="5" customFormat="1" ht="14.1" customHeight="1" x14ac:dyDescent="0.25">
      <c r="A934" s="27">
        <v>13</v>
      </c>
      <c r="B934" s="200"/>
      <c r="C934" s="200"/>
      <c r="D934" s="274"/>
      <c r="E934" s="292"/>
      <c r="F934" s="28"/>
      <c r="G934" s="29"/>
      <c r="H934" s="30"/>
      <c r="I934" s="31"/>
      <c r="J934" s="31"/>
      <c r="K934" s="32">
        <f t="shared" si="130"/>
        <v>0</v>
      </c>
      <c r="L934" s="21"/>
    </row>
    <row r="935" spans="1:12" s="5" customFormat="1" ht="14.1" customHeight="1" x14ac:dyDescent="0.25">
      <c r="A935" s="27">
        <v>14</v>
      </c>
      <c r="B935" s="200"/>
      <c r="C935" s="200"/>
      <c r="D935" s="274"/>
      <c r="E935" s="292"/>
      <c r="F935" s="28"/>
      <c r="G935" s="29"/>
      <c r="H935" s="30"/>
      <c r="I935" s="31"/>
      <c r="J935" s="31"/>
      <c r="K935" s="32">
        <f t="shared" si="130"/>
        <v>0</v>
      </c>
      <c r="L935" s="21"/>
    </row>
    <row r="936" spans="1:12" s="5" customFormat="1" ht="14.1" customHeight="1" x14ac:dyDescent="0.25">
      <c r="A936" s="27">
        <v>15</v>
      </c>
      <c r="B936" s="200"/>
      <c r="C936" s="200"/>
      <c r="D936" s="274"/>
      <c r="E936" s="292"/>
      <c r="F936" s="28"/>
      <c r="G936" s="29"/>
      <c r="H936" s="30"/>
      <c r="I936" s="31"/>
      <c r="J936" s="31"/>
      <c r="K936" s="32">
        <f t="shared" si="130"/>
        <v>0</v>
      </c>
      <c r="L936" s="21"/>
    </row>
    <row r="937" spans="1:12" s="5" customFormat="1" ht="14.1" customHeight="1" x14ac:dyDescent="0.25">
      <c r="A937" s="27">
        <v>16</v>
      </c>
      <c r="B937" s="200"/>
      <c r="C937" s="200"/>
      <c r="D937" s="274"/>
      <c r="E937" s="293"/>
      <c r="F937" s="28"/>
      <c r="G937" s="29"/>
      <c r="H937" s="30"/>
      <c r="I937" s="31"/>
      <c r="J937" s="31"/>
      <c r="K937" s="32">
        <f t="shared" si="130"/>
        <v>0</v>
      </c>
      <c r="L937" s="21"/>
    </row>
    <row r="938" spans="1:12" s="5" customFormat="1" ht="9.9499999999999993" customHeight="1" x14ac:dyDescent="0.25">
      <c r="A938" s="4"/>
      <c r="B938" s="201"/>
      <c r="C938" s="201"/>
      <c r="D938" s="275"/>
      <c r="E938" s="294"/>
      <c r="F938" s="33"/>
      <c r="G938" s="34"/>
      <c r="H938" s="35"/>
      <c r="I938" s="36"/>
      <c r="J938" s="36"/>
      <c r="K938" s="37"/>
      <c r="L938" s="21"/>
    </row>
    <row r="939" spans="1:12" s="5" customFormat="1" ht="5.0999999999999996" customHeight="1" x14ac:dyDescent="0.25">
      <c r="A939" s="4"/>
      <c r="B939" s="202"/>
      <c r="C939" s="202"/>
      <c r="D939" s="207"/>
      <c r="E939" s="295"/>
      <c r="F939" s="38"/>
      <c r="G939" s="38"/>
      <c r="H939" s="38"/>
      <c r="I939" s="39"/>
      <c r="J939" s="400"/>
      <c r="K939" s="394"/>
    </row>
    <row r="940" spans="1:12" s="5" customFormat="1" ht="16.5" customHeight="1" x14ac:dyDescent="0.3">
      <c r="A940" s="4"/>
      <c r="B940" s="203"/>
      <c r="C940" s="203"/>
      <c r="D940" s="259"/>
      <c r="E940" s="291"/>
      <c r="I940" s="40" t="s">
        <v>14</v>
      </c>
      <c r="J940" s="401">
        <f>SUM(K922:K937)</f>
        <v>11838960</v>
      </c>
      <c r="K940" s="402"/>
      <c r="L940" s="21"/>
    </row>
    <row r="941" spans="1:12" s="5" customFormat="1" ht="5.0999999999999996" customHeight="1" x14ac:dyDescent="0.3">
      <c r="A941" s="4"/>
      <c r="B941" s="203"/>
      <c r="C941" s="203"/>
      <c r="D941" s="259"/>
      <c r="E941" s="291"/>
      <c r="I941" s="41"/>
      <c r="J941" s="403"/>
      <c r="K941" s="403"/>
    </row>
    <row r="942" spans="1:12" s="5" customFormat="1" ht="16.5" customHeight="1" x14ac:dyDescent="0.3">
      <c r="A942" s="4"/>
      <c r="B942" s="203"/>
      <c r="C942" s="203"/>
      <c r="D942" s="259"/>
      <c r="E942" s="291"/>
      <c r="I942" s="40" t="s">
        <v>15</v>
      </c>
      <c r="J942" s="42"/>
      <c r="K942" s="43">
        <f>J940*J942</f>
        <v>0</v>
      </c>
      <c r="L942" s="44"/>
    </row>
    <row r="943" spans="1:12" s="5" customFormat="1" ht="5.0999999999999996" customHeight="1" x14ac:dyDescent="0.3">
      <c r="A943" s="4"/>
      <c r="B943" s="203"/>
      <c r="C943" s="203"/>
      <c r="D943" s="259"/>
      <c r="E943" s="291"/>
      <c r="I943" s="41"/>
      <c r="J943" s="394"/>
      <c r="K943" s="394"/>
    </row>
    <row r="944" spans="1:12" s="5" customFormat="1" ht="16.5" customHeight="1" x14ac:dyDescent="0.3">
      <c r="A944" s="4"/>
      <c r="B944" s="204" t="s">
        <v>16</v>
      </c>
      <c r="C944" s="204"/>
      <c r="D944" s="259"/>
      <c r="E944" s="291" t="s">
        <v>17</v>
      </c>
      <c r="I944" s="40" t="s">
        <v>27</v>
      </c>
      <c r="J944" s="404">
        <f>((J940/1.11)+(K942/1.11))*11%</f>
        <v>1173230.2702702701</v>
      </c>
      <c r="K944" s="405"/>
      <c r="L944" s="45"/>
    </row>
    <row r="945" spans="1:12" s="5" customFormat="1" ht="5.0999999999999996" customHeight="1" x14ac:dyDescent="0.3">
      <c r="A945" s="4"/>
      <c r="B945" s="203"/>
      <c r="C945" s="203"/>
      <c r="D945" s="259"/>
      <c r="E945" s="291"/>
      <c r="I945" s="41"/>
      <c r="J945" s="394"/>
      <c r="K945" s="394"/>
    </row>
    <row r="946" spans="1:12" s="5" customFormat="1" ht="16.5" customHeight="1" x14ac:dyDescent="0.3">
      <c r="A946" s="4"/>
      <c r="B946" s="205"/>
      <c r="C946" s="241"/>
      <c r="D946" s="259"/>
      <c r="E946" s="291"/>
      <c r="I946" s="40" t="s">
        <v>18</v>
      </c>
      <c r="J946" s="46"/>
      <c r="K946" s="47">
        <f>J940-K942</f>
        <v>11838960</v>
      </c>
      <c r="L946" s="45"/>
    </row>
    <row r="947" spans="1:12" s="5" customFormat="1" ht="7.5" customHeight="1" x14ac:dyDescent="0.25">
      <c r="A947" s="48"/>
      <c r="B947" s="206"/>
      <c r="C947" s="206"/>
      <c r="D947" s="207"/>
      <c r="E947" s="296"/>
      <c r="F947" s="320"/>
      <c r="I947" s="76"/>
      <c r="J947" s="77"/>
      <c r="K947" s="320"/>
      <c r="L947" s="38"/>
    </row>
    <row r="948" spans="1:12" s="5" customFormat="1" ht="13.5" customHeight="1" x14ac:dyDescent="0.25">
      <c r="A948" s="4"/>
      <c r="B948" s="207" t="s">
        <v>19</v>
      </c>
      <c r="C948" s="206"/>
      <c r="D948" s="207"/>
      <c r="E948" s="291"/>
      <c r="H948" s="180"/>
      <c r="I948" s="181" t="s">
        <v>29</v>
      </c>
      <c r="J948" s="406" t="s">
        <v>36</v>
      </c>
      <c r="K948" s="407"/>
    </row>
    <row r="949" spans="1:12" s="5" customFormat="1" ht="13.5" customHeight="1" x14ac:dyDescent="0.25">
      <c r="A949" s="48"/>
      <c r="B949" s="208"/>
      <c r="C949" s="242"/>
      <c r="D949" s="207"/>
      <c r="E949" s="291"/>
      <c r="H949" s="180"/>
      <c r="I949" s="182" t="s">
        <v>28</v>
      </c>
      <c r="J949" s="406"/>
      <c r="K949" s="407"/>
      <c r="L949" s="38"/>
    </row>
    <row r="950" spans="1:12" s="5" customFormat="1" ht="7.5" customHeight="1" x14ac:dyDescent="0.25">
      <c r="A950" s="48"/>
      <c r="B950" s="208"/>
      <c r="C950" s="242"/>
      <c r="D950" s="207"/>
      <c r="E950" s="291"/>
      <c r="H950" s="180"/>
      <c r="I950" s="182"/>
      <c r="J950" s="183"/>
      <c r="K950" s="183"/>
      <c r="L950" s="38"/>
    </row>
    <row r="951" spans="1:12" ht="7.5" customHeight="1" x14ac:dyDescent="0.25">
      <c r="A951" s="78"/>
      <c r="B951" s="209"/>
      <c r="C951" s="209"/>
      <c r="D951" s="262"/>
      <c r="E951" s="297"/>
      <c r="F951" s="79"/>
      <c r="G951" s="79"/>
      <c r="H951" s="79"/>
      <c r="I951" s="80"/>
      <c r="J951" s="80"/>
      <c r="K951" s="79"/>
      <c r="L951" s="79"/>
    </row>
    <row r="952" spans="1:12" s="5" customFormat="1" ht="16.5" customHeight="1" x14ac:dyDescent="0.3">
      <c r="A952" s="81"/>
      <c r="B952" s="210" t="s">
        <v>0</v>
      </c>
      <c r="C952" s="243"/>
      <c r="D952" s="276" t="str">
        <f>D914</f>
        <v>AM</v>
      </c>
      <c r="E952" s="316">
        <f>E914</f>
        <v>22090009</v>
      </c>
      <c r="F952" s="82"/>
      <c r="G952" s="83" t="s">
        <v>2</v>
      </c>
      <c r="H952" s="408" t="str">
        <f>H914</f>
        <v>CV TRINITY CENTRAAL</v>
      </c>
      <c r="I952" s="408"/>
      <c r="J952" s="408"/>
      <c r="K952" s="409"/>
      <c r="L952" s="84"/>
    </row>
    <row r="953" spans="1:12" s="5" customFormat="1" ht="7.5" customHeight="1" x14ac:dyDescent="0.3">
      <c r="A953" s="81"/>
      <c r="B953" s="211"/>
      <c r="C953" s="244"/>
      <c r="D953" s="256"/>
      <c r="E953" s="299"/>
      <c r="F953" s="412" t="s">
        <v>3</v>
      </c>
      <c r="G953" s="85"/>
      <c r="H953" s="410"/>
      <c r="I953" s="410"/>
      <c r="J953" s="410"/>
      <c r="K953" s="411"/>
      <c r="L953" s="84"/>
    </row>
    <row r="954" spans="1:12" s="5" customFormat="1" ht="16.5" customHeight="1" x14ac:dyDescent="0.3">
      <c r="A954" s="81"/>
      <c r="B954" s="210" t="s">
        <v>4</v>
      </c>
      <c r="C954" s="243"/>
      <c r="D954" s="413">
        <f>D916</f>
        <v>44816</v>
      </c>
      <c r="E954" s="414"/>
      <c r="F954" s="412"/>
      <c r="G954" s="86"/>
      <c r="H954" s="415"/>
      <c r="I954" s="415"/>
      <c r="J954" s="415"/>
      <c r="K954" s="416"/>
      <c r="L954" s="86"/>
    </row>
    <row r="955" spans="1:12" s="5" customFormat="1" ht="7.5" customHeight="1" x14ac:dyDescent="0.3">
      <c r="A955" s="81"/>
      <c r="B955" s="211"/>
      <c r="C955" s="244"/>
      <c r="D955" s="256"/>
      <c r="E955" s="299"/>
      <c r="F955" s="412"/>
      <c r="G955" s="86"/>
      <c r="H955" s="417" t="str">
        <f>H917</f>
        <v>PURWOKERTO</v>
      </c>
      <c r="I955" s="417"/>
      <c r="J955" s="417"/>
      <c r="K955" s="418"/>
      <c r="L955" s="87"/>
    </row>
    <row r="956" spans="1:12" s="5" customFormat="1" ht="16.5" customHeight="1" x14ac:dyDescent="0.4">
      <c r="A956" s="81"/>
      <c r="B956" s="210" t="s">
        <v>5</v>
      </c>
      <c r="C956" s="243"/>
      <c r="D956" s="277" t="str">
        <f>D918</f>
        <v>KO 0885</v>
      </c>
      <c r="E956" s="298"/>
      <c r="F956" s="88"/>
      <c r="G956" s="89"/>
      <c r="H956" s="419"/>
      <c r="I956" s="419"/>
      <c r="J956" s="419"/>
      <c r="K956" s="420"/>
      <c r="L956" s="87"/>
    </row>
    <row r="957" spans="1:12" s="5" customFormat="1" ht="7.5" customHeight="1" x14ac:dyDescent="0.45">
      <c r="A957" s="81"/>
      <c r="B957" s="212"/>
      <c r="C957" s="245"/>
      <c r="D957" s="263"/>
      <c r="E957" s="300"/>
      <c r="F957" s="90"/>
      <c r="G957" s="82"/>
      <c r="H957" s="82"/>
      <c r="I957" s="91"/>
      <c r="J957" s="91"/>
      <c r="K957" s="92"/>
      <c r="L957" s="82"/>
    </row>
    <row r="958" spans="1:12" s="5" customFormat="1" ht="14.25" thickBot="1" x14ac:dyDescent="0.3">
      <c r="A958" s="81"/>
      <c r="B958" s="213" t="s">
        <v>6</v>
      </c>
      <c r="C958" s="213" t="s">
        <v>7</v>
      </c>
      <c r="D958" s="278" t="s">
        <v>8</v>
      </c>
      <c r="E958" s="264"/>
      <c r="F958" s="94" t="s">
        <v>9</v>
      </c>
      <c r="G958" s="95"/>
      <c r="H958" s="93" t="s">
        <v>10</v>
      </c>
      <c r="I958" s="96" t="s">
        <v>11</v>
      </c>
      <c r="J958" s="96" t="s">
        <v>12</v>
      </c>
      <c r="K958" s="97" t="s">
        <v>13</v>
      </c>
      <c r="L958" s="98"/>
    </row>
    <row r="959" spans="1:12" s="5" customFormat="1" ht="9.9499999999999993" customHeight="1" thickTop="1" x14ac:dyDescent="0.25">
      <c r="A959" s="81"/>
      <c r="B959" s="214"/>
      <c r="C959" s="246"/>
      <c r="D959" s="279"/>
      <c r="E959" s="265"/>
      <c r="F959" s="100"/>
      <c r="G959" s="101"/>
      <c r="H959" s="99"/>
      <c r="I959" s="102"/>
      <c r="J959" s="102"/>
      <c r="K959" s="103"/>
      <c r="L959" s="98"/>
    </row>
    <row r="960" spans="1:12" s="5" customFormat="1" ht="14.1" customHeight="1" x14ac:dyDescent="0.25">
      <c r="A960" s="104">
        <v>1</v>
      </c>
      <c r="B960" s="192">
        <f t="shared" ref="B960:D960" si="131">B922</f>
        <v>20</v>
      </c>
      <c r="C960" s="192" t="str">
        <f t="shared" si="131"/>
        <v>LSN</v>
      </c>
      <c r="D960" s="280">
        <f t="shared" si="131"/>
        <v>1</v>
      </c>
      <c r="E960" s="301" t="str">
        <f>E922</f>
        <v>STAPLER KENKO HD-10 D</v>
      </c>
      <c r="F960" s="105"/>
      <c r="G960" s="106"/>
      <c r="H960" s="107">
        <f t="shared" ref="H960:J960" si="132">H922</f>
        <v>117600</v>
      </c>
      <c r="I960" s="108">
        <f t="shared" si="132"/>
        <v>0.13</v>
      </c>
      <c r="J960" s="108">
        <f t="shared" si="132"/>
        <v>0</v>
      </c>
      <c r="K960" s="109">
        <f t="shared" ref="K960:K975" si="133">(B960*H960-((B960*H960)*I960))-((B960*H960-((B960*H960)*I960))*J960)</f>
        <v>2046240</v>
      </c>
      <c r="L960" s="98"/>
    </row>
    <row r="961" spans="1:12" s="5" customFormat="1" ht="14.1" customHeight="1" x14ac:dyDescent="0.25">
      <c r="A961" s="104">
        <v>2</v>
      </c>
      <c r="B961" s="192">
        <f t="shared" ref="B961:E961" si="134">B923</f>
        <v>120</v>
      </c>
      <c r="C961" s="192" t="str">
        <f t="shared" si="134"/>
        <v>LSN</v>
      </c>
      <c r="D961" s="280">
        <f t="shared" si="134"/>
        <v>2</v>
      </c>
      <c r="E961" s="301" t="str">
        <f t="shared" si="134"/>
        <v>ISI CUTTER 18 MM KENKO L-150 (BESAR)</v>
      </c>
      <c r="F961" s="105"/>
      <c r="G961" s="106"/>
      <c r="H961" s="107">
        <f t="shared" ref="H961:J961" si="135">H923</f>
        <v>64800</v>
      </c>
      <c r="I961" s="108">
        <f t="shared" si="135"/>
        <v>0.13</v>
      </c>
      <c r="J961" s="108">
        <f t="shared" si="135"/>
        <v>0</v>
      </c>
      <c r="K961" s="109">
        <f t="shared" si="133"/>
        <v>6765120</v>
      </c>
      <c r="L961" s="98"/>
    </row>
    <row r="962" spans="1:12" s="5" customFormat="1" ht="14.1" customHeight="1" x14ac:dyDescent="0.25">
      <c r="A962" s="104">
        <v>3</v>
      </c>
      <c r="B962" s="192">
        <f t="shared" ref="B962:E962" si="136">B924</f>
        <v>40</v>
      </c>
      <c r="C962" s="192" t="str">
        <f t="shared" si="136"/>
        <v>LSN</v>
      </c>
      <c r="D962" s="280">
        <f t="shared" si="136"/>
        <v>2</v>
      </c>
      <c r="E962" s="301" t="str">
        <f t="shared" si="136"/>
        <v>STAPLER KENKO HD-10</v>
      </c>
      <c r="F962" s="105"/>
      <c r="G962" s="106"/>
      <c r="H962" s="107">
        <f t="shared" ref="H962:J962" si="137">H924</f>
        <v>87000</v>
      </c>
      <c r="I962" s="108">
        <f t="shared" si="137"/>
        <v>0.13</v>
      </c>
      <c r="J962" s="108">
        <f t="shared" si="137"/>
        <v>0</v>
      </c>
      <c r="K962" s="109">
        <f t="shared" si="133"/>
        <v>3027600</v>
      </c>
      <c r="L962" s="98"/>
    </row>
    <row r="963" spans="1:12" s="5" customFormat="1" ht="14.1" customHeight="1" x14ac:dyDescent="0.25">
      <c r="A963" s="104">
        <v>4</v>
      </c>
      <c r="B963" s="192">
        <f t="shared" ref="B963:E963" si="138">B925</f>
        <v>0</v>
      </c>
      <c r="C963" s="192">
        <f t="shared" si="138"/>
        <v>0</v>
      </c>
      <c r="D963" s="280">
        <f t="shared" si="138"/>
        <v>0</v>
      </c>
      <c r="E963" s="301">
        <f t="shared" si="138"/>
        <v>0</v>
      </c>
      <c r="F963" s="105"/>
      <c r="G963" s="106"/>
      <c r="H963" s="107">
        <f t="shared" ref="H963:J963" si="139">H925</f>
        <v>0</v>
      </c>
      <c r="I963" s="108">
        <f t="shared" si="139"/>
        <v>0</v>
      </c>
      <c r="J963" s="108">
        <f t="shared" si="139"/>
        <v>0</v>
      </c>
      <c r="K963" s="109">
        <f t="shared" si="133"/>
        <v>0</v>
      </c>
      <c r="L963" s="98"/>
    </row>
    <row r="964" spans="1:12" s="5" customFormat="1" ht="14.1" customHeight="1" x14ac:dyDescent="0.25">
      <c r="A964" s="104">
        <v>5</v>
      </c>
      <c r="B964" s="192">
        <f t="shared" ref="B964:E964" si="140">B926</f>
        <v>0</v>
      </c>
      <c r="C964" s="192">
        <f t="shared" si="140"/>
        <v>0</v>
      </c>
      <c r="D964" s="280">
        <f t="shared" si="140"/>
        <v>0</v>
      </c>
      <c r="E964" s="301">
        <f t="shared" si="140"/>
        <v>0</v>
      </c>
      <c r="F964" s="105"/>
      <c r="G964" s="106"/>
      <c r="H964" s="107">
        <f t="shared" ref="H964:J964" si="141">H926</f>
        <v>0</v>
      </c>
      <c r="I964" s="108">
        <f t="shared" si="141"/>
        <v>0</v>
      </c>
      <c r="J964" s="108">
        <f t="shared" si="141"/>
        <v>0</v>
      </c>
      <c r="K964" s="109">
        <f t="shared" si="133"/>
        <v>0</v>
      </c>
      <c r="L964" s="98"/>
    </row>
    <row r="965" spans="1:12" s="5" customFormat="1" ht="14.1" customHeight="1" x14ac:dyDescent="0.25">
      <c r="A965" s="104">
        <v>6</v>
      </c>
      <c r="B965" s="192">
        <f t="shared" ref="B965:E965" si="142">B927</f>
        <v>0</v>
      </c>
      <c r="C965" s="192">
        <f t="shared" si="142"/>
        <v>0</v>
      </c>
      <c r="D965" s="280">
        <f t="shared" si="142"/>
        <v>0</v>
      </c>
      <c r="E965" s="301">
        <f t="shared" si="142"/>
        <v>0</v>
      </c>
      <c r="F965" s="105"/>
      <c r="G965" s="106"/>
      <c r="H965" s="107">
        <f t="shared" ref="H965:J965" si="143">H927</f>
        <v>0</v>
      </c>
      <c r="I965" s="108">
        <f t="shared" si="143"/>
        <v>0</v>
      </c>
      <c r="J965" s="108">
        <f t="shared" si="143"/>
        <v>0</v>
      </c>
      <c r="K965" s="109">
        <f t="shared" si="133"/>
        <v>0</v>
      </c>
      <c r="L965" s="98"/>
    </row>
    <row r="966" spans="1:12" s="5" customFormat="1" ht="14.1" customHeight="1" x14ac:dyDescent="0.25">
      <c r="A966" s="104">
        <v>7</v>
      </c>
      <c r="B966" s="192">
        <f t="shared" ref="B966:E966" si="144">B928</f>
        <v>0</v>
      </c>
      <c r="C966" s="192">
        <f t="shared" si="144"/>
        <v>0</v>
      </c>
      <c r="D966" s="280">
        <f t="shared" si="144"/>
        <v>0</v>
      </c>
      <c r="E966" s="301">
        <f t="shared" si="144"/>
        <v>0</v>
      </c>
      <c r="F966" s="105"/>
      <c r="G966" s="106"/>
      <c r="H966" s="107">
        <f t="shared" ref="H966:J966" si="145">H928</f>
        <v>0</v>
      </c>
      <c r="I966" s="108">
        <f t="shared" si="145"/>
        <v>0</v>
      </c>
      <c r="J966" s="108">
        <f t="shared" si="145"/>
        <v>0</v>
      </c>
      <c r="K966" s="109">
        <f t="shared" si="133"/>
        <v>0</v>
      </c>
      <c r="L966" s="98"/>
    </row>
    <row r="967" spans="1:12" s="5" customFormat="1" ht="14.1" customHeight="1" x14ac:dyDescent="0.25">
      <c r="A967" s="104">
        <v>8</v>
      </c>
      <c r="B967" s="192">
        <f t="shared" ref="B967:E967" si="146">B929</f>
        <v>0</v>
      </c>
      <c r="C967" s="192">
        <f t="shared" si="146"/>
        <v>0</v>
      </c>
      <c r="D967" s="280">
        <f t="shared" si="146"/>
        <v>0</v>
      </c>
      <c r="E967" s="301">
        <f t="shared" si="146"/>
        <v>0</v>
      </c>
      <c r="F967" s="105"/>
      <c r="G967" s="106"/>
      <c r="H967" s="107">
        <f t="shared" ref="H967:J967" si="147">H929</f>
        <v>0</v>
      </c>
      <c r="I967" s="108">
        <f t="shared" si="147"/>
        <v>0</v>
      </c>
      <c r="J967" s="108">
        <f t="shared" si="147"/>
        <v>0</v>
      </c>
      <c r="K967" s="109">
        <f t="shared" si="133"/>
        <v>0</v>
      </c>
      <c r="L967" s="98"/>
    </row>
    <row r="968" spans="1:12" s="5" customFormat="1" ht="14.1" customHeight="1" x14ac:dyDescent="0.25">
      <c r="A968" s="104">
        <v>9</v>
      </c>
      <c r="B968" s="192">
        <f t="shared" ref="B968:E968" si="148">B930</f>
        <v>0</v>
      </c>
      <c r="C968" s="192">
        <f t="shared" si="148"/>
        <v>0</v>
      </c>
      <c r="D968" s="280">
        <f t="shared" si="148"/>
        <v>0</v>
      </c>
      <c r="E968" s="301">
        <f t="shared" si="148"/>
        <v>0</v>
      </c>
      <c r="F968" s="105"/>
      <c r="G968" s="106"/>
      <c r="H968" s="107">
        <f t="shared" ref="H968:J968" si="149">H930</f>
        <v>0</v>
      </c>
      <c r="I968" s="108">
        <f t="shared" si="149"/>
        <v>0</v>
      </c>
      <c r="J968" s="108">
        <f t="shared" si="149"/>
        <v>0</v>
      </c>
      <c r="K968" s="109">
        <f t="shared" si="133"/>
        <v>0</v>
      </c>
      <c r="L968" s="98"/>
    </row>
    <row r="969" spans="1:12" s="5" customFormat="1" ht="14.1" customHeight="1" x14ac:dyDescent="0.25">
      <c r="A969" s="104">
        <v>10</v>
      </c>
      <c r="B969" s="192">
        <f t="shared" ref="B969:E969" si="150">B931</f>
        <v>0</v>
      </c>
      <c r="C969" s="192">
        <f t="shared" si="150"/>
        <v>0</v>
      </c>
      <c r="D969" s="280">
        <f t="shared" si="150"/>
        <v>0</v>
      </c>
      <c r="E969" s="301">
        <f t="shared" si="150"/>
        <v>0</v>
      </c>
      <c r="F969" s="105"/>
      <c r="G969" s="106"/>
      <c r="H969" s="107">
        <f t="shared" ref="H969:J969" si="151">H931</f>
        <v>0</v>
      </c>
      <c r="I969" s="108">
        <f t="shared" si="151"/>
        <v>0</v>
      </c>
      <c r="J969" s="108">
        <f t="shared" si="151"/>
        <v>0</v>
      </c>
      <c r="K969" s="109">
        <f t="shared" si="133"/>
        <v>0</v>
      </c>
      <c r="L969" s="98"/>
    </row>
    <row r="970" spans="1:12" s="5" customFormat="1" ht="14.1" customHeight="1" x14ac:dyDescent="0.25">
      <c r="A970" s="104">
        <v>11</v>
      </c>
      <c r="B970" s="192">
        <f t="shared" ref="B970:E970" si="152">B932</f>
        <v>0</v>
      </c>
      <c r="C970" s="192">
        <f t="shared" si="152"/>
        <v>0</v>
      </c>
      <c r="D970" s="280">
        <f t="shared" si="152"/>
        <v>0</v>
      </c>
      <c r="E970" s="301">
        <f t="shared" si="152"/>
        <v>0</v>
      </c>
      <c r="F970" s="105"/>
      <c r="G970" s="106"/>
      <c r="H970" s="107">
        <f t="shared" ref="H970:J970" si="153">H932</f>
        <v>0</v>
      </c>
      <c r="I970" s="108">
        <f t="shared" si="153"/>
        <v>0</v>
      </c>
      <c r="J970" s="108">
        <f t="shared" si="153"/>
        <v>0</v>
      </c>
      <c r="K970" s="109">
        <f t="shared" si="133"/>
        <v>0</v>
      </c>
      <c r="L970" s="98"/>
    </row>
    <row r="971" spans="1:12" s="5" customFormat="1" ht="14.1" customHeight="1" x14ac:dyDescent="0.25">
      <c r="A971" s="104">
        <v>12</v>
      </c>
      <c r="B971" s="192">
        <f t="shared" ref="B971:E971" si="154">B933</f>
        <v>0</v>
      </c>
      <c r="C971" s="192">
        <f t="shared" si="154"/>
        <v>0</v>
      </c>
      <c r="D971" s="280">
        <f t="shared" si="154"/>
        <v>0</v>
      </c>
      <c r="E971" s="301">
        <f t="shared" si="154"/>
        <v>0</v>
      </c>
      <c r="F971" s="105"/>
      <c r="G971" s="106"/>
      <c r="H971" s="107">
        <f t="shared" ref="H971:J971" si="155">H933</f>
        <v>0</v>
      </c>
      <c r="I971" s="108">
        <f t="shared" si="155"/>
        <v>0</v>
      </c>
      <c r="J971" s="108">
        <f t="shared" si="155"/>
        <v>0</v>
      </c>
      <c r="K971" s="109">
        <f t="shared" si="133"/>
        <v>0</v>
      </c>
      <c r="L971" s="98"/>
    </row>
    <row r="972" spans="1:12" s="5" customFormat="1" ht="14.1" customHeight="1" x14ac:dyDescent="0.25">
      <c r="A972" s="104">
        <v>13</v>
      </c>
      <c r="B972" s="192">
        <f t="shared" ref="B972:E972" si="156">B934</f>
        <v>0</v>
      </c>
      <c r="C972" s="192">
        <f t="shared" si="156"/>
        <v>0</v>
      </c>
      <c r="D972" s="280">
        <f t="shared" si="156"/>
        <v>0</v>
      </c>
      <c r="E972" s="301">
        <f t="shared" si="156"/>
        <v>0</v>
      </c>
      <c r="F972" s="105"/>
      <c r="G972" s="106"/>
      <c r="H972" s="107">
        <f t="shared" ref="H972:J972" si="157">H934</f>
        <v>0</v>
      </c>
      <c r="I972" s="108">
        <f t="shared" si="157"/>
        <v>0</v>
      </c>
      <c r="J972" s="108">
        <f t="shared" si="157"/>
        <v>0</v>
      </c>
      <c r="K972" s="109">
        <f t="shared" si="133"/>
        <v>0</v>
      </c>
      <c r="L972" s="98"/>
    </row>
    <row r="973" spans="1:12" s="5" customFormat="1" ht="14.1" customHeight="1" x14ac:dyDescent="0.25">
      <c r="A973" s="104">
        <v>14</v>
      </c>
      <c r="B973" s="192">
        <f t="shared" ref="B973:E973" si="158">B935</f>
        <v>0</v>
      </c>
      <c r="C973" s="192">
        <f t="shared" si="158"/>
        <v>0</v>
      </c>
      <c r="D973" s="280">
        <f t="shared" si="158"/>
        <v>0</v>
      </c>
      <c r="E973" s="301">
        <f t="shared" si="158"/>
        <v>0</v>
      </c>
      <c r="F973" s="105"/>
      <c r="G973" s="106"/>
      <c r="H973" s="107">
        <f t="shared" ref="H973:J973" si="159">H935</f>
        <v>0</v>
      </c>
      <c r="I973" s="108">
        <f t="shared" si="159"/>
        <v>0</v>
      </c>
      <c r="J973" s="108">
        <f t="shared" si="159"/>
        <v>0</v>
      </c>
      <c r="K973" s="109">
        <f t="shared" si="133"/>
        <v>0</v>
      </c>
      <c r="L973" s="98"/>
    </row>
    <row r="974" spans="1:12" s="5" customFormat="1" ht="14.1" customHeight="1" x14ac:dyDescent="0.25">
      <c r="A974" s="104">
        <v>15</v>
      </c>
      <c r="B974" s="192">
        <f t="shared" ref="B974:E974" si="160">B936</f>
        <v>0</v>
      </c>
      <c r="C974" s="192">
        <f t="shared" si="160"/>
        <v>0</v>
      </c>
      <c r="D974" s="280">
        <f t="shared" si="160"/>
        <v>0</v>
      </c>
      <c r="E974" s="301">
        <f t="shared" si="160"/>
        <v>0</v>
      </c>
      <c r="F974" s="105"/>
      <c r="G974" s="106"/>
      <c r="H974" s="107">
        <f t="shared" ref="H974:J974" si="161">H936</f>
        <v>0</v>
      </c>
      <c r="I974" s="108">
        <f t="shared" si="161"/>
        <v>0</v>
      </c>
      <c r="J974" s="108">
        <f t="shared" si="161"/>
        <v>0</v>
      </c>
      <c r="K974" s="109">
        <f t="shared" si="133"/>
        <v>0</v>
      </c>
      <c r="L974" s="98"/>
    </row>
    <row r="975" spans="1:12" s="5" customFormat="1" ht="14.1" customHeight="1" x14ac:dyDescent="0.25">
      <c r="A975" s="104">
        <v>16</v>
      </c>
      <c r="B975" s="192">
        <f t="shared" ref="B975:E975" si="162">B937</f>
        <v>0</v>
      </c>
      <c r="C975" s="192">
        <f t="shared" si="162"/>
        <v>0</v>
      </c>
      <c r="D975" s="280">
        <f t="shared" si="162"/>
        <v>0</v>
      </c>
      <c r="E975" s="301">
        <f t="shared" si="162"/>
        <v>0</v>
      </c>
      <c r="F975" s="105"/>
      <c r="G975" s="106"/>
      <c r="H975" s="107">
        <f t="shared" ref="H975:J975" si="163">H937</f>
        <v>0</v>
      </c>
      <c r="I975" s="108">
        <f t="shared" si="163"/>
        <v>0</v>
      </c>
      <c r="J975" s="108">
        <f t="shared" si="163"/>
        <v>0</v>
      </c>
      <c r="K975" s="109">
        <f t="shared" si="133"/>
        <v>0</v>
      </c>
      <c r="L975" s="98"/>
    </row>
    <row r="976" spans="1:12" s="5" customFormat="1" ht="9.9499999999999993" customHeight="1" x14ac:dyDescent="0.25">
      <c r="A976" s="81"/>
      <c r="B976" s="215"/>
      <c r="C976" s="215"/>
      <c r="D976" s="281"/>
      <c r="E976" s="303"/>
      <c r="F976" s="110"/>
      <c r="G976" s="111"/>
      <c r="H976" s="112"/>
      <c r="I976" s="113"/>
      <c r="J976" s="113"/>
      <c r="K976" s="114"/>
      <c r="L976" s="98"/>
    </row>
    <row r="977" spans="1:12" s="5" customFormat="1" ht="5.0999999999999996" customHeight="1" x14ac:dyDescent="0.25">
      <c r="A977" s="81"/>
      <c r="B977" s="216"/>
      <c r="C977" s="216"/>
      <c r="D977" s="221"/>
      <c r="E977" s="304"/>
      <c r="F977" s="116"/>
      <c r="G977" s="116"/>
      <c r="H977" s="116"/>
      <c r="I977" s="117"/>
      <c r="J977" s="361"/>
      <c r="K977" s="362"/>
      <c r="L977" s="82"/>
    </row>
    <row r="978" spans="1:12" s="5" customFormat="1" ht="16.5" customHeight="1" x14ac:dyDescent="0.3">
      <c r="A978" s="81"/>
      <c r="B978" s="217"/>
      <c r="C978" s="217"/>
      <c r="D978" s="263"/>
      <c r="E978" s="300"/>
      <c r="F978" s="82"/>
      <c r="G978" s="82"/>
      <c r="H978" s="82"/>
      <c r="I978" s="118" t="s">
        <v>14</v>
      </c>
      <c r="J978" s="363">
        <f>SUM(K960:K975)</f>
        <v>11838960</v>
      </c>
      <c r="K978" s="364"/>
      <c r="L978" s="98"/>
    </row>
    <row r="979" spans="1:12" s="5" customFormat="1" ht="5.0999999999999996" customHeight="1" x14ac:dyDescent="0.3">
      <c r="A979" s="81"/>
      <c r="B979" s="217"/>
      <c r="C979" s="217"/>
      <c r="D979" s="263"/>
      <c r="E979" s="300"/>
      <c r="F979" s="82"/>
      <c r="G979" s="82"/>
      <c r="H979" s="82"/>
      <c r="I979" s="119"/>
      <c r="J979" s="365"/>
      <c r="K979" s="365"/>
      <c r="L979" s="82"/>
    </row>
    <row r="980" spans="1:12" s="5" customFormat="1" ht="16.5" customHeight="1" x14ac:dyDescent="0.3">
      <c r="A980" s="81"/>
      <c r="B980" s="217"/>
      <c r="C980" s="217"/>
      <c r="D980" s="263"/>
      <c r="E980" s="300"/>
      <c r="F980" s="82"/>
      <c r="G980" s="82"/>
      <c r="H980" s="82"/>
      <c r="I980" s="118" t="s">
        <v>15</v>
      </c>
      <c r="J980" s="120">
        <f>J942</f>
        <v>0</v>
      </c>
      <c r="K980" s="121">
        <f>J978*J980</f>
        <v>0</v>
      </c>
      <c r="L980" s="122"/>
    </row>
    <row r="981" spans="1:12" s="5" customFormat="1" ht="5.0999999999999996" customHeight="1" x14ac:dyDescent="0.3">
      <c r="A981" s="81"/>
      <c r="B981" s="217"/>
      <c r="C981" s="217"/>
      <c r="D981" s="263"/>
      <c r="E981" s="300"/>
      <c r="F981" s="82"/>
      <c r="G981" s="82"/>
      <c r="H981" s="82"/>
      <c r="I981" s="119"/>
      <c r="J981" s="362"/>
      <c r="K981" s="362"/>
      <c r="L981" s="82"/>
    </row>
    <row r="982" spans="1:12" s="5" customFormat="1" ht="16.5" customHeight="1" x14ac:dyDescent="0.3">
      <c r="A982" s="81"/>
      <c r="B982" s="218" t="s">
        <v>16</v>
      </c>
      <c r="C982" s="218"/>
      <c r="D982" s="263"/>
      <c r="E982" s="300" t="s">
        <v>17</v>
      </c>
      <c r="F982" s="82"/>
      <c r="G982" s="82"/>
      <c r="H982" s="82"/>
      <c r="I982" s="118" t="s">
        <v>27</v>
      </c>
      <c r="J982" s="366">
        <f>((J978/1.11)+(K980/1.11))*11%</f>
        <v>1173230.2702702701</v>
      </c>
      <c r="K982" s="367"/>
      <c r="L982" s="123"/>
    </row>
    <row r="983" spans="1:12" s="5" customFormat="1" ht="5.0999999999999996" customHeight="1" x14ac:dyDescent="0.3">
      <c r="A983" s="81"/>
      <c r="B983" s="217"/>
      <c r="C983" s="217"/>
      <c r="D983" s="263"/>
      <c r="E983" s="300"/>
      <c r="F983" s="82"/>
      <c r="G983" s="82"/>
      <c r="H983" s="82"/>
      <c r="I983" s="119"/>
      <c r="J983" s="362"/>
      <c r="K983" s="362"/>
      <c r="L983" s="82"/>
    </row>
    <row r="984" spans="1:12" s="5" customFormat="1" ht="16.5" customHeight="1" x14ac:dyDescent="0.3">
      <c r="A984" s="81"/>
      <c r="B984" s="219"/>
      <c r="C984" s="247"/>
      <c r="D984" s="263"/>
      <c r="E984" s="300"/>
      <c r="F984" s="82"/>
      <c r="G984" s="82"/>
      <c r="H984" s="82"/>
      <c r="I984" s="118" t="s">
        <v>18</v>
      </c>
      <c r="J984" s="124"/>
      <c r="K984" s="125">
        <f>J978-K980</f>
        <v>11838960</v>
      </c>
      <c r="L984" s="123"/>
    </row>
    <row r="985" spans="1:12" s="5" customFormat="1" ht="7.5" customHeight="1" x14ac:dyDescent="0.25">
      <c r="A985" s="126"/>
      <c r="B985" s="220"/>
      <c r="C985" s="220"/>
      <c r="D985" s="221"/>
      <c r="E985" s="305"/>
      <c r="F985" s="319"/>
      <c r="G985" s="82"/>
      <c r="H985" s="82"/>
      <c r="I985" s="128"/>
      <c r="J985" s="127"/>
      <c r="K985" s="319"/>
      <c r="L985" s="116"/>
    </row>
    <row r="986" spans="1:12" s="5" customFormat="1" ht="13.5" customHeight="1" x14ac:dyDescent="0.25">
      <c r="A986" s="81"/>
      <c r="B986" s="221" t="s">
        <v>19</v>
      </c>
      <c r="C986" s="220"/>
      <c r="D986" s="221"/>
      <c r="E986" s="300"/>
      <c r="F986" s="82"/>
      <c r="G986" s="82"/>
      <c r="H986" s="187"/>
      <c r="I986" s="188" t="s">
        <v>29</v>
      </c>
      <c r="J986" s="368" t="str">
        <f>J948</f>
        <v>NOVI / CONDRO</v>
      </c>
      <c r="K986" s="369"/>
      <c r="L986" s="82"/>
    </row>
    <row r="987" spans="1:12" s="5" customFormat="1" ht="13.5" customHeight="1" x14ac:dyDescent="0.25">
      <c r="A987" s="126"/>
      <c r="B987" s="222"/>
      <c r="C987" s="248"/>
      <c r="D987" s="221"/>
      <c r="E987" s="300"/>
      <c r="F987" s="82"/>
      <c r="G987" s="82"/>
      <c r="H987" s="187"/>
      <c r="I987" s="189" t="s">
        <v>28</v>
      </c>
      <c r="J987" s="368"/>
      <c r="K987" s="369"/>
      <c r="L987" s="116"/>
    </row>
    <row r="988" spans="1:12" s="5" customFormat="1" ht="7.5" customHeight="1" x14ac:dyDescent="0.25">
      <c r="A988" s="126"/>
      <c r="B988" s="222"/>
      <c r="C988" s="248"/>
      <c r="D988" s="221"/>
      <c r="E988" s="300"/>
      <c r="F988" s="82"/>
      <c r="G988" s="82"/>
      <c r="H988" s="187"/>
      <c r="I988" s="189"/>
      <c r="J988" s="191"/>
      <c r="K988" s="191"/>
      <c r="L988" s="116"/>
    </row>
    <row r="989" spans="1:12" ht="7.5" customHeight="1" x14ac:dyDescent="0.25">
      <c r="A989" s="129"/>
      <c r="B989" s="223"/>
      <c r="C989" s="223"/>
      <c r="D989" s="266"/>
      <c r="E989" s="306"/>
      <c r="F989" s="130"/>
      <c r="G989" s="130"/>
      <c r="H989" s="130"/>
      <c r="I989" s="131"/>
      <c r="J989" s="131"/>
      <c r="K989" s="130"/>
      <c r="L989" s="130"/>
    </row>
    <row r="990" spans="1:12" s="5" customFormat="1" ht="16.5" customHeight="1" x14ac:dyDescent="0.3">
      <c r="A990" s="132"/>
      <c r="B990" s="224" t="s">
        <v>0</v>
      </c>
      <c r="C990" s="249"/>
      <c r="D990" s="282" t="str">
        <f>D952</f>
        <v>AM</v>
      </c>
      <c r="E990" s="317">
        <f>E914</f>
        <v>22090009</v>
      </c>
      <c r="F990" s="133"/>
      <c r="G990" s="134" t="s">
        <v>2</v>
      </c>
      <c r="H990" s="370" t="str">
        <f>H952</f>
        <v>CV TRINITY CENTRAAL</v>
      </c>
      <c r="I990" s="370"/>
      <c r="J990" s="370"/>
      <c r="K990" s="371"/>
      <c r="L990" s="135"/>
    </row>
    <row r="991" spans="1:12" s="5" customFormat="1" ht="7.5" customHeight="1" x14ac:dyDescent="0.3">
      <c r="A991" s="132"/>
      <c r="B991" s="225"/>
      <c r="C991" s="250"/>
      <c r="D991" s="257"/>
      <c r="E991" s="308"/>
      <c r="F991" s="374" t="s">
        <v>3</v>
      </c>
      <c r="G991" s="136"/>
      <c r="H991" s="372"/>
      <c r="I991" s="372"/>
      <c r="J991" s="372"/>
      <c r="K991" s="373"/>
      <c r="L991" s="135"/>
    </row>
    <row r="992" spans="1:12" s="5" customFormat="1" ht="16.5" customHeight="1" x14ac:dyDescent="0.3">
      <c r="A992" s="132"/>
      <c r="B992" s="224" t="s">
        <v>4</v>
      </c>
      <c r="C992" s="249"/>
      <c r="D992" s="375">
        <f>D954</f>
        <v>44816</v>
      </c>
      <c r="E992" s="376"/>
      <c r="F992" s="374"/>
      <c r="G992" s="137"/>
      <c r="H992" s="377"/>
      <c r="I992" s="377"/>
      <c r="J992" s="377"/>
      <c r="K992" s="378"/>
      <c r="L992" s="137"/>
    </row>
    <row r="993" spans="1:12" s="5" customFormat="1" ht="7.5" customHeight="1" x14ac:dyDescent="0.3">
      <c r="A993" s="132"/>
      <c r="B993" s="225"/>
      <c r="C993" s="250"/>
      <c r="D993" s="257"/>
      <c r="E993" s="308"/>
      <c r="F993" s="374"/>
      <c r="G993" s="137"/>
      <c r="H993" s="379" t="str">
        <f>H955</f>
        <v>PURWOKERTO</v>
      </c>
      <c r="I993" s="379"/>
      <c r="J993" s="379"/>
      <c r="K993" s="380"/>
      <c r="L993" s="138"/>
    </row>
    <row r="994" spans="1:12" s="5" customFormat="1" ht="16.5" customHeight="1" x14ac:dyDescent="0.4">
      <c r="A994" s="132"/>
      <c r="B994" s="224" t="s">
        <v>5</v>
      </c>
      <c r="C994" s="249"/>
      <c r="D994" s="283" t="str">
        <f>D956</f>
        <v>KO 0885</v>
      </c>
      <c r="E994" s="307"/>
      <c r="F994" s="139"/>
      <c r="G994" s="140"/>
      <c r="H994" s="381"/>
      <c r="I994" s="381"/>
      <c r="J994" s="381"/>
      <c r="K994" s="382"/>
      <c r="L994" s="138"/>
    </row>
    <row r="995" spans="1:12" s="5" customFormat="1" ht="7.5" customHeight="1" x14ac:dyDescent="0.45">
      <c r="A995" s="132"/>
      <c r="B995" s="226"/>
      <c r="C995" s="251"/>
      <c r="D995" s="267"/>
      <c r="E995" s="309"/>
      <c r="F995" s="141"/>
      <c r="G995" s="133"/>
      <c r="H995" s="133"/>
      <c r="I995" s="142"/>
      <c r="J995" s="142"/>
      <c r="K995" s="143"/>
      <c r="L995" s="133"/>
    </row>
    <row r="996" spans="1:12" s="5" customFormat="1" ht="14.25" thickBot="1" x14ac:dyDescent="0.3">
      <c r="A996" s="132"/>
      <c r="B996" s="227" t="s">
        <v>6</v>
      </c>
      <c r="C996" s="227" t="s">
        <v>7</v>
      </c>
      <c r="D996" s="284" t="s">
        <v>8</v>
      </c>
      <c r="E996" s="268"/>
      <c r="F996" s="145" t="s">
        <v>9</v>
      </c>
      <c r="G996" s="146"/>
      <c r="H996" s="144" t="s">
        <v>10</v>
      </c>
      <c r="I996" s="147" t="s">
        <v>11</v>
      </c>
      <c r="J996" s="147" t="s">
        <v>12</v>
      </c>
      <c r="K996" s="148" t="s">
        <v>13</v>
      </c>
      <c r="L996" s="149"/>
    </row>
    <row r="997" spans="1:12" s="5" customFormat="1" ht="9.9499999999999993" customHeight="1" thickTop="1" x14ac:dyDescent="0.25">
      <c r="A997" s="132"/>
      <c r="B997" s="228"/>
      <c r="C997" s="252"/>
      <c r="D997" s="285"/>
      <c r="E997" s="269"/>
      <c r="F997" s="151"/>
      <c r="G997" s="152"/>
      <c r="H997" s="150"/>
      <c r="I997" s="153"/>
      <c r="J997" s="153"/>
      <c r="K997" s="154"/>
      <c r="L997" s="149"/>
    </row>
    <row r="998" spans="1:12" s="5" customFormat="1" ht="14.1" customHeight="1" x14ac:dyDescent="0.25">
      <c r="A998" s="155">
        <v>1</v>
      </c>
      <c r="B998" s="193">
        <f t="shared" ref="B998:D998" si="164">B960</f>
        <v>20</v>
      </c>
      <c r="C998" s="193" t="str">
        <f t="shared" si="164"/>
        <v>LSN</v>
      </c>
      <c r="D998" s="286">
        <f t="shared" si="164"/>
        <v>1</v>
      </c>
      <c r="E998" s="310" t="str">
        <f>E922</f>
        <v>STAPLER KENKO HD-10 D</v>
      </c>
      <c r="F998" s="156"/>
      <c r="G998" s="157"/>
      <c r="H998" s="158">
        <f t="shared" ref="H998:J998" si="165">H960</f>
        <v>117600</v>
      </c>
      <c r="I998" s="159">
        <f t="shared" si="165"/>
        <v>0.13</v>
      </c>
      <c r="J998" s="159">
        <f t="shared" si="165"/>
        <v>0</v>
      </c>
      <c r="K998" s="160">
        <f t="shared" ref="K998:K1013" si="166">(B998*H998-((B998*H998)*I998))-((B998*H998-((B998*H998)*I998))*J998)</f>
        <v>2046240</v>
      </c>
      <c r="L998" s="149"/>
    </row>
    <row r="999" spans="1:12" s="5" customFormat="1" ht="14.1" customHeight="1" x14ac:dyDescent="0.25">
      <c r="A999" s="155">
        <v>2</v>
      </c>
      <c r="B999" s="193">
        <f t="shared" ref="B999:D999" si="167">B961</f>
        <v>120</v>
      </c>
      <c r="C999" s="193" t="str">
        <f t="shared" si="167"/>
        <v>LSN</v>
      </c>
      <c r="D999" s="286">
        <f t="shared" si="167"/>
        <v>2</v>
      </c>
      <c r="E999" s="310" t="str">
        <f t="shared" ref="E999:E1013" si="168">E923</f>
        <v>ISI CUTTER 18 MM KENKO L-150 (BESAR)</v>
      </c>
      <c r="F999" s="156"/>
      <c r="G999" s="157"/>
      <c r="H999" s="158">
        <f t="shared" ref="H999:J999" si="169">H961</f>
        <v>64800</v>
      </c>
      <c r="I999" s="159">
        <f t="shared" si="169"/>
        <v>0.13</v>
      </c>
      <c r="J999" s="159">
        <f t="shared" si="169"/>
        <v>0</v>
      </c>
      <c r="K999" s="160">
        <f t="shared" si="166"/>
        <v>6765120</v>
      </c>
      <c r="L999" s="149"/>
    </row>
    <row r="1000" spans="1:12" s="5" customFormat="1" ht="14.1" customHeight="1" x14ac:dyDescent="0.25">
      <c r="A1000" s="155">
        <v>3</v>
      </c>
      <c r="B1000" s="193">
        <f t="shared" ref="B1000:D1000" si="170">B962</f>
        <v>40</v>
      </c>
      <c r="C1000" s="193" t="str">
        <f t="shared" si="170"/>
        <v>LSN</v>
      </c>
      <c r="D1000" s="286">
        <f t="shared" si="170"/>
        <v>2</v>
      </c>
      <c r="E1000" s="310" t="str">
        <f t="shared" si="168"/>
        <v>STAPLER KENKO HD-10</v>
      </c>
      <c r="F1000" s="156"/>
      <c r="G1000" s="157"/>
      <c r="H1000" s="158">
        <f t="shared" ref="H1000:J1000" si="171">H962</f>
        <v>87000</v>
      </c>
      <c r="I1000" s="159">
        <f t="shared" si="171"/>
        <v>0.13</v>
      </c>
      <c r="J1000" s="159">
        <f t="shared" si="171"/>
        <v>0</v>
      </c>
      <c r="K1000" s="160">
        <f t="shared" si="166"/>
        <v>3027600</v>
      </c>
      <c r="L1000" s="149"/>
    </row>
    <row r="1001" spans="1:12" s="5" customFormat="1" ht="14.1" customHeight="1" x14ac:dyDescent="0.25">
      <c r="A1001" s="155">
        <v>4</v>
      </c>
      <c r="B1001" s="193">
        <f t="shared" ref="B1001:D1001" si="172">B963</f>
        <v>0</v>
      </c>
      <c r="C1001" s="193">
        <f t="shared" si="172"/>
        <v>0</v>
      </c>
      <c r="D1001" s="286">
        <f t="shared" si="172"/>
        <v>0</v>
      </c>
      <c r="E1001" s="310">
        <f t="shared" si="168"/>
        <v>0</v>
      </c>
      <c r="F1001" s="156"/>
      <c r="G1001" s="157"/>
      <c r="H1001" s="158">
        <f t="shared" ref="H1001:J1001" si="173">H963</f>
        <v>0</v>
      </c>
      <c r="I1001" s="159">
        <f t="shared" si="173"/>
        <v>0</v>
      </c>
      <c r="J1001" s="159">
        <f t="shared" si="173"/>
        <v>0</v>
      </c>
      <c r="K1001" s="160">
        <f t="shared" si="166"/>
        <v>0</v>
      </c>
      <c r="L1001" s="149"/>
    </row>
    <row r="1002" spans="1:12" s="5" customFormat="1" ht="14.1" customHeight="1" x14ac:dyDescent="0.25">
      <c r="A1002" s="155">
        <v>5</v>
      </c>
      <c r="B1002" s="193">
        <f t="shared" ref="B1002:D1002" si="174">B964</f>
        <v>0</v>
      </c>
      <c r="C1002" s="193">
        <f t="shared" si="174"/>
        <v>0</v>
      </c>
      <c r="D1002" s="286">
        <f t="shared" si="174"/>
        <v>0</v>
      </c>
      <c r="E1002" s="310">
        <f t="shared" si="168"/>
        <v>0</v>
      </c>
      <c r="F1002" s="156"/>
      <c r="G1002" s="157"/>
      <c r="H1002" s="158">
        <f t="shared" ref="H1002:J1002" si="175">H964</f>
        <v>0</v>
      </c>
      <c r="I1002" s="159">
        <f t="shared" si="175"/>
        <v>0</v>
      </c>
      <c r="J1002" s="159">
        <f t="shared" si="175"/>
        <v>0</v>
      </c>
      <c r="K1002" s="160">
        <f t="shared" si="166"/>
        <v>0</v>
      </c>
      <c r="L1002" s="149"/>
    </row>
    <row r="1003" spans="1:12" s="5" customFormat="1" ht="14.1" customHeight="1" x14ac:dyDescent="0.25">
      <c r="A1003" s="155">
        <v>6</v>
      </c>
      <c r="B1003" s="193">
        <f t="shared" ref="B1003:D1003" si="176">B965</f>
        <v>0</v>
      </c>
      <c r="C1003" s="193">
        <f t="shared" si="176"/>
        <v>0</v>
      </c>
      <c r="D1003" s="286">
        <f t="shared" si="176"/>
        <v>0</v>
      </c>
      <c r="E1003" s="310">
        <f t="shared" si="168"/>
        <v>0</v>
      </c>
      <c r="F1003" s="156"/>
      <c r="G1003" s="157"/>
      <c r="H1003" s="158">
        <f t="shared" ref="H1003:J1003" si="177">H965</f>
        <v>0</v>
      </c>
      <c r="I1003" s="159">
        <f t="shared" si="177"/>
        <v>0</v>
      </c>
      <c r="J1003" s="159">
        <f t="shared" si="177"/>
        <v>0</v>
      </c>
      <c r="K1003" s="160">
        <f t="shared" si="166"/>
        <v>0</v>
      </c>
      <c r="L1003" s="149"/>
    </row>
    <row r="1004" spans="1:12" s="5" customFormat="1" ht="14.1" customHeight="1" x14ac:dyDescent="0.25">
      <c r="A1004" s="155">
        <v>7</v>
      </c>
      <c r="B1004" s="193">
        <f t="shared" ref="B1004:D1004" si="178">B966</f>
        <v>0</v>
      </c>
      <c r="C1004" s="193">
        <f t="shared" si="178"/>
        <v>0</v>
      </c>
      <c r="D1004" s="286">
        <f t="shared" si="178"/>
        <v>0</v>
      </c>
      <c r="E1004" s="310">
        <f t="shared" si="168"/>
        <v>0</v>
      </c>
      <c r="F1004" s="156"/>
      <c r="G1004" s="157"/>
      <c r="H1004" s="158">
        <f t="shared" ref="H1004:J1004" si="179">H966</f>
        <v>0</v>
      </c>
      <c r="I1004" s="159">
        <f t="shared" si="179"/>
        <v>0</v>
      </c>
      <c r="J1004" s="159">
        <f t="shared" si="179"/>
        <v>0</v>
      </c>
      <c r="K1004" s="160">
        <f t="shared" si="166"/>
        <v>0</v>
      </c>
      <c r="L1004" s="149"/>
    </row>
    <row r="1005" spans="1:12" s="5" customFormat="1" ht="14.1" customHeight="1" x14ac:dyDescent="0.25">
      <c r="A1005" s="155">
        <v>8</v>
      </c>
      <c r="B1005" s="193">
        <f t="shared" ref="B1005:D1005" si="180">B967</f>
        <v>0</v>
      </c>
      <c r="C1005" s="193">
        <f t="shared" si="180"/>
        <v>0</v>
      </c>
      <c r="D1005" s="286">
        <f t="shared" si="180"/>
        <v>0</v>
      </c>
      <c r="E1005" s="310">
        <f t="shared" si="168"/>
        <v>0</v>
      </c>
      <c r="F1005" s="156"/>
      <c r="G1005" s="157"/>
      <c r="H1005" s="158">
        <f t="shared" ref="H1005:J1005" si="181">H967</f>
        <v>0</v>
      </c>
      <c r="I1005" s="159">
        <f t="shared" si="181"/>
        <v>0</v>
      </c>
      <c r="J1005" s="159">
        <f t="shared" si="181"/>
        <v>0</v>
      </c>
      <c r="K1005" s="160">
        <f t="shared" si="166"/>
        <v>0</v>
      </c>
      <c r="L1005" s="149"/>
    </row>
    <row r="1006" spans="1:12" s="5" customFormat="1" ht="14.1" customHeight="1" x14ac:dyDescent="0.25">
      <c r="A1006" s="155">
        <v>9</v>
      </c>
      <c r="B1006" s="193">
        <f t="shared" ref="B1006:D1006" si="182">B968</f>
        <v>0</v>
      </c>
      <c r="C1006" s="193">
        <f t="shared" si="182"/>
        <v>0</v>
      </c>
      <c r="D1006" s="286">
        <f t="shared" si="182"/>
        <v>0</v>
      </c>
      <c r="E1006" s="310">
        <f t="shared" si="168"/>
        <v>0</v>
      </c>
      <c r="F1006" s="156"/>
      <c r="G1006" s="157"/>
      <c r="H1006" s="158">
        <f t="shared" ref="H1006:J1006" si="183">H968</f>
        <v>0</v>
      </c>
      <c r="I1006" s="159">
        <f t="shared" si="183"/>
        <v>0</v>
      </c>
      <c r="J1006" s="159">
        <f t="shared" si="183"/>
        <v>0</v>
      </c>
      <c r="K1006" s="160">
        <f t="shared" si="166"/>
        <v>0</v>
      </c>
      <c r="L1006" s="149"/>
    </row>
    <row r="1007" spans="1:12" s="5" customFormat="1" ht="14.1" customHeight="1" x14ac:dyDescent="0.25">
      <c r="A1007" s="155">
        <v>10</v>
      </c>
      <c r="B1007" s="193">
        <f t="shared" ref="B1007:D1007" si="184">B969</f>
        <v>0</v>
      </c>
      <c r="C1007" s="193">
        <f t="shared" si="184"/>
        <v>0</v>
      </c>
      <c r="D1007" s="286">
        <f t="shared" si="184"/>
        <v>0</v>
      </c>
      <c r="E1007" s="310">
        <f t="shared" si="168"/>
        <v>0</v>
      </c>
      <c r="F1007" s="156"/>
      <c r="G1007" s="157"/>
      <c r="H1007" s="158">
        <f t="shared" ref="H1007:J1007" si="185">H969</f>
        <v>0</v>
      </c>
      <c r="I1007" s="159">
        <f t="shared" si="185"/>
        <v>0</v>
      </c>
      <c r="J1007" s="159">
        <f t="shared" si="185"/>
        <v>0</v>
      </c>
      <c r="K1007" s="160">
        <f t="shared" si="166"/>
        <v>0</v>
      </c>
      <c r="L1007" s="149"/>
    </row>
    <row r="1008" spans="1:12" s="5" customFormat="1" ht="14.1" customHeight="1" x14ac:dyDescent="0.25">
      <c r="A1008" s="155">
        <v>11</v>
      </c>
      <c r="B1008" s="193">
        <f t="shared" ref="B1008:D1008" si="186">B970</f>
        <v>0</v>
      </c>
      <c r="C1008" s="193">
        <f t="shared" si="186"/>
        <v>0</v>
      </c>
      <c r="D1008" s="286">
        <f t="shared" si="186"/>
        <v>0</v>
      </c>
      <c r="E1008" s="310">
        <f t="shared" si="168"/>
        <v>0</v>
      </c>
      <c r="F1008" s="156"/>
      <c r="G1008" s="157"/>
      <c r="H1008" s="158">
        <f t="shared" ref="H1008:J1008" si="187">H970</f>
        <v>0</v>
      </c>
      <c r="I1008" s="159">
        <f t="shared" si="187"/>
        <v>0</v>
      </c>
      <c r="J1008" s="159">
        <f t="shared" si="187"/>
        <v>0</v>
      </c>
      <c r="K1008" s="160">
        <f t="shared" si="166"/>
        <v>0</v>
      </c>
      <c r="L1008" s="149"/>
    </row>
    <row r="1009" spans="1:12" s="5" customFormat="1" ht="14.1" customHeight="1" x14ac:dyDescent="0.25">
      <c r="A1009" s="155">
        <v>12</v>
      </c>
      <c r="B1009" s="193">
        <f t="shared" ref="B1009:D1009" si="188">B971</f>
        <v>0</v>
      </c>
      <c r="C1009" s="193">
        <f t="shared" si="188"/>
        <v>0</v>
      </c>
      <c r="D1009" s="286">
        <f t="shared" si="188"/>
        <v>0</v>
      </c>
      <c r="E1009" s="310">
        <f t="shared" si="168"/>
        <v>0</v>
      </c>
      <c r="F1009" s="156"/>
      <c r="G1009" s="157"/>
      <c r="H1009" s="158">
        <f t="shared" ref="H1009:J1009" si="189">H971</f>
        <v>0</v>
      </c>
      <c r="I1009" s="159">
        <f t="shared" si="189"/>
        <v>0</v>
      </c>
      <c r="J1009" s="159">
        <f t="shared" si="189"/>
        <v>0</v>
      </c>
      <c r="K1009" s="160">
        <f t="shared" si="166"/>
        <v>0</v>
      </c>
      <c r="L1009" s="149"/>
    </row>
    <row r="1010" spans="1:12" s="5" customFormat="1" ht="14.1" customHeight="1" x14ac:dyDescent="0.25">
      <c r="A1010" s="155">
        <v>13</v>
      </c>
      <c r="B1010" s="193">
        <f t="shared" ref="B1010:D1010" si="190">B972</f>
        <v>0</v>
      </c>
      <c r="C1010" s="193">
        <f t="shared" si="190"/>
        <v>0</v>
      </c>
      <c r="D1010" s="286">
        <f t="shared" si="190"/>
        <v>0</v>
      </c>
      <c r="E1010" s="310">
        <f t="shared" si="168"/>
        <v>0</v>
      </c>
      <c r="F1010" s="156"/>
      <c r="G1010" s="157"/>
      <c r="H1010" s="158">
        <f t="shared" ref="H1010:J1010" si="191">H972</f>
        <v>0</v>
      </c>
      <c r="I1010" s="159">
        <f t="shared" si="191"/>
        <v>0</v>
      </c>
      <c r="J1010" s="159">
        <f t="shared" si="191"/>
        <v>0</v>
      </c>
      <c r="K1010" s="160">
        <f t="shared" si="166"/>
        <v>0</v>
      </c>
      <c r="L1010" s="149"/>
    </row>
    <row r="1011" spans="1:12" s="5" customFormat="1" ht="14.1" customHeight="1" x14ac:dyDescent="0.25">
      <c r="A1011" s="155">
        <v>14</v>
      </c>
      <c r="B1011" s="193">
        <f t="shared" ref="B1011:D1011" si="192">B973</f>
        <v>0</v>
      </c>
      <c r="C1011" s="193">
        <f t="shared" si="192"/>
        <v>0</v>
      </c>
      <c r="D1011" s="286">
        <f t="shared" si="192"/>
        <v>0</v>
      </c>
      <c r="E1011" s="310">
        <f t="shared" si="168"/>
        <v>0</v>
      </c>
      <c r="F1011" s="156"/>
      <c r="G1011" s="157"/>
      <c r="H1011" s="158">
        <f t="shared" ref="H1011:J1011" si="193">H973</f>
        <v>0</v>
      </c>
      <c r="I1011" s="159">
        <f t="shared" si="193"/>
        <v>0</v>
      </c>
      <c r="J1011" s="159">
        <f t="shared" si="193"/>
        <v>0</v>
      </c>
      <c r="K1011" s="160">
        <f t="shared" si="166"/>
        <v>0</v>
      </c>
      <c r="L1011" s="149"/>
    </row>
    <row r="1012" spans="1:12" s="5" customFormat="1" ht="14.1" customHeight="1" x14ac:dyDescent="0.25">
      <c r="A1012" s="155">
        <v>15</v>
      </c>
      <c r="B1012" s="193">
        <f t="shared" ref="B1012:D1012" si="194">B974</f>
        <v>0</v>
      </c>
      <c r="C1012" s="193">
        <f t="shared" si="194"/>
        <v>0</v>
      </c>
      <c r="D1012" s="286">
        <f t="shared" si="194"/>
        <v>0</v>
      </c>
      <c r="E1012" s="310">
        <f t="shared" si="168"/>
        <v>0</v>
      </c>
      <c r="F1012" s="156"/>
      <c r="G1012" s="157"/>
      <c r="H1012" s="158">
        <f t="shared" ref="H1012:J1012" si="195">H974</f>
        <v>0</v>
      </c>
      <c r="I1012" s="159">
        <f t="shared" si="195"/>
        <v>0</v>
      </c>
      <c r="J1012" s="159">
        <f t="shared" si="195"/>
        <v>0</v>
      </c>
      <c r="K1012" s="160">
        <f t="shared" si="166"/>
        <v>0</v>
      </c>
      <c r="L1012" s="149"/>
    </row>
    <row r="1013" spans="1:12" s="5" customFormat="1" ht="14.1" customHeight="1" x14ac:dyDescent="0.25">
      <c r="A1013" s="155">
        <v>16</v>
      </c>
      <c r="B1013" s="193">
        <f t="shared" ref="B1013:D1013" si="196">B975</f>
        <v>0</v>
      </c>
      <c r="C1013" s="193">
        <f t="shared" si="196"/>
        <v>0</v>
      </c>
      <c r="D1013" s="286">
        <f t="shared" si="196"/>
        <v>0</v>
      </c>
      <c r="E1013" s="310">
        <f t="shared" si="168"/>
        <v>0</v>
      </c>
      <c r="F1013" s="156"/>
      <c r="G1013" s="157"/>
      <c r="H1013" s="158">
        <f t="shared" ref="H1013:J1013" si="197">H975</f>
        <v>0</v>
      </c>
      <c r="I1013" s="159">
        <f t="shared" si="197"/>
        <v>0</v>
      </c>
      <c r="J1013" s="159">
        <f t="shared" si="197"/>
        <v>0</v>
      </c>
      <c r="K1013" s="160">
        <f t="shared" si="166"/>
        <v>0</v>
      </c>
      <c r="L1013" s="149"/>
    </row>
    <row r="1014" spans="1:12" s="5" customFormat="1" ht="9.9499999999999993" customHeight="1" x14ac:dyDescent="0.25">
      <c r="A1014" s="132"/>
      <c r="B1014" s="229"/>
      <c r="C1014" s="229"/>
      <c r="D1014" s="287"/>
      <c r="E1014" s="312"/>
      <c r="F1014" s="161"/>
      <c r="G1014" s="162"/>
      <c r="H1014" s="163"/>
      <c r="I1014" s="164"/>
      <c r="J1014" s="164"/>
      <c r="K1014" s="165"/>
      <c r="L1014" s="149"/>
    </row>
    <row r="1015" spans="1:12" s="5" customFormat="1" ht="5.0999999999999996" customHeight="1" x14ac:dyDescent="0.25">
      <c r="A1015" s="132"/>
      <c r="B1015" s="230"/>
      <c r="C1015" s="230"/>
      <c r="D1015" s="235"/>
      <c r="E1015" s="313"/>
      <c r="F1015" s="167"/>
      <c r="G1015" s="167"/>
      <c r="H1015" s="167"/>
      <c r="I1015" s="168"/>
      <c r="J1015" s="383"/>
      <c r="K1015" s="358"/>
      <c r="L1015" s="133"/>
    </row>
    <row r="1016" spans="1:12" s="5" customFormat="1" ht="16.5" customHeight="1" x14ac:dyDescent="0.3">
      <c r="A1016" s="132"/>
      <c r="B1016" s="231"/>
      <c r="C1016" s="231"/>
      <c r="D1016" s="267"/>
      <c r="E1016" s="309"/>
      <c r="F1016" s="133"/>
      <c r="G1016" s="133"/>
      <c r="H1016" s="133"/>
      <c r="I1016" s="169" t="s">
        <v>14</v>
      </c>
      <c r="J1016" s="384">
        <f>SUM(K998:K1013)</f>
        <v>11838960</v>
      </c>
      <c r="K1016" s="385"/>
      <c r="L1016" s="149"/>
    </row>
    <row r="1017" spans="1:12" s="5" customFormat="1" ht="5.0999999999999996" customHeight="1" x14ac:dyDescent="0.3">
      <c r="A1017" s="132"/>
      <c r="B1017" s="231"/>
      <c r="C1017" s="231"/>
      <c r="D1017" s="267"/>
      <c r="E1017" s="309"/>
      <c r="F1017" s="133"/>
      <c r="G1017" s="133"/>
      <c r="H1017" s="133"/>
      <c r="I1017" s="170"/>
      <c r="J1017" s="386"/>
      <c r="K1017" s="386"/>
      <c r="L1017" s="133"/>
    </row>
    <row r="1018" spans="1:12" s="5" customFormat="1" ht="16.5" customHeight="1" x14ac:dyDescent="0.3">
      <c r="A1018" s="132"/>
      <c r="B1018" s="231"/>
      <c r="C1018" s="231"/>
      <c r="D1018" s="267"/>
      <c r="E1018" s="309"/>
      <c r="F1018" s="133"/>
      <c r="G1018" s="133"/>
      <c r="H1018" s="133"/>
      <c r="I1018" s="169" t="s">
        <v>15</v>
      </c>
      <c r="J1018" s="171">
        <f>J980</f>
        <v>0</v>
      </c>
      <c r="K1018" s="172">
        <f>J1016*J1018</f>
        <v>0</v>
      </c>
      <c r="L1018" s="173"/>
    </row>
    <row r="1019" spans="1:12" s="5" customFormat="1" ht="5.0999999999999996" customHeight="1" x14ac:dyDescent="0.3">
      <c r="A1019" s="132"/>
      <c r="B1019" s="231"/>
      <c r="C1019" s="231"/>
      <c r="D1019" s="267"/>
      <c r="E1019" s="309"/>
      <c r="F1019" s="133"/>
      <c r="G1019" s="133"/>
      <c r="H1019" s="133"/>
      <c r="I1019" s="170"/>
      <c r="J1019" s="358"/>
      <c r="K1019" s="358"/>
      <c r="L1019" s="133"/>
    </row>
    <row r="1020" spans="1:12" s="5" customFormat="1" ht="16.5" customHeight="1" x14ac:dyDescent="0.3">
      <c r="A1020" s="132"/>
      <c r="B1020" s="232" t="s">
        <v>16</v>
      </c>
      <c r="C1020" s="232"/>
      <c r="D1020" s="267"/>
      <c r="E1020" s="309" t="s">
        <v>17</v>
      </c>
      <c r="F1020" s="133"/>
      <c r="G1020" s="133"/>
      <c r="H1020" s="133"/>
      <c r="I1020" s="169" t="s">
        <v>27</v>
      </c>
      <c r="J1020" s="356">
        <f>((J1016/1.11)+(K1018/1.11))*11%</f>
        <v>1173230.2702702701</v>
      </c>
      <c r="K1020" s="357"/>
      <c r="L1020" s="174"/>
    </row>
    <row r="1021" spans="1:12" s="5" customFormat="1" ht="5.0999999999999996" customHeight="1" x14ac:dyDescent="0.3">
      <c r="A1021" s="132"/>
      <c r="B1021" s="231"/>
      <c r="C1021" s="231"/>
      <c r="D1021" s="267"/>
      <c r="E1021" s="309"/>
      <c r="F1021" s="133"/>
      <c r="G1021" s="133"/>
      <c r="H1021" s="133"/>
      <c r="I1021" s="170"/>
      <c r="J1021" s="358"/>
      <c r="K1021" s="358"/>
      <c r="L1021" s="133"/>
    </row>
    <row r="1022" spans="1:12" s="5" customFormat="1" ht="16.5" customHeight="1" x14ac:dyDescent="0.3">
      <c r="A1022" s="132"/>
      <c r="B1022" s="233"/>
      <c r="C1022" s="253"/>
      <c r="D1022" s="267"/>
      <c r="E1022" s="309"/>
      <c r="F1022" s="133"/>
      <c r="G1022" s="133"/>
      <c r="H1022" s="133"/>
      <c r="I1022" s="169" t="s">
        <v>18</v>
      </c>
      <c r="J1022" s="175"/>
      <c r="K1022" s="176">
        <f>J1016-K1018</f>
        <v>11838960</v>
      </c>
      <c r="L1022" s="174"/>
    </row>
    <row r="1023" spans="1:12" s="5" customFormat="1" ht="7.5" customHeight="1" x14ac:dyDescent="0.25">
      <c r="A1023" s="177"/>
      <c r="B1023" s="234"/>
      <c r="C1023" s="234"/>
      <c r="D1023" s="235"/>
      <c r="E1023" s="314"/>
      <c r="F1023" s="318"/>
      <c r="G1023" s="133"/>
      <c r="H1023" s="133"/>
      <c r="I1023" s="179"/>
      <c r="J1023" s="178"/>
      <c r="K1023" s="318"/>
      <c r="L1023" s="167"/>
    </row>
    <row r="1024" spans="1:12" s="5" customFormat="1" ht="13.5" customHeight="1" x14ac:dyDescent="0.25">
      <c r="A1024" s="132"/>
      <c r="B1024" s="235" t="s">
        <v>19</v>
      </c>
      <c r="C1024" s="234"/>
      <c r="D1024" s="235"/>
      <c r="E1024" s="309"/>
      <c r="F1024" s="133"/>
      <c r="G1024" s="133"/>
      <c r="H1024" s="184"/>
      <c r="I1024" s="185" t="s">
        <v>29</v>
      </c>
      <c r="J1024" s="359" t="str">
        <f>J986</f>
        <v>NOVI / CONDRO</v>
      </c>
      <c r="K1024" s="360"/>
      <c r="L1024" s="133"/>
    </row>
    <row r="1025" spans="1:12" s="5" customFormat="1" ht="13.5" customHeight="1" x14ac:dyDescent="0.25">
      <c r="A1025" s="177"/>
      <c r="B1025" s="236"/>
      <c r="C1025" s="254"/>
      <c r="D1025" s="235"/>
      <c r="E1025" s="309"/>
      <c r="F1025" s="133"/>
      <c r="G1025" s="133"/>
      <c r="H1025" s="184"/>
      <c r="I1025" s="186" t="s">
        <v>28</v>
      </c>
      <c r="J1025" s="359"/>
      <c r="K1025" s="360"/>
      <c r="L1025" s="167"/>
    </row>
    <row r="1026" spans="1:12" s="5" customFormat="1" ht="7.5" customHeight="1" x14ac:dyDescent="0.25">
      <c r="A1026" s="177"/>
      <c r="B1026" s="236"/>
      <c r="C1026" s="254"/>
      <c r="D1026" s="235"/>
      <c r="E1026" s="309"/>
      <c r="F1026" s="133"/>
      <c r="G1026" s="133"/>
      <c r="H1026" s="184"/>
      <c r="I1026" s="186"/>
      <c r="J1026" s="190"/>
      <c r="K1026" s="190"/>
      <c r="L1026" s="167"/>
    </row>
    <row r="1027" spans="1:12" ht="7.5" customHeight="1" x14ac:dyDescent="0.25">
      <c r="A1027" s="1"/>
      <c r="I1027" s="3"/>
      <c r="J1027" s="3"/>
    </row>
    <row r="1028" spans="1:12" s="5" customFormat="1" ht="16.5" customHeight="1" x14ac:dyDescent="0.3">
      <c r="A1028" s="4"/>
      <c r="B1028" s="195" t="s">
        <v>0</v>
      </c>
      <c r="C1028" s="237"/>
      <c r="D1028" s="270" t="s">
        <v>1</v>
      </c>
      <c r="E1028" s="315">
        <f>E914+1</f>
        <v>22090010</v>
      </c>
      <c r="G1028" s="6" t="s">
        <v>2</v>
      </c>
      <c r="H1028" s="387" t="s">
        <v>82</v>
      </c>
      <c r="I1028" s="387"/>
      <c r="J1028" s="387"/>
      <c r="K1028" s="388"/>
      <c r="L1028" s="7"/>
    </row>
    <row r="1029" spans="1:12" s="5" customFormat="1" ht="7.5" customHeight="1" x14ac:dyDescent="0.3">
      <c r="A1029" s="4"/>
      <c r="B1029" s="196"/>
      <c r="C1029" s="238"/>
      <c r="D1029" s="255"/>
      <c r="E1029" s="290"/>
      <c r="F1029" s="391" t="s">
        <v>3</v>
      </c>
      <c r="G1029" s="8"/>
      <c r="H1029" s="389"/>
      <c r="I1029" s="389"/>
      <c r="J1029" s="389"/>
      <c r="K1029" s="390"/>
      <c r="L1029" s="7"/>
    </row>
    <row r="1030" spans="1:12" s="5" customFormat="1" ht="16.5" customHeight="1" x14ac:dyDescent="0.3">
      <c r="A1030" s="4"/>
      <c r="B1030" s="195" t="s">
        <v>4</v>
      </c>
      <c r="C1030" s="237"/>
      <c r="D1030" s="392">
        <v>44816</v>
      </c>
      <c r="E1030" s="393"/>
      <c r="F1030" s="391"/>
      <c r="G1030" s="9"/>
      <c r="H1030" s="394" t="s">
        <v>83</v>
      </c>
      <c r="I1030" s="394"/>
      <c r="J1030" s="394"/>
      <c r="K1030" s="395"/>
      <c r="L1030" s="9"/>
    </row>
    <row r="1031" spans="1:12" s="5" customFormat="1" ht="7.5" customHeight="1" x14ac:dyDescent="0.3">
      <c r="A1031" s="4"/>
      <c r="B1031" s="196"/>
      <c r="C1031" s="238"/>
      <c r="D1031" s="255"/>
      <c r="E1031" s="290"/>
      <c r="F1031" s="391"/>
      <c r="G1031" s="9"/>
      <c r="H1031" s="396" t="s">
        <v>84</v>
      </c>
      <c r="I1031" s="396"/>
      <c r="J1031" s="396"/>
      <c r="K1031" s="397"/>
      <c r="L1031" s="10"/>
    </row>
    <row r="1032" spans="1:12" s="5" customFormat="1" ht="16.5" customHeight="1" x14ac:dyDescent="0.4">
      <c r="A1032" s="4"/>
      <c r="B1032" s="195" t="s">
        <v>5</v>
      </c>
      <c r="C1032" s="237"/>
      <c r="D1032" s="271" t="s">
        <v>81</v>
      </c>
      <c r="E1032" s="289"/>
      <c r="F1032" s="11"/>
      <c r="G1032" s="12"/>
      <c r="H1032" s="398"/>
      <c r="I1032" s="398"/>
      <c r="J1032" s="398"/>
      <c r="K1032" s="399"/>
      <c r="L1032" s="10"/>
    </row>
    <row r="1033" spans="1:12" s="5" customFormat="1" ht="7.5" customHeight="1" x14ac:dyDescent="0.45">
      <c r="A1033" s="4"/>
      <c r="B1033" s="197"/>
      <c r="C1033" s="239"/>
      <c r="D1033" s="259"/>
      <c r="E1033" s="291"/>
      <c r="F1033" s="13"/>
      <c r="I1033" s="14"/>
      <c r="J1033" s="14"/>
      <c r="K1033" s="15"/>
    </row>
    <row r="1034" spans="1:12" s="5" customFormat="1" ht="14.25" thickBot="1" x14ac:dyDescent="0.3">
      <c r="A1034" s="4"/>
      <c r="B1034" s="198" t="s">
        <v>6</v>
      </c>
      <c r="C1034" s="198" t="s">
        <v>7</v>
      </c>
      <c r="D1034" s="272" t="s">
        <v>8</v>
      </c>
      <c r="E1034" s="260"/>
      <c r="F1034" s="17" t="s">
        <v>9</v>
      </c>
      <c r="G1034" s="18"/>
      <c r="H1034" s="16" t="s">
        <v>10</v>
      </c>
      <c r="I1034" s="19" t="s">
        <v>11</v>
      </c>
      <c r="J1034" s="19" t="s">
        <v>12</v>
      </c>
      <c r="K1034" s="20" t="s">
        <v>13</v>
      </c>
      <c r="L1034" s="21"/>
    </row>
    <row r="1035" spans="1:12" s="5" customFormat="1" ht="9.9499999999999993" customHeight="1" thickTop="1" x14ac:dyDescent="0.25">
      <c r="A1035" s="4"/>
      <c r="B1035" s="199"/>
      <c r="C1035" s="240"/>
      <c r="D1035" s="273"/>
      <c r="E1035" s="261"/>
      <c r="F1035" s="23"/>
      <c r="G1035" s="24"/>
      <c r="H1035" s="22"/>
      <c r="I1035" s="25"/>
      <c r="J1035" s="25"/>
      <c r="K1035" s="26"/>
      <c r="L1035" s="21"/>
    </row>
    <row r="1036" spans="1:12" s="5" customFormat="1" ht="14.1" customHeight="1" x14ac:dyDescent="0.25">
      <c r="A1036" s="27">
        <v>1</v>
      </c>
      <c r="B1036" s="200">
        <v>20</v>
      </c>
      <c r="C1036" s="200" t="s">
        <v>34</v>
      </c>
      <c r="D1036" s="274">
        <v>1</v>
      </c>
      <c r="E1036" s="292" t="s">
        <v>80</v>
      </c>
      <c r="F1036" s="28"/>
      <c r="G1036" s="29"/>
      <c r="H1036" s="30">
        <v>87000</v>
      </c>
      <c r="I1036" s="31">
        <v>0.14499999999999999</v>
      </c>
      <c r="J1036" s="31"/>
      <c r="K1036" s="32">
        <f t="shared" ref="K1036:K1051" si="198">(B1036*H1036-((B1036*H1036)*I1036))-((B1036*H1036-((B1036*H1036)*I1036))*J1036)</f>
        <v>1487700</v>
      </c>
      <c r="L1036" s="21"/>
    </row>
    <row r="1037" spans="1:12" s="5" customFormat="1" ht="14.1" customHeight="1" x14ac:dyDescent="0.25">
      <c r="A1037" s="27">
        <v>2</v>
      </c>
      <c r="B1037" s="200"/>
      <c r="C1037" s="200"/>
      <c r="D1037" s="274"/>
      <c r="E1037" s="292"/>
      <c r="F1037" s="28"/>
      <c r="G1037" s="29"/>
      <c r="H1037" s="30"/>
      <c r="I1037" s="31"/>
      <c r="J1037" s="31"/>
      <c r="K1037" s="32">
        <f t="shared" si="198"/>
        <v>0</v>
      </c>
      <c r="L1037" s="21"/>
    </row>
    <row r="1038" spans="1:12" s="5" customFormat="1" ht="14.1" customHeight="1" x14ac:dyDescent="0.25">
      <c r="A1038" s="27">
        <v>3</v>
      </c>
      <c r="B1038" s="200"/>
      <c r="C1038" s="200"/>
      <c r="D1038" s="274"/>
      <c r="E1038" s="292"/>
      <c r="F1038" s="28"/>
      <c r="G1038" s="29"/>
      <c r="H1038" s="30"/>
      <c r="I1038" s="31"/>
      <c r="J1038" s="31"/>
      <c r="K1038" s="32">
        <f t="shared" si="198"/>
        <v>0</v>
      </c>
      <c r="L1038" s="21"/>
    </row>
    <row r="1039" spans="1:12" s="5" customFormat="1" ht="14.1" customHeight="1" x14ac:dyDescent="0.25">
      <c r="A1039" s="27">
        <v>4</v>
      </c>
      <c r="B1039" s="200"/>
      <c r="C1039" s="200"/>
      <c r="D1039" s="274"/>
      <c r="E1039" s="292"/>
      <c r="F1039" s="28"/>
      <c r="G1039" s="29"/>
      <c r="H1039" s="30"/>
      <c r="I1039" s="31"/>
      <c r="J1039" s="31"/>
      <c r="K1039" s="32">
        <f t="shared" si="198"/>
        <v>0</v>
      </c>
      <c r="L1039" s="21"/>
    </row>
    <row r="1040" spans="1:12" s="5" customFormat="1" ht="14.1" customHeight="1" x14ac:dyDescent="0.25">
      <c r="A1040" s="27">
        <v>5</v>
      </c>
      <c r="B1040" s="200"/>
      <c r="C1040" s="200"/>
      <c r="D1040" s="274"/>
      <c r="E1040" s="292"/>
      <c r="F1040" s="28"/>
      <c r="G1040" s="29"/>
      <c r="H1040" s="30"/>
      <c r="I1040" s="31"/>
      <c r="J1040" s="31"/>
      <c r="K1040" s="32">
        <f t="shared" si="198"/>
        <v>0</v>
      </c>
      <c r="L1040" s="21"/>
    </row>
    <row r="1041" spans="1:12" s="5" customFormat="1" ht="14.1" customHeight="1" x14ac:dyDescent="0.25">
      <c r="A1041" s="27">
        <v>6</v>
      </c>
      <c r="B1041" s="200"/>
      <c r="C1041" s="200"/>
      <c r="D1041" s="274"/>
      <c r="E1041" s="292"/>
      <c r="F1041" s="28"/>
      <c r="G1041" s="29"/>
      <c r="H1041" s="30"/>
      <c r="I1041" s="31"/>
      <c r="J1041" s="31"/>
      <c r="K1041" s="32">
        <f t="shared" si="198"/>
        <v>0</v>
      </c>
      <c r="L1041" s="21"/>
    </row>
    <row r="1042" spans="1:12" s="5" customFormat="1" ht="14.1" customHeight="1" x14ac:dyDescent="0.25">
      <c r="A1042" s="27">
        <v>7</v>
      </c>
      <c r="B1042" s="200"/>
      <c r="C1042" s="200"/>
      <c r="D1042" s="274"/>
      <c r="E1042" s="292"/>
      <c r="F1042" s="28"/>
      <c r="G1042" s="29"/>
      <c r="H1042" s="30"/>
      <c r="I1042" s="31"/>
      <c r="J1042" s="31"/>
      <c r="K1042" s="32">
        <f t="shared" si="198"/>
        <v>0</v>
      </c>
      <c r="L1042" s="21"/>
    </row>
    <row r="1043" spans="1:12" s="5" customFormat="1" ht="14.1" customHeight="1" x14ac:dyDescent="0.25">
      <c r="A1043" s="27">
        <v>8</v>
      </c>
      <c r="B1043" s="200"/>
      <c r="C1043" s="200"/>
      <c r="D1043" s="274"/>
      <c r="E1043" s="293"/>
      <c r="F1043" s="28"/>
      <c r="G1043" s="29"/>
      <c r="H1043" s="30"/>
      <c r="I1043" s="31"/>
      <c r="J1043" s="31"/>
      <c r="K1043" s="32">
        <f t="shared" si="198"/>
        <v>0</v>
      </c>
      <c r="L1043" s="21"/>
    </row>
    <row r="1044" spans="1:12" s="5" customFormat="1" ht="14.1" customHeight="1" x14ac:dyDescent="0.25">
      <c r="A1044" s="27">
        <v>9</v>
      </c>
      <c r="B1044" s="200"/>
      <c r="C1044" s="200"/>
      <c r="D1044" s="274"/>
      <c r="E1044" s="292"/>
      <c r="F1044" s="28"/>
      <c r="G1044" s="29"/>
      <c r="H1044" s="30"/>
      <c r="I1044" s="31"/>
      <c r="J1044" s="31"/>
      <c r="K1044" s="32">
        <f t="shared" si="198"/>
        <v>0</v>
      </c>
      <c r="L1044" s="21"/>
    </row>
    <row r="1045" spans="1:12" s="5" customFormat="1" ht="14.1" customHeight="1" x14ac:dyDescent="0.25">
      <c r="A1045" s="27">
        <v>10</v>
      </c>
      <c r="B1045" s="200"/>
      <c r="C1045" s="200"/>
      <c r="D1045" s="274"/>
      <c r="E1045" s="292"/>
      <c r="F1045" s="28"/>
      <c r="G1045" s="29"/>
      <c r="H1045" s="30"/>
      <c r="I1045" s="31"/>
      <c r="J1045" s="31"/>
      <c r="K1045" s="32">
        <f t="shared" si="198"/>
        <v>0</v>
      </c>
      <c r="L1045" s="21"/>
    </row>
    <row r="1046" spans="1:12" s="5" customFormat="1" ht="14.1" customHeight="1" x14ac:dyDescent="0.25">
      <c r="A1046" s="27">
        <v>11</v>
      </c>
      <c r="B1046" s="200"/>
      <c r="C1046" s="200"/>
      <c r="D1046" s="274"/>
      <c r="E1046" s="292"/>
      <c r="F1046" s="28"/>
      <c r="G1046" s="29"/>
      <c r="H1046" s="30"/>
      <c r="I1046" s="31"/>
      <c r="J1046" s="31"/>
      <c r="K1046" s="32">
        <f t="shared" si="198"/>
        <v>0</v>
      </c>
      <c r="L1046" s="21"/>
    </row>
    <row r="1047" spans="1:12" s="5" customFormat="1" ht="14.1" customHeight="1" x14ac:dyDescent="0.25">
      <c r="A1047" s="27">
        <v>12</v>
      </c>
      <c r="B1047" s="200"/>
      <c r="C1047" s="200"/>
      <c r="D1047" s="274"/>
      <c r="E1047" s="292"/>
      <c r="F1047" s="28"/>
      <c r="G1047" s="29"/>
      <c r="H1047" s="30"/>
      <c r="I1047" s="31"/>
      <c r="J1047" s="31"/>
      <c r="K1047" s="32">
        <f t="shared" si="198"/>
        <v>0</v>
      </c>
      <c r="L1047" s="21"/>
    </row>
    <row r="1048" spans="1:12" s="5" customFormat="1" ht="14.1" customHeight="1" x14ac:dyDescent="0.25">
      <c r="A1048" s="27">
        <v>13</v>
      </c>
      <c r="B1048" s="200"/>
      <c r="C1048" s="200"/>
      <c r="D1048" s="274"/>
      <c r="E1048" s="292"/>
      <c r="F1048" s="28"/>
      <c r="G1048" s="29"/>
      <c r="H1048" s="30"/>
      <c r="I1048" s="31"/>
      <c r="J1048" s="31"/>
      <c r="K1048" s="32">
        <f t="shared" si="198"/>
        <v>0</v>
      </c>
      <c r="L1048" s="21"/>
    </row>
    <row r="1049" spans="1:12" s="5" customFormat="1" ht="14.1" customHeight="1" x14ac:dyDescent="0.25">
      <c r="A1049" s="27">
        <v>14</v>
      </c>
      <c r="B1049" s="200"/>
      <c r="C1049" s="200"/>
      <c r="D1049" s="274"/>
      <c r="E1049" s="292"/>
      <c r="F1049" s="28"/>
      <c r="G1049" s="29"/>
      <c r="H1049" s="30"/>
      <c r="I1049" s="31"/>
      <c r="J1049" s="31"/>
      <c r="K1049" s="32">
        <f t="shared" si="198"/>
        <v>0</v>
      </c>
      <c r="L1049" s="21"/>
    </row>
    <row r="1050" spans="1:12" s="5" customFormat="1" ht="14.1" customHeight="1" x14ac:dyDescent="0.25">
      <c r="A1050" s="27">
        <v>15</v>
      </c>
      <c r="B1050" s="200"/>
      <c r="C1050" s="200"/>
      <c r="D1050" s="274"/>
      <c r="E1050" s="292"/>
      <c r="F1050" s="28"/>
      <c r="G1050" s="29"/>
      <c r="H1050" s="30"/>
      <c r="I1050" s="31"/>
      <c r="J1050" s="31"/>
      <c r="K1050" s="32">
        <f t="shared" si="198"/>
        <v>0</v>
      </c>
      <c r="L1050" s="21"/>
    </row>
    <row r="1051" spans="1:12" s="5" customFormat="1" ht="14.1" customHeight="1" x14ac:dyDescent="0.25">
      <c r="A1051" s="27">
        <v>16</v>
      </c>
      <c r="B1051" s="200"/>
      <c r="C1051" s="200"/>
      <c r="D1051" s="274"/>
      <c r="E1051" s="293"/>
      <c r="F1051" s="28"/>
      <c r="G1051" s="29"/>
      <c r="H1051" s="30"/>
      <c r="I1051" s="31"/>
      <c r="J1051" s="31"/>
      <c r="K1051" s="32">
        <f t="shared" si="198"/>
        <v>0</v>
      </c>
      <c r="L1051" s="21"/>
    </row>
    <row r="1052" spans="1:12" s="5" customFormat="1" ht="9.9499999999999993" customHeight="1" x14ac:dyDescent="0.25">
      <c r="A1052" s="4"/>
      <c r="B1052" s="201"/>
      <c r="C1052" s="201"/>
      <c r="D1052" s="275"/>
      <c r="E1052" s="294"/>
      <c r="F1052" s="33"/>
      <c r="G1052" s="34"/>
      <c r="H1052" s="35"/>
      <c r="I1052" s="36"/>
      <c r="J1052" s="36"/>
      <c r="K1052" s="37"/>
      <c r="L1052" s="21"/>
    </row>
    <row r="1053" spans="1:12" s="5" customFormat="1" ht="5.0999999999999996" customHeight="1" x14ac:dyDescent="0.25">
      <c r="A1053" s="4"/>
      <c r="B1053" s="202"/>
      <c r="C1053" s="202"/>
      <c r="D1053" s="207"/>
      <c r="E1053" s="295"/>
      <c r="F1053" s="38"/>
      <c r="G1053" s="38"/>
      <c r="H1053" s="38"/>
      <c r="I1053" s="39"/>
      <c r="J1053" s="400"/>
      <c r="K1053" s="394"/>
    </row>
    <row r="1054" spans="1:12" s="5" customFormat="1" ht="16.5" customHeight="1" x14ac:dyDescent="0.3">
      <c r="A1054" s="4"/>
      <c r="B1054" s="203"/>
      <c r="C1054" s="203"/>
      <c r="D1054" s="259"/>
      <c r="E1054" s="291"/>
      <c r="I1054" s="40" t="s">
        <v>14</v>
      </c>
      <c r="J1054" s="401">
        <f>SUM(K1036:K1051)</f>
        <v>1487700</v>
      </c>
      <c r="K1054" s="402"/>
      <c r="L1054" s="21"/>
    </row>
    <row r="1055" spans="1:12" s="5" customFormat="1" ht="5.0999999999999996" customHeight="1" x14ac:dyDescent="0.3">
      <c r="A1055" s="4"/>
      <c r="B1055" s="203"/>
      <c r="C1055" s="203"/>
      <c r="D1055" s="259"/>
      <c r="E1055" s="291"/>
      <c r="I1055" s="41"/>
      <c r="J1055" s="403"/>
      <c r="K1055" s="403"/>
    </row>
    <row r="1056" spans="1:12" s="5" customFormat="1" ht="16.5" customHeight="1" x14ac:dyDescent="0.3">
      <c r="A1056" s="4"/>
      <c r="B1056" s="203"/>
      <c r="C1056" s="203"/>
      <c r="D1056" s="259"/>
      <c r="E1056" s="291"/>
      <c r="I1056" s="40" t="s">
        <v>15</v>
      </c>
      <c r="J1056" s="42"/>
      <c r="K1056" s="43">
        <f>J1054*J1056</f>
        <v>0</v>
      </c>
      <c r="L1056" s="44"/>
    </row>
    <row r="1057" spans="1:12" s="5" customFormat="1" ht="5.0999999999999996" customHeight="1" x14ac:dyDescent="0.3">
      <c r="A1057" s="4"/>
      <c r="B1057" s="203"/>
      <c r="C1057" s="203"/>
      <c r="D1057" s="259"/>
      <c r="E1057" s="291"/>
      <c r="I1057" s="41"/>
      <c r="J1057" s="394"/>
      <c r="K1057" s="394"/>
    </row>
    <row r="1058" spans="1:12" s="5" customFormat="1" ht="16.5" customHeight="1" x14ac:dyDescent="0.3">
      <c r="A1058" s="4"/>
      <c r="B1058" s="204" t="s">
        <v>16</v>
      </c>
      <c r="C1058" s="204"/>
      <c r="D1058" s="259"/>
      <c r="E1058" s="291" t="s">
        <v>17</v>
      </c>
      <c r="I1058" s="40" t="s">
        <v>27</v>
      </c>
      <c r="J1058" s="404">
        <f>((J1054/1.11)+(K1056/1.11))*11%</f>
        <v>147429.7297297297</v>
      </c>
      <c r="K1058" s="405"/>
      <c r="L1058" s="45"/>
    </row>
    <row r="1059" spans="1:12" s="5" customFormat="1" ht="5.0999999999999996" customHeight="1" x14ac:dyDescent="0.3">
      <c r="A1059" s="4"/>
      <c r="B1059" s="203"/>
      <c r="C1059" s="203"/>
      <c r="D1059" s="259"/>
      <c r="E1059" s="291"/>
      <c r="I1059" s="41"/>
      <c r="J1059" s="394"/>
      <c r="K1059" s="394"/>
    </row>
    <row r="1060" spans="1:12" s="5" customFormat="1" ht="16.5" customHeight="1" x14ac:dyDescent="0.3">
      <c r="A1060" s="4"/>
      <c r="B1060" s="205"/>
      <c r="C1060" s="241"/>
      <c r="D1060" s="259"/>
      <c r="E1060" s="291"/>
      <c r="I1060" s="40" t="s">
        <v>18</v>
      </c>
      <c r="J1060" s="46"/>
      <c r="K1060" s="47">
        <f>J1054-K1056</f>
        <v>1487700</v>
      </c>
      <c r="L1060" s="45"/>
    </row>
    <row r="1061" spans="1:12" s="5" customFormat="1" ht="7.5" customHeight="1" x14ac:dyDescent="0.25">
      <c r="A1061" s="48"/>
      <c r="B1061" s="206"/>
      <c r="C1061" s="206"/>
      <c r="D1061" s="207"/>
      <c r="E1061" s="296"/>
      <c r="F1061" s="320"/>
      <c r="I1061" s="76"/>
      <c r="J1061" s="77"/>
      <c r="K1061" s="320"/>
      <c r="L1061" s="38"/>
    </row>
    <row r="1062" spans="1:12" s="5" customFormat="1" ht="13.5" customHeight="1" x14ac:dyDescent="0.25">
      <c r="A1062" s="4"/>
      <c r="B1062" s="207" t="s">
        <v>19</v>
      </c>
      <c r="C1062" s="206"/>
      <c r="D1062" s="207"/>
      <c r="E1062" s="291"/>
      <c r="H1062" s="180"/>
      <c r="I1062" s="181" t="s">
        <v>29</v>
      </c>
      <c r="J1062" s="406" t="s">
        <v>36</v>
      </c>
      <c r="K1062" s="407"/>
    </row>
    <row r="1063" spans="1:12" s="5" customFormat="1" ht="13.5" customHeight="1" x14ac:dyDescent="0.25">
      <c r="A1063" s="48"/>
      <c r="B1063" s="208"/>
      <c r="C1063" s="242"/>
      <c r="D1063" s="207"/>
      <c r="E1063" s="291"/>
      <c r="H1063" s="180"/>
      <c r="I1063" s="182" t="s">
        <v>28</v>
      </c>
      <c r="J1063" s="406"/>
      <c r="K1063" s="407"/>
      <c r="L1063" s="38"/>
    </row>
    <row r="1064" spans="1:12" s="5" customFormat="1" ht="7.5" customHeight="1" x14ac:dyDescent="0.25">
      <c r="A1064" s="48"/>
      <c r="B1064" s="208"/>
      <c r="C1064" s="242"/>
      <c r="D1064" s="207"/>
      <c r="E1064" s="291"/>
      <c r="H1064" s="180"/>
      <c r="I1064" s="182"/>
      <c r="J1064" s="183"/>
      <c r="K1064" s="183"/>
      <c r="L1064" s="38"/>
    </row>
    <row r="1065" spans="1:12" ht="7.5" customHeight="1" x14ac:dyDescent="0.25">
      <c r="A1065" s="78"/>
      <c r="B1065" s="209"/>
      <c r="C1065" s="209"/>
      <c r="D1065" s="262"/>
      <c r="E1065" s="297"/>
      <c r="F1065" s="79"/>
      <c r="G1065" s="79"/>
      <c r="H1065" s="79"/>
      <c r="I1065" s="80"/>
      <c r="J1065" s="80"/>
      <c r="K1065" s="79"/>
      <c r="L1065" s="79"/>
    </row>
    <row r="1066" spans="1:12" s="5" customFormat="1" ht="16.5" customHeight="1" x14ac:dyDescent="0.3">
      <c r="A1066" s="81"/>
      <c r="B1066" s="210" t="s">
        <v>0</v>
      </c>
      <c r="C1066" s="243"/>
      <c r="D1066" s="276" t="str">
        <f>D1028</f>
        <v>AM</v>
      </c>
      <c r="E1066" s="316">
        <f>E1028</f>
        <v>22090010</v>
      </c>
      <c r="F1066" s="82"/>
      <c r="G1066" s="83" t="s">
        <v>2</v>
      </c>
      <c r="H1066" s="408" t="str">
        <f>H1028</f>
        <v>HARNOYO</v>
      </c>
      <c r="I1066" s="408"/>
      <c r="J1066" s="408"/>
      <c r="K1066" s="409"/>
      <c r="L1066" s="84"/>
    </row>
    <row r="1067" spans="1:12" s="5" customFormat="1" ht="7.5" customHeight="1" x14ac:dyDescent="0.3">
      <c r="A1067" s="81"/>
      <c r="B1067" s="211"/>
      <c r="C1067" s="244"/>
      <c r="D1067" s="256"/>
      <c r="E1067" s="299"/>
      <c r="F1067" s="412" t="s">
        <v>3</v>
      </c>
      <c r="G1067" s="85"/>
      <c r="H1067" s="410"/>
      <c r="I1067" s="410"/>
      <c r="J1067" s="410"/>
      <c r="K1067" s="411"/>
      <c r="L1067" s="84"/>
    </row>
    <row r="1068" spans="1:12" s="5" customFormat="1" ht="16.5" customHeight="1" x14ac:dyDescent="0.3">
      <c r="A1068" s="81"/>
      <c r="B1068" s="210" t="s">
        <v>4</v>
      </c>
      <c r="C1068" s="243"/>
      <c r="D1068" s="413">
        <f>D1030</f>
        <v>44816</v>
      </c>
      <c r="E1068" s="414"/>
      <c r="F1068" s="412"/>
      <c r="G1068" s="86"/>
      <c r="H1068" s="415" t="str">
        <f>H1030</f>
        <v>(  BENDAN  )</v>
      </c>
      <c r="I1068" s="415"/>
      <c r="J1068" s="415"/>
      <c r="K1068" s="416"/>
      <c r="L1068" s="86"/>
    </row>
    <row r="1069" spans="1:12" s="5" customFormat="1" ht="7.5" customHeight="1" x14ac:dyDescent="0.3">
      <c r="A1069" s="81"/>
      <c r="B1069" s="211"/>
      <c r="C1069" s="244"/>
      <c r="D1069" s="256"/>
      <c r="E1069" s="299"/>
      <c r="F1069" s="412"/>
      <c r="G1069" s="86"/>
      <c r="H1069" s="417" t="str">
        <f>H1031</f>
        <v>PEKALONGAN</v>
      </c>
      <c r="I1069" s="417"/>
      <c r="J1069" s="417"/>
      <c r="K1069" s="418"/>
      <c r="L1069" s="87"/>
    </row>
    <row r="1070" spans="1:12" s="5" customFormat="1" ht="16.5" customHeight="1" x14ac:dyDescent="0.4">
      <c r="A1070" s="81"/>
      <c r="B1070" s="210" t="s">
        <v>5</v>
      </c>
      <c r="C1070" s="243"/>
      <c r="D1070" s="277" t="str">
        <f>D1032</f>
        <v>KO 0960</v>
      </c>
      <c r="E1070" s="298"/>
      <c r="F1070" s="88"/>
      <c r="G1070" s="89"/>
      <c r="H1070" s="419"/>
      <c r="I1070" s="419"/>
      <c r="J1070" s="419"/>
      <c r="K1070" s="420"/>
      <c r="L1070" s="87"/>
    </row>
    <row r="1071" spans="1:12" s="5" customFormat="1" ht="7.5" customHeight="1" x14ac:dyDescent="0.45">
      <c r="A1071" s="81"/>
      <c r="B1071" s="212"/>
      <c r="C1071" s="245"/>
      <c r="D1071" s="263"/>
      <c r="E1071" s="300"/>
      <c r="F1071" s="90"/>
      <c r="G1071" s="82"/>
      <c r="H1071" s="82"/>
      <c r="I1071" s="91"/>
      <c r="J1071" s="91"/>
      <c r="K1071" s="92"/>
      <c r="L1071" s="82"/>
    </row>
    <row r="1072" spans="1:12" s="5" customFormat="1" ht="14.25" thickBot="1" x14ac:dyDescent="0.3">
      <c r="A1072" s="81"/>
      <c r="B1072" s="213" t="s">
        <v>6</v>
      </c>
      <c r="C1072" s="213" t="s">
        <v>7</v>
      </c>
      <c r="D1072" s="278" t="s">
        <v>8</v>
      </c>
      <c r="E1072" s="264"/>
      <c r="F1072" s="94" t="s">
        <v>9</v>
      </c>
      <c r="G1072" s="95"/>
      <c r="H1072" s="93" t="s">
        <v>10</v>
      </c>
      <c r="I1072" s="96" t="s">
        <v>11</v>
      </c>
      <c r="J1072" s="96" t="s">
        <v>12</v>
      </c>
      <c r="K1072" s="97" t="s">
        <v>13</v>
      </c>
      <c r="L1072" s="98"/>
    </row>
    <row r="1073" spans="1:12" s="5" customFormat="1" ht="9.9499999999999993" customHeight="1" thickTop="1" x14ac:dyDescent="0.25">
      <c r="A1073" s="81"/>
      <c r="B1073" s="214"/>
      <c r="C1073" s="246"/>
      <c r="D1073" s="279"/>
      <c r="E1073" s="265"/>
      <c r="F1073" s="100"/>
      <c r="G1073" s="101"/>
      <c r="H1073" s="99"/>
      <c r="I1073" s="102"/>
      <c r="J1073" s="102"/>
      <c r="K1073" s="103"/>
      <c r="L1073" s="98"/>
    </row>
    <row r="1074" spans="1:12" s="5" customFormat="1" ht="14.1" customHeight="1" x14ac:dyDescent="0.25">
      <c r="A1074" s="104">
        <v>1</v>
      </c>
      <c r="B1074" s="192">
        <f t="shared" ref="B1074:D1074" si="199">B1036</f>
        <v>20</v>
      </c>
      <c r="C1074" s="192" t="str">
        <f t="shared" si="199"/>
        <v>LSN</v>
      </c>
      <c r="D1074" s="280">
        <f t="shared" si="199"/>
        <v>1</v>
      </c>
      <c r="E1074" s="301" t="str">
        <f>E1036</f>
        <v>STAPLER KENKO HD-10</v>
      </c>
      <c r="F1074" s="105"/>
      <c r="G1074" s="106"/>
      <c r="H1074" s="107">
        <f t="shared" ref="H1074:J1074" si="200">H1036</f>
        <v>87000</v>
      </c>
      <c r="I1074" s="108">
        <f t="shared" si="200"/>
        <v>0.14499999999999999</v>
      </c>
      <c r="J1074" s="108">
        <f t="shared" si="200"/>
        <v>0</v>
      </c>
      <c r="K1074" s="109">
        <f t="shared" ref="K1074:K1089" si="201">(B1074*H1074-((B1074*H1074)*I1074))-((B1074*H1074-((B1074*H1074)*I1074))*J1074)</f>
        <v>1487700</v>
      </c>
      <c r="L1074" s="98"/>
    </row>
    <row r="1075" spans="1:12" s="5" customFormat="1" ht="14.1" customHeight="1" x14ac:dyDescent="0.25">
      <c r="A1075" s="104">
        <v>2</v>
      </c>
      <c r="B1075" s="192">
        <f t="shared" ref="B1075:E1075" si="202">B1037</f>
        <v>0</v>
      </c>
      <c r="C1075" s="192">
        <f t="shared" si="202"/>
        <v>0</v>
      </c>
      <c r="D1075" s="280">
        <f t="shared" si="202"/>
        <v>0</v>
      </c>
      <c r="E1075" s="301">
        <f t="shared" si="202"/>
        <v>0</v>
      </c>
      <c r="F1075" s="105"/>
      <c r="G1075" s="106"/>
      <c r="H1075" s="107">
        <f t="shared" ref="H1075:J1075" si="203">H1037</f>
        <v>0</v>
      </c>
      <c r="I1075" s="108">
        <f t="shared" si="203"/>
        <v>0</v>
      </c>
      <c r="J1075" s="108">
        <f t="shared" si="203"/>
        <v>0</v>
      </c>
      <c r="K1075" s="109">
        <f t="shared" si="201"/>
        <v>0</v>
      </c>
      <c r="L1075" s="98"/>
    </row>
    <row r="1076" spans="1:12" s="5" customFormat="1" ht="14.1" customHeight="1" x14ac:dyDescent="0.25">
      <c r="A1076" s="104">
        <v>3</v>
      </c>
      <c r="B1076" s="192">
        <f t="shared" ref="B1076:E1076" si="204">B1038</f>
        <v>0</v>
      </c>
      <c r="C1076" s="192">
        <f t="shared" si="204"/>
        <v>0</v>
      </c>
      <c r="D1076" s="280">
        <f t="shared" si="204"/>
        <v>0</v>
      </c>
      <c r="E1076" s="301">
        <f t="shared" si="204"/>
        <v>0</v>
      </c>
      <c r="F1076" s="105"/>
      <c r="G1076" s="106"/>
      <c r="H1076" s="107">
        <f t="shared" ref="H1076:J1076" si="205">H1038</f>
        <v>0</v>
      </c>
      <c r="I1076" s="108">
        <f t="shared" si="205"/>
        <v>0</v>
      </c>
      <c r="J1076" s="108">
        <f t="shared" si="205"/>
        <v>0</v>
      </c>
      <c r="K1076" s="109">
        <f t="shared" si="201"/>
        <v>0</v>
      </c>
      <c r="L1076" s="98"/>
    </row>
    <row r="1077" spans="1:12" s="5" customFormat="1" ht="14.1" customHeight="1" x14ac:dyDescent="0.25">
      <c r="A1077" s="104">
        <v>4</v>
      </c>
      <c r="B1077" s="192">
        <f t="shared" ref="B1077:E1077" si="206">B1039</f>
        <v>0</v>
      </c>
      <c r="C1077" s="192">
        <f t="shared" si="206"/>
        <v>0</v>
      </c>
      <c r="D1077" s="280">
        <f t="shared" si="206"/>
        <v>0</v>
      </c>
      <c r="E1077" s="301">
        <f t="shared" si="206"/>
        <v>0</v>
      </c>
      <c r="F1077" s="105"/>
      <c r="G1077" s="106"/>
      <c r="H1077" s="107">
        <f t="shared" ref="H1077:J1077" si="207">H1039</f>
        <v>0</v>
      </c>
      <c r="I1077" s="108">
        <f t="shared" si="207"/>
        <v>0</v>
      </c>
      <c r="J1077" s="108">
        <f t="shared" si="207"/>
        <v>0</v>
      </c>
      <c r="K1077" s="109">
        <f t="shared" si="201"/>
        <v>0</v>
      </c>
      <c r="L1077" s="98"/>
    </row>
    <row r="1078" spans="1:12" s="5" customFormat="1" ht="14.1" customHeight="1" x14ac:dyDescent="0.25">
      <c r="A1078" s="104">
        <v>5</v>
      </c>
      <c r="B1078" s="192">
        <f t="shared" ref="B1078:E1078" si="208">B1040</f>
        <v>0</v>
      </c>
      <c r="C1078" s="192">
        <f t="shared" si="208"/>
        <v>0</v>
      </c>
      <c r="D1078" s="280">
        <f t="shared" si="208"/>
        <v>0</v>
      </c>
      <c r="E1078" s="301">
        <f t="shared" si="208"/>
        <v>0</v>
      </c>
      <c r="F1078" s="105"/>
      <c r="G1078" s="106"/>
      <c r="H1078" s="107">
        <f t="shared" ref="H1078:J1078" si="209">H1040</f>
        <v>0</v>
      </c>
      <c r="I1078" s="108">
        <f t="shared" si="209"/>
        <v>0</v>
      </c>
      <c r="J1078" s="108">
        <f t="shared" si="209"/>
        <v>0</v>
      </c>
      <c r="K1078" s="109">
        <f t="shared" si="201"/>
        <v>0</v>
      </c>
      <c r="L1078" s="98"/>
    </row>
    <row r="1079" spans="1:12" s="5" customFormat="1" ht="14.1" customHeight="1" x14ac:dyDescent="0.25">
      <c r="A1079" s="104">
        <v>6</v>
      </c>
      <c r="B1079" s="192">
        <f t="shared" ref="B1079:E1079" si="210">B1041</f>
        <v>0</v>
      </c>
      <c r="C1079" s="192">
        <f t="shared" si="210"/>
        <v>0</v>
      </c>
      <c r="D1079" s="280">
        <f t="shared" si="210"/>
        <v>0</v>
      </c>
      <c r="E1079" s="301">
        <f t="shared" si="210"/>
        <v>0</v>
      </c>
      <c r="F1079" s="105"/>
      <c r="G1079" s="106"/>
      <c r="H1079" s="107">
        <f t="shared" ref="H1079:J1079" si="211">H1041</f>
        <v>0</v>
      </c>
      <c r="I1079" s="108">
        <f t="shared" si="211"/>
        <v>0</v>
      </c>
      <c r="J1079" s="108">
        <f t="shared" si="211"/>
        <v>0</v>
      </c>
      <c r="K1079" s="109">
        <f t="shared" si="201"/>
        <v>0</v>
      </c>
      <c r="L1079" s="98"/>
    </row>
    <row r="1080" spans="1:12" s="5" customFormat="1" ht="14.1" customHeight="1" x14ac:dyDescent="0.25">
      <c r="A1080" s="104">
        <v>7</v>
      </c>
      <c r="B1080" s="192">
        <f t="shared" ref="B1080:E1080" si="212">B1042</f>
        <v>0</v>
      </c>
      <c r="C1080" s="192">
        <f t="shared" si="212"/>
        <v>0</v>
      </c>
      <c r="D1080" s="280">
        <f t="shared" si="212"/>
        <v>0</v>
      </c>
      <c r="E1080" s="301">
        <f t="shared" si="212"/>
        <v>0</v>
      </c>
      <c r="F1080" s="105"/>
      <c r="G1080" s="106"/>
      <c r="H1080" s="107">
        <f t="shared" ref="H1080:J1080" si="213">H1042</f>
        <v>0</v>
      </c>
      <c r="I1080" s="108">
        <f t="shared" si="213"/>
        <v>0</v>
      </c>
      <c r="J1080" s="108">
        <f t="shared" si="213"/>
        <v>0</v>
      </c>
      <c r="K1080" s="109">
        <f t="shared" si="201"/>
        <v>0</v>
      </c>
      <c r="L1080" s="98"/>
    </row>
    <row r="1081" spans="1:12" s="5" customFormat="1" ht="14.1" customHeight="1" x14ac:dyDescent="0.25">
      <c r="A1081" s="104">
        <v>8</v>
      </c>
      <c r="B1081" s="192">
        <f t="shared" ref="B1081:E1081" si="214">B1043</f>
        <v>0</v>
      </c>
      <c r="C1081" s="192">
        <f t="shared" si="214"/>
        <v>0</v>
      </c>
      <c r="D1081" s="280">
        <f t="shared" si="214"/>
        <v>0</v>
      </c>
      <c r="E1081" s="301">
        <f t="shared" si="214"/>
        <v>0</v>
      </c>
      <c r="F1081" s="105"/>
      <c r="G1081" s="106"/>
      <c r="H1081" s="107">
        <f t="shared" ref="H1081:J1081" si="215">H1043</f>
        <v>0</v>
      </c>
      <c r="I1081" s="108">
        <f t="shared" si="215"/>
        <v>0</v>
      </c>
      <c r="J1081" s="108">
        <f t="shared" si="215"/>
        <v>0</v>
      </c>
      <c r="K1081" s="109">
        <f t="shared" si="201"/>
        <v>0</v>
      </c>
      <c r="L1081" s="98"/>
    </row>
    <row r="1082" spans="1:12" s="5" customFormat="1" ht="14.1" customHeight="1" x14ac:dyDescent="0.25">
      <c r="A1082" s="104">
        <v>9</v>
      </c>
      <c r="B1082" s="192">
        <f t="shared" ref="B1082:E1082" si="216">B1044</f>
        <v>0</v>
      </c>
      <c r="C1082" s="192">
        <f t="shared" si="216"/>
        <v>0</v>
      </c>
      <c r="D1082" s="280">
        <f t="shared" si="216"/>
        <v>0</v>
      </c>
      <c r="E1082" s="301">
        <f t="shared" si="216"/>
        <v>0</v>
      </c>
      <c r="F1082" s="105"/>
      <c r="G1082" s="106"/>
      <c r="H1082" s="107">
        <f t="shared" ref="H1082:J1082" si="217">H1044</f>
        <v>0</v>
      </c>
      <c r="I1082" s="108">
        <f t="shared" si="217"/>
        <v>0</v>
      </c>
      <c r="J1082" s="108">
        <f t="shared" si="217"/>
        <v>0</v>
      </c>
      <c r="K1082" s="109">
        <f t="shared" si="201"/>
        <v>0</v>
      </c>
      <c r="L1082" s="98"/>
    </row>
    <row r="1083" spans="1:12" s="5" customFormat="1" ht="14.1" customHeight="1" x14ac:dyDescent="0.25">
      <c r="A1083" s="104">
        <v>10</v>
      </c>
      <c r="B1083" s="192">
        <f t="shared" ref="B1083:E1083" si="218">B1045</f>
        <v>0</v>
      </c>
      <c r="C1083" s="192">
        <f t="shared" si="218"/>
        <v>0</v>
      </c>
      <c r="D1083" s="280">
        <f t="shared" si="218"/>
        <v>0</v>
      </c>
      <c r="E1083" s="301">
        <f t="shared" si="218"/>
        <v>0</v>
      </c>
      <c r="F1083" s="105"/>
      <c r="G1083" s="106"/>
      <c r="H1083" s="107">
        <f t="shared" ref="H1083:J1083" si="219">H1045</f>
        <v>0</v>
      </c>
      <c r="I1083" s="108">
        <f t="shared" si="219"/>
        <v>0</v>
      </c>
      <c r="J1083" s="108">
        <f t="shared" si="219"/>
        <v>0</v>
      </c>
      <c r="K1083" s="109">
        <f t="shared" si="201"/>
        <v>0</v>
      </c>
      <c r="L1083" s="98"/>
    </row>
    <row r="1084" spans="1:12" s="5" customFormat="1" ht="14.1" customHeight="1" x14ac:dyDescent="0.25">
      <c r="A1084" s="104">
        <v>11</v>
      </c>
      <c r="B1084" s="192">
        <f t="shared" ref="B1084:E1084" si="220">B1046</f>
        <v>0</v>
      </c>
      <c r="C1084" s="192">
        <f t="shared" si="220"/>
        <v>0</v>
      </c>
      <c r="D1084" s="280">
        <f t="shared" si="220"/>
        <v>0</v>
      </c>
      <c r="E1084" s="301">
        <f t="shared" si="220"/>
        <v>0</v>
      </c>
      <c r="F1084" s="105"/>
      <c r="G1084" s="106"/>
      <c r="H1084" s="107">
        <f t="shared" ref="H1084:J1084" si="221">H1046</f>
        <v>0</v>
      </c>
      <c r="I1084" s="108">
        <f t="shared" si="221"/>
        <v>0</v>
      </c>
      <c r="J1084" s="108">
        <f t="shared" si="221"/>
        <v>0</v>
      </c>
      <c r="K1084" s="109">
        <f t="shared" si="201"/>
        <v>0</v>
      </c>
      <c r="L1084" s="98"/>
    </row>
    <row r="1085" spans="1:12" s="5" customFormat="1" ht="14.1" customHeight="1" x14ac:dyDescent="0.25">
      <c r="A1085" s="104">
        <v>12</v>
      </c>
      <c r="B1085" s="192">
        <f t="shared" ref="B1085:E1085" si="222">B1047</f>
        <v>0</v>
      </c>
      <c r="C1085" s="192">
        <f t="shared" si="222"/>
        <v>0</v>
      </c>
      <c r="D1085" s="280">
        <f t="shared" si="222"/>
        <v>0</v>
      </c>
      <c r="E1085" s="301">
        <f t="shared" si="222"/>
        <v>0</v>
      </c>
      <c r="F1085" s="105"/>
      <c r="G1085" s="106"/>
      <c r="H1085" s="107">
        <f t="shared" ref="H1085:J1085" si="223">H1047</f>
        <v>0</v>
      </c>
      <c r="I1085" s="108">
        <f t="shared" si="223"/>
        <v>0</v>
      </c>
      <c r="J1085" s="108">
        <f t="shared" si="223"/>
        <v>0</v>
      </c>
      <c r="K1085" s="109">
        <f t="shared" si="201"/>
        <v>0</v>
      </c>
      <c r="L1085" s="98"/>
    </row>
    <row r="1086" spans="1:12" s="5" customFormat="1" ht="14.1" customHeight="1" x14ac:dyDescent="0.25">
      <c r="A1086" s="104">
        <v>13</v>
      </c>
      <c r="B1086" s="192">
        <f t="shared" ref="B1086:E1086" si="224">B1048</f>
        <v>0</v>
      </c>
      <c r="C1086" s="192">
        <f t="shared" si="224"/>
        <v>0</v>
      </c>
      <c r="D1086" s="280">
        <f t="shared" si="224"/>
        <v>0</v>
      </c>
      <c r="E1086" s="301">
        <f t="shared" si="224"/>
        <v>0</v>
      </c>
      <c r="F1086" s="105"/>
      <c r="G1086" s="106"/>
      <c r="H1086" s="107">
        <f t="shared" ref="H1086:J1086" si="225">H1048</f>
        <v>0</v>
      </c>
      <c r="I1086" s="108">
        <f t="shared" si="225"/>
        <v>0</v>
      </c>
      <c r="J1086" s="108">
        <f t="shared" si="225"/>
        <v>0</v>
      </c>
      <c r="K1086" s="109">
        <f t="shared" si="201"/>
        <v>0</v>
      </c>
      <c r="L1086" s="98"/>
    </row>
    <row r="1087" spans="1:12" s="5" customFormat="1" ht="14.1" customHeight="1" x14ac:dyDescent="0.25">
      <c r="A1087" s="104">
        <v>14</v>
      </c>
      <c r="B1087" s="192">
        <f t="shared" ref="B1087:E1087" si="226">B1049</f>
        <v>0</v>
      </c>
      <c r="C1087" s="192">
        <f t="shared" si="226"/>
        <v>0</v>
      </c>
      <c r="D1087" s="280">
        <f t="shared" si="226"/>
        <v>0</v>
      </c>
      <c r="E1087" s="301">
        <f t="shared" si="226"/>
        <v>0</v>
      </c>
      <c r="F1087" s="105"/>
      <c r="G1087" s="106"/>
      <c r="H1087" s="107">
        <f t="shared" ref="H1087:J1087" si="227">H1049</f>
        <v>0</v>
      </c>
      <c r="I1087" s="108">
        <f t="shared" si="227"/>
        <v>0</v>
      </c>
      <c r="J1087" s="108">
        <f t="shared" si="227"/>
        <v>0</v>
      </c>
      <c r="K1087" s="109">
        <f t="shared" si="201"/>
        <v>0</v>
      </c>
      <c r="L1087" s="98"/>
    </row>
    <row r="1088" spans="1:12" s="5" customFormat="1" ht="14.1" customHeight="1" x14ac:dyDescent="0.25">
      <c r="A1088" s="104">
        <v>15</v>
      </c>
      <c r="B1088" s="192">
        <f t="shared" ref="B1088:E1088" si="228">B1050</f>
        <v>0</v>
      </c>
      <c r="C1088" s="192">
        <f t="shared" si="228"/>
        <v>0</v>
      </c>
      <c r="D1088" s="280">
        <f t="shared" si="228"/>
        <v>0</v>
      </c>
      <c r="E1088" s="301">
        <f t="shared" si="228"/>
        <v>0</v>
      </c>
      <c r="F1088" s="105"/>
      <c r="G1088" s="106"/>
      <c r="H1088" s="107">
        <f t="shared" ref="H1088:J1088" si="229">H1050</f>
        <v>0</v>
      </c>
      <c r="I1088" s="108">
        <f t="shared" si="229"/>
        <v>0</v>
      </c>
      <c r="J1088" s="108">
        <f t="shared" si="229"/>
        <v>0</v>
      </c>
      <c r="K1088" s="109">
        <f t="shared" si="201"/>
        <v>0</v>
      </c>
      <c r="L1088" s="98"/>
    </row>
    <row r="1089" spans="1:12" s="5" customFormat="1" ht="14.1" customHeight="1" x14ac:dyDescent="0.25">
      <c r="A1089" s="104">
        <v>16</v>
      </c>
      <c r="B1089" s="192">
        <f t="shared" ref="B1089:E1089" si="230">B1051</f>
        <v>0</v>
      </c>
      <c r="C1089" s="192">
        <f t="shared" si="230"/>
        <v>0</v>
      </c>
      <c r="D1089" s="280">
        <f t="shared" si="230"/>
        <v>0</v>
      </c>
      <c r="E1089" s="301">
        <f t="shared" si="230"/>
        <v>0</v>
      </c>
      <c r="F1089" s="105"/>
      <c r="G1089" s="106"/>
      <c r="H1089" s="107">
        <f t="shared" ref="H1089:J1089" si="231">H1051</f>
        <v>0</v>
      </c>
      <c r="I1089" s="108">
        <f t="shared" si="231"/>
        <v>0</v>
      </c>
      <c r="J1089" s="108">
        <f t="shared" si="231"/>
        <v>0</v>
      </c>
      <c r="K1089" s="109">
        <f t="shared" si="201"/>
        <v>0</v>
      </c>
      <c r="L1089" s="98"/>
    </row>
    <row r="1090" spans="1:12" s="5" customFormat="1" ht="9.9499999999999993" customHeight="1" x14ac:dyDescent="0.25">
      <c r="A1090" s="81"/>
      <c r="B1090" s="215"/>
      <c r="C1090" s="215"/>
      <c r="D1090" s="281"/>
      <c r="E1090" s="303"/>
      <c r="F1090" s="110"/>
      <c r="G1090" s="111"/>
      <c r="H1090" s="112"/>
      <c r="I1090" s="113"/>
      <c r="J1090" s="113"/>
      <c r="K1090" s="114"/>
      <c r="L1090" s="98"/>
    </row>
    <row r="1091" spans="1:12" s="5" customFormat="1" ht="5.0999999999999996" customHeight="1" x14ac:dyDescent="0.25">
      <c r="A1091" s="81"/>
      <c r="B1091" s="216"/>
      <c r="C1091" s="216"/>
      <c r="D1091" s="221"/>
      <c r="E1091" s="304"/>
      <c r="F1091" s="116"/>
      <c r="G1091" s="116"/>
      <c r="H1091" s="116"/>
      <c r="I1091" s="117"/>
      <c r="J1091" s="361"/>
      <c r="K1091" s="362"/>
      <c r="L1091" s="82"/>
    </row>
    <row r="1092" spans="1:12" s="5" customFormat="1" ht="16.5" customHeight="1" x14ac:dyDescent="0.3">
      <c r="A1092" s="81"/>
      <c r="B1092" s="217"/>
      <c r="C1092" s="217"/>
      <c r="D1092" s="263"/>
      <c r="E1092" s="300"/>
      <c r="F1092" s="82"/>
      <c r="G1092" s="82"/>
      <c r="H1092" s="82"/>
      <c r="I1092" s="118" t="s">
        <v>14</v>
      </c>
      <c r="J1092" s="363">
        <f>SUM(K1074:K1089)</f>
        <v>1487700</v>
      </c>
      <c r="K1092" s="364"/>
      <c r="L1092" s="98"/>
    </row>
    <row r="1093" spans="1:12" s="5" customFormat="1" ht="5.0999999999999996" customHeight="1" x14ac:dyDescent="0.3">
      <c r="A1093" s="81"/>
      <c r="B1093" s="217"/>
      <c r="C1093" s="217"/>
      <c r="D1093" s="263"/>
      <c r="E1093" s="300"/>
      <c r="F1093" s="82"/>
      <c r="G1093" s="82"/>
      <c r="H1093" s="82"/>
      <c r="I1093" s="119"/>
      <c r="J1093" s="365"/>
      <c r="K1093" s="365"/>
      <c r="L1093" s="82"/>
    </row>
    <row r="1094" spans="1:12" s="5" customFormat="1" ht="16.5" customHeight="1" x14ac:dyDescent="0.3">
      <c r="A1094" s="81"/>
      <c r="B1094" s="217"/>
      <c r="C1094" s="217"/>
      <c r="D1094" s="263"/>
      <c r="E1094" s="300"/>
      <c r="F1094" s="82"/>
      <c r="G1094" s="82"/>
      <c r="H1094" s="82"/>
      <c r="I1094" s="118" t="s">
        <v>15</v>
      </c>
      <c r="J1094" s="120">
        <f>J1056</f>
        <v>0</v>
      </c>
      <c r="K1094" s="121">
        <f>J1092*J1094</f>
        <v>0</v>
      </c>
      <c r="L1094" s="122"/>
    </row>
    <row r="1095" spans="1:12" s="5" customFormat="1" ht="5.0999999999999996" customHeight="1" x14ac:dyDescent="0.3">
      <c r="A1095" s="81"/>
      <c r="B1095" s="217"/>
      <c r="C1095" s="217"/>
      <c r="D1095" s="263"/>
      <c r="E1095" s="300"/>
      <c r="F1095" s="82"/>
      <c r="G1095" s="82"/>
      <c r="H1095" s="82"/>
      <c r="I1095" s="119"/>
      <c r="J1095" s="362"/>
      <c r="K1095" s="362"/>
      <c r="L1095" s="82"/>
    </row>
    <row r="1096" spans="1:12" s="5" customFormat="1" ht="16.5" customHeight="1" x14ac:dyDescent="0.3">
      <c r="A1096" s="81"/>
      <c r="B1096" s="218" t="s">
        <v>16</v>
      </c>
      <c r="C1096" s="218"/>
      <c r="D1096" s="263"/>
      <c r="E1096" s="300" t="s">
        <v>17</v>
      </c>
      <c r="F1096" s="82"/>
      <c r="G1096" s="82"/>
      <c r="H1096" s="82"/>
      <c r="I1096" s="118" t="s">
        <v>27</v>
      </c>
      <c r="J1096" s="366">
        <f>((J1092/1.11)+(K1094/1.11))*11%</f>
        <v>147429.7297297297</v>
      </c>
      <c r="K1096" s="367"/>
      <c r="L1096" s="123"/>
    </row>
    <row r="1097" spans="1:12" s="5" customFormat="1" ht="5.0999999999999996" customHeight="1" x14ac:dyDescent="0.3">
      <c r="A1097" s="81"/>
      <c r="B1097" s="217"/>
      <c r="C1097" s="217"/>
      <c r="D1097" s="263"/>
      <c r="E1097" s="300"/>
      <c r="F1097" s="82"/>
      <c r="G1097" s="82"/>
      <c r="H1097" s="82"/>
      <c r="I1097" s="119"/>
      <c r="J1097" s="362"/>
      <c r="K1097" s="362"/>
      <c r="L1097" s="82"/>
    </row>
    <row r="1098" spans="1:12" s="5" customFormat="1" ht="16.5" customHeight="1" x14ac:dyDescent="0.3">
      <c r="A1098" s="81"/>
      <c r="B1098" s="219"/>
      <c r="C1098" s="247"/>
      <c r="D1098" s="263"/>
      <c r="E1098" s="300"/>
      <c r="F1098" s="82"/>
      <c r="G1098" s="82"/>
      <c r="H1098" s="82"/>
      <c r="I1098" s="118" t="s">
        <v>18</v>
      </c>
      <c r="J1098" s="124"/>
      <c r="K1098" s="125">
        <f>J1092-K1094</f>
        <v>1487700</v>
      </c>
      <c r="L1098" s="123"/>
    </row>
    <row r="1099" spans="1:12" s="5" customFormat="1" ht="7.5" customHeight="1" x14ac:dyDescent="0.25">
      <c r="A1099" s="126"/>
      <c r="B1099" s="220"/>
      <c r="C1099" s="220"/>
      <c r="D1099" s="221"/>
      <c r="E1099" s="305"/>
      <c r="F1099" s="319"/>
      <c r="G1099" s="82"/>
      <c r="H1099" s="82"/>
      <c r="I1099" s="128"/>
      <c r="J1099" s="127"/>
      <c r="K1099" s="319"/>
      <c r="L1099" s="116"/>
    </row>
    <row r="1100" spans="1:12" s="5" customFormat="1" ht="13.5" customHeight="1" x14ac:dyDescent="0.25">
      <c r="A1100" s="81"/>
      <c r="B1100" s="221" t="s">
        <v>19</v>
      </c>
      <c r="C1100" s="220"/>
      <c r="D1100" s="221"/>
      <c r="E1100" s="300"/>
      <c r="F1100" s="82"/>
      <c r="G1100" s="82"/>
      <c r="H1100" s="187"/>
      <c r="I1100" s="188" t="s">
        <v>29</v>
      </c>
      <c r="J1100" s="368" t="str">
        <f>J1062</f>
        <v>NOVI / CONDRO</v>
      </c>
      <c r="K1100" s="369"/>
      <c r="L1100" s="82"/>
    </row>
    <row r="1101" spans="1:12" s="5" customFormat="1" ht="13.5" customHeight="1" x14ac:dyDescent="0.25">
      <c r="A1101" s="126"/>
      <c r="B1101" s="222"/>
      <c r="C1101" s="248"/>
      <c r="D1101" s="221"/>
      <c r="E1101" s="300"/>
      <c r="F1101" s="82"/>
      <c r="G1101" s="82"/>
      <c r="H1101" s="187"/>
      <c r="I1101" s="189" t="s">
        <v>28</v>
      </c>
      <c r="J1101" s="368"/>
      <c r="K1101" s="369"/>
      <c r="L1101" s="116"/>
    </row>
    <row r="1102" spans="1:12" s="5" customFormat="1" ht="7.5" customHeight="1" x14ac:dyDescent="0.25">
      <c r="A1102" s="126"/>
      <c r="B1102" s="222"/>
      <c r="C1102" s="248"/>
      <c r="D1102" s="221"/>
      <c r="E1102" s="300"/>
      <c r="F1102" s="82"/>
      <c r="G1102" s="82"/>
      <c r="H1102" s="187"/>
      <c r="I1102" s="189"/>
      <c r="J1102" s="191"/>
      <c r="K1102" s="191"/>
      <c r="L1102" s="116"/>
    </row>
    <row r="1103" spans="1:12" ht="7.5" customHeight="1" x14ac:dyDescent="0.25">
      <c r="A1103" s="129"/>
      <c r="B1103" s="223"/>
      <c r="C1103" s="223"/>
      <c r="D1103" s="266"/>
      <c r="E1103" s="306"/>
      <c r="F1103" s="130"/>
      <c r="G1103" s="130"/>
      <c r="H1103" s="130"/>
      <c r="I1103" s="131"/>
      <c r="J1103" s="131"/>
      <c r="K1103" s="130"/>
      <c r="L1103" s="130"/>
    </row>
    <row r="1104" spans="1:12" s="5" customFormat="1" ht="16.5" customHeight="1" x14ac:dyDescent="0.3">
      <c r="A1104" s="132"/>
      <c r="B1104" s="224" t="s">
        <v>0</v>
      </c>
      <c r="C1104" s="249"/>
      <c r="D1104" s="282" t="str">
        <f>D1066</f>
        <v>AM</v>
      </c>
      <c r="E1104" s="317">
        <f>E1028</f>
        <v>22090010</v>
      </c>
      <c r="F1104" s="133"/>
      <c r="G1104" s="134" t="s">
        <v>2</v>
      </c>
      <c r="H1104" s="370" t="str">
        <f>H1066</f>
        <v>HARNOYO</v>
      </c>
      <c r="I1104" s="370"/>
      <c r="J1104" s="370"/>
      <c r="K1104" s="371"/>
      <c r="L1104" s="135"/>
    </row>
    <row r="1105" spans="1:12" s="5" customFormat="1" ht="7.5" customHeight="1" x14ac:dyDescent="0.3">
      <c r="A1105" s="132"/>
      <c r="B1105" s="225"/>
      <c r="C1105" s="250"/>
      <c r="D1105" s="257"/>
      <c r="E1105" s="308"/>
      <c r="F1105" s="374" t="s">
        <v>3</v>
      </c>
      <c r="G1105" s="136"/>
      <c r="H1105" s="372"/>
      <c r="I1105" s="372"/>
      <c r="J1105" s="372"/>
      <c r="K1105" s="373"/>
      <c r="L1105" s="135"/>
    </row>
    <row r="1106" spans="1:12" s="5" customFormat="1" ht="16.5" customHeight="1" x14ac:dyDescent="0.3">
      <c r="A1106" s="132"/>
      <c r="B1106" s="224" t="s">
        <v>4</v>
      </c>
      <c r="C1106" s="249"/>
      <c r="D1106" s="375">
        <f>D1068</f>
        <v>44816</v>
      </c>
      <c r="E1106" s="376"/>
      <c r="F1106" s="374"/>
      <c r="G1106" s="137"/>
      <c r="H1106" s="377" t="str">
        <f>H1068</f>
        <v>(  BENDAN  )</v>
      </c>
      <c r="I1106" s="377"/>
      <c r="J1106" s="377"/>
      <c r="K1106" s="378"/>
      <c r="L1106" s="137"/>
    </row>
    <row r="1107" spans="1:12" s="5" customFormat="1" ht="7.5" customHeight="1" x14ac:dyDescent="0.3">
      <c r="A1107" s="132"/>
      <c r="B1107" s="225"/>
      <c r="C1107" s="250"/>
      <c r="D1107" s="257"/>
      <c r="E1107" s="308"/>
      <c r="F1107" s="374"/>
      <c r="G1107" s="137"/>
      <c r="H1107" s="379" t="str">
        <f>H1069</f>
        <v>PEKALONGAN</v>
      </c>
      <c r="I1107" s="379"/>
      <c r="J1107" s="379"/>
      <c r="K1107" s="380"/>
      <c r="L1107" s="138"/>
    </row>
    <row r="1108" spans="1:12" s="5" customFormat="1" ht="16.5" customHeight="1" x14ac:dyDescent="0.4">
      <c r="A1108" s="132"/>
      <c r="B1108" s="224" t="s">
        <v>5</v>
      </c>
      <c r="C1108" s="249"/>
      <c r="D1108" s="283" t="str">
        <f>D1070</f>
        <v>KO 0960</v>
      </c>
      <c r="E1108" s="307"/>
      <c r="F1108" s="139"/>
      <c r="G1108" s="140"/>
      <c r="H1108" s="381"/>
      <c r="I1108" s="381"/>
      <c r="J1108" s="381"/>
      <c r="K1108" s="382"/>
      <c r="L1108" s="138"/>
    </row>
    <row r="1109" spans="1:12" s="5" customFormat="1" ht="7.5" customHeight="1" x14ac:dyDescent="0.45">
      <c r="A1109" s="132"/>
      <c r="B1109" s="226"/>
      <c r="C1109" s="251"/>
      <c r="D1109" s="267"/>
      <c r="E1109" s="309"/>
      <c r="F1109" s="141"/>
      <c r="G1109" s="133"/>
      <c r="H1109" s="133"/>
      <c r="I1109" s="142"/>
      <c r="J1109" s="142"/>
      <c r="K1109" s="143"/>
      <c r="L1109" s="133"/>
    </row>
    <row r="1110" spans="1:12" s="5" customFormat="1" ht="14.25" thickBot="1" x14ac:dyDescent="0.3">
      <c r="A1110" s="132"/>
      <c r="B1110" s="227" t="s">
        <v>6</v>
      </c>
      <c r="C1110" s="227" t="s">
        <v>7</v>
      </c>
      <c r="D1110" s="284" t="s">
        <v>8</v>
      </c>
      <c r="E1110" s="268"/>
      <c r="F1110" s="145" t="s">
        <v>9</v>
      </c>
      <c r="G1110" s="146"/>
      <c r="H1110" s="144" t="s">
        <v>10</v>
      </c>
      <c r="I1110" s="147" t="s">
        <v>11</v>
      </c>
      <c r="J1110" s="147" t="s">
        <v>12</v>
      </c>
      <c r="K1110" s="148" t="s">
        <v>13</v>
      </c>
      <c r="L1110" s="149"/>
    </row>
    <row r="1111" spans="1:12" s="5" customFormat="1" ht="9.9499999999999993" customHeight="1" thickTop="1" x14ac:dyDescent="0.25">
      <c r="A1111" s="132"/>
      <c r="B1111" s="228"/>
      <c r="C1111" s="252"/>
      <c r="D1111" s="285"/>
      <c r="E1111" s="269"/>
      <c r="F1111" s="151"/>
      <c r="G1111" s="152"/>
      <c r="H1111" s="150"/>
      <c r="I1111" s="153"/>
      <c r="J1111" s="153"/>
      <c r="K1111" s="154"/>
      <c r="L1111" s="149"/>
    </row>
    <row r="1112" spans="1:12" s="5" customFormat="1" ht="14.1" customHeight="1" x14ac:dyDescent="0.25">
      <c r="A1112" s="155">
        <v>1</v>
      </c>
      <c r="B1112" s="193">
        <f t="shared" ref="B1112:D1112" si="232">B1074</f>
        <v>20</v>
      </c>
      <c r="C1112" s="193" t="str">
        <f t="shared" si="232"/>
        <v>LSN</v>
      </c>
      <c r="D1112" s="286">
        <f t="shared" si="232"/>
        <v>1</v>
      </c>
      <c r="E1112" s="310" t="str">
        <f>E1036</f>
        <v>STAPLER KENKO HD-10</v>
      </c>
      <c r="F1112" s="156"/>
      <c r="G1112" s="157"/>
      <c r="H1112" s="158">
        <f t="shared" ref="H1112:J1112" si="233">H1074</f>
        <v>87000</v>
      </c>
      <c r="I1112" s="159">
        <f t="shared" si="233"/>
        <v>0.14499999999999999</v>
      </c>
      <c r="J1112" s="159">
        <f t="shared" si="233"/>
        <v>0</v>
      </c>
      <c r="K1112" s="160">
        <f t="shared" ref="K1112:K1127" si="234">(B1112*H1112-((B1112*H1112)*I1112))-((B1112*H1112-((B1112*H1112)*I1112))*J1112)</f>
        <v>1487700</v>
      </c>
      <c r="L1112" s="149"/>
    </row>
    <row r="1113" spans="1:12" s="5" customFormat="1" ht="14.1" customHeight="1" x14ac:dyDescent="0.25">
      <c r="A1113" s="155">
        <v>2</v>
      </c>
      <c r="B1113" s="193">
        <f t="shared" ref="B1113:D1113" si="235">B1075</f>
        <v>0</v>
      </c>
      <c r="C1113" s="193">
        <f t="shared" si="235"/>
        <v>0</v>
      </c>
      <c r="D1113" s="286">
        <f t="shared" si="235"/>
        <v>0</v>
      </c>
      <c r="E1113" s="310">
        <f t="shared" ref="E1113:E1127" si="236">E1037</f>
        <v>0</v>
      </c>
      <c r="F1113" s="156"/>
      <c r="G1113" s="157"/>
      <c r="H1113" s="158">
        <f t="shared" ref="H1113:J1113" si="237">H1075</f>
        <v>0</v>
      </c>
      <c r="I1113" s="159">
        <f t="shared" si="237"/>
        <v>0</v>
      </c>
      <c r="J1113" s="159">
        <f t="shared" si="237"/>
        <v>0</v>
      </c>
      <c r="K1113" s="160">
        <f t="shared" si="234"/>
        <v>0</v>
      </c>
      <c r="L1113" s="149"/>
    </row>
    <row r="1114" spans="1:12" s="5" customFormat="1" ht="14.1" customHeight="1" x14ac:dyDescent="0.25">
      <c r="A1114" s="155">
        <v>3</v>
      </c>
      <c r="B1114" s="193">
        <f t="shared" ref="B1114:D1114" si="238">B1076</f>
        <v>0</v>
      </c>
      <c r="C1114" s="193">
        <f t="shared" si="238"/>
        <v>0</v>
      </c>
      <c r="D1114" s="286">
        <f t="shared" si="238"/>
        <v>0</v>
      </c>
      <c r="E1114" s="310">
        <f t="shared" si="236"/>
        <v>0</v>
      </c>
      <c r="F1114" s="156"/>
      <c r="G1114" s="157"/>
      <c r="H1114" s="158">
        <f t="shared" ref="H1114:J1114" si="239">H1076</f>
        <v>0</v>
      </c>
      <c r="I1114" s="159">
        <f t="shared" si="239"/>
        <v>0</v>
      </c>
      <c r="J1114" s="159">
        <f t="shared" si="239"/>
        <v>0</v>
      </c>
      <c r="K1114" s="160">
        <f t="shared" si="234"/>
        <v>0</v>
      </c>
      <c r="L1114" s="149"/>
    </row>
    <row r="1115" spans="1:12" s="5" customFormat="1" ht="14.1" customHeight="1" x14ac:dyDescent="0.25">
      <c r="A1115" s="155">
        <v>4</v>
      </c>
      <c r="B1115" s="193">
        <f t="shared" ref="B1115:D1115" si="240">B1077</f>
        <v>0</v>
      </c>
      <c r="C1115" s="193">
        <f t="shared" si="240"/>
        <v>0</v>
      </c>
      <c r="D1115" s="286">
        <f t="shared" si="240"/>
        <v>0</v>
      </c>
      <c r="E1115" s="310">
        <f t="shared" si="236"/>
        <v>0</v>
      </c>
      <c r="F1115" s="156"/>
      <c r="G1115" s="157"/>
      <c r="H1115" s="158">
        <f t="shared" ref="H1115:J1115" si="241">H1077</f>
        <v>0</v>
      </c>
      <c r="I1115" s="159">
        <f t="shared" si="241"/>
        <v>0</v>
      </c>
      <c r="J1115" s="159">
        <f t="shared" si="241"/>
        <v>0</v>
      </c>
      <c r="K1115" s="160">
        <f t="shared" si="234"/>
        <v>0</v>
      </c>
      <c r="L1115" s="149"/>
    </row>
    <row r="1116" spans="1:12" s="5" customFormat="1" ht="14.1" customHeight="1" x14ac:dyDescent="0.25">
      <c r="A1116" s="155">
        <v>5</v>
      </c>
      <c r="B1116" s="193">
        <f t="shared" ref="B1116:D1116" si="242">B1078</f>
        <v>0</v>
      </c>
      <c r="C1116" s="193">
        <f t="shared" si="242"/>
        <v>0</v>
      </c>
      <c r="D1116" s="286">
        <f t="shared" si="242"/>
        <v>0</v>
      </c>
      <c r="E1116" s="310">
        <f t="shared" si="236"/>
        <v>0</v>
      </c>
      <c r="F1116" s="156"/>
      <c r="G1116" s="157"/>
      <c r="H1116" s="158">
        <f t="shared" ref="H1116:J1116" si="243">H1078</f>
        <v>0</v>
      </c>
      <c r="I1116" s="159">
        <f t="shared" si="243"/>
        <v>0</v>
      </c>
      <c r="J1116" s="159">
        <f t="shared" si="243"/>
        <v>0</v>
      </c>
      <c r="K1116" s="160">
        <f t="shared" si="234"/>
        <v>0</v>
      </c>
      <c r="L1116" s="149"/>
    </row>
    <row r="1117" spans="1:12" s="5" customFormat="1" ht="14.1" customHeight="1" x14ac:dyDescent="0.25">
      <c r="A1117" s="155">
        <v>6</v>
      </c>
      <c r="B1117" s="193">
        <f t="shared" ref="B1117:D1117" si="244">B1079</f>
        <v>0</v>
      </c>
      <c r="C1117" s="193">
        <f t="shared" si="244"/>
        <v>0</v>
      </c>
      <c r="D1117" s="286">
        <f t="shared" si="244"/>
        <v>0</v>
      </c>
      <c r="E1117" s="310">
        <f t="shared" si="236"/>
        <v>0</v>
      </c>
      <c r="F1117" s="156"/>
      <c r="G1117" s="157"/>
      <c r="H1117" s="158">
        <f t="shared" ref="H1117:J1117" si="245">H1079</f>
        <v>0</v>
      </c>
      <c r="I1117" s="159">
        <f t="shared" si="245"/>
        <v>0</v>
      </c>
      <c r="J1117" s="159">
        <f t="shared" si="245"/>
        <v>0</v>
      </c>
      <c r="K1117" s="160">
        <f t="shared" si="234"/>
        <v>0</v>
      </c>
      <c r="L1117" s="149"/>
    </row>
    <row r="1118" spans="1:12" s="5" customFormat="1" ht="14.1" customHeight="1" x14ac:dyDescent="0.25">
      <c r="A1118" s="155">
        <v>7</v>
      </c>
      <c r="B1118" s="193">
        <f t="shared" ref="B1118:D1118" si="246">B1080</f>
        <v>0</v>
      </c>
      <c r="C1118" s="193">
        <f t="shared" si="246"/>
        <v>0</v>
      </c>
      <c r="D1118" s="286">
        <f t="shared" si="246"/>
        <v>0</v>
      </c>
      <c r="E1118" s="310">
        <f t="shared" si="236"/>
        <v>0</v>
      </c>
      <c r="F1118" s="156"/>
      <c r="G1118" s="157"/>
      <c r="H1118" s="158">
        <f t="shared" ref="H1118:J1118" si="247">H1080</f>
        <v>0</v>
      </c>
      <c r="I1118" s="159">
        <f t="shared" si="247"/>
        <v>0</v>
      </c>
      <c r="J1118" s="159">
        <f t="shared" si="247"/>
        <v>0</v>
      </c>
      <c r="K1118" s="160">
        <f t="shared" si="234"/>
        <v>0</v>
      </c>
      <c r="L1118" s="149"/>
    </row>
    <row r="1119" spans="1:12" s="5" customFormat="1" ht="14.1" customHeight="1" x14ac:dyDescent="0.25">
      <c r="A1119" s="155">
        <v>8</v>
      </c>
      <c r="B1119" s="193">
        <f t="shared" ref="B1119:D1119" si="248">B1081</f>
        <v>0</v>
      </c>
      <c r="C1119" s="193">
        <f t="shared" si="248"/>
        <v>0</v>
      </c>
      <c r="D1119" s="286">
        <f t="shared" si="248"/>
        <v>0</v>
      </c>
      <c r="E1119" s="310">
        <f t="shared" si="236"/>
        <v>0</v>
      </c>
      <c r="F1119" s="156"/>
      <c r="G1119" s="157"/>
      <c r="H1119" s="158">
        <f t="shared" ref="H1119:J1119" si="249">H1081</f>
        <v>0</v>
      </c>
      <c r="I1119" s="159">
        <f t="shared" si="249"/>
        <v>0</v>
      </c>
      <c r="J1119" s="159">
        <f t="shared" si="249"/>
        <v>0</v>
      </c>
      <c r="K1119" s="160">
        <f t="shared" si="234"/>
        <v>0</v>
      </c>
      <c r="L1119" s="149"/>
    </row>
    <row r="1120" spans="1:12" s="5" customFormat="1" ht="14.1" customHeight="1" x14ac:dyDescent="0.25">
      <c r="A1120" s="155">
        <v>9</v>
      </c>
      <c r="B1120" s="193">
        <f t="shared" ref="B1120:D1120" si="250">B1082</f>
        <v>0</v>
      </c>
      <c r="C1120" s="193">
        <f t="shared" si="250"/>
        <v>0</v>
      </c>
      <c r="D1120" s="286">
        <f t="shared" si="250"/>
        <v>0</v>
      </c>
      <c r="E1120" s="310">
        <f t="shared" si="236"/>
        <v>0</v>
      </c>
      <c r="F1120" s="156"/>
      <c r="G1120" s="157"/>
      <c r="H1120" s="158">
        <f t="shared" ref="H1120:J1120" si="251">H1082</f>
        <v>0</v>
      </c>
      <c r="I1120" s="159">
        <f t="shared" si="251"/>
        <v>0</v>
      </c>
      <c r="J1120" s="159">
        <f t="shared" si="251"/>
        <v>0</v>
      </c>
      <c r="K1120" s="160">
        <f t="shared" si="234"/>
        <v>0</v>
      </c>
      <c r="L1120" s="149"/>
    </row>
    <row r="1121" spans="1:12" s="5" customFormat="1" ht="14.1" customHeight="1" x14ac:dyDescent="0.25">
      <c r="A1121" s="155">
        <v>10</v>
      </c>
      <c r="B1121" s="193">
        <f t="shared" ref="B1121:D1121" si="252">B1083</f>
        <v>0</v>
      </c>
      <c r="C1121" s="193">
        <f t="shared" si="252"/>
        <v>0</v>
      </c>
      <c r="D1121" s="286">
        <f t="shared" si="252"/>
        <v>0</v>
      </c>
      <c r="E1121" s="310">
        <f t="shared" si="236"/>
        <v>0</v>
      </c>
      <c r="F1121" s="156"/>
      <c r="G1121" s="157"/>
      <c r="H1121" s="158">
        <f t="shared" ref="H1121:J1121" si="253">H1083</f>
        <v>0</v>
      </c>
      <c r="I1121" s="159">
        <f t="shared" si="253"/>
        <v>0</v>
      </c>
      <c r="J1121" s="159">
        <f t="shared" si="253"/>
        <v>0</v>
      </c>
      <c r="K1121" s="160">
        <f t="shared" si="234"/>
        <v>0</v>
      </c>
      <c r="L1121" s="149"/>
    </row>
    <row r="1122" spans="1:12" s="5" customFormat="1" ht="14.1" customHeight="1" x14ac:dyDescent="0.25">
      <c r="A1122" s="155">
        <v>11</v>
      </c>
      <c r="B1122" s="193">
        <f t="shared" ref="B1122:D1122" si="254">B1084</f>
        <v>0</v>
      </c>
      <c r="C1122" s="193">
        <f t="shared" si="254"/>
        <v>0</v>
      </c>
      <c r="D1122" s="286">
        <f t="shared" si="254"/>
        <v>0</v>
      </c>
      <c r="E1122" s="310">
        <f t="shared" si="236"/>
        <v>0</v>
      </c>
      <c r="F1122" s="156"/>
      <c r="G1122" s="157"/>
      <c r="H1122" s="158">
        <f t="shared" ref="H1122:J1122" si="255">H1084</f>
        <v>0</v>
      </c>
      <c r="I1122" s="159">
        <f t="shared" si="255"/>
        <v>0</v>
      </c>
      <c r="J1122" s="159">
        <f t="shared" si="255"/>
        <v>0</v>
      </c>
      <c r="K1122" s="160">
        <f t="shared" si="234"/>
        <v>0</v>
      </c>
      <c r="L1122" s="149"/>
    </row>
    <row r="1123" spans="1:12" s="5" customFormat="1" ht="14.1" customHeight="1" x14ac:dyDescent="0.25">
      <c r="A1123" s="155">
        <v>12</v>
      </c>
      <c r="B1123" s="193">
        <f t="shared" ref="B1123:D1123" si="256">B1085</f>
        <v>0</v>
      </c>
      <c r="C1123" s="193">
        <f t="shared" si="256"/>
        <v>0</v>
      </c>
      <c r="D1123" s="286">
        <f t="shared" si="256"/>
        <v>0</v>
      </c>
      <c r="E1123" s="310">
        <f t="shared" si="236"/>
        <v>0</v>
      </c>
      <c r="F1123" s="156"/>
      <c r="G1123" s="157"/>
      <c r="H1123" s="158">
        <f t="shared" ref="H1123:J1123" si="257">H1085</f>
        <v>0</v>
      </c>
      <c r="I1123" s="159">
        <f t="shared" si="257"/>
        <v>0</v>
      </c>
      <c r="J1123" s="159">
        <f t="shared" si="257"/>
        <v>0</v>
      </c>
      <c r="K1123" s="160">
        <f t="shared" si="234"/>
        <v>0</v>
      </c>
      <c r="L1123" s="149"/>
    </row>
    <row r="1124" spans="1:12" s="5" customFormat="1" ht="14.1" customHeight="1" x14ac:dyDescent="0.25">
      <c r="A1124" s="155">
        <v>13</v>
      </c>
      <c r="B1124" s="193">
        <f t="shared" ref="B1124:D1124" si="258">B1086</f>
        <v>0</v>
      </c>
      <c r="C1124" s="193">
        <f t="shared" si="258"/>
        <v>0</v>
      </c>
      <c r="D1124" s="286">
        <f t="shared" si="258"/>
        <v>0</v>
      </c>
      <c r="E1124" s="310">
        <f t="shared" si="236"/>
        <v>0</v>
      </c>
      <c r="F1124" s="156"/>
      <c r="G1124" s="157"/>
      <c r="H1124" s="158">
        <f t="shared" ref="H1124:J1124" si="259">H1086</f>
        <v>0</v>
      </c>
      <c r="I1124" s="159">
        <f t="shared" si="259"/>
        <v>0</v>
      </c>
      <c r="J1124" s="159">
        <f t="shared" si="259"/>
        <v>0</v>
      </c>
      <c r="K1124" s="160">
        <f t="shared" si="234"/>
        <v>0</v>
      </c>
      <c r="L1124" s="149"/>
    </row>
    <row r="1125" spans="1:12" s="5" customFormat="1" ht="14.1" customHeight="1" x14ac:dyDescent="0.25">
      <c r="A1125" s="155">
        <v>14</v>
      </c>
      <c r="B1125" s="193">
        <f t="shared" ref="B1125:D1125" si="260">B1087</f>
        <v>0</v>
      </c>
      <c r="C1125" s="193">
        <f t="shared" si="260"/>
        <v>0</v>
      </c>
      <c r="D1125" s="286">
        <f t="shared" si="260"/>
        <v>0</v>
      </c>
      <c r="E1125" s="310">
        <f t="shared" si="236"/>
        <v>0</v>
      </c>
      <c r="F1125" s="156"/>
      <c r="G1125" s="157"/>
      <c r="H1125" s="158">
        <f t="shared" ref="H1125:J1125" si="261">H1087</f>
        <v>0</v>
      </c>
      <c r="I1125" s="159">
        <f t="shared" si="261"/>
        <v>0</v>
      </c>
      <c r="J1125" s="159">
        <f t="shared" si="261"/>
        <v>0</v>
      </c>
      <c r="K1125" s="160">
        <f t="shared" si="234"/>
        <v>0</v>
      </c>
      <c r="L1125" s="149"/>
    </row>
    <row r="1126" spans="1:12" s="5" customFormat="1" ht="14.1" customHeight="1" x14ac:dyDescent="0.25">
      <c r="A1126" s="155">
        <v>15</v>
      </c>
      <c r="B1126" s="193">
        <f t="shared" ref="B1126:D1126" si="262">B1088</f>
        <v>0</v>
      </c>
      <c r="C1126" s="193">
        <f t="shared" si="262"/>
        <v>0</v>
      </c>
      <c r="D1126" s="286">
        <f t="shared" si="262"/>
        <v>0</v>
      </c>
      <c r="E1126" s="310">
        <f t="shared" si="236"/>
        <v>0</v>
      </c>
      <c r="F1126" s="156"/>
      <c r="G1126" s="157"/>
      <c r="H1126" s="158">
        <f t="shared" ref="H1126:J1126" si="263">H1088</f>
        <v>0</v>
      </c>
      <c r="I1126" s="159">
        <f t="shared" si="263"/>
        <v>0</v>
      </c>
      <c r="J1126" s="159">
        <f t="shared" si="263"/>
        <v>0</v>
      </c>
      <c r="K1126" s="160">
        <f t="shared" si="234"/>
        <v>0</v>
      </c>
      <c r="L1126" s="149"/>
    </row>
    <row r="1127" spans="1:12" s="5" customFormat="1" ht="14.1" customHeight="1" x14ac:dyDescent="0.25">
      <c r="A1127" s="155">
        <v>16</v>
      </c>
      <c r="B1127" s="193">
        <f t="shared" ref="B1127:D1127" si="264">B1089</f>
        <v>0</v>
      </c>
      <c r="C1127" s="193">
        <f t="shared" si="264"/>
        <v>0</v>
      </c>
      <c r="D1127" s="286">
        <f t="shared" si="264"/>
        <v>0</v>
      </c>
      <c r="E1127" s="310">
        <f t="shared" si="236"/>
        <v>0</v>
      </c>
      <c r="F1127" s="156"/>
      <c r="G1127" s="157"/>
      <c r="H1127" s="158">
        <f t="shared" ref="H1127:J1127" si="265">H1089</f>
        <v>0</v>
      </c>
      <c r="I1127" s="159">
        <f t="shared" si="265"/>
        <v>0</v>
      </c>
      <c r="J1127" s="159">
        <f t="shared" si="265"/>
        <v>0</v>
      </c>
      <c r="K1127" s="160">
        <f t="shared" si="234"/>
        <v>0</v>
      </c>
      <c r="L1127" s="149"/>
    </row>
    <row r="1128" spans="1:12" s="5" customFormat="1" ht="9.9499999999999993" customHeight="1" x14ac:dyDescent="0.25">
      <c r="A1128" s="132"/>
      <c r="B1128" s="229"/>
      <c r="C1128" s="229"/>
      <c r="D1128" s="287"/>
      <c r="E1128" s="312"/>
      <c r="F1128" s="161"/>
      <c r="G1128" s="162"/>
      <c r="H1128" s="163"/>
      <c r="I1128" s="164"/>
      <c r="J1128" s="164"/>
      <c r="K1128" s="165"/>
      <c r="L1128" s="149"/>
    </row>
    <row r="1129" spans="1:12" s="5" customFormat="1" ht="5.0999999999999996" customHeight="1" x14ac:dyDescent="0.25">
      <c r="A1129" s="132"/>
      <c r="B1129" s="230"/>
      <c r="C1129" s="230"/>
      <c r="D1129" s="235"/>
      <c r="E1129" s="313"/>
      <c r="F1129" s="167"/>
      <c r="G1129" s="167"/>
      <c r="H1129" s="167"/>
      <c r="I1129" s="168"/>
      <c r="J1129" s="383"/>
      <c r="K1129" s="358"/>
      <c r="L1129" s="133"/>
    </row>
    <row r="1130" spans="1:12" s="5" customFormat="1" ht="16.5" customHeight="1" x14ac:dyDescent="0.3">
      <c r="A1130" s="132"/>
      <c r="B1130" s="231"/>
      <c r="C1130" s="231"/>
      <c r="D1130" s="267"/>
      <c r="E1130" s="309"/>
      <c r="F1130" s="133"/>
      <c r="G1130" s="133"/>
      <c r="H1130" s="133"/>
      <c r="I1130" s="169" t="s">
        <v>14</v>
      </c>
      <c r="J1130" s="384">
        <f>SUM(K1112:K1127)</f>
        <v>1487700</v>
      </c>
      <c r="K1130" s="385"/>
      <c r="L1130" s="149"/>
    </row>
    <row r="1131" spans="1:12" s="5" customFormat="1" ht="5.0999999999999996" customHeight="1" x14ac:dyDescent="0.3">
      <c r="A1131" s="132"/>
      <c r="B1131" s="231"/>
      <c r="C1131" s="231"/>
      <c r="D1131" s="267"/>
      <c r="E1131" s="309"/>
      <c r="F1131" s="133"/>
      <c r="G1131" s="133"/>
      <c r="H1131" s="133"/>
      <c r="I1131" s="170"/>
      <c r="J1131" s="386"/>
      <c r="K1131" s="386"/>
      <c r="L1131" s="133"/>
    </row>
    <row r="1132" spans="1:12" s="5" customFormat="1" ht="16.5" customHeight="1" x14ac:dyDescent="0.3">
      <c r="A1132" s="132"/>
      <c r="B1132" s="231"/>
      <c r="C1132" s="231"/>
      <c r="D1132" s="267"/>
      <c r="E1132" s="309"/>
      <c r="F1132" s="133"/>
      <c r="G1132" s="133"/>
      <c r="H1132" s="133"/>
      <c r="I1132" s="169" t="s">
        <v>15</v>
      </c>
      <c r="J1132" s="171">
        <f>J1094</f>
        <v>0</v>
      </c>
      <c r="K1132" s="172">
        <f>J1130*J1132</f>
        <v>0</v>
      </c>
      <c r="L1132" s="173"/>
    </row>
    <row r="1133" spans="1:12" s="5" customFormat="1" ht="5.0999999999999996" customHeight="1" x14ac:dyDescent="0.3">
      <c r="A1133" s="132"/>
      <c r="B1133" s="231"/>
      <c r="C1133" s="231"/>
      <c r="D1133" s="267"/>
      <c r="E1133" s="309"/>
      <c r="F1133" s="133"/>
      <c r="G1133" s="133"/>
      <c r="H1133" s="133"/>
      <c r="I1133" s="170"/>
      <c r="J1133" s="358"/>
      <c r="K1133" s="358"/>
      <c r="L1133" s="133"/>
    </row>
    <row r="1134" spans="1:12" s="5" customFormat="1" ht="16.5" customHeight="1" x14ac:dyDescent="0.3">
      <c r="A1134" s="132"/>
      <c r="B1134" s="232" t="s">
        <v>16</v>
      </c>
      <c r="C1134" s="232"/>
      <c r="D1134" s="267"/>
      <c r="E1134" s="309" t="s">
        <v>17</v>
      </c>
      <c r="F1134" s="133"/>
      <c r="G1134" s="133"/>
      <c r="H1134" s="133"/>
      <c r="I1134" s="169" t="s">
        <v>27</v>
      </c>
      <c r="J1134" s="356">
        <f>((J1130/1.11)+(K1132/1.11))*11%</f>
        <v>147429.7297297297</v>
      </c>
      <c r="K1134" s="357"/>
      <c r="L1134" s="174"/>
    </row>
    <row r="1135" spans="1:12" s="5" customFormat="1" ht="5.0999999999999996" customHeight="1" x14ac:dyDescent="0.3">
      <c r="A1135" s="132"/>
      <c r="B1135" s="231"/>
      <c r="C1135" s="231"/>
      <c r="D1135" s="267"/>
      <c r="E1135" s="309"/>
      <c r="F1135" s="133"/>
      <c r="G1135" s="133"/>
      <c r="H1135" s="133"/>
      <c r="I1135" s="170"/>
      <c r="J1135" s="358"/>
      <c r="K1135" s="358"/>
      <c r="L1135" s="133"/>
    </row>
    <row r="1136" spans="1:12" s="5" customFormat="1" ht="16.5" customHeight="1" x14ac:dyDescent="0.3">
      <c r="A1136" s="132"/>
      <c r="B1136" s="233"/>
      <c r="C1136" s="253"/>
      <c r="D1136" s="267"/>
      <c r="E1136" s="309"/>
      <c r="F1136" s="133"/>
      <c r="G1136" s="133"/>
      <c r="H1136" s="133"/>
      <c r="I1136" s="169" t="s">
        <v>18</v>
      </c>
      <c r="J1136" s="175"/>
      <c r="K1136" s="176">
        <f>J1130-K1132</f>
        <v>1487700</v>
      </c>
      <c r="L1136" s="174"/>
    </row>
    <row r="1137" spans="1:12" s="5" customFormat="1" ht="7.5" customHeight="1" x14ac:dyDescent="0.25">
      <c r="A1137" s="177"/>
      <c r="B1137" s="234"/>
      <c r="C1137" s="234"/>
      <c r="D1137" s="235"/>
      <c r="E1137" s="314"/>
      <c r="F1137" s="318"/>
      <c r="G1137" s="133"/>
      <c r="H1137" s="133"/>
      <c r="I1137" s="179"/>
      <c r="J1137" s="178"/>
      <c r="K1137" s="318"/>
      <c r="L1137" s="167"/>
    </row>
    <row r="1138" spans="1:12" s="5" customFormat="1" ht="13.5" customHeight="1" x14ac:dyDescent="0.25">
      <c r="A1138" s="132"/>
      <c r="B1138" s="235" t="s">
        <v>19</v>
      </c>
      <c r="C1138" s="234"/>
      <c r="D1138" s="235"/>
      <c r="E1138" s="309"/>
      <c r="F1138" s="133"/>
      <c r="G1138" s="133"/>
      <c r="H1138" s="184"/>
      <c r="I1138" s="185" t="s">
        <v>29</v>
      </c>
      <c r="J1138" s="359" t="str">
        <f>J1100</f>
        <v>NOVI / CONDRO</v>
      </c>
      <c r="K1138" s="360"/>
      <c r="L1138" s="133"/>
    </row>
    <row r="1139" spans="1:12" s="5" customFormat="1" ht="13.5" customHeight="1" x14ac:dyDescent="0.25">
      <c r="A1139" s="177"/>
      <c r="B1139" s="236"/>
      <c r="C1139" s="254"/>
      <c r="D1139" s="235"/>
      <c r="E1139" s="309"/>
      <c r="F1139" s="133"/>
      <c r="G1139" s="133"/>
      <c r="H1139" s="184"/>
      <c r="I1139" s="186" t="s">
        <v>28</v>
      </c>
      <c r="J1139" s="359"/>
      <c r="K1139" s="360"/>
      <c r="L1139" s="167"/>
    </row>
    <row r="1140" spans="1:12" s="5" customFormat="1" ht="7.5" customHeight="1" x14ac:dyDescent="0.25">
      <c r="A1140" s="177"/>
      <c r="B1140" s="236"/>
      <c r="C1140" s="254"/>
      <c r="D1140" s="235"/>
      <c r="E1140" s="309"/>
      <c r="F1140" s="133"/>
      <c r="G1140" s="133"/>
      <c r="H1140" s="184"/>
      <c r="I1140" s="186"/>
      <c r="J1140" s="190"/>
      <c r="K1140" s="190"/>
      <c r="L1140" s="167"/>
    </row>
    <row r="1141" spans="1:12" ht="7.5" customHeight="1" x14ac:dyDescent="0.25">
      <c r="A1141" s="1"/>
      <c r="I1141" s="3"/>
      <c r="J1141" s="3"/>
    </row>
    <row r="1142" spans="1:12" s="5" customFormat="1" ht="16.5" customHeight="1" x14ac:dyDescent="0.3">
      <c r="A1142" s="4"/>
      <c r="B1142" s="195" t="s">
        <v>0</v>
      </c>
      <c r="C1142" s="237"/>
      <c r="D1142" s="270" t="s">
        <v>1</v>
      </c>
      <c r="E1142" s="315">
        <f>E1028+1</f>
        <v>22090011</v>
      </c>
      <c r="G1142" s="6" t="s">
        <v>2</v>
      </c>
      <c r="H1142" s="387" t="s">
        <v>30</v>
      </c>
      <c r="I1142" s="387"/>
      <c r="J1142" s="387"/>
      <c r="K1142" s="388"/>
      <c r="L1142" s="7"/>
    </row>
    <row r="1143" spans="1:12" s="5" customFormat="1" ht="7.5" customHeight="1" x14ac:dyDescent="0.3">
      <c r="A1143" s="4"/>
      <c r="B1143" s="196"/>
      <c r="C1143" s="238"/>
      <c r="D1143" s="255"/>
      <c r="E1143" s="290"/>
      <c r="F1143" s="391" t="s">
        <v>3</v>
      </c>
      <c r="G1143" s="8"/>
      <c r="H1143" s="389"/>
      <c r="I1143" s="389"/>
      <c r="J1143" s="389"/>
      <c r="K1143" s="390"/>
      <c r="L1143" s="7"/>
    </row>
    <row r="1144" spans="1:12" s="5" customFormat="1" ht="16.5" customHeight="1" x14ac:dyDescent="0.3">
      <c r="A1144" s="4"/>
      <c r="B1144" s="195" t="s">
        <v>4</v>
      </c>
      <c r="C1144" s="237"/>
      <c r="D1144" s="392">
        <v>44816</v>
      </c>
      <c r="E1144" s="393"/>
      <c r="F1144" s="391"/>
      <c r="G1144" s="9"/>
      <c r="H1144" s="394" t="s">
        <v>31</v>
      </c>
      <c r="I1144" s="394"/>
      <c r="J1144" s="394"/>
      <c r="K1144" s="395"/>
      <c r="L1144" s="9"/>
    </row>
    <row r="1145" spans="1:12" s="5" customFormat="1" ht="7.5" customHeight="1" x14ac:dyDescent="0.3">
      <c r="A1145" s="4"/>
      <c r="B1145" s="196"/>
      <c r="C1145" s="238"/>
      <c r="D1145" s="255"/>
      <c r="E1145" s="290"/>
      <c r="F1145" s="391"/>
      <c r="G1145" s="9"/>
      <c r="H1145" s="396" t="s">
        <v>32</v>
      </c>
      <c r="I1145" s="396"/>
      <c r="J1145" s="396"/>
      <c r="K1145" s="397"/>
      <c r="L1145" s="10"/>
    </row>
    <row r="1146" spans="1:12" s="5" customFormat="1" ht="16.5" customHeight="1" x14ac:dyDescent="0.4">
      <c r="A1146" s="4"/>
      <c r="B1146" s="195" t="s">
        <v>5</v>
      </c>
      <c r="C1146" s="237"/>
      <c r="D1146" s="271" t="s">
        <v>85</v>
      </c>
      <c r="E1146" s="289"/>
      <c r="F1146" s="11"/>
      <c r="G1146" s="12"/>
      <c r="H1146" s="398"/>
      <c r="I1146" s="398"/>
      <c r="J1146" s="398"/>
      <c r="K1146" s="399"/>
      <c r="L1146" s="10"/>
    </row>
    <row r="1147" spans="1:12" s="5" customFormat="1" ht="7.5" customHeight="1" x14ac:dyDescent="0.45">
      <c r="A1147" s="4"/>
      <c r="B1147" s="197"/>
      <c r="C1147" s="239"/>
      <c r="D1147" s="259"/>
      <c r="E1147" s="291"/>
      <c r="F1147" s="13"/>
      <c r="I1147" s="14"/>
      <c r="J1147" s="14"/>
      <c r="K1147" s="15"/>
    </row>
    <row r="1148" spans="1:12" s="5" customFormat="1" ht="14.25" thickBot="1" x14ac:dyDescent="0.3">
      <c r="A1148" s="4"/>
      <c r="B1148" s="198" t="s">
        <v>6</v>
      </c>
      <c r="C1148" s="198" t="s">
        <v>7</v>
      </c>
      <c r="D1148" s="272" t="s">
        <v>8</v>
      </c>
      <c r="E1148" s="260"/>
      <c r="F1148" s="17" t="s">
        <v>9</v>
      </c>
      <c r="G1148" s="18"/>
      <c r="H1148" s="16" t="s">
        <v>10</v>
      </c>
      <c r="I1148" s="19" t="s">
        <v>11</v>
      </c>
      <c r="J1148" s="19" t="s">
        <v>12</v>
      </c>
      <c r="K1148" s="20" t="s">
        <v>13</v>
      </c>
      <c r="L1148" s="21"/>
    </row>
    <row r="1149" spans="1:12" s="5" customFormat="1" ht="9.9499999999999993" customHeight="1" thickTop="1" x14ac:dyDescent="0.25">
      <c r="A1149" s="4"/>
      <c r="B1149" s="199"/>
      <c r="C1149" s="240"/>
      <c r="D1149" s="273"/>
      <c r="E1149" s="261"/>
      <c r="F1149" s="23"/>
      <c r="G1149" s="24"/>
      <c r="H1149" s="22"/>
      <c r="I1149" s="25"/>
      <c r="J1149" s="25"/>
      <c r="K1149" s="26"/>
      <c r="L1149" s="21"/>
    </row>
    <row r="1150" spans="1:12" s="5" customFormat="1" ht="14.1" customHeight="1" x14ac:dyDescent="0.25">
      <c r="A1150" s="27">
        <v>1</v>
      </c>
      <c r="B1150" s="200">
        <v>240</v>
      </c>
      <c r="C1150" s="200" t="s">
        <v>43</v>
      </c>
      <c r="D1150" s="274">
        <v>2</v>
      </c>
      <c r="E1150" s="292" t="s">
        <v>86</v>
      </c>
      <c r="F1150" s="28"/>
      <c r="G1150" s="29"/>
      <c r="H1150" s="30">
        <v>19000</v>
      </c>
      <c r="I1150" s="31">
        <v>0.13500000000000001</v>
      </c>
      <c r="J1150" s="31"/>
      <c r="K1150" s="32">
        <f t="shared" ref="K1150:K1165" si="266">(B1150*H1150-((B1150*H1150)*I1150))-((B1150*H1150-((B1150*H1150)*I1150))*J1150)</f>
        <v>3944400</v>
      </c>
      <c r="L1150" s="21"/>
    </row>
    <row r="1151" spans="1:12" s="5" customFormat="1" ht="14.1" customHeight="1" x14ac:dyDescent="0.25">
      <c r="A1151" s="27">
        <v>2</v>
      </c>
      <c r="B1151" s="200">
        <v>500</v>
      </c>
      <c r="C1151" s="200" t="s">
        <v>43</v>
      </c>
      <c r="D1151" s="274">
        <v>1</v>
      </c>
      <c r="E1151" s="292" t="s">
        <v>87</v>
      </c>
      <c r="F1151" s="28"/>
      <c r="G1151" s="29"/>
      <c r="H1151" s="30">
        <v>4300</v>
      </c>
      <c r="I1151" s="31">
        <v>0.13500000000000001</v>
      </c>
      <c r="J1151" s="31"/>
      <c r="K1151" s="32">
        <f t="shared" si="266"/>
        <v>1859750</v>
      </c>
      <c r="L1151" s="21"/>
    </row>
    <row r="1152" spans="1:12" s="5" customFormat="1" ht="14.1" customHeight="1" x14ac:dyDescent="0.25">
      <c r="A1152" s="27">
        <v>3</v>
      </c>
      <c r="B1152" s="200">
        <v>1000</v>
      </c>
      <c r="C1152" s="200" t="s">
        <v>43</v>
      </c>
      <c r="D1152" s="274">
        <v>2</v>
      </c>
      <c r="E1152" s="292" t="s">
        <v>88</v>
      </c>
      <c r="F1152" s="28"/>
      <c r="G1152" s="29"/>
      <c r="H1152" s="30">
        <v>1600</v>
      </c>
      <c r="I1152" s="31">
        <v>0.13500000000000001</v>
      </c>
      <c r="J1152" s="31"/>
      <c r="K1152" s="32">
        <f t="shared" si="266"/>
        <v>1384000</v>
      </c>
      <c r="L1152" s="21"/>
    </row>
    <row r="1153" spans="1:12" s="5" customFormat="1" ht="14.1" customHeight="1" x14ac:dyDescent="0.25">
      <c r="A1153" s="27">
        <v>4</v>
      </c>
      <c r="B1153" s="200">
        <v>30</v>
      </c>
      <c r="C1153" s="200" t="s">
        <v>34</v>
      </c>
      <c r="D1153" s="274">
        <v>1</v>
      </c>
      <c r="E1153" s="292" t="s">
        <v>57</v>
      </c>
      <c r="F1153" s="28"/>
      <c r="G1153" s="29"/>
      <c r="H1153" s="30">
        <v>57000</v>
      </c>
      <c r="I1153" s="31">
        <v>0.13500000000000001</v>
      </c>
      <c r="J1153" s="31"/>
      <c r="K1153" s="32">
        <f t="shared" si="266"/>
        <v>1479150</v>
      </c>
      <c r="L1153" s="21"/>
    </row>
    <row r="1154" spans="1:12" s="5" customFormat="1" ht="14.1" customHeight="1" x14ac:dyDescent="0.25">
      <c r="A1154" s="27">
        <v>5</v>
      </c>
      <c r="B1154" s="200"/>
      <c r="C1154" s="200"/>
      <c r="D1154" s="274"/>
      <c r="E1154" s="292"/>
      <c r="F1154" s="28"/>
      <c r="G1154" s="29"/>
      <c r="H1154" s="30"/>
      <c r="I1154" s="31"/>
      <c r="J1154" s="31"/>
      <c r="K1154" s="32">
        <f t="shared" si="266"/>
        <v>0</v>
      </c>
      <c r="L1154" s="21"/>
    </row>
    <row r="1155" spans="1:12" s="5" customFormat="1" ht="14.1" customHeight="1" x14ac:dyDescent="0.25">
      <c r="A1155" s="27">
        <v>6</v>
      </c>
      <c r="B1155" s="200"/>
      <c r="C1155" s="200"/>
      <c r="D1155" s="274"/>
      <c r="E1155" s="292"/>
      <c r="F1155" s="28"/>
      <c r="G1155" s="29"/>
      <c r="H1155" s="30"/>
      <c r="I1155" s="31"/>
      <c r="J1155" s="31"/>
      <c r="K1155" s="32">
        <f t="shared" si="266"/>
        <v>0</v>
      </c>
      <c r="L1155" s="21"/>
    </row>
    <row r="1156" spans="1:12" s="5" customFormat="1" ht="14.1" customHeight="1" x14ac:dyDescent="0.25">
      <c r="A1156" s="27">
        <v>7</v>
      </c>
      <c r="B1156" s="200"/>
      <c r="C1156" s="200"/>
      <c r="D1156" s="274"/>
      <c r="E1156" s="292"/>
      <c r="F1156" s="28"/>
      <c r="G1156" s="29"/>
      <c r="H1156" s="30"/>
      <c r="I1156" s="31"/>
      <c r="J1156" s="31"/>
      <c r="K1156" s="32">
        <f t="shared" si="266"/>
        <v>0</v>
      </c>
      <c r="L1156" s="21"/>
    </row>
    <row r="1157" spans="1:12" s="5" customFormat="1" ht="14.1" customHeight="1" x14ac:dyDescent="0.25">
      <c r="A1157" s="27">
        <v>8</v>
      </c>
      <c r="B1157" s="200"/>
      <c r="C1157" s="200"/>
      <c r="D1157" s="274"/>
      <c r="E1157" s="293"/>
      <c r="F1157" s="28"/>
      <c r="G1157" s="29"/>
      <c r="H1157" s="30"/>
      <c r="I1157" s="31"/>
      <c r="J1157" s="31"/>
      <c r="K1157" s="32">
        <f t="shared" si="266"/>
        <v>0</v>
      </c>
      <c r="L1157" s="21"/>
    </row>
    <row r="1158" spans="1:12" s="5" customFormat="1" ht="14.1" customHeight="1" x14ac:dyDescent="0.25">
      <c r="A1158" s="27">
        <v>9</v>
      </c>
      <c r="B1158" s="200"/>
      <c r="C1158" s="200"/>
      <c r="D1158" s="274"/>
      <c r="E1158" s="292"/>
      <c r="F1158" s="28"/>
      <c r="G1158" s="29"/>
      <c r="H1158" s="30"/>
      <c r="I1158" s="31"/>
      <c r="J1158" s="31"/>
      <c r="K1158" s="32">
        <f t="shared" si="266"/>
        <v>0</v>
      </c>
      <c r="L1158" s="21"/>
    </row>
    <row r="1159" spans="1:12" s="5" customFormat="1" ht="14.1" customHeight="1" x14ac:dyDescent="0.25">
      <c r="A1159" s="27">
        <v>10</v>
      </c>
      <c r="B1159" s="200"/>
      <c r="C1159" s="200"/>
      <c r="D1159" s="274"/>
      <c r="E1159" s="292"/>
      <c r="F1159" s="28"/>
      <c r="G1159" s="29"/>
      <c r="H1159" s="30"/>
      <c r="I1159" s="31"/>
      <c r="J1159" s="31"/>
      <c r="K1159" s="32">
        <f t="shared" si="266"/>
        <v>0</v>
      </c>
      <c r="L1159" s="21"/>
    </row>
    <row r="1160" spans="1:12" s="5" customFormat="1" ht="14.1" customHeight="1" x14ac:dyDescent="0.25">
      <c r="A1160" s="27">
        <v>11</v>
      </c>
      <c r="B1160" s="200"/>
      <c r="C1160" s="200"/>
      <c r="D1160" s="274"/>
      <c r="E1160" s="292"/>
      <c r="F1160" s="28"/>
      <c r="G1160" s="29"/>
      <c r="H1160" s="30"/>
      <c r="I1160" s="31"/>
      <c r="J1160" s="31"/>
      <c r="K1160" s="32">
        <f t="shared" si="266"/>
        <v>0</v>
      </c>
      <c r="L1160" s="21"/>
    </row>
    <row r="1161" spans="1:12" s="5" customFormat="1" ht="14.1" customHeight="1" x14ac:dyDescent="0.25">
      <c r="A1161" s="27">
        <v>12</v>
      </c>
      <c r="B1161" s="200"/>
      <c r="C1161" s="200"/>
      <c r="D1161" s="274"/>
      <c r="E1161" s="292"/>
      <c r="F1161" s="28"/>
      <c r="G1161" s="29"/>
      <c r="H1161" s="30"/>
      <c r="I1161" s="31"/>
      <c r="J1161" s="31"/>
      <c r="K1161" s="32">
        <f t="shared" si="266"/>
        <v>0</v>
      </c>
      <c r="L1161" s="21"/>
    </row>
    <row r="1162" spans="1:12" s="5" customFormat="1" ht="14.1" customHeight="1" x14ac:dyDescent="0.25">
      <c r="A1162" s="27">
        <v>13</v>
      </c>
      <c r="B1162" s="200"/>
      <c r="C1162" s="200"/>
      <c r="D1162" s="274"/>
      <c r="E1162" s="292"/>
      <c r="F1162" s="28"/>
      <c r="G1162" s="29"/>
      <c r="H1162" s="30"/>
      <c r="I1162" s="31"/>
      <c r="J1162" s="31"/>
      <c r="K1162" s="32">
        <f t="shared" si="266"/>
        <v>0</v>
      </c>
      <c r="L1162" s="21"/>
    </row>
    <row r="1163" spans="1:12" s="5" customFormat="1" ht="14.1" customHeight="1" x14ac:dyDescent="0.25">
      <c r="A1163" s="27">
        <v>14</v>
      </c>
      <c r="B1163" s="200"/>
      <c r="C1163" s="200"/>
      <c r="D1163" s="274"/>
      <c r="E1163" s="292"/>
      <c r="F1163" s="28"/>
      <c r="G1163" s="29"/>
      <c r="H1163" s="30"/>
      <c r="I1163" s="31"/>
      <c r="J1163" s="31"/>
      <c r="K1163" s="32">
        <f t="shared" si="266"/>
        <v>0</v>
      </c>
      <c r="L1163" s="21"/>
    </row>
    <row r="1164" spans="1:12" s="5" customFormat="1" ht="14.1" customHeight="1" x14ac:dyDescent="0.25">
      <c r="A1164" s="27">
        <v>15</v>
      </c>
      <c r="B1164" s="200"/>
      <c r="C1164" s="200"/>
      <c r="D1164" s="274"/>
      <c r="E1164" s="292"/>
      <c r="F1164" s="28"/>
      <c r="G1164" s="29"/>
      <c r="H1164" s="30"/>
      <c r="I1164" s="31"/>
      <c r="J1164" s="31"/>
      <c r="K1164" s="32">
        <f t="shared" si="266"/>
        <v>0</v>
      </c>
      <c r="L1164" s="21"/>
    </row>
    <row r="1165" spans="1:12" s="5" customFormat="1" ht="14.1" customHeight="1" x14ac:dyDescent="0.25">
      <c r="A1165" s="27">
        <v>16</v>
      </c>
      <c r="B1165" s="200"/>
      <c r="C1165" s="200"/>
      <c r="D1165" s="274"/>
      <c r="E1165" s="293"/>
      <c r="F1165" s="28"/>
      <c r="G1165" s="29"/>
      <c r="H1165" s="30"/>
      <c r="I1165" s="31"/>
      <c r="J1165" s="31"/>
      <c r="K1165" s="32">
        <f t="shared" si="266"/>
        <v>0</v>
      </c>
      <c r="L1165" s="21"/>
    </row>
    <row r="1166" spans="1:12" s="5" customFormat="1" ht="9.9499999999999993" customHeight="1" x14ac:dyDescent="0.25">
      <c r="A1166" s="4"/>
      <c r="B1166" s="201"/>
      <c r="C1166" s="201"/>
      <c r="D1166" s="275"/>
      <c r="E1166" s="294"/>
      <c r="F1166" s="33"/>
      <c r="G1166" s="34"/>
      <c r="H1166" s="35"/>
      <c r="I1166" s="36"/>
      <c r="J1166" s="36"/>
      <c r="K1166" s="37"/>
      <c r="L1166" s="21"/>
    </row>
    <row r="1167" spans="1:12" s="5" customFormat="1" ht="5.0999999999999996" customHeight="1" x14ac:dyDescent="0.25">
      <c r="A1167" s="4"/>
      <c r="B1167" s="202"/>
      <c r="C1167" s="202"/>
      <c r="D1167" s="207"/>
      <c r="E1167" s="295"/>
      <c r="F1167" s="38"/>
      <c r="G1167" s="38"/>
      <c r="H1167" s="38"/>
      <c r="I1167" s="39"/>
      <c r="J1167" s="400"/>
      <c r="K1167" s="394"/>
    </row>
    <row r="1168" spans="1:12" s="5" customFormat="1" ht="16.5" customHeight="1" x14ac:dyDescent="0.3">
      <c r="A1168" s="4"/>
      <c r="B1168" s="203"/>
      <c r="C1168" s="203"/>
      <c r="D1168" s="259"/>
      <c r="E1168" s="291"/>
      <c r="I1168" s="40" t="s">
        <v>14</v>
      </c>
      <c r="J1168" s="401">
        <f>SUM(K1150:K1165)</f>
        <v>8667300</v>
      </c>
      <c r="K1168" s="402"/>
      <c r="L1168" s="21"/>
    </row>
    <row r="1169" spans="1:12" s="5" customFormat="1" ht="5.0999999999999996" customHeight="1" x14ac:dyDescent="0.3">
      <c r="A1169" s="4"/>
      <c r="B1169" s="203"/>
      <c r="C1169" s="203"/>
      <c r="D1169" s="259"/>
      <c r="E1169" s="291"/>
      <c r="I1169" s="41"/>
      <c r="J1169" s="403"/>
      <c r="K1169" s="403"/>
    </row>
    <row r="1170" spans="1:12" s="5" customFormat="1" ht="16.5" customHeight="1" x14ac:dyDescent="0.3">
      <c r="A1170" s="4"/>
      <c r="B1170" s="203"/>
      <c r="C1170" s="203"/>
      <c r="D1170" s="259"/>
      <c r="E1170" s="291"/>
      <c r="I1170" s="40" t="s">
        <v>15</v>
      </c>
      <c r="J1170" s="42"/>
      <c r="K1170" s="43">
        <f>J1168*J1170</f>
        <v>0</v>
      </c>
      <c r="L1170" s="44"/>
    </row>
    <row r="1171" spans="1:12" s="5" customFormat="1" ht="5.0999999999999996" customHeight="1" x14ac:dyDescent="0.3">
      <c r="A1171" s="4"/>
      <c r="B1171" s="203"/>
      <c r="C1171" s="203"/>
      <c r="D1171" s="259"/>
      <c r="E1171" s="291"/>
      <c r="I1171" s="41"/>
      <c r="J1171" s="394"/>
      <c r="K1171" s="394"/>
    </row>
    <row r="1172" spans="1:12" s="5" customFormat="1" ht="16.5" customHeight="1" x14ac:dyDescent="0.3">
      <c r="A1172" s="4"/>
      <c r="B1172" s="204" t="s">
        <v>16</v>
      </c>
      <c r="C1172" s="204"/>
      <c r="D1172" s="259"/>
      <c r="E1172" s="291" t="s">
        <v>17</v>
      </c>
      <c r="I1172" s="40" t="s">
        <v>27</v>
      </c>
      <c r="J1172" s="404">
        <f>((J1168/1.11)+(K1170/1.11))*11%</f>
        <v>858921.62162162154</v>
      </c>
      <c r="K1172" s="405"/>
      <c r="L1172" s="45"/>
    </row>
    <row r="1173" spans="1:12" s="5" customFormat="1" ht="5.0999999999999996" customHeight="1" x14ac:dyDescent="0.3">
      <c r="A1173" s="4"/>
      <c r="B1173" s="203"/>
      <c r="C1173" s="203"/>
      <c r="D1173" s="259"/>
      <c r="E1173" s="291"/>
      <c r="I1173" s="41"/>
      <c r="J1173" s="394"/>
      <c r="K1173" s="394"/>
    </row>
    <row r="1174" spans="1:12" s="5" customFormat="1" ht="16.5" customHeight="1" x14ac:dyDescent="0.3">
      <c r="A1174" s="4"/>
      <c r="B1174" s="205"/>
      <c r="C1174" s="241"/>
      <c r="D1174" s="259"/>
      <c r="E1174" s="291"/>
      <c r="I1174" s="40" t="s">
        <v>18</v>
      </c>
      <c r="J1174" s="46"/>
      <c r="K1174" s="47">
        <f>J1168-K1170</f>
        <v>8667300</v>
      </c>
      <c r="L1174" s="45"/>
    </row>
    <row r="1175" spans="1:12" s="5" customFormat="1" ht="7.5" customHeight="1" x14ac:dyDescent="0.25">
      <c r="A1175" s="48"/>
      <c r="B1175" s="206"/>
      <c r="C1175" s="206"/>
      <c r="D1175" s="207"/>
      <c r="E1175" s="296"/>
      <c r="F1175" s="320"/>
      <c r="I1175" s="76"/>
      <c r="J1175" s="77"/>
      <c r="K1175" s="320"/>
      <c r="L1175" s="38"/>
    </row>
    <row r="1176" spans="1:12" s="5" customFormat="1" ht="13.5" customHeight="1" x14ac:dyDescent="0.25">
      <c r="A1176" s="4"/>
      <c r="B1176" s="207" t="s">
        <v>19</v>
      </c>
      <c r="C1176" s="206"/>
      <c r="D1176" s="207"/>
      <c r="E1176" s="291"/>
      <c r="H1176" s="180"/>
      <c r="I1176" s="181" t="s">
        <v>29</v>
      </c>
      <c r="J1176" s="406" t="s">
        <v>36</v>
      </c>
      <c r="K1176" s="407"/>
    </row>
    <row r="1177" spans="1:12" s="5" customFormat="1" ht="13.5" customHeight="1" x14ac:dyDescent="0.25">
      <c r="A1177" s="48"/>
      <c r="B1177" s="208"/>
      <c r="C1177" s="242"/>
      <c r="D1177" s="207"/>
      <c r="E1177" s="291"/>
      <c r="H1177" s="180"/>
      <c r="I1177" s="182" t="s">
        <v>28</v>
      </c>
      <c r="J1177" s="406"/>
      <c r="K1177" s="407"/>
      <c r="L1177" s="38"/>
    </row>
    <row r="1178" spans="1:12" s="5" customFormat="1" ht="7.5" customHeight="1" x14ac:dyDescent="0.25">
      <c r="A1178" s="48"/>
      <c r="B1178" s="208"/>
      <c r="C1178" s="242"/>
      <c r="D1178" s="207"/>
      <c r="E1178" s="291"/>
      <c r="H1178" s="180"/>
      <c r="I1178" s="182"/>
      <c r="J1178" s="183"/>
      <c r="K1178" s="183"/>
      <c r="L1178" s="38"/>
    </row>
    <row r="1179" spans="1:12" ht="7.5" customHeight="1" x14ac:dyDescent="0.25">
      <c r="A1179" s="78"/>
      <c r="B1179" s="209"/>
      <c r="C1179" s="209"/>
      <c r="D1179" s="262"/>
      <c r="E1179" s="297"/>
      <c r="F1179" s="79"/>
      <c r="G1179" s="79"/>
      <c r="H1179" s="79"/>
      <c r="I1179" s="80"/>
      <c r="J1179" s="80"/>
      <c r="K1179" s="79"/>
      <c r="L1179" s="79"/>
    </row>
    <row r="1180" spans="1:12" s="5" customFormat="1" ht="16.5" customHeight="1" x14ac:dyDescent="0.3">
      <c r="A1180" s="81"/>
      <c r="B1180" s="210" t="s">
        <v>0</v>
      </c>
      <c r="C1180" s="243"/>
      <c r="D1180" s="276" t="str">
        <f>D1142</f>
        <v>AM</v>
      </c>
      <c r="E1180" s="316">
        <f>E1142</f>
        <v>22090011</v>
      </c>
      <c r="F1180" s="82"/>
      <c r="G1180" s="83" t="s">
        <v>2</v>
      </c>
      <c r="H1180" s="408" t="str">
        <f>H1142</f>
        <v>CV PELITA JAYA</v>
      </c>
      <c r="I1180" s="408"/>
      <c r="J1180" s="408"/>
      <c r="K1180" s="409"/>
      <c r="L1180" s="84"/>
    </row>
    <row r="1181" spans="1:12" s="5" customFormat="1" ht="7.5" customHeight="1" x14ac:dyDescent="0.3">
      <c r="A1181" s="81"/>
      <c r="B1181" s="211"/>
      <c r="C1181" s="244"/>
      <c r="D1181" s="256"/>
      <c r="E1181" s="299"/>
      <c r="F1181" s="412" t="s">
        <v>3</v>
      </c>
      <c r="G1181" s="85"/>
      <c r="H1181" s="410"/>
      <c r="I1181" s="410"/>
      <c r="J1181" s="410"/>
      <c r="K1181" s="411"/>
      <c r="L1181" s="84"/>
    </row>
    <row r="1182" spans="1:12" s="5" customFormat="1" ht="16.5" customHeight="1" x14ac:dyDescent="0.3">
      <c r="A1182" s="81"/>
      <c r="B1182" s="210" t="s">
        <v>4</v>
      </c>
      <c r="C1182" s="243"/>
      <c r="D1182" s="413">
        <f>D1144</f>
        <v>44816</v>
      </c>
      <c r="E1182" s="414"/>
      <c r="F1182" s="412"/>
      <c r="G1182" s="86"/>
      <c r="H1182" s="415" t="str">
        <f>H1144</f>
        <v>(  ANUGERAH SEJAHTERA  )</v>
      </c>
      <c r="I1182" s="415"/>
      <c r="J1182" s="415"/>
      <c r="K1182" s="416"/>
      <c r="L1182" s="86"/>
    </row>
    <row r="1183" spans="1:12" s="5" customFormat="1" ht="7.5" customHeight="1" x14ac:dyDescent="0.3">
      <c r="A1183" s="81"/>
      <c r="B1183" s="211"/>
      <c r="C1183" s="244"/>
      <c r="D1183" s="256"/>
      <c r="E1183" s="299"/>
      <c r="F1183" s="412"/>
      <c r="G1183" s="86"/>
      <c r="H1183" s="417" t="str">
        <f>H1145</f>
        <v>PURWOKERTO</v>
      </c>
      <c r="I1183" s="417"/>
      <c r="J1183" s="417"/>
      <c r="K1183" s="418"/>
      <c r="L1183" s="87"/>
    </row>
    <row r="1184" spans="1:12" s="5" customFormat="1" ht="16.5" customHeight="1" x14ac:dyDescent="0.4">
      <c r="A1184" s="81"/>
      <c r="B1184" s="210" t="s">
        <v>5</v>
      </c>
      <c r="C1184" s="243"/>
      <c r="D1184" s="277" t="str">
        <f>D1146</f>
        <v>KO 1505</v>
      </c>
      <c r="E1184" s="298"/>
      <c r="F1184" s="88"/>
      <c r="G1184" s="89"/>
      <c r="H1184" s="419"/>
      <c r="I1184" s="419"/>
      <c r="J1184" s="419"/>
      <c r="K1184" s="420"/>
      <c r="L1184" s="87"/>
    </row>
    <row r="1185" spans="1:12" s="5" customFormat="1" ht="7.5" customHeight="1" x14ac:dyDescent="0.45">
      <c r="A1185" s="81"/>
      <c r="B1185" s="212"/>
      <c r="C1185" s="245"/>
      <c r="D1185" s="263"/>
      <c r="E1185" s="300"/>
      <c r="F1185" s="90"/>
      <c r="G1185" s="82"/>
      <c r="H1185" s="82"/>
      <c r="I1185" s="91"/>
      <c r="J1185" s="91"/>
      <c r="K1185" s="92"/>
      <c r="L1185" s="82"/>
    </row>
    <row r="1186" spans="1:12" s="5" customFormat="1" ht="14.25" thickBot="1" x14ac:dyDescent="0.3">
      <c r="A1186" s="81"/>
      <c r="B1186" s="213" t="s">
        <v>6</v>
      </c>
      <c r="C1186" s="213" t="s">
        <v>7</v>
      </c>
      <c r="D1186" s="278" t="s">
        <v>8</v>
      </c>
      <c r="E1186" s="264"/>
      <c r="F1186" s="94" t="s">
        <v>9</v>
      </c>
      <c r="G1186" s="95"/>
      <c r="H1186" s="93" t="s">
        <v>10</v>
      </c>
      <c r="I1186" s="96" t="s">
        <v>11</v>
      </c>
      <c r="J1186" s="96" t="s">
        <v>12</v>
      </c>
      <c r="K1186" s="97" t="s">
        <v>13</v>
      </c>
      <c r="L1186" s="98"/>
    </row>
    <row r="1187" spans="1:12" s="5" customFormat="1" ht="9.9499999999999993" customHeight="1" thickTop="1" x14ac:dyDescent="0.25">
      <c r="A1187" s="81"/>
      <c r="B1187" s="214"/>
      <c r="C1187" s="246"/>
      <c r="D1187" s="279"/>
      <c r="E1187" s="265"/>
      <c r="F1187" s="100"/>
      <c r="G1187" s="101"/>
      <c r="H1187" s="99"/>
      <c r="I1187" s="102"/>
      <c r="J1187" s="102"/>
      <c r="K1187" s="103"/>
      <c r="L1187" s="98"/>
    </row>
    <row r="1188" spans="1:12" s="5" customFormat="1" ht="14.1" customHeight="1" x14ac:dyDescent="0.25">
      <c r="A1188" s="104">
        <v>1</v>
      </c>
      <c r="B1188" s="192">
        <f t="shared" ref="B1188:D1188" si="267">B1150</f>
        <v>240</v>
      </c>
      <c r="C1188" s="192" t="str">
        <f t="shared" si="267"/>
        <v>PCS</v>
      </c>
      <c r="D1188" s="280">
        <f t="shared" si="267"/>
        <v>2</v>
      </c>
      <c r="E1188" s="301" t="str">
        <f>E1150</f>
        <v>STAPLER KENKO HD-50</v>
      </c>
      <c r="F1188" s="105"/>
      <c r="G1188" s="106"/>
      <c r="H1188" s="107">
        <f t="shared" ref="H1188:J1188" si="268">H1150</f>
        <v>19000</v>
      </c>
      <c r="I1188" s="108">
        <f t="shared" si="268"/>
        <v>0.13500000000000001</v>
      </c>
      <c r="J1188" s="108">
        <f t="shared" si="268"/>
        <v>0</v>
      </c>
      <c r="K1188" s="109">
        <f t="shared" ref="K1188:K1203" si="269">(B1188*H1188-((B1188*H1188)*I1188))-((B1188*H1188-((B1188*H1188)*I1188))*J1188)</f>
        <v>3944400</v>
      </c>
      <c r="L1188" s="98"/>
    </row>
    <row r="1189" spans="1:12" s="5" customFormat="1" ht="14.1" customHeight="1" x14ac:dyDescent="0.25">
      <c r="A1189" s="104">
        <v>2</v>
      </c>
      <c r="B1189" s="192">
        <f t="shared" ref="B1189:E1189" si="270">B1151</f>
        <v>500</v>
      </c>
      <c r="C1189" s="192" t="str">
        <f t="shared" si="270"/>
        <v>PCS</v>
      </c>
      <c r="D1189" s="280">
        <f t="shared" si="270"/>
        <v>1</v>
      </c>
      <c r="E1189" s="301" t="str">
        <f t="shared" si="270"/>
        <v>LABEL HARGA JOYKO LB-3 (2 LINE KUNING FLUOR)</v>
      </c>
      <c r="F1189" s="105"/>
      <c r="G1189" s="106"/>
      <c r="H1189" s="107">
        <f t="shared" ref="H1189:J1189" si="271">H1151</f>
        <v>4300</v>
      </c>
      <c r="I1189" s="108">
        <f t="shared" si="271"/>
        <v>0.13500000000000001</v>
      </c>
      <c r="J1189" s="108">
        <f t="shared" si="271"/>
        <v>0</v>
      </c>
      <c r="K1189" s="109">
        <f t="shared" si="269"/>
        <v>1859750</v>
      </c>
      <c r="L1189" s="98"/>
    </row>
    <row r="1190" spans="1:12" s="5" customFormat="1" ht="14.1" customHeight="1" x14ac:dyDescent="0.25">
      <c r="A1190" s="104">
        <v>3</v>
      </c>
      <c r="B1190" s="192">
        <f t="shared" ref="B1190:E1190" si="272">B1152</f>
        <v>1000</v>
      </c>
      <c r="C1190" s="192" t="str">
        <f t="shared" si="272"/>
        <v>PCS</v>
      </c>
      <c r="D1190" s="280">
        <f t="shared" si="272"/>
        <v>2</v>
      </c>
      <c r="E1190" s="301" t="str">
        <f t="shared" si="272"/>
        <v>PAPER TRIGONAL CLIP KENKO NO. 3</v>
      </c>
      <c r="F1190" s="105"/>
      <c r="G1190" s="106"/>
      <c r="H1190" s="107">
        <f t="shared" ref="H1190:J1190" si="273">H1152</f>
        <v>1600</v>
      </c>
      <c r="I1190" s="108">
        <f t="shared" si="273"/>
        <v>0.13500000000000001</v>
      </c>
      <c r="J1190" s="108">
        <f t="shared" si="273"/>
        <v>0</v>
      </c>
      <c r="K1190" s="109">
        <f t="shared" si="269"/>
        <v>1384000</v>
      </c>
      <c r="L1190" s="98"/>
    </row>
    <row r="1191" spans="1:12" s="5" customFormat="1" ht="14.1" customHeight="1" x14ac:dyDescent="0.25">
      <c r="A1191" s="104">
        <v>4</v>
      </c>
      <c r="B1191" s="192">
        <f t="shared" ref="B1191:E1191" si="274">B1153</f>
        <v>30</v>
      </c>
      <c r="C1191" s="192" t="str">
        <f t="shared" si="274"/>
        <v>LSN</v>
      </c>
      <c r="D1191" s="280">
        <f t="shared" si="274"/>
        <v>1</v>
      </c>
      <c r="E1191" s="301" t="str">
        <f t="shared" si="274"/>
        <v>CUTTER 9 MM KENKO A-300 (KECIL)</v>
      </c>
      <c r="F1191" s="105"/>
      <c r="G1191" s="106"/>
      <c r="H1191" s="107">
        <f t="shared" ref="H1191:J1191" si="275">H1153</f>
        <v>57000</v>
      </c>
      <c r="I1191" s="108">
        <f t="shared" si="275"/>
        <v>0.13500000000000001</v>
      </c>
      <c r="J1191" s="108">
        <f t="shared" si="275"/>
        <v>0</v>
      </c>
      <c r="K1191" s="109">
        <f t="shared" si="269"/>
        <v>1479150</v>
      </c>
      <c r="L1191" s="98"/>
    </row>
    <row r="1192" spans="1:12" s="5" customFormat="1" ht="14.1" customHeight="1" x14ac:dyDescent="0.25">
      <c r="A1192" s="104">
        <v>5</v>
      </c>
      <c r="B1192" s="192">
        <f t="shared" ref="B1192:E1192" si="276">B1154</f>
        <v>0</v>
      </c>
      <c r="C1192" s="192">
        <f t="shared" si="276"/>
        <v>0</v>
      </c>
      <c r="D1192" s="280">
        <f t="shared" si="276"/>
        <v>0</v>
      </c>
      <c r="E1192" s="301">
        <f t="shared" si="276"/>
        <v>0</v>
      </c>
      <c r="F1192" s="105"/>
      <c r="G1192" s="106"/>
      <c r="H1192" s="107">
        <f t="shared" ref="H1192:J1192" si="277">H1154</f>
        <v>0</v>
      </c>
      <c r="I1192" s="108">
        <f t="shared" si="277"/>
        <v>0</v>
      </c>
      <c r="J1192" s="108">
        <f t="shared" si="277"/>
        <v>0</v>
      </c>
      <c r="K1192" s="109">
        <f t="shared" si="269"/>
        <v>0</v>
      </c>
      <c r="L1192" s="98"/>
    </row>
    <row r="1193" spans="1:12" s="5" customFormat="1" ht="14.1" customHeight="1" x14ac:dyDescent="0.25">
      <c r="A1193" s="104">
        <v>6</v>
      </c>
      <c r="B1193" s="192">
        <f t="shared" ref="B1193:E1193" si="278">B1155</f>
        <v>0</v>
      </c>
      <c r="C1193" s="192">
        <f t="shared" si="278"/>
        <v>0</v>
      </c>
      <c r="D1193" s="280">
        <f t="shared" si="278"/>
        <v>0</v>
      </c>
      <c r="E1193" s="301">
        <f t="shared" si="278"/>
        <v>0</v>
      </c>
      <c r="F1193" s="105"/>
      <c r="G1193" s="106"/>
      <c r="H1193" s="107">
        <f t="shared" ref="H1193:J1193" si="279">H1155</f>
        <v>0</v>
      </c>
      <c r="I1193" s="108">
        <f t="shared" si="279"/>
        <v>0</v>
      </c>
      <c r="J1193" s="108">
        <f t="shared" si="279"/>
        <v>0</v>
      </c>
      <c r="K1193" s="109">
        <f t="shared" si="269"/>
        <v>0</v>
      </c>
      <c r="L1193" s="98"/>
    </row>
    <row r="1194" spans="1:12" s="5" customFormat="1" ht="14.1" customHeight="1" x14ac:dyDescent="0.25">
      <c r="A1194" s="104">
        <v>7</v>
      </c>
      <c r="B1194" s="192">
        <f t="shared" ref="B1194:E1194" si="280">B1156</f>
        <v>0</v>
      </c>
      <c r="C1194" s="192">
        <f t="shared" si="280"/>
        <v>0</v>
      </c>
      <c r="D1194" s="280">
        <f t="shared" si="280"/>
        <v>0</v>
      </c>
      <c r="E1194" s="301">
        <f t="shared" si="280"/>
        <v>0</v>
      </c>
      <c r="F1194" s="105"/>
      <c r="G1194" s="106"/>
      <c r="H1194" s="107">
        <f t="shared" ref="H1194:J1194" si="281">H1156</f>
        <v>0</v>
      </c>
      <c r="I1194" s="108">
        <f t="shared" si="281"/>
        <v>0</v>
      </c>
      <c r="J1194" s="108">
        <f t="shared" si="281"/>
        <v>0</v>
      </c>
      <c r="K1194" s="109">
        <f t="shared" si="269"/>
        <v>0</v>
      </c>
      <c r="L1194" s="98"/>
    </row>
    <row r="1195" spans="1:12" s="5" customFormat="1" ht="14.1" customHeight="1" x14ac:dyDescent="0.25">
      <c r="A1195" s="104">
        <v>8</v>
      </c>
      <c r="B1195" s="192">
        <f t="shared" ref="B1195:E1195" si="282">B1157</f>
        <v>0</v>
      </c>
      <c r="C1195" s="192">
        <f t="shared" si="282"/>
        <v>0</v>
      </c>
      <c r="D1195" s="280">
        <f t="shared" si="282"/>
        <v>0</v>
      </c>
      <c r="E1195" s="301">
        <f t="shared" si="282"/>
        <v>0</v>
      </c>
      <c r="F1195" s="105"/>
      <c r="G1195" s="106"/>
      <c r="H1195" s="107">
        <f t="shared" ref="H1195:J1195" si="283">H1157</f>
        <v>0</v>
      </c>
      <c r="I1195" s="108">
        <f t="shared" si="283"/>
        <v>0</v>
      </c>
      <c r="J1195" s="108">
        <f t="shared" si="283"/>
        <v>0</v>
      </c>
      <c r="K1195" s="109">
        <f t="shared" si="269"/>
        <v>0</v>
      </c>
      <c r="L1195" s="98"/>
    </row>
    <row r="1196" spans="1:12" s="5" customFormat="1" ht="14.1" customHeight="1" x14ac:dyDescent="0.25">
      <c r="A1196" s="104">
        <v>9</v>
      </c>
      <c r="B1196" s="192">
        <f t="shared" ref="B1196:E1196" si="284">B1158</f>
        <v>0</v>
      </c>
      <c r="C1196" s="192">
        <f t="shared" si="284"/>
        <v>0</v>
      </c>
      <c r="D1196" s="280">
        <f t="shared" si="284"/>
        <v>0</v>
      </c>
      <c r="E1196" s="301">
        <f t="shared" si="284"/>
        <v>0</v>
      </c>
      <c r="F1196" s="105"/>
      <c r="G1196" s="106"/>
      <c r="H1196" s="107">
        <f t="shared" ref="H1196:J1196" si="285">H1158</f>
        <v>0</v>
      </c>
      <c r="I1196" s="108">
        <f t="shared" si="285"/>
        <v>0</v>
      </c>
      <c r="J1196" s="108">
        <f t="shared" si="285"/>
        <v>0</v>
      </c>
      <c r="K1196" s="109">
        <f t="shared" si="269"/>
        <v>0</v>
      </c>
      <c r="L1196" s="98"/>
    </row>
    <row r="1197" spans="1:12" s="5" customFormat="1" ht="14.1" customHeight="1" x14ac:dyDescent="0.25">
      <c r="A1197" s="104">
        <v>10</v>
      </c>
      <c r="B1197" s="192">
        <f t="shared" ref="B1197:E1197" si="286">B1159</f>
        <v>0</v>
      </c>
      <c r="C1197" s="192">
        <f t="shared" si="286"/>
        <v>0</v>
      </c>
      <c r="D1197" s="280">
        <f t="shared" si="286"/>
        <v>0</v>
      </c>
      <c r="E1197" s="301">
        <f t="shared" si="286"/>
        <v>0</v>
      </c>
      <c r="F1197" s="105"/>
      <c r="G1197" s="106"/>
      <c r="H1197" s="107">
        <f t="shared" ref="H1197:J1197" si="287">H1159</f>
        <v>0</v>
      </c>
      <c r="I1197" s="108">
        <f t="shared" si="287"/>
        <v>0</v>
      </c>
      <c r="J1197" s="108">
        <f t="shared" si="287"/>
        <v>0</v>
      </c>
      <c r="K1197" s="109">
        <f t="shared" si="269"/>
        <v>0</v>
      </c>
      <c r="L1197" s="98"/>
    </row>
    <row r="1198" spans="1:12" s="5" customFormat="1" ht="14.1" customHeight="1" x14ac:dyDescent="0.25">
      <c r="A1198" s="104">
        <v>11</v>
      </c>
      <c r="B1198" s="192">
        <f t="shared" ref="B1198:E1198" si="288">B1160</f>
        <v>0</v>
      </c>
      <c r="C1198" s="192">
        <f t="shared" si="288"/>
        <v>0</v>
      </c>
      <c r="D1198" s="280">
        <f t="shared" si="288"/>
        <v>0</v>
      </c>
      <c r="E1198" s="301">
        <f t="shared" si="288"/>
        <v>0</v>
      </c>
      <c r="F1198" s="105"/>
      <c r="G1198" s="106"/>
      <c r="H1198" s="107">
        <f t="shared" ref="H1198:J1198" si="289">H1160</f>
        <v>0</v>
      </c>
      <c r="I1198" s="108">
        <f t="shared" si="289"/>
        <v>0</v>
      </c>
      <c r="J1198" s="108">
        <f t="shared" si="289"/>
        <v>0</v>
      </c>
      <c r="K1198" s="109">
        <f t="shared" si="269"/>
        <v>0</v>
      </c>
      <c r="L1198" s="98"/>
    </row>
    <row r="1199" spans="1:12" s="5" customFormat="1" ht="14.1" customHeight="1" x14ac:dyDescent="0.25">
      <c r="A1199" s="104">
        <v>12</v>
      </c>
      <c r="B1199" s="192">
        <f t="shared" ref="B1199:E1199" si="290">B1161</f>
        <v>0</v>
      </c>
      <c r="C1199" s="192">
        <f t="shared" si="290"/>
        <v>0</v>
      </c>
      <c r="D1199" s="280">
        <f t="shared" si="290"/>
        <v>0</v>
      </c>
      <c r="E1199" s="301">
        <f t="shared" si="290"/>
        <v>0</v>
      </c>
      <c r="F1199" s="105"/>
      <c r="G1199" s="106"/>
      <c r="H1199" s="107">
        <f t="shared" ref="H1199:J1199" si="291">H1161</f>
        <v>0</v>
      </c>
      <c r="I1199" s="108">
        <f t="shared" si="291"/>
        <v>0</v>
      </c>
      <c r="J1199" s="108">
        <f t="shared" si="291"/>
        <v>0</v>
      </c>
      <c r="K1199" s="109">
        <f t="shared" si="269"/>
        <v>0</v>
      </c>
      <c r="L1199" s="98"/>
    </row>
    <row r="1200" spans="1:12" s="5" customFormat="1" ht="14.1" customHeight="1" x14ac:dyDescent="0.25">
      <c r="A1200" s="104">
        <v>13</v>
      </c>
      <c r="B1200" s="192">
        <f t="shared" ref="B1200:E1200" si="292">B1162</f>
        <v>0</v>
      </c>
      <c r="C1200" s="192">
        <f t="shared" si="292"/>
        <v>0</v>
      </c>
      <c r="D1200" s="280">
        <f t="shared" si="292"/>
        <v>0</v>
      </c>
      <c r="E1200" s="301">
        <f t="shared" si="292"/>
        <v>0</v>
      </c>
      <c r="F1200" s="105"/>
      <c r="G1200" s="106"/>
      <c r="H1200" s="107">
        <f t="shared" ref="H1200:J1200" si="293">H1162</f>
        <v>0</v>
      </c>
      <c r="I1200" s="108">
        <f t="shared" si="293"/>
        <v>0</v>
      </c>
      <c r="J1200" s="108">
        <f t="shared" si="293"/>
        <v>0</v>
      </c>
      <c r="K1200" s="109">
        <f t="shared" si="269"/>
        <v>0</v>
      </c>
      <c r="L1200" s="98"/>
    </row>
    <row r="1201" spans="1:12" s="5" customFormat="1" ht="14.1" customHeight="1" x14ac:dyDescent="0.25">
      <c r="A1201" s="104">
        <v>14</v>
      </c>
      <c r="B1201" s="192">
        <f t="shared" ref="B1201:E1201" si="294">B1163</f>
        <v>0</v>
      </c>
      <c r="C1201" s="192">
        <f t="shared" si="294"/>
        <v>0</v>
      </c>
      <c r="D1201" s="280">
        <f t="shared" si="294"/>
        <v>0</v>
      </c>
      <c r="E1201" s="301">
        <f t="shared" si="294"/>
        <v>0</v>
      </c>
      <c r="F1201" s="105"/>
      <c r="G1201" s="106"/>
      <c r="H1201" s="107">
        <f t="shared" ref="H1201:J1201" si="295">H1163</f>
        <v>0</v>
      </c>
      <c r="I1201" s="108">
        <f t="shared" si="295"/>
        <v>0</v>
      </c>
      <c r="J1201" s="108">
        <f t="shared" si="295"/>
        <v>0</v>
      </c>
      <c r="K1201" s="109">
        <f t="shared" si="269"/>
        <v>0</v>
      </c>
      <c r="L1201" s="98"/>
    </row>
    <row r="1202" spans="1:12" s="5" customFormat="1" ht="14.1" customHeight="1" x14ac:dyDescent="0.25">
      <c r="A1202" s="104">
        <v>15</v>
      </c>
      <c r="B1202" s="192">
        <f t="shared" ref="B1202:E1202" si="296">B1164</f>
        <v>0</v>
      </c>
      <c r="C1202" s="192">
        <f t="shared" si="296"/>
        <v>0</v>
      </c>
      <c r="D1202" s="280">
        <f t="shared" si="296"/>
        <v>0</v>
      </c>
      <c r="E1202" s="301">
        <f t="shared" si="296"/>
        <v>0</v>
      </c>
      <c r="F1202" s="105"/>
      <c r="G1202" s="106"/>
      <c r="H1202" s="107">
        <f t="shared" ref="H1202:J1202" si="297">H1164</f>
        <v>0</v>
      </c>
      <c r="I1202" s="108">
        <f t="shared" si="297"/>
        <v>0</v>
      </c>
      <c r="J1202" s="108">
        <f t="shared" si="297"/>
        <v>0</v>
      </c>
      <c r="K1202" s="109">
        <f t="shared" si="269"/>
        <v>0</v>
      </c>
      <c r="L1202" s="98"/>
    </row>
    <row r="1203" spans="1:12" s="5" customFormat="1" ht="14.1" customHeight="1" x14ac:dyDescent="0.25">
      <c r="A1203" s="104">
        <v>16</v>
      </c>
      <c r="B1203" s="192">
        <f t="shared" ref="B1203:E1203" si="298">B1165</f>
        <v>0</v>
      </c>
      <c r="C1203" s="192">
        <f t="shared" si="298"/>
        <v>0</v>
      </c>
      <c r="D1203" s="280">
        <f t="shared" si="298"/>
        <v>0</v>
      </c>
      <c r="E1203" s="301">
        <f t="shared" si="298"/>
        <v>0</v>
      </c>
      <c r="F1203" s="105"/>
      <c r="G1203" s="106"/>
      <c r="H1203" s="107">
        <f t="shared" ref="H1203:J1203" si="299">H1165</f>
        <v>0</v>
      </c>
      <c r="I1203" s="108">
        <f t="shared" si="299"/>
        <v>0</v>
      </c>
      <c r="J1203" s="108">
        <f t="shared" si="299"/>
        <v>0</v>
      </c>
      <c r="K1203" s="109">
        <f t="shared" si="269"/>
        <v>0</v>
      </c>
      <c r="L1203" s="98"/>
    </row>
    <row r="1204" spans="1:12" s="5" customFormat="1" ht="9.9499999999999993" customHeight="1" x14ac:dyDescent="0.25">
      <c r="A1204" s="81"/>
      <c r="B1204" s="215"/>
      <c r="C1204" s="215"/>
      <c r="D1204" s="281"/>
      <c r="E1204" s="303"/>
      <c r="F1204" s="110"/>
      <c r="G1204" s="111"/>
      <c r="H1204" s="112"/>
      <c r="I1204" s="113"/>
      <c r="J1204" s="113"/>
      <c r="K1204" s="114"/>
      <c r="L1204" s="98"/>
    </row>
    <row r="1205" spans="1:12" s="5" customFormat="1" ht="5.0999999999999996" customHeight="1" x14ac:dyDescent="0.25">
      <c r="A1205" s="81"/>
      <c r="B1205" s="216"/>
      <c r="C1205" s="216"/>
      <c r="D1205" s="221"/>
      <c r="E1205" s="304"/>
      <c r="F1205" s="116"/>
      <c r="G1205" s="116"/>
      <c r="H1205" s="116"/>
      <c r="I1205" s="117"/>
      <c r="J1205" s="361"/>
      <c r="K1205" s="362"/>
      <c r="L1205" s="82"/>
    </row>
    <row r="1206" spans="1:12" s="5" customFormat="1" ht="16.5" customHeight="1" x14ac:dyDescent="0.3">
      <c r="A1206" s="81"/>
      <c r="B1206" s="217"/>
      <c r="C1206" s="217"/>
      <c r="D1206" s="263"/>
      <c r="E1206" s="300"/>
      <c r="F1206" s="82"/>
      <c r="G1206" s="82"/>
      <c r="H1206" s="82"/>
      <c r="I1206" s="118" t="s">
        <v>14</v>
      </c>
      <c r="J1206" s="363">
        <f>SUM(K1188:K1203)</f>
        <v>8667300</v>
      </c>
      <c r="K1206" s="364"/>
      <c r="L1206" s="98"/>
    </row>
    <row r="1207" spans="1:12" s="5" customFormat="1" ht="5.0999999999999996" customHeight="1" x14ac:dyDescent="0.3">
      <c r="A1207" s="81"/>
      <c r="B1207" s="217"/>
      <c r="C1207" s="217"/>
      <c r="D1207" s="263"/>
      <c r="E1207" s="300"/>
      <c r="F1207" s="82"/>
      <c r="G1207" s="82"/>
      <c r="H1207" s="82"/>
      <c r="I1207" s="119"/>
      <c r="J1207" s="365"/>
      <c r="K1207" s="365"/>
      <c r="L1207" s="82"/>
    </row>
    <row r="1208" spans="1:12" s="5" customFormat="1" ht="16.5" customHeight="1" x14ac:dyDescent="0.3">
      <c r="A1208" s="81"/>
      <c r="B1208" s="217"/>
      <c r="C1208" s="217"/>
      <c r="D1208" s="263"/>
      <c r="E1208" s="300"/>
      <c r="F1208" s="82"/>
      <c r="G1208" s="82"/>
      <c r="H1208" s="82"/>
      <c r="I1208" s="118" t="s">
        <v>15</v>
      </c>
      <c r="J1208" s="120">
        <f>J1170</f>
        <v>0</v>
      </c>
      <c r="K1208" s="121">
        <f>J1206*J1208</f>
        <v>0</v>
      </c>
      <c r="L1208" s="122"/>
    </row>
    <row r="1209" spans="1:12" s="5" customFormat="1" ht="5.0999999999999996" customHeight="1" x14ac:dyDescent="0.3">
      <c r="A1209" s="81"/>
      <c r="B1209" s="217"/>
      <c r="C1209" s="217"/>
      <c r="D1209" s="263"/>
      <c r="E1209" s="300"/>
      <c r="F1209" s="82"/>
      <c r="G1209" s="82"/>
      <c r="H1209" s="82"/>
      <c r="I1209" s="119"/>
      <c r="J1209" s="362"/>
      <c r="K1209" s="362"/>
      <c r="L1209" s="82"/>
    </row>
    <row r="1210" spans="1:12" s="5" customFormat="1" ht="16.5" customHeight="1" x14ac:dyDescent="0.3">
      <c r="A1210" s="81"/>
      <c r="B1210" s="218" t="s">
        <v>16</v>
      </c>
      <c r="C1210" s="218"/>
      <c r="D1210" s="263"/>
      <c r="E1210" s="300" t="s">
        <v>17</v>
      </c>
      <c r="F1210" s="82"/>
      <c r="G1210" s="82"/>
      <c r="H1210" s="82"/>
      <c r="I1210" s="118" t="s">
        <v>27</v>
      </c>
      <c r="J1210" s="366">
        <f>((J1206/1.11)+(K1208/1.11))*11%</f>
        <v>858921.62162162154</v>
      </c>
      <c r="K1210" s="367"/>
      <c r="L1210" s="123"/>
    </row>
    <row r="1211" spans="1:12" s="5" customFormat="1" ht="5.0999999999999996" customHeight="1" x14ac:dyDescent="0.3">
      <c r="A1211" s="81"/>
      <c r="B1211" s="217"/>
      <c r="C1211" s="217"/>
      <c r="D1211" s="263"/>
      <c r="E1211" s="300"/>
      <c r="F1211" s="82"/>
      <c r="G1211" s="82"/>
      <c r="H1211" s="82"/>
      <c r="I1211" s="119"/>
      <c r="J1211" s="362"/>
      <c r="K1211" s="362"/>
      <c r="L1211" s="82"/>
    </row>
    <row r="1212" spans="1:12" s="5" customFormat="1" ht="16.5" customHeight="1" x14ac:dyDescent="0.3">
      <c r="A1212" s="81"/>
      <c r="B1212" s="219"/>
      <c r="C1212" s="247"/>
      <c r="D1212" s="263"/>
      <c r="E1212" s="300"/>
      <c r="F1212" s="82"/>
      <c r="G1212" s="82"/>
      <c r="H1212" s="82"/>
      <c r="I1212" s="118" t="s">
        <v>18</v>
      </c>
      <c r="J1212" s="124"/>
      <c r="K1212" s="125">
        <f>J1206-K1208</f>
        <v>8667300</v>
      </c>
      <c r="L1212" s="123"/>
    </row>
    <row r="1213" spans="1:12" s="5" customFormat="1" ht="7.5" customHeight="1" x14ac:dyDescent="0.25">
      <c r="A1213" s="126"/>
      <c r="B1213" s="220"/>
      <c r="C1213" s="220"/>
      <c r="D1213" s="221"/>
      <c r="E1213" s="305"/>
      <c r="F1213" s="319"/>
      <c r="G1213" s="82"/>
      <c r="H1213" s="82"/>
      <c r="I1213" s="128"/>
      <c r="J1213" s="127"/>
      <c r="K1213" s="319"/>
      <c r="L1213" s="116"/>
    </row>
    <row r="1214" spans="1:12" s="5" customFormat="1" ht="13.5" customHeight="1" x14ac:dyDescent="0.25">
      <c r="A1214" s="81"/>
      <c r="B1214" s="221" t="s">
        <v>19</v>
      </c>
      <c r="C1214" s="220"/>
      <c r="D1214" s="221"/>
      <c r="E1214" s="300"/>
      <c r="F1214" s="82"/>
      <c r="G1214" s="82"/>
      <c r="H1214" s="187"/>
      <c r="I1214" s="188" t="s">
        <v>29</v>
      </c>
      <c r="J1214" s="368" t="str">
        <f>J1176</f>
        <v>NOVI / CONDRO</v>
      </c>
      <c r="K1214" s="369"/>
      <c r="L1214" s="82"/>
    </row>
    <row r="1215" spans="1:12" s="5" customFormat="1" ht="13.5" customHeight="1" x14ac:dyDescent="0.25">
      <c r="A1215" s="126"/>
      <c r="B1215" s="222"/>
      <c r="C1215" s="248"/>
      <c r="D1215" s="221"/>
      <c r="E1215" s="300"/>
      <c r="F1215" s="82"/>
      <c r="G1215" s="82"/>
      <c r="H1215" s="187"/>
      <c r="I1215" s="189" t="s">
        <v>28</v>
      </c>
      <c r="J1215" s="368"/>
      <c r="K1215" s="369"/>
      <c r="L1215" s="116"/>
    </row>
    <row r="1216" spans="1:12" s="5" customFormat="1" ht="7.5" customHeight="1" x14ac:dyDescent="0.25">
      <c r="A1216" s="126"/>
      <c r="B1216" s="222"/>
      <c r="C1216" s="248"/>
      <c r="D1216" s="221"/>
      <c r="E1216" s="300"/>
      <c r="F1216" s="82"/>
      <c r="G1216" s="82"/>
      <c r="H1216" s="187"/>
      <c r="I1216" s="189"/>
      <c r="J1216" s="191"/>
      <c r="K1216" s="191"/>
      <c r="L1216" s="116"/>
    </row>
    <row r="1217" spans="1:12" ht="7.5" customHeight="1" x14ac:dyDescent="0.25">
      <c r="A1217" s="129"/>
      <c r="B1217" s="223"/>
      <c r="C1217" s="223"/>
      <c r="D1217" s="266"/>
      <c r="E1217" s="306"/>
      <c r="F1217" s="130"/>
      <c r="G1217" s="130"/>
      <c r="H1217" s="130"/>
      <c r="I1217" s="131"/>
      <c r="J1217" s="131"/>
      <c r="K1217" s="130"/>
      <c r="L1217" s="130"/>
    </row>
    <row r="1218" spans="1:12" s="5" customFormat="1" ht="16.5" customHeight="1" x14ac:dyDescent="0.3">
      <c r="A1218" s="132"/>
      <c r="B1218" s="224" t="s">
        <v>0</v>
      </c>
      <c r="C1218" s="249"/>
      <c r="D1218" s="282" t="str">
        <f>D1180</f>
        <v>AM</v>
      </c>
      <c r="E1218" s="317">
        <f>E1142</f>
        <v>22090011</v>
      </c>
      <c r="F1218" s="133"/>
      <c r="G1218" s="134" t="s">
        <v>2</v>
      </c>
      <c r="H1218" s="370" t="str">
        <f>H1180</f>
        <v>CV PELITA JAYA</v>
      </c>
      <c r="I1218" s="370"/>
      <c r="J1218" s="370"/>
      <c r="K1218" s="371"/>
      <c r="L1218" s="135"/>
    </row>
    <row r="1219" spans="1:12" s="5" customFormat="1" ht="7.5" customHeight="1" x14ac:dyDescent="0.3">
      <c r="A1219" s="132"/>
      <c r="B1219" s="225"/>
      <c r="C1219" s="250"/>
      <c r="D1219" s="257"/>
      <c r="E1219" s="308"/>
      <c r="F1219" s="374" t="s">
        <v>3</v>
      </c>
      <c r="G1219" s="136"/>
      <c r="H1219" s="372"/>
      <c r="I1219" s="372"/>
      <c r="J1219" s="372"/>
      <c r="K1219" s="373"/>
      <c r="L1219" s="135"/>
    </row>
    <row r="1220" spans="1:12" s="5" customFormat="1" ht="16.5" customHeight="1" x14ac:dyDescent="0.3">
      <c r="A1220" s="132"/>
      <c r="B1220" s="224" t="s">
        <v>4</v>
      </c>
      <c r="C1220" s="249"/>
      <c r="D1220" s="375">
        <f>D1182</f>
        <v>44816</v>
      </c>
      <c r="E1220" s="376"/>
      <c r="F1220" s="374"/>
      <c r="G1220" s="137"/>
      <c r="H1220" s="377" t="str">
        <f>H1182</f>
        <v>(  ANUGERAH SEJAHTERA  )</v>
      </c>
      <c r="I1220" s="377"/>
      <c r="J1220" s="377"/>
      <c r="K1220" s="378"/>
      <c r="L1220" s="137"/>
    </row>
    <row r="1221" spans="1:12" s="5" customFormat="1" ht="7.5" customHeight="1" x14ac:dyDescent="0.3">
      <c r="A1221" s="132"/>
      <c r="B1221" s="225"/>
      <c r="C1221" s="250"/>
      <c r="D1221" s="257"/>
      <c r="E1221" s="308"/>
      <c r="F1221" s="374"/>
      <c r="G1221" s="137"/>
      <c r="H1221" s="379" t="str">
        <f>H1183</f>
        <v>PURWOKERTO</v>
      </c>
      <c r="I1221" s="379"/>
      <c r="J1221" s="379"/>
      <c r="K1221" s="380"/>
      <c r="L1221" s="138"/>
    </row>
    <row r="1222" spans="1:12" s="5" customFormat="1" ht="16.5" customHeight="1" x14ac:dyDescent="0.4">
      <c r="A1222" s="132"/>
      <c r="B1222" s="224" t="s">
        <v>5</v>
      </c>
      <c r="C1222" s="249"/>
      <c r="D1222" s="283" t="str">
        <f>D1184</f>
        <v>KO 1505</v>
      </c>
      <c r="E1222" s="307"/>
      <c r="F1222" s="139"/>
      <c r="G1222" s="140"/>
      <c r="H1222" s="381"/>
      <c r="I1222" s="381"/>
      <c r="J1222" s="381"/>
      <c r="K1222" s="382"/>
      <c r="L1222" s="138"/>
    </row>
    <row r="1223" spans="1:12" s="5" customFormat="1" ht="7.5" customHeight="1" x14ac:dyDescent="0.45">
      <c r="A1223" s="132"/>
      <c r="B1223" s="226"/>
      <c r="C1223" s="251"/>
      <c r="D1223" s="267"/>
      <c r="E1223" s="309"/>
      <c r="F1223" s="141"/>
      <c r="G1223" s="133"/>
      <c r="H1223" s="133"/>
      <c r="I1223" s="142"/>
      <c r="J1223" s="142"/>
      <c r="K1223" s="143"/>
      <c r="L1223" s="133"/>
    </row>
    <row r="1224" spans="1:12" s="5" customFormat="1" ht="14.25" thickBot="1" x14ac:dyDescent="0.3">
      <c r="A1224" s="132"/>
      <c r="B1224" s="227" t="s">
        <v>6</v>
      </c>
      <c r="C1224" s="227" t="s">
        <v>7</v>
      </c>
      <c r="D1224" s="284" t="s">
        <v>8</v>
      </c>
      <c r="E1224" s="268"/>
      <c r="F1224" s="145" t="s">
        <v>9</v>
      </c>
      <c r="G1224" s="146"/>
      <c r="H1224" s="144" t="s">
        <v>10</v>
      </c>
      <c r="I1224" s="147" t="s">
        <v>11</v>
      </c>
      <c r="J1224" s="147" t="s">
        <v>12</v>
      </c>
      <c r="K1224" s="148" t="s">
        <v>13</v>
      </c>
      <c r="L1224" s="149"/>
    </row>
    <row r="1225" spans="1:12" s="5" customFormat="1" ht="9.9499999999999993" customHeight="1" thickTop="1" x14ac:dyDescent="0.25">
      <c r="A1225" s="132"/>
      <c r="B1225" s="228"/>
      <c r="C1225" s="252"/>
      <c r="D1225" s="285"/>
      <c r="E1225" s="269"/>
      <c r="F1225" s="151"/>
      <c r="G1225" s="152"/>
      <c r="H1225" s="150"/>
      <c r="I1225" s="153"/>
      <c r="J1225" s="153"/>
      <c r="K1225" s="154"/>
      <c r="L1225" s="149"/>
    </row>
    <row r="1226" spans="1:12" s="5" customFormat="1" ht="14.1" customHeight="1" x14ac:dyDescent="0.25">
      <c r="A1226" s="155">
        <v>1</v>
      </c>
      <c r="B1226" s="193">
        <f t="shared" ref="B1226:D1226" si="300">B1188</f>
        <v>240</v>
      </c>
      <c r="C1226" s="193" t="str">
        <f t="shared" si="300"/>
        <v>PCS</v>
      </c>
      <c r="D1226" s="286">
        <f t="shared" si="300"/>
        <v>2</v>
      </c>
      <c r="E1226" s="310" t="str">
        <f>E1150</f>
        <v>STAPLER KENKO HD-50</v>
      </c>
      <c r="F1226" s="156"/>
      <c r="G1226" s="157"/>
      <c r="H1226" s="158">
        <f t="shared" ref="H1226:J1226" si="301">H1188</f>
        <v>19000</v>
      </c>
      <c r="I1226" s="159">
        <f t="shared" si="301"/>
        <v>0.13500000000000001</v>
      </c>
      <c r="J1226" s="159">
        <f t="shared" si="301"/>
        <v>0</v>
      </c>
      <c r="K1226" s="160">
        <f t="shared" ref="K1226:K1241" si="302">(B1226*H1226-((B1226*H1226)*I1226))-((B1226*H1226-((B1226*H1226)*I1226))*J1226)</f>
        <v>3944400</v>
      </c>
      <c r="L1226" s="149"/>
    </row>
    <row r="1227" spans="1:12" s="5" customFormat="1" ht="14.1" customHeight="1" x14ac:dyDescent="0.25">
      <c r="A1227" s="155">
        <v>2</v>
      </c>
      <c r="B1227" s="193">
        <f t="shared" ref="B1227:D1227" si="303">B1189</f>
        <v>500</v>
      </c>
      <c r="C1227" s="193" t="str">
        <f t="shared" si="303"/>
        <v>PCS</v>
      </c>
      <c r="D1227" s="286">
        <f t="shared" si="303"/>
        <v>1</v>
      </c>
      <c r="E1227" s="310" t="str">
        <f t="shared" ref="E1227:E1241" si="304">E1151</f>
        <v>LABEL HARGA JOYKO LB-3 (2 LINE KUNING FLUOR)</v>
      </c>
      <c r="F1227" s="156"/>
      <c r="G1227" s="157"/>
      <c r="H1227" s="158">
        <f t="shared" ref="H1227:J1227" si="305">H1189</f>
        <v>4300</v>
      </c>
      <c r="I1227" s="159">
        <f t="shared" si="305"/>
        <v>0.13500000000000001</v>
      </c>
      <c r="J1227" s="159">
        <f t="shared" si="305"/>
        <v>0</v>
      </c>
      <c r="K1227" s="160">
        <f t="shared" si="302"/>
        <v>1859750</v>
      </c>
      <c r="L1227" s="149"/>
    </row>
    <row r="1228" spans="1:12" s="5" customFormat="1" ht="14.1" customHeight="1" x14ac:dyDescent="0.25">
      <c r="A1228" s="155">
        <v>3</v>
      </c>
      <c r="B1228" s="193">
        <f t="shared" ref="B1228:D1228" si="306">B1190</f>
        <v>1000</v>
      </c>
      <c r="C1228" s="193" t="str">
        <f t="shared" si="306"/>
        <v>PCS</v>
      </c>
      <c r="D1228" s="286">
        <f t="shared" si="306"/>
        <v>2</v>
      </c>
      <c r="E1228" s="310" t="str">
        <f t="shared" si="304"/>
        <v>PAPER TRIGONAL CLIP KENKO NO. 3</v>
      </c>
      <c r="F1228" s="156"/>
      <c r="G1228" s="157"/>
      <c r="H1228" s="158">
        <f t="shared" ref="H1228:J1228" si="307">H1190</f>
        <v>1600</v>
      </c>
      <c r="I1228" s="159">
        <f t="shared" si="307"/>
        <v>0.13500000000000001</v>
      </c>
      <c r="J1228" s="159">
        <f t="shared" si="307"/>
        <v>0</v>
      </c>
      <c r="K1228" s="160">
        <f t="shared" si="302"/>
        <v>1384000</v>
      </c>
      <c r="L1228" s="149"/>
    </row>
    <row r="1229" spans="1:12" s="5" customFormat="1" ht="14.1" customHeight="1" x14ac:dyDescent="0.25">
      <c r="A1229" s="155">
        <v>4</v>
      </c>
      <c r="B1229" s="193">
        <f t="shared" ref="B1229:D1229" si="308">B1191</f>
        <v>30</v>
      </c>
      <c r="C1229" s="193" t="str">
        <f t="shared" si="308"/>
        <v>LSN</v>
      </c>
      <c r="D1229" s="286">
        <f t="shared" si="308"/>
        <v>1</v>
      </c>
      <c r="E1229" s="310" t="str">
        <f t="shared" si="304"/>
        <v>CUTTER 9 MM KENKO A-300 (KECIL)</v>
      </c>
      <c r="F1229" s="156"/>
      <c r="G1229" s="157"/>
      <c r="H1229" s="158">
        <f t="shared" ref="H1229:J1229" si="309">H1191</f>
        <v>57000</v>
      </c>
      <c r="I1229" s="159">
        <f t="shared" si="309"/>
        <v>0.13500000000000001</v>
      </c>
      <c r="J1229" s="159">
        <f t="shared" si="309"/>
        <v>0</v>
      </c>
      <c r="K1229" s="160">
        <f t="shared" si="302"/>
        <v>1479150</v>
      </c>
      <c r="L1229" s="149"/>
    </row>
    <row r="1230" spans="1:12" s="5" customFormat="1" ht="14.1" customHeight="1" x14ac:dyDescent="0.25">
      <c r="A1230" s="155">
        <v>5</v>
      </c>
      <c r="B1230" s="193">
        <f t="shared" ref="B1230:D1230" si="310">B1192</f>
        <v>0</v>
      </c>
      <c r="C1230" s="193">
        <f t="shared" si="310"/>
        <v>0</v>
      </c>
      <c r="D1230" s="286">
        <f t="shared" si="310"/>
        <v>0</v>
      </c>
      <c r="E1230" s="310">
        <f t="shared" si="304"/>
        <v>0</v>
      </c>
      <c r="F1230" s="156"/>
      <c r="G1230" s="157"/>
      <c r="H1230" s="158">
        <f t="shared" ref="H1230:J1230" si="311">H1192</f>
        <v>0</v>
      </c>
      <c r="I1230" s="159">
        <f t="shared" si="311"/>
        <v>0</v>
      </c>
      <c r="J1230" s="159">
        <f t="shared" si="311"/>
        <v>0</v>
      </c>
      <c r="K1230" s="160">
        <f t="shared" si="302"/>
        <v>0</v>
      </c>
      <c r="L1230" s="149"/>
    </row>
    <row r="1231" spans="1:12" s="5" customFormat="1" ht="14.1" customHeight="1" x14ac:dyDescent="0.25">
      <c r="A1231" s="155">
        <v>6</v>
      </c>
      <c r="B1231" s="193">
        <f t="shared" ref="B1231:D1231" si="312">B1193</f>
        <v>0</v>
      </c>
      <c r="C1231" s="193">
        <f t="shared" si="312"/>
        <v>0</v>
      </c>
      <c r="D1231" s="286">
        <f t="shared" si="312"/>
        <v>0</v>
      </c>
      <c r="E1231" s="310">
        <f t="shared" si="304"/>
        <v>0</v>
      </c>
      <c r="F1231" s="156"/>
      <c r="G1231" s="157"/>
      <c r="H1231" s="158">
        <f t="shared" ref="H1231:J1231" si="313">H1193</f>
        <v>0</v>
      </c>
      <c r="I1231" s="159">
        <f t="shared" si="313"/>
        <v>0</v>
      </c>
      <c r="J1231" s="159">
        <f t="shared" si="313"/>
        <v>0</v>
      </c>
      <c r="K1231" s="160">
        <f t="shared" si="302"/>
        <v>0</v>
      </c>
      <c r="L1231" s="149"/>
    </row>
    <row r="1232" spans="1:12" s="5" customFormat="1" ht="14.1" customHeight="1" x14ac:dyDescent="0.25">
      <c r="A1232" s="155">
        <v>7</v>
      </c>
      <c r="B1232" s="193">
        <f t="shared" ref="B1232:D1232" si="314">B1194</f>
        <v>0</v>
      </c>
      <c r="C1232" s="193">
        <f t="shared" si="314"/>
        <v>0</v>
      </c>
      <c r="D1232" s="286">
        <f t="shared" si="314"/>
        <v>0</v>
      </c>
      <c r="E1232" s="310">
        <f t="shared" si="304"/>
        <v>0</v>
      </c>
      <c r="F1232" s="156"/>
      <c r="G1232" s="157"/>
      <c r="H1232" s="158">
        <f t="shared" ref="H1232:J1232" si="315">H1194</f>
        <v>0</v>
      </c>
      <c r="I1232" s="159">
        <f t="shared" si="315"/>
        <v>0</v>
      </c>
      <c r="J1232" s="159">
        <f t="shared" si="315"/>
        <v>0</v>
      </c>
      <c r="K1232" s="160">
        <f t="shared" si="302"/>
        <v>0</v>
      </c>
      <c r="L1232" s="149"/>
    </row>
    <row r="1233" spans="1:12" s="5" customFormat="1" ht="14.1" customHeight="1" x14ac:dyDescent="0.25">
      <c r="A1233" s="155">
        <v>8</v>
      </c>
      <c r="B1233" s="193">
        <f t="shared" ref="B1233:D1233" si="316">B1195</f>
        <v>0</v>
      </c>
      <c r="C1233" s="193">
        <f t="shared" si="316"/>
        <v>0</v>
      </c>
      <c r="D1233" s="286">
        <f t="shared" si="316"/>
        <v>0</v>
      </c>
      <c r="E1233" s="310">
        <f t="shared" si="304"/>
        <v>0</v>
      </c>
      <c r="F1233" s="156"/>
      <c r="G1233" s="157"/>
      <c r="H1233" s="158">
        <f t="shared" ref="H1233:J1233" si="317">H1195</f>
        <v>0</v>
      </c>
      <c r="I1233" s="159">
        <f t="shared" si="317"/>
        <v>0</v>
      </c>
      <c r="J1233" s="159">
        <f t="shared" si="317"/>
        <v>0</v>
      </c>
      <c r="K1233" s="160">
        <f t="shared" si="302"/>
        <v>0</v>
      </c>
      <c r="L1233" s="149"/>
    </row>
    <row r="1234" spans="1:12" s="5" customFormat="1" ht="14.1" customHeight="1" x14ac:dyDescent="0.25">
      <c r="A1234" s="155">
        <v>9</v>
      </c>
      <c r="B1234" s="193">
        <f t="shared" ref="B1234:D1234" si="318">B1196</f>
        <v>0</v>
      </c>
      <c r="C1234" s="193">
        <f t="shared" si="318"/>
        <v>0</v>
      </c>
      <c r="D1234" s="286">
        <f t="shared" si="318"/>
        <v>0</v>
      </c>
      <c r="E1234" s="310">
        <f t="shared" si="304"/>
        <v>0</v>
      </c>
      <c r="F1234" s="156"/>
      <c r="G1234" s="157"/>
      <c r="H1234" s="158">
        <f t="shared" ref="H1234:J1234" si="319">H1196</f>
        <v>0</v>
      </c>
      <c r="I1234" s="159">
        <f t="shared" si="319"/>
        <v>0</v>
      </c>
      <c r="J1234" s="159">
        <f t="shared" si="319"/>
        <v>0</v>
      </c>
      <c r="K1234" s="160">
        <f t="shared" si="302"/>
        <v>0</v>
      </c>
      <c r="L1234" s="149"/>
    </row>
    <row r="1235" spans="1:12" s="5" customFormat="1" ht="14.1" customHeight="1" x14ac:dyDescent="0.25">
      <c r="A1235" s="155">
        <v>10</v>
      </c>
      <c r="B1235" s="193">
        <f t="shared" ref="B1235:D1235" si="320">B1197</f>
        <v>0</v>
      </c>
      <c r="C1235" s="193">
        <f t="shared" si="320"/>
        <v>0</v>
      </c>
      <c r="D1235" s="286">
        <f t="shared" si="320"/>
        <v>0</v>
      </c>
      <c r="E1235" s="310">
        <f t="shared" si="304"/>
        <v>0</v>
      </c>
      <c r="F1235" s="156"/>
      <c r="G1235" s="157"/>
      <c r="H1235" s="158">
        <f t="shared" ref="H1235:J1235" si="321">H1197</f>
        <v>0</v>
      </c>
      <c r="I1235" s="159">
        <f t="shared" si="321"/>
        <v>0</v>
      </c>
      <c r="J1235" s="159">
        <f t="shared" si="321"/>
        <v>0</v>
      </c>
      <c r="K1235" s="160">
        <f t="shared" si="302"/>
        <v>0</v>
      </c>
      <c r="L1235" s="149"/>
    </row>
    <row r="1236" spans="1:12" s="5" customFormat="1" ht="14.1" customHeight="1" x14ac:dyDescent="0.25">
      <c r="A1236" s="155">
        <v>11</v>
      </c>
      <c r="B1236" s="193">
        <f t="shared" ref="B1236:D1236" si="322">B1198</f>
        <v>0</v>
      </c>
      <c r="C1236" s="193">
        <f t="shared" si="322"/>
        <v>0</v>
      </c>
      <c r="D1236" s="286">
        <f t="shared" si="322"/>
        <v>0</v>
      </c>
      <c r="E1236" s="310">
        <f t="shared" si="304"/>
        <v>0</v>
      </c>
      <c r="F1236" s="156"/>
      <c r="G1236" s="157"/>
      <c r="H1236" s="158">
        <f t="shared" ref="H1236:J1236" si="323">H1198</f>
        <v>0</v>
      </c>
      <c r="I1236" s="159">
        <f t="shared" si="323"/>
        <v>0</v>
      </c>
      <c r="J1236" s="159">
        <f t="shared" si="323"/>
        <v>0</v>
      </c>
      <c r="K1236" s="160">
        <f t="shared" si="302"/>
        <v>0</v>
      </c>
      <c r="L1236" s="149"/>
    </row>
    <row r="1237" spans="1:12" s="5" customFormat="1" ht="14.1" customHeight="1" x14ac:dyDescent="0.25">
      <c r="A1237" s="155">
        <v>12</v>
      </c>
      <c r="B1237" s="193">
        <f t="shared" ref="B1237:D1237" si="324">B1199</f>
        <v>0</v>
      </c>
      <c r="C1237" s="193">
        <f t="shared" si="324"/>
        <v>0</v>
      </c>
      <c r="D1237" s="286">
        <f t="shared" si="324"/>
        <v>0</v>
      </c>
      <c r="E1237" s="310">
        <f t="shared" si="304"/>
        <v>0</v>
      </c>
      <c r="F1237" s="156"/>
      <c r="G1237" s="157"/>
      <c r="H1237" s="158">
        <f t="shared" ref="H1237:J1237" si="325">H1199</f>
        <v>0</v>
      </c>
      <c r="I1237" s="159">
        <f t="shared" si="325"/>
        <v>0</v>
      </c>
      <c r="J1237" s="159">
        <f t="shared" si="325"/>
        <v>0</v>
      </c>
      <c r="K1237" s="160">
        <f t="shared" si="302"/>
        <v>0</v>
      </c>
      <c r="L1237" s="149"/>
    </row>
    <row r="1238" spans="1:12" s="5" customFormat="1" ht="14.1" customHeight="1" x14ac:dyDescent="0.25">
      <c r="A1238" s="155">
        <v>13</v>
      </c>
      <c r="B1238" s="193">
        <f t="shared" ref="B1238:D1238" si="326">B1200</f>
        <v>0</v>
      </c>
      <c r="C1238" s="193">
        <f t="shared" si="326"/>
        <v>0</v>
      </c>
      <c r="D1238" s="286">
        <f t="shared" si="326"/>
        <v>0</v>
      </c>
      <c r="E1238" s="310">
        <f t="shared" si="304"/>
        <v>0</v>
      </c>
      <c r="F1238" s="156"/>
      <c r="G1238" s="157"/>
      <c r="H1238" s="158">
        <f t="shared" ref="H1238:J1238" si="327">H1200</f>
        <v>0</v>
      </c>
      <c r="I1238" s="159">
        <f t="shared" si="327"/>
        <v>0</v>
      </c>
      <c r="J1238" s="159">
        <f t="shared" si="327"/>
        <v>0</v>
      </c>
      <c r="K1238" s="160">
        <f t="shared" si="302"/>
        <v>0</v>
      </c>
      <c r="L1238" s="149"/>
    </row>
    <row r="1239" spans="1:12" s="5" customFormat="1" ht="14.1" customHeight="1" x14ac:dyDescent="0.25">
      <c r="A1239" s="155">
        <v>14</v>
      </c>
      <c r="B1239" s="193">
        <f t="shared" ref="B1239:D1239" si="328">B1201</f>
        <v>0</v>
      </c>
      <c r="C1239" s="193">
        <f t="shared" si="328"/>
        <v>0</v>
      </c>
      <c r="D1239" s="286">
        <f t="shared" si="328"/>
        <v>0</v>
      </c>
      <c r="E1239" s="310">
        <f t="shared" si="304"/>
        <v>0</v>
      </c>
      <c r="F1239" s="156"/>
      <c r="G1239" s="157"/>
      <c r="H1239" s="158">
        <f t="shared" ref="H1239:J1239" si="329">H1201</f>
        <v>0</v>
      </c>
      <c r="I1239" s="159">
        <f t="shared" si="329"/>
        <v>0</v>
      </c>
      <c r="J1239" s="159">
        <f t="shared" si="329"/>
        <v>0</v>
      </c>
      <c r="K1239" s="160">
        <f t="shared" si="302"/>
        <v>0</v>
      </c>
      <c r="L1239" s="149"/>
    </row>
    <row r="1240" spans="1:12" s="5" customFormat="1" ht="14.1" customHeight="1" x14ac:dyDescent="0.25">
      <c r="A1240" s="155">
        <v>15</v>
      </c>
      <c r="B1240" s="193">
        <f t="shared" ref="B1240:D1240" si="330">B1202</f>
        <v>0</v>
      </c>
      <c r="C1240" s="193">
        <f t="shared" si="330"/>
        <v>0</v>
      </c>
      <c r="D1240" s="286">
        <f t="shared" si="330"/>
        <v>0</v>
      </c>
      <c r="E1240" s="310">
        <f t="shared" si="304"/>
        <v>0</v>
      </c>
      <c r="F1240" s="156"/>
      <c r="G1240" s="157"/>
      <c r="H1240" s="158">
        <f t="shared" ref="H1240:J1240" si="331">H1202</f>
        <v>0</v>
      </c>
      <c r="I1240" s="159">
        <f t="shared" si="331"/>
        <v>0</v>
      </c>
      <c r="J1240" s="159">
        <f t="shared" si="331"/>
        <v>0</v>
      </c>
      <c r="K1240" s="160">
        <f t="shared" si="302"/>
        <v>0</v>
      </c>
      <c r="L1240" s="149"/>
    </row>
    <row r="1241" spans="1:12" s="5" customFormat="1" ht="14.1" customHeight="1" x14ac:dyDescent="0.25">
      <c r="A1241" s="155">
        <v>16</v>
      </c>
      <c r="B1241" s="193">
        <f t="shared" ref="B1241:D1241" si="332">B1203</f>
        <v>0</v>
      </c>
      <c r="C1241" s="193">
        <f t="shared" si="332"/>
        <v>0</v>
      </c>
      <c r="D1241" s="286">
        <f t="shared" si="332"/>
        <v>0</v>
      </c>
      <c r="E1241" s="310">
        <f t="shared" si="304"/>
        <v>0</v>
      </c>
      <c r="F1241" s="156"/>
      <c r="G1241" s="157"/>
      <c r="H1241" s="158">
        <f t="shared" ref="H1241:J1241" si="333">H1203</f>
        <v>0</v>
      </c>
      <c r="I1241" s="159">
        <f t="shared" si="333"/>
        <v>0</v>
      </c>
      <c r="J1241" s="159">
        <f t="shared" si="333"/>
        <v>0</v>
      </c>
      <c r="K1241" s="160">
        <f t="shared" si="302"/>
        <v>0</v>
      </c>
      <c r="L1241" s="149"/>
    </row>
    <row r="1242" spans="1:12" s="5" customFormat="1" ht="9.9499999999999993" customHeight="1" x14ac:dyDescent="0.25">
      <c r="A1242" s="132"/>
      <c r="B1242" s="229"/>
      <c r="C1242" s="229"/>
      <c r="D1242" s="287"/>
      <c r="E1242" s="312"/>
      <c r="F1242" s="161"/>
      <c r="G1242" s="162"/>
      <c r="H1242" s="163"/>
      <c r="I1242" s="164"/>
      <c r="J1242" s="164"/>
      <c r="K1242" s="165"/>
      <c r="L1242" s="149"/>
    </row>
    <row r="1243" spans="1:12" s="5" customFormat="1" ht="5.0999999999999996" customHeight="1" x14ac:dyDescent="0.25">
      <c r="A1243" s="132"/>
      <c r="B1243" s="230"/>
      <c r="C1243" s="230"/>
      <c r="D1243" s="235"/>
      <c r="E1243" s="313"/>
      <c r="F1243" s="167"/>
      <c r="G1243" s="167"/>
      <c r="H1243" s="167"/>
      <c r="I1243" s="168"/>
      <c r="J1243" s="383"/>
      <c r="K1243" s="358"/>
      <c r="L1243" s="133"/>
    </row>
    <row r="1244" spans="1:12" s="5" customFormat="1" ht="16.5" customHeight="1" x14ac:dyDescent="0.3">
      <c r="A1244" s="132"/>
      <c r="B1244" s="231"/>
      <c r="C1244" s="231"/>
      <c r="D1244" s="267"/>
      <c r="E1244" s="309"/>
      <c r="F1244" s="133"/>
      <c r="G1244" s="133"/>
      <c r="H1244" s="133"/>
      <c r="I1244" s="169" t="s">
        <v>14</v>
      </c>
      <c r="J1244" s="384">
        <f>SUM(K1226:K1241)</f>
        <v>8667300</v>
      </c>
      <c r="K1244" s="385"/>
      <c r="L1244" s="149"/>
    </row>
    <row r="1245" spans="1:12" s="5" customFormat="1" ht="5.0999999999999996" customHeight="1" x14ac:dyDescent="0.3">
      <c r="A1245" s="132"/>
      <c r="B1245" s="231"/>
      <c r="C1245" s="231"/>
      <c r="D1245" s="267"/>
      <c r="E1245" s="309"/>
      <c r="F1245" s="133"/>
      <c r="G1245" s="133"/>
      <c r="H1245" s="133"/>
      <c r="I1245" s="170"/>
      <c r="J1245" s="386"/>
      <c r="K1245" s="386"/>
      <c r="L1245" s="133"/>
    </row>
    <row r="1246" spans="1:12" s="5" customFormat="1" ht="16.5" customHeight="1" x14ac:dyDescent="0.3">
      <c r="A1246" s="132"/>
      <c r="B1246" s="231"/>
      <c r="C1246" s="231"/>
      <c r="D1246" s="267"/>
      <c r="E1246" s="309"/>
      <c r="F1246" s="133"/>
      <c r="G1246" s="133"/>
      <c r="H1246" s="133"/>
      <c r="I1246" s="169" t="s">
        <v>15</v>
      </c>
      <c r="J1246" s="171">
        <f>J1208</f>
        <v>0</v>
      </c>
      <c r="K1246" s="172">
        <f>J1244*J1246</f>
        <v>0</v>
      </c>
      <c r="L1246" s="173"/>
    </row>
    <row r="1247" spans="1:12" s="5" customFormat="1" ht="5.0999999999999996" customHeight="1" x14ac:dyDescent="0.3">
      <c r="A1247" s="132"/>
      <c r="B1247" s="231"/>
      <c r="C1247" s="231"/>
      <c r="D1247" s="267"/>
      <c r="E1247" s="309"/>
      <c r="F1247" s="133"/>
      <c r="G1247" s="133"/>
      <c r="H1247" s="133"/>
      <c r="I1247" s="170"/>
      <c r="J1247" s="358"/>
      <c r="K1247" s="358"/>
      <c r="L1247" s="133"/>
    </row>
    <row r="1248" spans="1:12" s="5" customFormat="1" ht="16.5" customHeight="1" x14ac:dyDescent="0.3">
      <c r="A1248" s="132"/>
      <c r="B1248" s="232" t="s">
        <v>16</v>
      </c>
      <c r="C1248" s="232"/>
      <c r="D1248" s="267"/>
      <c r="E1248" s="309" t="s">
        <v>17</v>
      </c>
      <c r="F1248" s="133"/>
      <c r="G1248" s="133"/>
      <c r="H1248" s="133"/>
      <c r="I1248" s="169" t="s">
        <v>27</v>
      </c>
      <c r="J1248" s="356">
        <f>((J1244/1.11)+(K1246/1.11))*11%</f>
        <v>858921.62162162154</v>
      </c>
      <c r="K1248" s="357"/>
      <c r="L1248" s="174"/>
    </row>
    <row r="1249" spans="1:12" s="5" customFormat="1" ht="5.0999999999999996" customHeight="1" x14ac:dyDescent="0.3">
      <c r="A1249" s="132"/>
      <c r="B1249" s="231"/>
      <c r="C1249" s="231"/>
      <c r="D1249" s="267"/>
      <c r="E1249" s="309"/>
      <c r="F1249" s="133"/>
      <c r="G1249" s="133"/>
      <c r="H1249" s="133"/>
      <c r="I1249" s="170"/>
      <c r="J1249" s="358"/>
      <c r="K1249" s="358"/>
      <c r="L1249" s="133"/>
    </row>
    <row r="1250" spans="1:12" s="5" customFormat="1" ht="16.5" customHeight="1" x14ac:dyDescent="0.3">
      <c r="A1250" s="132"/>
      <c r="B1250" s="233"/>
      <c r="C1250" s="253"/>
      <c r="D1250" s="267"/>
      <c r="E1250" s="309"/>
      <c r="F1250" s="133"/>
      <c r="G1250" s="133"/>
      <c r="H1250" s="133"/>
      <c r="I1250" s="169" t="s">
        <v>18</v>
      </c>
      <c r="J1250" s="175"/>
      <c r="K1250" s="176">
        <f>J1244-K1246</f>
        <v>8667300</v>
      </c>
      <c r="L1250" s="174"/>
    </row>
    <row r="1251" spans="1:12" s="5" customFormat="1" ht="7.5" customHeight="1" x14ac:dyDescent="0.25">
      <c r="A1251" s="177"/>
      <c r="B1251" s="234"/>
      <c r="C1251" s="234"/>
      <c r="D1251" s="235"/>
      <c r="E1251" s="314"/>
      <c r="F1251" s="318"/>
      <c r="G1251" s="133"/>
      <c r="H1251" s="133"/>
      <c r="I1251" s="179"/>
      <c r="J1251" s="178"/>
      <c r="K1251" s="318"/>
      <c r="L1251" s="167"/>
    </row>
    <row r="1252" spans="1:12" s="5" customFormat="1" ht="13.5" customHeight="1" x14ac:dyDescent="0.25">
      <c r="A1252" s="132"/>
      <c r="B1252" s="235" t="s">
        <v>19</v>
      </c>
      <c r="C1252" s="234"/>
      <c r="D1252" s="235"/>
      <c r="E1252" s="309"/>
      <c r="F1252" s="133"/>
      <c r="G1252" s="133"/>
      <c r="H1252" s="184"/>
      <c r="I1252" s="185" t="s">
        <v>29</v>
      </c>
      <c r="J1252" s="359" t="str">
        <f>J1214</f>
        <v>NOVI / CONDRO</v>
      </c>
      <c r="K1252" s="360"/>
      <c r="L1252" s="133"/>
    </row>
    <row r="1253" spans="1:12" s="5" customFormat="1" ht="13.5" customHeight="1" x14ac:dyDescent="0.25">
      <c r="A1253" s="177"/>
      <c r="B1253" s="236"/>
      <c r="C1253" s="254"/>
      <c r="D1253" s="235"/>
      <c r="E1253" s="309"/>
      <c r="F1253" s="133"/>
      <c r="G1253" s="133"/>
      <c r="H1253" s="184"/>
      <c r="I1253" s="186" t="s">
        <v>28</v>
      </c>
      <c r="J1253" s="359"/>
      <c r="K1253" s="360"/>
      <c r="L1253" s="167"/>
    </row>
    <row r="1254" spans="1:12" s="5" customFormat="1" ht="7.5" customHeight="1" x14ac:dyDescent="0.25">
      <c r="A1254" s="177"/>
      <c r="B1254" s="236"/>
      <c r="C1254" s="254"/>
      <c r="D1254" s="235"/>
      <c r="E1254" s="309"/>
      <c r="F1254" s="133"/>
      <c r="G1254" s="133"/>
      <c r="H1254" s="184"/>
      <c r="I1254" s="186"/>
      <c r="J1254" s="190"/>
      <c r="K1254" s="190"/>
      <c r="L1254" s="167"/>
    </row>
    <row r="1255" spans="1:12" ht="7.5" customHeight="1" x14ac:dyDescent="0.25">
      <c r="A1255" s="1"/>
      <c r="I1255" s="3"/>
      <c r="J1255" s="3"/>
    </row>
    <row r="1256" spans="1:12" s="5" customFormat="1" ht="16.5" customHeight="1" x14ac:dyDescent="0.3">
      <c r="A1256" s="4"/>
      <c r="B1256" s="195" t="s">
        <v>0</v>
      </c>
      <c r="C1256" s="237"/>
      <c r="D1256" s="270" t="s">
        <v>1</v>
      </c>
      <c r="E1256" s="315">
        <f>E1142+1</f>
        <v>22090012</v>
      </c>
      <c r="G1256" s="6" t="s">
        <v>2</v>
      </c>
      <c r="H1256" s="387" t="s">
        <v>82</v>
      </c>
      <c r="I1256" s="387"/>
      <c r="J1256" s="387"/>
      <c r="K1256" s="388"/>
      <c r="L1256" s="7"/>
    </row>
    <row r="1257" spans="1:12" s="5" customFormat="1" ht="7.5" customHeight="1" x14ac:dyDescent="0.3">
      <c r="A1257" s="4"/>
      <c r="B1257" s="196"/>
      <c r="C1257" s="238"/>
      <c r="D1257" s="255"/>
      <c r="E1257" s="290"/>
      <c r="F1257" s="391" t="s">
        <v>3</v>
      </c>
      <c r="G1257" s="8"/>
      <c r="H1257" s="389"/>
      <c r="I1257" s="389"/>
      <c r="J1257" s="389"/>
      <c r="K1257" s="390"/>
      <c r="L1257" s="7"/>
    </row>
    <row r="1258" spans="1:12" s="5" customFormat="1" ht="16.5" customHeight="1" x14ac:dyDescent="0.3">
      <c r="A1258" s="4"/>
      <c r="B1258" s="195" t="s">
        <v>4</v>
      </c>
      <c r="C1258" s="237"/>
      <c r="D1258" s="392">
        <v>44816</v>
      </c>
      <c r="E1258" s="393"/>
      <c r="F1258" s="391"/>
      <c r="G1258" s="9"/>
      <c r="H1258" s="394" t="s">
        <v>83</v>
      </c>
      <c r="I1258" s="394"/>
      <c r="J1258" s="394"/>
      <c r="K1258" s="395"/>
      <c r="L1258" s="9"/>
    </row>
    <row r="1259" spans="1:12" s="5" customFormat="1" ht="7.5" customHeight="1" x14ac:dyDescent="0.3">
      <c r="A1259" s="4"/>
      <c r="B1259" s="196"/>
      <c r="C1259" s="238"/>
      <c r="D1259" s="255"/>
      <c r="E1259" s="290"/>
      <c r="F1259" s="391"/>
      <c r="G1259" s="9"/>
      <c r="H1259" s="396" t="s">
        <v>84</v>
      </c>
      <c r="I1259" s="396"/>
      <c r="J1259" s="396"/>
      <c r="K1259" s="397"/>
      <c r="L1259" s="10"/>
    </row>
    <row r="1260" spans="1:12" s="5" customFormat="1" ht="16.5" customHeight="1" x14ac:dyDescent="0.4">
      <c r="A1260" s="4"/>
      <c r="B1260" s="195" t="s">
        <v>5</v>
      </c>
      <c r="C1260" s="237"/>
      <c r="D1260" s="271" t="s">
        <v>89</v>
      </c>
      <c r="E1260" s="289"/>
      <c r="F1260" s="11"/>
      <c r="G1260" s="12"/>
      <c r="H1260" s="398"/>
      <c r="I1260" s="398"/>
      <c r="J1260" s="398"/>
      <c r="K1260" s="399"/>
      <c r="L1260" s="10"/>
    </row>
    <row r="1261" spans="1:12" s="5" customFormat="1" ht="7.5" customHeight="1" x14ac:dyDescent="0.45">
      <c r="A1261" s="4"/>
      <c r="B1261" s="197"/>
      <c r="C1261" s="239"/>
      <c r="D1261" s="259"/>
      <c r="E1261" s="291"/>
      <c r="F1261" s="13"/>
      <c r="I1261" s="14"/>
      <c r="J1261" s="14"/>
      <c r="K1261" s="15"/>
    </row>
    <row r="1262" spans="1:12" s="5" customFormat="1" ht="14.25" thickBot="1" x14ac:dyDescent="0.3">
      <c r="A1262" s="4"/>
      <c r="B1262" s="198" t="s">
        <v>6</v>
      </c>
      <c r="C1262" s="198" t="s">
        <v>7</v>
      </c>
      <c r="D1262" s="272" t="s">
        <v>8</v>
      </c>
      <c r="E1262" s="260"/>
      <c r="F1262" s="17" t="s">
        <v>9</v>
      </c>
      <c r="G1262" s="18"/>
      <c r="H1262" s="16" t="s">
        <v>10</v>
      </c>
      <c r="I1262" s="19" t="s">
        <v>11</v>
      </c>
      <c r="J1262" s="19" t="s">
        <v>12</v>
      </c>
      <c r="K1262" s="20" t="s">
        <v>13</v>
      </c>
      <c r="L1262" s="21"/>
    </row>
    <row r="1263" spans="1:12" s="5" customFormat="1" ht="9.9499999999999993" customHeight="1" thickTop="1" x14ac:dyDescent="0.25">
      <c r="A1263" s="4"/>
      <c r="B1263" s="199"/>
      <c r="C1263" s="240"/>
      <c r="D1263" s="273"/>
      <c r="E1263" s="261"/>
      <c r="F1263" s="23"/>
      <c r="G1263" s="24"/>
      <c r="H1263" s="22"/>
      <c r="I1263" s="25"/>
      <c r="J1263" s="25"/>
      <c r="K1263" s="26"/>
      <c r="L1263" s="21"/>
    </row>
    <row r="1264" spans="1:12" s="5" customFormat="1" ht="14.1" customHeight="1" x14ac:dyDescent="0.25">
      <c r="A1264" s="27">
        <v>1</v>
      </c>
      <c r="B1264" s="200">
        <v>144</v>
      </c>
      <c r="C1264" s="200" t="s">
        <v>34</v>
      </c>
      <c r="D1264" s="274">
        <v>1</v>
      </c>
      <c r="E1264" s="325" t="s">
        <v>90</v>
      </c>
      <c r="F1264" s="28"/>
      <c r="G1264" s="29"/>
      <c r="H1264" s="30">
        <v>39600</v>
      </c>
      <c r="I1264" s="31">
        <v>0.14499999999999999</v>
      </c>
      <c r="J1264" s="31"/>
      <c r="K1264" s="32">
        <f t="shared" ref="K1264:K1279" si="334">(B1264*H1264-((B1264*H1264)*I1264))-((B1264*H1264-((B1264*H1264)*I1264))*J1264)</f>
        <v>4875552</v>
      </c>
      <c r="L1264" s="21"/>
    </row>
    <row r="1265" spans="1:12" s="5" customFormat="1" ht="14.1" customHeight="1" x14ac:dyDescent="0.25">
      <c r="A1265" s="27">
        <v>2</v>
      </c>
      <c r="B1265" s="200"/>
      <c r="C1265" s="200"/>
      <c r="D1265" s="274"/>
      <c r="E1265" s="292"/>
      <c r="F1265" s="28"/>
      <c r="G1265" s="29"/>
      <c r="H1265" s="30"/>
      <c r="I1265" s="31"/>
      <c r="J1265" s="31"/>
      <c r="K1265" s="32">
        <f t="shared" si="334"/>
        <v>0</v>
      </c>
      <c r="L1265" s="21"/>
    </row>
    <row r="1266" spans="1:12" s="5" customFormat="1" ht="14.1" customHeight="1" x14ac:dyDescent="0.25">
      <c r="A1266" s="27">
        <v>3</v>
      </c>
      <c r="B1266" s="200"/>
      <c r="C1266" s="200"/>
      <c r="D1266" s="274"/>
      <c r="E1266" s="292"/>
      <c r="F1266" s="28"/>
      <c r="G1266" s="29"/>
      <c r="H1266" s="30"/>
      <c r="I1266" s="31"/>
      <c r="J1266" s="31"/>
      <c r="K1266" s="32">
        <f t="shared" si="334"/>
        <v>0</v>
      </c>
      <c r="L1266" s="21"/>
    </row>
    <row r="1267" spans="1:12" s="5" customFormat="1" ht="14.1" customHeight="1" x14ac:dyDescent="0.25">
      <c r="A1267" s="27">
        <v>4</v>
      </c>
      <c r="B1267" s="200"/>
      <c r="C1267" s="200"/>
      <c r="D1267" s="274"/>
      <c r="E1267" s="292"/>
      <c r="F1267" s="28"/>
      <c r="G1267" s="29"/>
      <c r="H1267" s="30"/>
      <c r="I1267" s="31"/>
      <c r="J1267" s="31"/>
      <c r="K1267" s="32">
        <f t="shared" si="334"/>
        <v>0</v>
      </c>
      <c r="L1267" s="21"/>
    </row>
    <row r="1268" spans="1:12" s="5" customFormat="1" ht="14.1" customHeight="1" x14ac:dyDescent="0.25">
      <c r="A1268" s="27">
        <v>5</v>
      </c>
      <c r="B1268" s="200"/>
      <c r="C1268" s="200"/>
      <c r="D1268" s="274"/>
      <c r="E1268" s="292"/>
      <c r="F1268" s="28"/>
      <c r="G1268" s="29"/>
      <c r="H1268" s="30"/>
      <c r="I1268" s="31"/>
      <c r="J1268" s="31"/>
      <c r="K1268" s="32">
        <f t="shared" si="334"/>
        <v>0</v>
      </c>
      <c r="L1268" s="21"/>
    </row>
    <row r="1269" spans="1:12" s="5" customFormat="1" ht="14.1" customHeight="1" x14ac:dyDescent="0.25">
      <c r="A1269" s="27">
        <v>6</v>
      </c>
      <c r="B1269" s="200"/>
      <c r="C1269" s="200"/>
      <c r="D1269" s="274"/>
      <c r="E1269" s="292"/>
      <c r="F1269" s="28"/>
      <c r="G1269" s="29"/>
      <c r="H1269" s="30"/>
      <c r="I1269" s="31"/>
      <c r="J1269" s="31"/>
      <c r="K1269" s="32">
        <f t="shared" si="334"/>
        <v>0</v>
      </c>
      <c r="L1269" s="21"/>
    </row>
    <row r="1270" spans="1:12" s="5" customFormat="1" ht="14.1" customHeight="1" x14ac:dyDescent="0.25">
      <c r="A1270" s="27">
        <v>7</v>
      </c>
      <c r="B1270" s="200"/>
      <c r="C1270" s="200"/>
      <c r="D1270" s="274"/>
      <c r="E1270" s="292"/>
      <c r="F1270" s="28"/>
      <c r="G1270" s="29"/>
      <c r="H1270" s="30"/>
      <c r="I1270" s="31"/>
      <c r="J1270" s="31"/>
      <c r="K1270" s="32">
        <f t="shared" si="334"/>
        <v>0</v>
      </c>
      <c r="L1270" s="21"/>
    </row>
    <row r="1271" spans="1:12" s="5" customFormat="1" ht="14.1" customHeight="1" x14ac:dyDescent="0.25">
      <c r="A1271" s="27">
        <v>8</v>
      </c>
      <c r="B1271" s="200"/>
      <c r="C1271" s="200"/>
      <c r="D1271" s="274"/>
      <c r="E1271" s="293"/>
      <c r="F1271" s="28"/>
      <c r="G1271" s="29"/>
      <c r="H1271" s="30"/>
      <c r="I1271" s="31"/>
      <c r="J1271" s="31"/>
      <c r="K1271" s="32">
        <f t="shared" si="334"/>
        <v>0</v>
      </c>
      <c r="L1271" s="21"/>
    </row>
    <row r="1272" spans="1:12" s="5" customFormat="1" ht="14.1" customHeight="1" x14ac:dyDescent="0.25">
      <c r="A1272" s="27">
        <v>9</v>
      </c>
      <c r="B1272" s="200"/>
      <c r="C1272" s="200"/>
      <c r="D1272" s="274"/>
      <c r="E1272" s="292"/>
      <c r="F1272" s="28"/>
      <c r="G1272" s="29"/>
      <c r="H1272" s="30"/>
      <c r="I1272" s="31"/>
      <c r="J1272" s="31"/>
      <c r="K1272" s="32">
        <f t="shared" si="334"/>
        <v>0</v>
      </c>
      <c r="L1272" s="21"/>
    </row>
    <row r="1273" spans="1:12" s="5" customFormat="1" ht="14.1" customHeight="1" x14ac:dyDescent="0.25">
      <c r="A1273" s="27">
        <v>10</v>
      </c>
      <c r="B1273" s="200"/>
      <c r="C1273" s="200"/>
      <c r="D1273" s="274"/>
      <c r="E1273" s="292"/>
      <c r="F1273" s="28"/>
      <c r="G1273" s="29"/>
      <c r="H1273" s="30"/>
      <c r="I1273" s="31"/>
      <c r="J1273" s="31"/>
      <c r="K1273" s="32">
        <f t="shared" si="334"/>
        <v>0</v>
      </c>
      <c r="L1273" s="21"/>
    </row>
    <row r="1274" spans="1:12" s="5" customFormat="1" ht="14.1" customHeight="1" x14ac:dyDescent="0.25">
      <c r="A1274" s="27">
        <v>11</v>
      </c>
      <c r="B1274" s="200"/>
      <c r="C1274" s="200"/>
      <c r="D1274" s="274"/>
      <c r="E1274" s="292"/>
      <c r="F1274" s="28"/>
      <c r="G1274" s="29"/>
      <c r="H1274" s="30"/>
      <c r="I1274" s="31"/>
      <c r="J1274" s="31"/>
      <c r="K1274" s="32">
        <f t="shared" si="334"/>
        <v>0</v>
      </c>
      <c r="L1274" s="21"/>
    </row>
    <row r="1275" spans="1:12" s="5" customFormat="1" ht="14.1" customHeight="1" x14ac:dyDescent="0.25">
      <c r="A1275" s="27">
        <v>12</v>
      </c>
      <c r="B1275" s="200"/>
      <c r="C1275" s="200"/>
      <c r="D1275" s="274"/>
      <c r="E1275" s="292"/>
      <c r="F1275" s="28"/>
      <c r="G1275" s="29"/>
      <c r="H1275" s="30"/>
      <c r="I1275" s="31"/>
      <c r="J1275" s="31"/>
      <c r="K1275" s="32">
        <f t="shared" si="334"/>
        <v>0</v>
      </c>
      <c r="L1275" s="21"/>
    </row>
    <row r="1276" spans="1:12" s="5" customFormat="1" ht="14.1" customHeight="1" x14ac:dyDescent="0.25">
      <c r="A1276" s="27">
        <v>13</v>
      </c>
      <c r="B1276" s="200"/>
      <c r="C1276" s="200"/>
      <c r="D1276" s="274"/>
      <c r="E1276" s="292"/>
      <c r="F1276" s="28"/>
      <c r="G1276" s="29"/>
      <c r="H1276" s="30"/>
      <c r="I1276" s="31"/>
      <c r="J1276" s="31"/>
      <c r="K1276" s="32">
        <f t="shared" si="334"/>
        <v>0</v>
      </c>
      <c r="L1276" s="21"/>
    </row>
    <row r="1277" spans="1:12" s="5" customFormat="1" ht="14.1" customHeight="1" x14ac:dyDescent="0.25">
      <c r="A1277" s="27">
        <v>14</v>
      </c>
      <c r="B1277" s="200"/>
      <c r="C1277" s="200"/>
      <c r="D1277" s="274"/>
      <c r="E1277" s="292"/>
      <c r="F1277" s="28"/>
      <c r="G1277" s="29"/>
      <c r="H1277" s="30"/>
      <c r="I1277" s="31"/>
      <c r="J1277" s="31"/>
      <c r="K1277" s="32">
        <f t="shared" si="334"/>
        <v>0</v>
      </c>
      <c r="L1277" s="21"/>
    </row>
    <row r="1278" spans="1:12" s="5" customFormat="1" ht="14.1" customHeight="1" x14ac:dyDescent="0.25">
      <c r="A1278" s="27">
        <v>15</v>
      </c>
      <c r="B1278" s="200"/>
      <c r="C1278" s="200"/>
      <c r="D1278" s="274"/>
      <c r="E1278" s="292"/>
      <c r="F1278" s="28"/>
      <c r="G1278" s="29"/>
      <c r="H1278" s="30"/>
      <c r="I1278" s="31"/>
      <c r="J1278" s="31"/>
      <c r="K1278" s="32">
        <f t="shared" si="334"/>
        <v>0</v>
      </c>
      <c r="L1278" s="21"/>
    </row>
    <row r="1279" spans="1:12" s="5" customFormat="1" ht="14.1" customHeight="1" x14ac:dyDescent="0.25">
      <c r="A1279" s="27">
        <v>16</v>
      </c>
      <c r="B1279" s="200"/>
      <c r="C1279" s="200"/>
      <c r="D1279" s="274"/>
      <c r="E1279" s="293"/>
      <c r="F1279" s="28"/>
      <c r="G1279" s="29"/>
      <c r="H1279" s="30"/>
      <c r="I1279" s="31"/>
      <c r="J1279" s="31"/>
      <c r="K1279" s="32">
        <f t="shared" si="334"/>
        <v>0</v>
      </c>
      <c r="L1279" s="21"/>
    </row>
    <row r="1280" spans="1:12" s="5" customFormat="1" ht="9.9499999999999993" customHeight="1" x14ac:dyDescent="0.25">
      <c r="A1280" s="4"/>
      <c r="B1280" s="201"/>
      <c r="C1280" s="201"/>
      <c r="D1280" s="275"/>
      <c r="E1280" s="294"/>
      <c r="F1280" s="33"/>
      <c r="G1280" s="34"/>
      <c r="H1280" s="35"/>
      <c r="I1280" s="36"/>
      <c r="J1280" s="36"/>
      <c r="K1280" s="37"/>
      <c r="L1280" s="21"/>
    </row>
    <row r="1281" spans="1:12" s="5" customFormat="1" ht="5.0999999999999996" customHeight="1" x14ac:dyDescent="0.25">
      <c r="A1281" s="4"/>
      <c r="B1281" s="202"/>
      <c r="C1281" s="202"/>
      <c r="D1281" s="207"/>
      <c r="E1281" s="295"/>
      <c r="F1281" s="38"/>
      <c r="G1281" s="38"/>
      <c r="H1281" s="38"/>
      <c r="I1281" s="39"/>
      <c r="J1281" s="400"/>
      <c r="K1281" s="394"/>
    </row>
    <row r="1282" spans="1:12" s="5" customFormat="1" ht="16.5" customHeight="1" x14ac:dyDescent="0.3">
      <c r="A1282" s="4"/>
      <c r="B1282" s="203"/>
      <c r="C1282" s="203"/>
      <c r="D1282" s="259"/>
      <c r="E1282" s="291"/>
      <c r="I1282" s="40" t="s">
        <v>14</v>
      </c>
      <c r="J1282" s="401">
        <f>SUM(K1264:K1279)</f>
        <v>4875552</v>
      </c>
      <c r="K1282" s="402"/>
      <c r="L1282" s="21"/>
    </row>
    <row r="1283" spans="1:12" s="5" customFormat="1" ht="5.0999999999999996" customHeight="1" x14ac:dyDescent="0.3">
      <c r="A1283" s="4"/>
      <c r="B1283" s="203"/>
      <c r="C1283" s="203"/>
      <c r="D1283" s="259"/>
      <c r="E1283" s="291"/>
      <c r="I1283" s="41"/>
      <c r="J1283" s="403"/>
      <c r="K1283" s="403"/>
    </row>
    <row r="1284" spans="1:12" s="5" customFormat="1" ht="16.5" customHeight="1" x14ac:dyDescent="0.3">
      <c r="A1284" s="4"/>
      <c r="B1284" s="203"/>
      <c r="C1284" s="203"/>
      <c r="D1284" s="259"/>
      <c r="E1284" s="291"/>
      <c r="I1284" s="40" t="s">
        <v>15</v>
      </c>
      <c r="J1284" s="42"/>
      <c r="K1284" s="43">
        <f>J1282*J1284</f>
        <v>0</v>
      </c>
      <c r="L1284" s="44"/>
    </row>
    <row r="1285" spans="1:12" s="5" customFormat="1" ht="5.0999999999999996" customHeight="1" x14ac:dyDescent="0.3">
      <c r="A1285" s="4"/>
      <c r="B1285" s="203"/>
      <c r="C1285" s="203"/>
      <c r="D1285" s="259"/>
      <c r="E1285" s="291"/>
      <c r="I1285" s="41"/>
      <c r="J1285" s="394"/>
      <c r="K1285" s="394"/>
    </row>
    <row r="1286" spans="1:12" s="5" customFormat="1" ht="16.5" customHeight="1" x14ac:dyDescent="0.3">
      <c r="A1286" s="4"/>
      <c r="B1286" s="204" t="s">
        <v>16</v>
      </c>
      <c r="C1286" s="204"/>
      <c r="D1286" s="259"/>
      <c r="E1286" s="291" t="s">
        <v>17</v>
      </c>
      <c r="I1286" s="40" t="s">
        <v>27</v>
      </c>
      <c r="J1286" s="404">
        <f>((J1282/1.11)+(K1284/1.11))*11%</f>
        <v>483162.81081081083</v>
      </c>
      <c r="K1286" s="405"/>
      <c r="L1286" s="45"/>
    </row>
    <row r="1287" spans="1:12" s="5" customFormat="1" ht="5.0999999999999996" customHeight="1" x14ac:dyDescent="0.3">
      <c r="A1287" s="4"/>
      <c r="B1287" s="203"/>
      <c r="C1287" s="203"/>
      <c r="D1287" s="259"/>
      <c r="E1287" s="291"/>
      <c r="I1287" s="41"/>
      <c r="J1287" s="394"/>
      <c r="K1287" s="394"/>
    </row>
    <row r="1288" spans="1:12" s="5" customFormat="1" ht="16.5" customHeight="1" x14ac:dyDescent="0.3">
      <c r="A1288" s="4"/>
      <c r="B1288" s="205"/>
      <c r="C1288" s="241"/>
      <c r="D1288" s="259"/>
      <c r="E1288" s="291"/>
      <c r="I1288" s="40" t="s">
        <v>18</v>
      </c>
      <c r="J1288" s="46"/>
      <c r="K1288" s="47">
        <f>J1282-K1284</f>
        <v>4875552</v>
      </c>
      <c r="L1288" s="45"/>
    </row>
    <row r="1289" spans="1:12" s="5" customFormat="1" ht="7.5" customHeight="1" x14ac:dyDescent="0.25">
      <c r="A1289" s="48"/>
      <c r="B1289" s="206"/>
      <c r="C1289" s="206"/>
      <c r="D1289" s="207"/>
      <c r="E1289" s="296"/>
      <c r="F1289" s="320"/>
      <c r="I1289" s="76"/>
      <c r="J1289" s="77"/>
      <c r="K1289" s="320"/>
      <c r="L1289" s="38"/>
    </row>
    <row r="1290" spans="1:12" s="5" customFormat="1" ht="13.5" customHeight="1" x14ac:dyDescent="0.25">
      <c r="A1290" s="4"/>
      <c r="B1290" s="207" t="s">
        <v>19</v>
      </c>
      <c r="C1290" s="206"/>
      <c r="D1290" s="207"/>
      <c r="E1290" s="291"/>
      <c r="H1290" s="180"/>
      <c r="I1290" s="181" t="s">
        <v>29</v>
      </c>
      <c r="J1290" s="406" t="s">
        <v>36</v>
      </c>
      <c r="K1290" s="407"/>
    </row>
    <row r="1291" spans="1:12" s="5" customFormat="1" ht="13.5" customHeight="1" x14ac:dyDescent="0.25">
      <c r="A1291" s="48"/>
      <c r="B1291" s="208"/>
      <c r="C1291" s="242"/>
      <c r="D1291" s="207"/>
      <c r="E1291" s="291"/>
      <c r="H1291" s="180"/>
      <c r="I1291" s="182" t="s">
        <v>28</v>
      </c>
      <c r="J1291" s="406"/>
      <c r="K1291" s="407"/>
      <c r="L1291" s="38"/>
    </row>
    <row r="1292" spans="1:12" s="5" customFormat="1" ht="7.5" customHeight="1" x14ac:dyDescent="0.25">
      <c r="A1292" s="48"/>
      <c r="B1292" s="208"/>
      <c r="C1292" s="242"/>
      <c r="D1292" s="207"/>
      <c r="E1292" s="291"/>
      <c r="H1292" s="180"/>
      <c r="I1292" s="182"/>
      <c r="J1292" s="183"/>
      <c r="K1292" s="183"/>
      <c r="L1292" s="38"/>
    </row>
    <row r="1293" spans="1:12" ht="7.5" customHeight="1" x14ac:dyDescent="0.25">
      <c r="A1293" s="78"/>
      <c r="B1293" s="209"/>
      <c r="C1293" s="209"/>
      <c r="D1293" s="262"/>
      <c r="E1293" s="297"/>
      <c r="F1293" s="79"/>
      <c r="G1293" s="79"/>
      <c r="H1293" s="79"/>
      <c r="I1293" s="80"/>
      <c r="J1293" s="80"/>
      <c r="K1293" s="79"/>
      <c r="L1293" s="79"/>
    </row>
    <row r="1294" spans="1:12" s="5" customFormat="1" ht="16.5" customHeight="1" x14ac:dyDescent="0.3">
      <c r="A1294" s="81"/>
      <c r="B1294" s="210" t="s">
        <v>0</v>
      </c>
      <c r="C1294" s="243"/>
      <c r="D1294" s="276" t="str">
        <f>D1256</f>
        <v>AM</v>
      </c>
      <c r="E1294" s="316">
        <f>E1256</f>
        <v>22090012</v>
      </c>
      <c r="F1294" s="82"/>
      <c r="G1294" s="83" t="s">
        <v>2</v>
      </c>
      <c r="H1294" s="408" t="str">
        <f>H1256</f>
        <v>HARNOYO</v>
      </c>
      <c r="I1294" s="408"/>
      <c r="J1294" s="408"/>
      <c r="K1294" s="409"/>
      <c r="L1294" s="84"/>
    </row>
    <row r="1295" spans="1:12" s="5" customFormat="1" ht="7.5" customHeight="1" x14ac:dyDescent="0.3">
      <c r="A1295" s="81"/>
      <c r="B1295" s="211"/>
      <c r="C1295" s="244"/>
      <c r="D1295" s="256"/>
      <c r="E1295" s="299"/>
      <c r="F1295" s="412" t="s">
        <v>3</v>
      </c>
      <c r="G1295" s="85"/>
      <c r="H1295" s="410"/>
      <c r="I1295" s="410"/>
      <c r="J1295" s="410"/>
      <c r="K1295" s="411"/>
      <c r="L1295" s="84"/>
    </row>
    <row r="1296" spans="1:12" s="5" customFormat="1" ht="16.5" customHeight="1" x14ac:dyDescent="0.3">
      <c r="A1296" s="81"/>
      <c r="B1296" s="210" t="s">
        <v>4</v>
      </c>
      <c r="C1296" s="243"/>
      <c r="D1296" s="413">
        <f>D1258</f>
        <v>44816</v>
      </c>
      <c r="E1296" s="414"/>
      <c r="F1296" s="412"/>
      <c r="G1296" s="86"/>
      <c r="H1296" s="415" t="str">
        <f>H1258</f>
        <v>(  BENDAN  )</v>
      </c>
      <c r="I1296" s="415"/>
      <c r="J1296" s="415"/>
      <c r="K1296" s="416"/>
      <c r="L1296" s="86"/>
    </row>
    <row r="1297" spans="1:12" s="5" customFormat="1" ht="7.5" customHeight="1" x14ac:dyDescent="0.3">
      <c r="A1297" s="81"/>
      <c r="B1297" s="211"/>
      <c r="C1297" s="244"/>
      <c r="D1297" s="256"/>
      <c r="E1297" s="299"/>
      <c r="F1297" s="412"/>
      <c r="G1297" s="86"/>
      <c r="H1297" s="417" t="str">
        <f>H1259</f>
        <v>PEKALONGAN</v>
      </c>
      <c r="I1297" s="417"/>
      <c r="J1297" s="417"/>
      <c r="K1297" s="418"/>
      <c r="L1297" s="87"/>
    </row>
    <row r="1298" spans="1:12" s="5" customFormat="1" ht="16.5" customHeight="1" x14ac:dyDescent="0.4">
      <c r="A1298" s="81"/>
      <c r="B1298" s="210" t="s">
        <v>5</v>
      </c>
      <c r="C1298" s="243"/>
      <c r="D1298" s="277" t="str">
        <f>D1260</f>
        <v>KO 0958</v>
      </c>
      <c r="E1298" s="298"/>
      <c r="F1298" s="88"/>
      <c r="G1298" s="89"/>
      <c r="H1298" s="419"/>
      <c r="I1298" s="419"/>
      <c r="J1298" s="419"/>
      <c r="K1298" s="420"/>
      <c r="L1298" s="87"/>
    </row>
    <row r="1299" spans="1:12" s="5" customFormat="1" ht="7.5" customHeight="1" x14ac:dyDescent="0.45">
      <c r="A1299" s="81"/>
      <c r="B1299" s="212"/>
      <c r="C1299" s="245"/>
      <c r="D1299" s="263"/>
      <c r="E1299" s="300"/>
      <c r="F1299" s="90"/>
      <c r="G1299" s="82"/>
      <c r="H1299" s="82"/>
      <c r="I1299" s="91"/>
      <c r="J1299" s="91"/>
      <c r="K1299" s="92"/>
      <c r="L1299" s="82"/>
    </row>
    <row r="1300" spans="1:12" s="5" customFormat="1" ht="14.25" thickBot="1" x14ac:dyDescent="0.3">
      <c r="A1300" s="81"/>
      <c r="B1300" s="213" t="s">
        <v>6</v>
      </c>
      <c r="C1300" s="213" t="s">
        <v>7</v>
      </c>
      <c r="D1300" s="278" t="s">
        <v>8</v>
      </c>
      <c r="E1300" s="264"/>
      <c r="F1300" s="94" t="s">
        <v>9</v>
      </c>
      <c r="G1300" s="95"/>
      <c r="H1300" s="93" t="s">
        <v>10</v>
      </c>
      <c r="I1300" s="96" t="s">
        <v>11</v>
      </c>
      <c r="J1300" s="96" t="s">
        <v>12</v>
      </c>
      <c r="K1300" s="97" t="s">
        <v>13</v>
      </c>
      <c r="L1300" s="98"/>
    </row>
    <row r="1301" spans="1:12" s="5" customFormat="1" ht="9.9499999999999993" customHeight="1" thickTop="1" x14ac:dyDescent="0.25">
      <c r="A1301" s="81"/>
      <c r="B1301" s="214"/>
      <c r="C1301" s="246"/>
      <c r="D1301" s="279"/>
      <c r="E1301" s="265"/>
      <c r="F1301" s="100"/>
      <c r="G1301" s="101"/>
      <c r="H1301" s="99"/>
      <c r="I1301" s="102"/>
      <c r="J1301" s="102"/>
      <c r="K1301" s="103"/>
      <c r="L1301" s="98"/>
    </row>
    <row r="1302" spans="1:12" s="5" customFormat="1" ht="14.1" customHeight="1" x14ac:dyDescent="0.25">
      <c r="A1302" s="104">
        <v>1</v>
      </c>
      <c r="B1302" s="192">
        <f t="shared" ref="B1302:D1302" si="335">B1264</f>
        <v>144</v>
      </c>
      <c r="C1302" s="192" t="str">
        <f t="shared" si="335"/>
        <v>LSN</v>
      </c>
      <c r="D1302" s="280">
        <f t="shared" si="335"/>
        <v>1</v>
      </c>
      <c r="E1302" s="301" t="str">
        <f>E1264</f>
        <v>GEL PEN KENKO K-1 HITAM</v>
      </c>
      <c r="F1302" s="105"/>
      <c r="G1302" s="106"/>
      <c r="H1302" s="107">
        <f t="shared" ref="H1302:J1302" si="336">H1264</f>
        <v>39600</v>
      </c>
      <c r="I1302" s="108">
        <f t="shared" si="336"/>
        <v>0.14499999999999999</v>
      </c>
      <c r="J1302" s="108">
        <f t="shared" si="336"/>
        <v>0</v>
      </c>
      <c r="K1302" s="109">
        <f t="shared" ref="K1302:K1317" si="337">(B1302*H1302-((B1302*H1302)*I1302))-((B1302*H1302-((B1302*H1302)*I1302))*J1302)</f>
        <v>4875552</v>
      </c>
      <c r="L1302" s="98"/>
    </row>
    <row r="1303" spans="1:12" s="5" customFormat="1" ht="14.1" customHeight="1" x14ac:dyDescent="0.25">
      <c r="A1303" s="104">
        <v>2</v>
      </c>
      <c r="B1303" s="192">
        <f t="shared" ref="B1303:E1303" si="338">B1265</f>
        <v>0</v>
      </c>
      <c r="C1303" s="192">
        <f t="shared" si="338"/>
        <v>0</v>
      </c>
      <c r="D1303" s="280">
        <f t="shared" si="338"/>
        <v>0</v>
      </c>
      <c r="E1303" s="301">
        <f t="shared" si="338"/>
        <v>0</v>
      </c>
      <c r="F1303" s="105"/>
      <c r="G1303" s="106"/>
      <c r="H1303" s="107">
        <f t="shared" ref="H1303:J1303" si="339">H1265</f>
        <v>0</v>
      </c>
      <c r="I1303" s="108">
        <f t="shared" si="339"/>
        <v>0</v>
      </c>
      <c r="J1303" s="108">
        <f t="shared" si="339"/>
        <v>0</v>
      </c>
      <c r="K1303" s="109">
        <f t="shared" si="337"/>
        <v>0</v>
      </c>
      <c r="L1303" s="98"/>
    </row>
    <row r="1304" spans="1:12" s="5" customFormat="1" ht="14.1" customHeight="1" x14ac:dyDescent="0.25">
      <c r="A1304" s="104">
        <v>3</v>
      </c>
      <c r="B1304" s="192">
        <f t="shared" ref="B1304:E1304" si="340">B1266</f>
        <v>0</v>
      </c>
      <c r="C1304" s="192">
        <f t="shared" si="340"/>
        <v>0</v>
      </c>
      <c r="D1304" s="280">
        <f t="shared" si="340"/>
        <v>0</v>
      </c>
      <c r="E1304" s="301">
        <f t="shared" si="340"/>
        <v>0</v>
      </c>
      <c r="F1304" s="105"/>
      <c r="G1304" s="106"/>
      <c r="H1304" s="107">
        <f t="shared" ref="H1304:J1304" si="341">H1266</f>
        <v>0</v>
      </c>
      <c r="I1304" s="108">
        <f t="shared" si="341"/>
        <v>0</v>
      </c>
      <c r="J1304" s="108">
        <f t="shared" si="341"/>
        <v>0</v>
      </c>
      <c r="K1304" s="109">
        <f t="shared" si="337"/>
        <v>0</v>
      </c>
      <c r="L1304" s="98"/>
    </row>
    <row r="1305" spans="1:12" s="5" customFormat="1" ht="14.1" customHeight="1" x14ac:dyDescent="0.25">
      <c r="A1305" s="104">
        <v>4</v>
      </c>
      <c r="B1305" s="192">
        <f t="shared" ref="B1305:E1305" si="342">B1267</f>
        <v>0</v>
      </c>
      <c r="C1305" s="192">
        <f t="shared" si="342"/>
        <v>0</v>
      </c>
      <c r="D1305" s="280">
        <f t="shared" si="342"/>
        <v>0</v>
      </c>
      <c r="E1305" s="301">
        <f t="shared" si="342"/>
        <v>0</v>
      </c>
      <c r="F1305" s="105"/>
      <c r="G1305" s="106"/>
      <c r="H1305" s="107">
        <f t="shared" ref="H1305:J1305" si="343">H1267</f>
        <v>0</v>
      </c>
      <c r="I1305" s="108">
        <f t="shared" si="343"/>
        <v>0</v>
      </c>
      <c r="J1305" s="108">
        <f t="shared" si="343"/>
        <v>0</v>
      </c>
      <c r="K1305" s="109">
        <f t="shared" si="337"/>
        <v>0</v>
      </c>
      <c r="L1305" s="98"/>
    </row>
    <row r="1306" spans="1:12" s="5" customFormat="1" ht="14.1" customHeight="1" x14ac:dyDescent="0.25">
      <c r="A1306" s="104">
        <v>5</v>
      </c>
      <c r="B1306" s="192">
        <f t="shared" ref="B1306:E1306" si="344">B1268</f>
        <v>0</v>
      </c>
      <c r="C1306" s="192">
        <f t="shared" si="344"/>
        <v>0</v>
      </c>
      <c r="D1306" s="280">
        <f t="shared" si="344"/>
        <v>0</v>
      </c>
      <c r="E1306" s="301">
        <f t="shared" si="344"/>
        <v>0</v>
      </c>
      <c r="F1306" s="105"/>
      <c r="G1306" s="106"/>
      <c r="H1306" s="107">
        <f t="shared" ref="H1306:J1306" si="345">H1268</f>
        <v>0</v>
      </c>
      <c r="I1306" s="108">
        <f t="shared" si="345"/>
        <v>0</v>
      </c>
      <c r="J1306" s="108">
        <f t="shared" si="345"/>
        <v>0</v>
      </c>
      <c r="K1306" s="109">
        <f t="shared" si="337"/>
        <v>0</v>
      </c>
      <c r="L1306" s="98"/>
    </row>
    <row r="1307" spans="1:12" s="5" customFormat="1" ht="14.1" customHeight="1" x14ac:dyDescent="0.25">
      <c r="A1307" s="104">
        <v>6</v>
      </c>
      <c r="B1307" s="192">
        <f t="shared" ref="B1307:E1307" si="346">B1269</f>
        <v>0</v>
      </c>
      <c r="C1307" s="192">
        <f t="shared" si="346"/>
        <v>0</v>
      </c>
      <c r="D1307" s="280">
        <f t="shared" si="346"/>
        <v>0</v>
      </c>
      <c r="E1307" s="301">
        <f t="shared" si="346"/>
        <v>0</v>
      </c>
      <c r="F1307" s="105"/>
      <c r="G1307" s="106"/>
      <c r="H1307" s="107">
        <f t="shared" ref="H1307:J1307" si="347">H1269</f>
        <v>0</v>
      </c>
      <c r="I1307" s="108">
        <f t="shared" si="347"/>
        <v>0</v>
      </c>
      <c r="J1307" s="108">
        <f t="shared" si="347"/>
        <v>0</v>
      </c>
      <c r="K1307" s="109">
        <f t="shared" si="337"/>
        <v>0</v>
      </c>
      <c r="L1307" s="98"/>
    </row>
    <row r="1308" spans="1:12" s="5" customFormat="1" ht="14.1" customHeight="1" x14ac:dyDescent="0.25">
      <c r="A1308" s="104">
        <v>7</v>
      </c>
      <c r="B1308" s="192">
        <f t="shared" ref="B1308:E1308" si="348">B1270</f>
        <v>0</v>
      </c>
      <c r="C1308" s="192">
        <f t="shared" si="348"/>
        <v>0</v>
      </c>
      <c r="D1308" s="280">
        <f t="shared" si="348"/>
        <v>0</v>
      </c>
      <c r="E1308" s="301">
        <f t="shared" si="348"/>
        <v>0</v>
      </c>
      <c r="F1308" s="105"/>
      <c r="G1308" s="106"/>
      <c r="H1308" s="107">
        <f t="shared" ref="H1308:J1308" si="349">H1270</f>
        <v>0</v>
      </c>
      <c r="I1308" s="108">
        <f t="shared" si="349"/>
        <v>0</v>
      </c>
      <c r="J1308" s="108">
        <f t="shared" si="349"/>
        <v>0</v>
      </c>
      <c r="K1308" s="109">
        <f t="shared" si="337"/>
        <v>0</v>
      </c>
      <c r="L1308" s="98"/>
    </row>
    <row r="1309" spans="1:12" s="5" customFormat="1" ht="14.1" customHeight="1" x14ac:dyDescent="0.25">
      <c r="A1309" s="104">
        <v>8</v>
      </c>
      <c r="B1309" s="192">
        <f t="shared" ref="B1309:E1309" si="350">B1271</f>
        <v>0</v>
      </c>
      <c r="C1309" s="192">
        <f t="shared" si="350"/>
        <v>0</v>
      </c>
      <c r="D1309" s="280">
        <f t="shared" si="350"/>
        <v>0</v>
      </c>
      <c r="E1309" s="301">
        <f t="shared" si="350"/>
        <v>0</v>
      </c>
      <c r="F1309" s="105"/>
      <c r="G1309" s="106"/>
      <c r="H1309" s="107">
        <f t="shared" ref="H1309:J1309" si="351">H1271</f>
        <v>0</v>
      </c>
      <c r="I1309" s="108">
        <f t="shared" si="351"/>
        <v>0</v>
      </c>
      <c r="J1309" s="108">
        <f t="shared" si="351"/>
        <v>0</v>
      </c>
      <c r="K1309" s="109">
        <f t="shared" si="337"/>
        <v>0</v>
      </c>
      <c r="L1309" s="98"/>
    </row>
    <row r="1310" spans="1:12" s="5" customFormat="1" ht="14.1" customHeight="1" x14ac:dyDescent="0.25">
      <c r="A1310" s="104">
        <v>9</v>
      </c>
      <c r="B1310" s="192">
        <f t="shared" ref="B1310:E1310" si="352">B1272</f>
        <v>0</v>
      </c>
      <c r="C1310" s="192">
        <f t="shared" si="352"/>
        <v>0</v>
      </c>
      <c r="D1310" s="280">
        <f t="shared" si="352"/>
        <v>0</v>
      </c>
      <c r="E1310" s="301">
        <f t="shared" si="352"/>
        <v>0</v>
      </c>
      <c r="F1310" s="105"/>
      <c r="G1310" s="106"/>
      <c r="H1310" s="107">
        <f t="shared" ref="H1310:J1310" si="353">H1272</f>
        <v>0</v>
      </c>
      <c r="I1310" s="108">
        <f t="shared" si="353"/>
        <v>0</v>
      </c>
      <c r="J1310" s="108">
        <f t="shared" si="353"/>
        <v>0</v>
      </c>
      <c r="K1310" s="109">
        <f t="shared" si="337"/>
        <v>0</v>
      </c>
      <c r="L1310" s="98"/>
    </row>
    <row r="1311" spans="1:12" s="5" customFormat="1" ht="14.1" customHeight="1" x14ac:dyDescent="0.25">
      <c r="A1311" s="104">
        <v>10</v>
      </c>
      <c r="B1311" s="192">
        <f t="shared" ref="B1311:E1311" si="354">B1273</f>
        <v>0</v>
      </c>
      <c r="C1311" s="192">
        <f t="shared" si="354"/>
        <v>0</v>
      </c>
      <c r="D1311" s="280">
        <f t="shared" si="354"/>
        <v>0</v>
      </c>
      <c r="E1311" s="301">
        <f t="shared" si="354"/>
        <v>0</v>
      </c>
      <c r="F1311" s="105"/>
      <c r="G1311" s="106"/>
      <c r="H1311" s="107">
        <f t="shared" ref="H1311:J1311" si="355">H1273</f>
        <v>0</v>
      </c>
      <c r="I1311" s="108">
        <f t="shared" si="355"/>
        <v>0</v>
      </c>
      <c r="J1311" s="108">
        <f t="shared" si="355"/>
        <v>0</v>
      </c>
      <c r="K1311" s="109">
        <f t="shared" si="337"/>
        <v>0</v>
      </c>
      <c r="L1311" s="98"/>
    </row>
    <row r="1312" spans="1:12" s="5" customFormat="1" ht="14.1" customHeight="1" x14ac:dyDescent="0.25">
      <c r="A1312" s="104">
        <v>11</v>
      </c>
      <c r="B1312" s="192">
        <f t="shared" ref="B1312:E1312" si="356">B1274</f>
        <v>0</v>
      </c>
      <c r="C1312" s="192">
        <f t="shared" si="356"/>
        <v>0</v>
      </c>
      <c r="D1312" s="280">
        <f t="shared" si="356"/>
        <v>0</v>
      </c>
      <c r="E1312" s="301">
        <f t="shared" si="356"/>
        <v>0</v>
      </c>
      <c r="F1312" s="105"/>
      <c r="G1312" s="106"/>
      <c r="H1312" s="107">
        <f t="shared" ref="H1312:J1312" si="357">H1274</f>
        <v>0</v>
      </c>
      <c r="I1312" s="108">
        <f t="shared" si="357"/>
        <v>0</v>
      </c>
      <c r="J1312" s="108">
        <f t="shared" si="357"/>
        <v>0</v>
      </c>
      <c r="K1312" s="109">
        <f t="shared" si="337"/>
        <v>0</v>
      </c>
      <c r="L1312" s="98"/>
    </row>
    <row r="1313" spans="1:12" s="5" customFormat="1" ht="14.1" customHeight="1" x14ac:dyDescent="0.25">
      <c r="A1313" s="104">
        <v>12</v>
      </c>
      <c r="B1313" s="192">
        <f t="shared" ref="B1313:E1313" si="358">B1275</f>
        <v>0</v>
      </c>
      <c r="C1313" s="192">
        <f t="shared" si="358"/>
        <v>0</v>
      </c>
      <c r="D1313" s="280">
        <f t="shared" si="358"/>
        <v>0</v>
      </c>
      <c r="E1313" s="301">
        <f t="shared" si="358"/>
        <v>0</v>
      </c>
      <c r="F1313" s="105"/>
      <c r="G1313" s="106"/>
      <c r="H1313" s="107">
        <f t="shared" ref="H1313:J1313" si="359">H1275</f>
        <v>0</v>
      </c>
      <c r="I1313" s="108">
        <f t="shared" si="359"/>
        <v>0</v>
      </c>
      <c r="J1313" s="108">
        <f t="shared" si="359"/>
        <v>0</v>
      </c>
      <c r="K1313" s="109">
        <f t="shared" si="337"/>
        <v>0</v>
      </c>
      <c r="L1313" s="98"/>
    </row>
    <row r="1314" spans="1:12" s="5" customFormat="1" ht="14.1" customHeight="1" x14ac:dyDescent="0.25">
      <c r="A1314" s="104">
        <v>13</v>
      </c>
      <c r="B1314" s="192">
        <f t="shared" ref="B1314:E1314" si="360">B1276</f>
        <v>0</v>
      </c>
      <c r="C1314" s="192">
        <f t="shared" si="360"/>
        <v>0</v>
      </c>
      <c r="D1314" s="280">
        <f t="shared" si="360"/>
        <v>0</v>
      </c>
      <c r="E1314" s="301">
        <f t="shared" si="360"/>
        <v>0</v>
      </c>
      <c r="F1314" s="105"/>
      <c r="G1314" s="106"/>
      <c r="H1314" s="107">
        <f t="shared" ref="H1314:J1314" si="361">H1276</f>
        <v>0</v>
      </c>
      <c r="I1314" s="108">
        <f t="shared" si="361"/>
        <v>0</v>
      </c>
      <c r="J1314" s="108">
        <f t="shared" si="361"/>
        <v>0</v>
      </c>
      <c r="K1314" s="109">
        <f t="shared" si="337"/>
        <v>0</v>
      </c>
      <c r="L1314" s="98"/>
    </row>
    <row r="1315" spans="1:12" s="5" customFormat="1" ht="14.1" customHeight="1" x14ac:dyDescent="0.25">
      <c r="A1315" s="104">
        <v>14</v>
      </c>
      <c r="B1315" s="192">
        <f t="shared" ref="B1315:E1315" si="362">B1277</f>
        <v>0</v>
      </c>
      <c r="C1315" s="192">
        <f t="shared" si="362"/>
        <v>0</v>
      </c>
      <c r="D1315" s="280">
        <f t="shared" si="362"/>
        <v>0</v>
      </c>
      <c r="E1315" s="301">
        <f t="shared" si="362"/>
        <v>0</v>
      </c>
      <c r="F1315" s="105"/>
      <c r="G1315" s="106"/>
      <c r="H1315" s="107">
        <f t="shared" ref="H1315:J1315" si="363">H1277</f>
        <v>0</v>
      </c>
      <c r="I1315" s="108">
        <f t="shared" si="363"/>
        <v>0</v>
      </c>
      <c r="J1315" s="108">
        <f t="shared" si="363"/>
        <v>0</v>
      </c>
      <c r="K1315" s="109">
        <f t="shared" si="337"/>
        <v>0</v>
      </c>
      <c r="L1315" s="98"/>
    </row>
    <row r="1316" spans="1:12" s="5" customFormat="1" ht="14.1" customHeight="1" x14ac:dyDescent="0.25">
      <c r="A1316" s="104">
        <v>15</v>
      </c>
      <c r="B1316" s="192">
        <f t="shared" ref="B1316:E1316" si="364">B1278</f>
        <v>0</v>
      </c>
      <c r="C1316" s="192">
        <f t="shared" si="364"/>
        <v>0</v>
      </c>
      <c r="D1316" s="280">
        <f t="shared" si="364"/>
        <v>0</v>
      </c>
      <c r="E1316" s="301">
        <f t="shared" si="364"/>
        <v>0</v>
      </c>
      <c r="F1316" s="105"/>
      <c r="G1316" s="106"/>
      <c r="H1316" s="107">
        <f t="shared" ref="H1316:J1316" si="365">H1278</f>
        <v>0</v>
      </c>
      <c r="I1316" s="108">
        <f t="shared" si="365"/>
        <v>0</v>
      </c>
      <c r="J1316" s="108">
        <f t="shared" si="365"/>
        <v>0</v>
      </c>
      <c r="K1316" s="109">
        <f t="shared" si="337"/>
        <v>0</v>
      </c>
      <c r="L1316" s="98"/>
    </row>
    <row r="1317" spans="1:12" s="5" customFormat="1" ht="14.1" customHeight="1" x14ac:dyDescent="0.25">
      <c r="A1317" s="104">
        <v>16</v>
      </c>
      <c r="B1317" s="192">
        <f t="shared" ref="B1317:E1317" si="366">B1279</f>
        <v>0</v>
      </c>
      <c r="C1317" s="192">
        <f t="shared" si="366"/>
        <v>0</v>
      </c>
      <c r="D1317" s="280">
        <f t="shared" si="366"/>
        <v>0</v>
      </c>
      <c r="E1317" s="301">
        <f t="shared" si="366"/>
        <v>0</v>
      </c>
      <c r="F1317" s="105"/>
      <c r="G1317" s="106"/>
      <c r="H1317" s="107">
        <f t="shared" ref="H1317:J1317" si="367">H1279</f>
        <v>0</v>
      </c>
      <c r="I1317" s="108">
        <f t="shared" si="367"/>
        <v>0</v>
      </c>
      <c r="J1317" s="108">
        <f t="shared" si="367"/>
        <v>0</v>
      </c>
      <c r="K1317" s="109">
        <f t="shared" si="337"/>
        <v>0</v>
      </c>
      <c r="L1317" s="98"/>
    </row>
    <row r="1318" spans="1:12" s="5" customFormat="1" ht="9.9499999999999993" customHeight="1" x14ac:dyDescent="0.25">
      <c r="A1318" s="81"/>
      <c r="B1318" s="215"/>
      <c r="C1318" s="215"/>
      <c r="D1318" s="281"/>
      <c r="E1318" s="303"/>
      <c r="F1318" s="110"/>
      <c r="G1318" s="111"/>
      <c r="H1318" s="112"/>
      <c r="I1318" s="113"/>
      <c r="J1318" s="113"/>
      <c r="K1318" s="114"/>
      <c r="L1318" s="98"/>
    </row>
    <row r="1319" spans="1:12" s="5" customFormat="1" ht="5.0999999999999996" customHeight="1" x14ac:dyDescent="0.25">
      <c r="A1319" s="81"/>
      <c r="B1319" s="216"/>
      <c r="C1319" s="216"/>
      <c r="D1319" s="221"/>
      <c r="E1319" s="304"/>
      <c r="F1319" s="116"/>
      <c r="G1319" s="116"/>
      <c r="H1319" s="116"/>
      <c r="I1319" s="117"/>
      <c r="J1319" s="361"/>
      <c r="K1319" s="362"/>
      <c r="L1319" s="82"/>
    </row>
    <row r="1320" spans="1:12" s="5" customFormat="1" ht="16.5" customHeight="1" x14ac:dyDescent="0.3">
      <c r="A1320" s="81"/>
      <c r="B1320" s="217"/>
      <c r="C1320" s="217"/>
      <c r="D1320" s="263"/>
      <c r="E1320" s="300"/>
      <c r="F1320" s="82"/>
      <c r="G1320" s="82"/>
      <c r="H1320" s="82"/>
      <c r="I1320" s="118" t="s">
        <v>14</v>
      </c>
      <c r="J1320" s="363">
        <f>SUM(K1302:K1317)</f>
        <v>4875552</v>
      </c>
      <c r="K1320" s="364"/>
      <c r="L1320" s="98"/>
    </row>
    <row r="1321" spans="1:12" s="5" customFormat="1" ht="5.0999999999999996" customHeight="1" x14ac:dyDescent="0.3">
      <c r="A1321" s="81"/>
      <c r="B1321" s="217"/>
      <c r="C1321" s="217"/>
      <c r="D1321" s="263"/>
      <c r="E1321" s="300"/>
      <c r="F1321" s="82"/>
      <c r="G1321" s="82"/>
      <c r="H1321" s="82"/>
      <c r="I1321" s="119"/>
      <c r="J1321" s="365"/>
      <c r="K1321" s="365"/>
      <c r="L1321" s="82"/>
    </row>
    <row r="1322" spans="1:12" s="5" customFormat="1" ht="16.5" customHeight="1" x14ac:dyDescent="0.3">
      <c r="A1322" s="81"/>
      <c r="B1322" s="217"/>
      <c r="C1322" s="217"/>
      <c r="D1322" s="263"/>
      <c r="E1322" s="300"/>
      <c r="F1322" s="82"/>
      <c r="G1322" s="82"/>
      <c r="H1322" s="82"/>
      <c r="I1322" s="118" t="s">
        <v>15</v>
      </c>
      <c r="J1322" s="120">
        <f>J1284</f>
        <v>0</v>
      </c>
      <c r="K1322" s="121">
        <f>J1320*J1322</f>
        <v>0</v>
      </c>
      <c r="L1322" s="122"/>
    </row>
    <row r="1323" spans="1:12" s="5" customFormat="1" ht="5.0999999999999996" customHeight="1" x14ac:dyDescent="0.3">
      <c r="A1323" s="81"/>
      <c r="B1323" s="217"/>
      <c r="C1323" s="217"/>
      <c r="D1323" s="263"/>
      <c r="E1323" s="300"/>
      <c r="F1323" s="82"/>
      <c r="G1323" s="82"/>
      <c r="H1323" s="82"/>
      <c r="I1323" s="119"/>
      <c r="J1323" s="362"/>
      <c r="K1323" s="362"/>
      <c r="L1323" s="82"/>
    </row>
    <row r="1324" spans="1:12" s="5" customFormat="1" ht="16.5" customHeight="1" x14ac:dyDescent="0.3">
      <c r="A1324" s="81"/>
      <c r="B1324" s="218" t="s">
        <v>16</v>
      </c>
      <c r="C1324" s="218"/>
      <c r="D1324" s="263"/>
      <c r="E1324" s="300" t="s">
        <v>17</v>
      </c>
      <c r="F1324" s="82"/>
      <c r="G1324" s="82"/>
      <c r="H1324" s="82"/>
      <c r="I1324" s="118" t="s">
        <v>27</v>
      </c>
      <c r="J1324" s="366">
        <f>((J1320/1.11)+(K1322/1.11))*11%</f>
        <v>483162.81081081083</v>
      </c>
      <c r="K1324" s="367"/>
      <c r="L1324" s="123"/>
    </row>
    <row r="1325" spans="1:12" s="5" customFormat="1" ht="5.0999999999999996" customHeight="1" x14ac:dyDescent="0.3">
      <c r="A1325" s="81"/>
      <c r="B1325" s="217"/>
      <c r="C1325" s="217"/>
      <c r="D1325" s="263"/>
      <c r="E1325" s="300"/>
      <c r="F1325" s="82"/>
      <c r="G1325" s="82"/>
      <c r="H1325" s="82"/>
      <c r="I1325" s="119"/>
      <c r="J1325" s="362"/>
      <c r="K1325" s="362"/>
      <c r="L1325" s="82"/>
    </row>
    <row r="1326" spans="1:12" s="5" customFormat="1" ht="16.5" customHeight="1" x14ac:dyDescent="0.3">
      <c r="A1326" s="81"/>
      <c r="B1326" s="219"/>
      <c r="C1326" s="247"/>
      <c r="D1326" s="263"/>
      <c r="E1326" s="300"/>
      <c r="F1326" s="82"/>
      <c r="G1326" s="82"/>
      <c r="H1326" s="82"/>
      <c r="I1326" s="118" t="s">
        <v>18</v>
      </c>
      <c r="J1326" s="124"/>
      <c r="K1326" s="125">
        <f>J1320-K1322</f>
        <v>4875552</v>
      </c>
      <c r="L1326" s="123"/>
    </row>
    <row r="1327" spans="1:12" s="5" customFormat="1" ht="7.5" customHeight="1" x14ac:dyDescent="0.25">
      <c r="A1327" s="126"/>
      <c r="B1327" s="220"/>
      <c r="C1327" s="220"/>
      <c r="D1327" s="221"/>
      <c r="E1327" s="305"/>
      <c r="F1327" s="319"/>
      <c r="G1327" s="82"/>
      <c r="H1327" s="82"/>
      <c r="I1327" s="128"/>
      <c r="J1327" s="127"/>
      <c r="K1327" s="319"/>
      <c r="L1327" s="116"/>
    </row>
    <row r="1328" spans="1:12" s="5" customFormat="1" ht="13.5" customHeight="1" x14ac:dyDescent="0.25">
      <c r="A1328" s="81"/>
      <c r="B1328" s="221" t="s">
        <v>19</v>
      </c>
      <c r="C1328" s="220"/>
      <c r="D1328" s="221"/>
      <c r="E1328" s="300"/>
      <c r="F1328" s="82"/>
      <c r="G1328" s="82"/>
      <c r="H1328" s="187"/>
      <c r="I1328" s="188" t="s">
        <v>29</v>
      </c>
      <c r="J1328" s="368" t="str">
        <f>J1290</f>
        <v>NOVI / CONDRO</v>
      </c>
      <c r="K1328" s="369"/>
      <c r="L1328" s="82"/>
    </row>
    <row r="1329" spans="1:12" s="5" customFormat="1" ht="13.5" customHeight="1" x14ac:dyDescent="0.25">
      <c r="A1329" s="126"/>
      <c r="B1329" s="222"/>
      <c r="C1329" s="248"/>
      <c r="D1329" s="221"/>
      <c r="E1329" s="300"/>
      <c r="F1329" s="82"/>
      <c r="G1329" s="82"/>
      <c r="H1329" s="187"/>
      <c r="I1329" s="189" t="s">
        <v>28</v>
      </c>
      <c r="J1329" s="368"/>
      <c r="K1329" s="369"/>
      <c r="L1329" s="116"/>
    </row>
    <row r="1330" spans="1:12" s="5" customFormat="1" ht="7.5" customHeight="1" x14ac:dyDescent="0.25">
      <c r="A1330" s="126"/>
      <c r="B1330" s="222"/>
      <c r="C1330" s="248"/>
      <c r="D1330" s="221"/>
      <c r="E1330" s="300"/>
      <c r="F1330" s="82"/>
      <c r="G1330" s="82"/>
      <c r="H1330" s="187"/>
      <c r="I1330" s="189"/>
      <c r="J1330" s="191"/>
      <c r="K1330" s="191"/>
      <c r="L1330" s="116"/>
    </row>
    <row r="1331" spans="1:12" ht="7.5" customHeight="1" x14ac:dyDescent="0.25">
      <c r="A1331" s="129"/>
      <c r="B1331" s="223"/>
      <c r="C1331" s="223"/>
      <c r="D1331" s="266"/>
      <c r="E1331" s="306"/>
      <c r="F1331" s="130"/>
      <c r="G1331" s="130"/>
      <c r="H1331" s="130"/>
      <c r="I1331" s="131"/>
      <c r="J1331" s="131"/>
      <c r="K1331" s="130"/>
      <c r="L1331" s="130"/>
    </row>
    <row r="1332" spans="1:12" s="5" customFormat="1" ht="16.5" customHeight="1" x14ac:dyDescent="0.3">
      <c r="A1332" s="132"/>
      <c r="B1332" s="224" t="s">
        <v>0</v>
      </c>
      <c r="C1332" s="249"/>
      <c r="D1332" s="282" t="str">
        <f>D1294</f>
        <v>AM</v>
      </c>
      <c r="E1332" s="317">
        <f>E1256</f>
        <v>22090012</v>
      </c>
      <c r="F1332" s="133"/>
      <c r="G1332" s="134" t="s">
        <v>2</v>
      </c>
      <c r="H1332" s="370" t="str">
        <f>H1294</f>
        <v>HARNOYO</v>
      </c>
      <c r="I1332" s="370"/>
      <c r="J1332" s="370"/>
      <c r="K1332" s="371"/>
      <c r="L1332" s="135"/>
    </row>
    <row r="1333" spans="1:12" s="5" customFormat="1" ht="7.5" customHeight="1" x14ac:dyDescent="0.3">
      <c r="A1333" s="132"/>
      <c r="B1333" s="225"/>
      <c r="C1333" s="250"/>
      <c r="D1333" s="257"/>
      <c r="E1333" s="308"/>
      <c r="F1333" s="374" t="s">
        <v>3</v>
      </c>
      <c r="G1333" s="136"/>
      <c r="H1333" s="372"/>
      <c r="I1333" s="372"/>
      <c r="J1333" s="372"/>
      <c r="K1333" s="373"/>
      <c r="L1333" s="135"/>
    </row>
    <row r="1334" spans="1:12" s="5" customFormat="1" ht="16.5" customHeight="1" x14ac:dyDescent="0.3">
      <c r="A1334" s="132"/>
      <c r="B1334" s="224" t="s">
        <v>4</v>
      </c>
      <c r="C1334" s="249"/>
      <c r="D1334" s="375">
        <f>D1296</f>
        <v>44816</v>
      </c>
      <c r="E1334" s="376"/>
      <c r="F1334" s="374"/>
      <c r="G1334" s="137"/>
      <c r="H1334" s="377" t="str">
        <f>H1296</f>
        <v>(  BENDAN  )</v>
      </c>
      <c r="I1334" s="377"/>
      <c r="J1334" s="377"/>
      <c r="K1334" s="378"/>
      <c r="L1334" s="137"/>
    </row>
    <row r="1335" spans="1:12" s="5" customFormat="1" ht="7.5" customHeight="1" x14ac:dyDescent="0.3">
      <c r="A1335" s="132"/>
      <c r="B1335" s="225"/>
      <c r="C1335" s="250"/>
      <c r="D1335" s="257"/>
      <c r="E1335" s="308"/>
      <c r="F1335" s="374"/>
      <c r="G1335" s="137"/>
      <c r="H1335" s="379" t="str">
        <f>H1297</f>
        <v>PEKALONGAN</v>
      </c>
      <c r="I1335" s="379"/>
      <c r="J1335" s="379"/>
      <c r="K1335" s="380"/>
      <c r="L1335" s="138"/>
    </row>
    <row r="1336" spans="1:12" s="5" customFormat="1" ht="16.5" customHeight="1" x14ac:dyDescent="0.4">
      <c r="A1336" s="132"/>
      <c r="B1336" s="224" t="s">
        <v>5</v>
      </c>
      <c r="C1336" s="249"/>
      <c r="D1336" s="283" t="str">
        <f>D1298</f>
        <v>KO 0958</v>
      </c>
      <c r="E1336" s="307"/>
      <c r="F1336" s="139"/>
      <c r="G1336" s="140"/>
      <c r="H1336" s="381"/>
      <c r="I1336" s="381"/>
      <c r="J1336" s="381"/>
      <c r="K1336" s="382"/>
      <c r="L1336" s="138"/>
    </row>
    <row r="1337" spans="1:12" s="5" customFormat="1" ht="7.5" customHeight="1" x14ac:dyDescent="0.45">
      <c r="A1337" s="132"/>
      <c r="B1337" s="226"/>
      <c r="C1337" s="251"/>
      <c r="D1337" s="267"/>
      <c r="E1337" s="309"/>
      <c r="F1337" s="141"/>
      <c r="G1337" s="133"/>
      <c r="H1337" s="133"/>
      <c r="I1337" s="142"/>
      <c r="J1337" s="142"/>
      <c r="K1337" s="143"/>
      <c r="L1337" s="133"/>
    </row>
    <row r="1338" spans="1:12" s="5" customFormat="1" ht="14.25" thickBot="1" x14ac:dyDescent="0.3">
      <c r="A1338" s="132"/>
      <c r="B1338" s="227" t="s">
        <v>6</v>
      </c>
      <c r="C1338" s="227" t="s">
        <v>7</v>
      </c>
      <c r="D1338" s="284" t="s">
        <v>8</v>
      </c>
      <c r="E1338" s="268"/>
      <c r="F1338" s="145" t="s">
        <v>9</v>
      </c>
      <c r="G1338" s="146"/>
      <c r="H1338" s="144" t="s">
        <v>10</v>
      </c>
      <c r="I1338" s="147" t="s">
        <v>11</v>
      </c>
      <c r="J1338" s="147" t="s">
        <v>12</v>
      </c>
      <c r="K1338" s="148" t="s">
        <v>13</v>
      </c>
      <c r="L1338" s="149"/>
    </row>
    <row r="1339" spans="1:12" s="5" customFormat="1" ht="9.9499999999999993" customHeight="1" thickTop="1" x14ac:dyDescent="0.25">
      <c r="A1339" s="132"/>
      <c r="B1339" s="228"/>
      <c r="C1339" s="252"/>
      <c r="D1339" s="285"/>
      <c r="E1339" s="269"/>
      <c r="F1339" s="151"/>
      <c r="G1339" s="152"/>
      <c r="H1339" s="150"/>
      <c r="I1339" s="153"/>
      <c r="J1339" s="153"/>
      <c r="K1339" s="154"/>
      <c r="L1339" s="149"/>
    </row>
    <row r="1340" spans="1:12" s="5" customFormat="1" ht="14.1" customHeight="1" x14ac:dyDescent="0.25">
      <c r="A1340" s="155">
        <v>1</v>
      </c>
      <c r="B1340" s="193">
        <f t="shared" ref="B1340:D1340" si="368">B1302</f>
        <v>144</v>
      </c>
      <c r="C1340" s="193" t="str">
        <f t="shared" si="368"/>
        <v>LSN</v>
      </c>
      <c r="D1340" s="286">
        <f t="shared" si="368"/>
        <v>1</v>
      </c>
      <c r="E1340" s="310" t="str">
        <f>E1264</f>
        <v>GEL PEN KENKO K-1 HITAM</v>
      </c>
      <c r="F1340" s="156"/>
      <c r="G1340" s="157"/>
      <c r="H1340" s="158">
        <f t="shared" ref="H1340:J1340" si="369">H1302</f>
        <v>39600</v>
      </c>
      <c r="I1340" s="159">
        <f t="shared" si="369"/>
        <v>0.14499999999999999</v>
      </c>
      <c r="J1340" s="159">
        <f t="shared" si="369"/>
        <v>0</v>
      </c>
      <c r="K1340" s="160">
        <f t="shared" ref="K1340:K1355" si="370">(B1340*H1340-((B1340*H1340)*I1340))-((B1340*H1340-((B1340*H1340)*I1340))*J1340)</f>
        <v>4875552</v>
      </c>
      <c r="L1340" s="149"/>
    </row>
    <row r="1341" spans="1:12" s="5" customFormat="1" ht="14.1" customHeight="1" x14ac:dyDescent="0.25">
      <c r="A1341" s="155">
        <v>2</v>
      </c>
      <c r="B1341" s="193">
        <f t="shared" ref="B1341:D1341" si="371">B1303</f>
        <v>0</v>
      </c>
      <c r="C1341" s="193">
        <f t="shared" si="371"/>
        <v>0</v>
      </c>
      <c r="D1341" s="286">
        <f t="shared" si="371"/>
        <v>0</v>
      </c>
      <c r="E1341" s="310">
        <f t="shared" ref="E1341:E1355" si="372">E1265</f>
        <v>0</v>
      </c>
      <c r="F1341" s="156"/>
      <c r="G1341" s="157"/>
      <c r="H1341" s="158">
        <f t="shared" ref="H1341:J1341" si="373">H1303</f>
        <v>0</v>
      </c>
      <c r="I1341" s="159">
        <f t="shared" si="373"/>
        <v>0</v>
      </c>
      <c r="J1341" s="159">
        <f t="shared" si="373"/>
        <v>0</v>
      </c>
      <c r="K1341" s="160">
        <f t="shared" si="370"/>
        <v>0</v>
      </c>
      <c r="L1341" s="149"/>
    </row>
    <row r="1342" spans="1:12" s="5" customFormat="1" ht="14.1" customHeight="1" x14ac:dyDescent="0.25">
      <c r="A1342" s="155">
        <v>3</v>
      </c>
      <c r="B1342" s="193">
        <f t="shared" ref="B1342:D1342" si="374">B1304</f>
        <v>0</v>
      </c>
      <c r="C1342" s="193">
        <f t="shared" si="374"/>
        <v>0</v>
      </c>
      <c r="D1342" s="286">
        <f t="shared" si="374"/>
        <v>0</v>
      </c>
      <c r="E1342" s="310">
        <f t="shared" si="372"/>
        <v>0</v>
      </c>
      <c r="F1342" s="156"/>
      <c r="G1342" s="157"/>
      <c r="H1342" s="158">
        <f t="shared" ref="H1342:J1342" si="375">H1304</f>
        <v>0</v>
      </c>
      <c r="I1342" s="159">
        <f t="shared" si="375"/>
        <v>0</v>
      </c>
      <c r="J1342" s="159">
        <f t="shared" si="375"/>
        <v>0</v>
      </c>
      <c r="K1342" s="160">
        <f t="shared" si="370"/>
        <v>0</v>
      </c>
      <c r="L1342" s="149"/>
    </row>
    <row r="1343" spans="1:12" s="5" customFormat="1" ht="14.1" customHeight="1" x14ac:dyDescent="0.25">
      <c r="A1343" s="155">
        <v>4</v>
      </c>
      <c r="B1343" s="193">
        <f t="shared" ref="B1343:D1343" si="376">B1305</f>
        <v>0</v>
      </c>
      <c r="C1343" s="193">
        <f t="shared" si="376"/>
        <v>0</v>
      </c>
      <c r="D1343" s="286">
        <f t="shared" si="376"/>
        <v>0</v>
      </c>
      <c r="E1343" s="310">
        <f t="shared" si="372"/>
        <v>0</v>
      </c>
      <c r="F1343" s="156"/>
      <c r="G1343" s="157"/>
      <c r="H1343" s="158">
        <f t="shared" ref="H1343:J1343" si="377">H1305</f>
        <v>0</v>
      </c>
      <c r="I1343" s="159">
        <f t="shared" si="377"/>
        <v>0</v>
      </c>
      <c r="J1343" s="159">
        <f t="shared" si="377"/>
        <v>0</v>
      </c>
      <c r="K1343" s="160">
        <f t="shared" si="370"/>
        <v>0</v>
      </c>
      <c r="L1343" s="149"/>
    </row>
    <row r="1344" spans="1:12" s="5" customFormat="1" ht="14.1" customHeight="1" x14ac:dyDescent="0.25">
      <c r="A1344" s="155">
        <v>5</v>
      </c>
      <c r="B1344" s="193">
        <f t="shared" ref="B1344:D1344" si="378">B1306</f>
        <v>0</v>
      </c>
      <c r="C1344" s="193">
        <f t="shared" si="378"/>
        <v>0</v>
      </c>
      <c r="D1344" s="286">
        <f t="shared" si="378"/>
        <v>0</v>
      </c>
      <c r="E1344" s="310">
        <f t="shared" si="372"/>
        <v>0</v>
      </c>
      <c r="F1344" s="156"/>
      <c r="G1344" s="157"/>
      <c r="H1344" s="158">
        <f t="shared" ref="H1344:J1344" si="379">H1306</f>
        <v>0</v>
      </c>
      <c r="I1344" s="159">
        <f t="shared" si="379"/>
        <v>0</v>
      </c>
      <c r="J1344" s="159">
        <f t="shared" si="379"/>
        <v>0</v>
      </c>
      <c r="K1344" s="160">
        <f t="shared" si="370"/>
        <v>0</v>
      </c>
      <c r="L1344" s="149"/>
    </row>
    <row r="1345" spans="1:12" s="5" customFormat="1" ht="14.1" customHeight="1" x14ac:dyDescent="0.25">
      <c r="A1345" s="155">
        <v>6</v>
      </c>
      <c r="B1345" s="193">
        <f t="shared" ref="B1345:D1345" si="380">B1307</f>
        <v>0</v>
      </c>
      <c r="C1345" s="193">
        <f t="shared" si="380"/>
        <v>0</v>
      </c>
      <c r="D1345" s="286">
        <f t="shared" si="380"/>
        <v>0</v>
      </c>
      <c r="E1345" s="310">
        <f t="shared" si="372"/>
        <v>0</v>
      </c>
      <c r="F1345" s="156"/>
      <c r="G1345" s="157"/>
      <c r="H1345" s="158">
        <f t="shared" ref="H1345:J1345" si="381">H1307</f>
        <v>0</v>
      </c>
      <c r="I1345" s="159">
        <f t="shared" si="381"/>
        <v>0</v>
      </c>
      <c r="J1345" s="159">
        <f t="shared" si="381"/>
        <v>0</v>
      </c>
      <c r="K1345" s="160">
        <f t="shared" si="370"/>
        <v>0</v>
      </c>
      <c r="L1345" s="149"/>
    </row>
    <row r="1346" spans="1:12" s="5" customFormat="1" ht="14.1" customHeight="1" x14ac:dyDescent="0.25">
      <c r="A1346" s="155">
        <v>7</v>
      </c>
      <c r="B1346" s="193">
        <f t="shared" ref="B1346:D1346" si="382">B1308</f>
        <v>0</v>
      </c>
      <c r="C1346" s="193">
        <f t="shared" si="382"/>
        <v>0</v>
      </c>
      <c r="D1346" s="286">
        <f t="shared" si="382"/>
        <v>0</v>
      </c>
      <c r="E1346" s="310">
        <f t="shared" si="372"/>
        <v>0</v>
      </c>
      <c r="F1346" s="156"/>
      <c r="G1346" s="157"/>
      <c r="H1346" s="158">
        <f t="shared" ref="H1346:J1346" si="383">H1308</f>
        <v>0</v>
      </c>
      <c r="I1346" s="159">
        <f t="shared" si="383"/>
        <v>0</v>
      </c>
      <c r="J1346" s="159">
        <f t="shared" si="383"/>
        <v>0</v>
      </c>
      <c r="K1346" s="160">
        <f t="shared" si="370"/>
        <v>0</v>
      </c>
      <c r="L1346" s="149"/>
    </row>
    <row r="1347" spans="1:12" s="5" customFormat="1" ht="14.1" customHeight="1" x14ac:dyDescent="0.25">
      <c r="A1347" s="155">
        <v>8</v>
      </c>
      <c r="B1347" s="193">
        <f t="shared" ref="B1347:D1347" si="384">B1309</f>
        <v>0</v>
      </c>
      <c r="C1347" s="193">
        <f t="shared" si="384"/>
        <v>0</v>
      </c>
      <c r="D1347" s="286">
        <f t="shared" si="384"/>
        <v>0</v>
      </c>
      <c r="E1347" s="310">
        <f t="shared" si="372"/>
        <v>0</v>
      </c>
      <c r="F1347" s="156"/>
      <c r="G1347" s="157"/>
      <c r="H1347" s="158">
        <f t="shared" ref="H1347:J1347" si="385">H1309</f>
        <v>0</v>
      </c>
      <c r="I1347" s="159">
        <f t="shared" si="385"/>
        <v>0</v>
      </c>
      <c r="J1347" s="159">
        <f t="shared" si="385"/>
        <v>0</v>
      </c>
      <c r="K1347" s="160">
        <f t="shared" si="370"/>
        <v>0</v>
      </c>
      <c r="L1347" s="149"/>
    </row>
    <row r="1348" spans="1:12" s="5" customFormat="1" ht="14.1" customHeight="1" x14ac:dyDescent="0.25">
      <c r="A1348" s="155">
        <v>9</v>
      </c>
      <c r="B1348" s="193">
        <f t="shared" ref="B1348:D1348" si="386">B1310</f>
        <v>0</v>
      </c>
      <c r="C1348" s="193">
        <f t="shared" si="386"/>
        <v>0</v>
      </c>
      <c r="D1348" s="286">
        <f t="shared" si="386"/>
        <v>0</v>
      </c>
      <c r="E1348" s="310">
        <f t="shared" si="372"/>
        <v>0</v>
      </c>
      <c r="F1348" s="156"/>
      <c r="G1348" s="157"/>
      <c r="H1348" s="158">
        <f t="shared" ref="H1348:J1348" si="387">H1310</f>
        <v>0</v>
      </c>
      <c r="I1348" s="159">
        <f t="shared" si="387"/>
        <v>0</v>
      </c>
      <c r="J1348" s="159">
        <f t="shared" si="387"/>
        <v>0</v>
      </c>
      <c r="K1348" s="160">
        <f t="shared" si="370"/>
        <v>0</v>
      </c>
      <c r="L1348" s="149"/>
    </row>
    <row r="1349" spans="1:12" s="5" customFormat="1" ht="14.1" customHeight="1" x14ac:dyDescent="0.25">
      <c r="A1349" s="155">
        <v>10</v>
      </c>
      <c r="B1349" s="193">
        <f t="shared" ref="B1349:D1349" si="388">B1311</f>
        <v>0</v>
      </c>
      <c r="C1349" s="193">
        <f t="shared" si="388"/>
        <v>0</v>
      </c>
      <c r="D1349" s="286">
        <f t="shared" si="388"/>
        <v>0</v>
      </c>
      <c r="E1349" s="310">
        <f t="shared" si="372"/>
        <v>0</v>
      </c>
      <c r="F1349" s="156"/>
      <c r="G1349" s="157"/>
      <c r="H1349" s="158">
        <f t="shared" ref="H1349:J1349" si="389">H1311</f>
        <v>0</v>
      </c>
      <c r="I1349" s="159">
        <f t="shared" si="389"/>
        <v>0</v>
      </c>
      <c r="J1349" s="159">
        <f t="shared" si="389"/>
        <v>0</v>
      </c>
      <c r="K1349" s="160">
        <f t="shared" si="370"/>
        <v>0</v>
      </c>
      <c r="L1349" s="149"/>
    </row>
    <row r="1350" spans="1:12" s="5" customFormat="1" ht="14.1" customHeight="1" x14ac:dyDescent="0.25">
      <c r="A1350" s="155">
        <v>11</v>
      </c>
      <c r="B1350" s="193">
        <f t="shared" ref="B1350:D1350" si="390">B1312</f>
        <v>0</v>
      </c>
      <c r="C1350" s="193">
        <f t="shared" si="390"/>
        <v>0</v>
      </c>
      <c r="D1350" s="286">
        <f t="shared" si="390"/>
        <v>0</v>
      </c>
      <c r="E1350" s="310">
        <f t="shared" si="372"/>
        <v>0</v>
      </c>
      <c r="F1350" s="156"/>
      <c r="G1350" s="157"/>
      <c r="H1350" s="158">
        <f t="shared" ref="H1350:J1350" si="391">H1312</f>
        <v>0</v>
      </c>
      <c r="I1350" s="159">
        <f t="shared" si="391"/>
        <v>0</v>
      </c>
      <c r="J1350" s="159">
        <f t="shared" si="391"/>
        <v>0</v>
      </c>
      <c r="K1350" s="160">
        <f t="shared" si="370"/>
        <v>0</v>
      </c>
      <c r="L1350" s="149"/>
    </row>
    <row r="1351" spans="1:12" s="5" customFormat="1" ht="14.1" customHeight="1" x14ac:dyDescent="0.25">
      <c r="A1351" s="155">
        <v>12</v>
      </c>
      <c r="B1351" s="193">
        <f t="shared" ref="B1351:D1351" si="392">B1313</f>
        <v>0</v>
      </c>
      <c r="C1351" s="193">
        <f t="shared" si="392"/>
        <v>0</v>
      </c>
      <c r="D1351" s="286">
        <f t="shared" si="392"/>
        <v>0</v>
      </c>
      <c r="E1351" s="310">
        <f t="shared" si="372"/>
        <v>0</v>
      </c>
      <c r="F1351" s="156"/>
      <c r="G1351" s="157"/>
      <c r="H1351" s="158">
        <f t="shared" ref="H1351:J1351" si="393">H1313</f>
        <v>0</v>
      </c>
      <c r="I1351" s="159">
        <f t="shared" si="393"/>
        <v>0</v>
      </c>
      <c r="J1351" s="159">
        <f t="shared" si="393"/>
        <v>0</v>
      </c>
      <c r="K1351" s="160">
        <f t="shared" si="370"/>
        <v>0</v>
      </c>
      <c r="L1351" s="149"/>
    </row>
    <row r="1352" spans="1:12" s="5" customFormat="1" ht="14.1" customHeight="1" x14ac:dyDescent="0.25">
      <c r="A1352" s="155">
        <v>13</v>
      </c>
      <c r="B1352" s="193">
        <f t="shared" ref="B1352:D1352" si="394">B1314</f>
        <v>0</v>
      </c>
      <c r="C1352" s="193">
        <f t="shared" si="394"/>
        <v>0</v>
      </c>
      <c r="D1352" s="286">
        <f t="shared" si="394"/>
        <v>0</v>
      </c>
      <c r="E1352" s="310">
        <f t="shared" si="372"/>
        <v>0</v>
      </c>
      <c r="F1352" s="156"/>
      <c r="G1352" s="157"/>
      <c r="H1352" s="158">
        <f t="shared" ref="H1352:J1352" si="395">H1314</f>
        <v>0</v>
      </c>
      <c r="I1352" s="159">
        <f t="shared" si="395"/>
        <v>0</v>
      </c>
      <c r="J1352" s="159">
        <f t="shared" si="395"/>
        <v>0</v>
      </c>
      <c r="K1352" s="160">
        <f t="shared" si="370"/>
        <v>0</v>
      </c>
      <c r="L1352" s="149"/>
    </row>
    <row r="1353" spans="1:12" s="5" customFormat="1" ht="14.1" customHeight="1" x14ac:dyDescent="0.25">
      <c r="A1353" s="155">
        <v>14</v>
      </c>
      <c r="B1353" s="193">
        <f t="shared" ref="B1353:D1353" si="396">B1315</f>
        <v>0</v>
      </c>
      <c r="C1353" s="193">
        <f t="shared" si="396"/>
        <v>0</v>
      </c>
      <c r="D1353" s="286">
        <f t="shared" si="396"/>
        <v>0</v>
      </c>
      <c r="E1353" s="310">
        <f t="shared" si="372"/>
        <v>0</v>
      </c>
      <c r="F1353" s="156"/>
      <c r="G1353" s="157"/>
      <c r="H1353" s="158">
        <f t="shared" ref="H1353:J1353" si="397">H1315</f>
        <v>0</v>
      </c>
      <c r="I1353" s="159">
        <f t="shared" si="397"/>
        <v>0</v>
      </c>
      <c r="J1353" s="159">
        <f t="shared" si="397"/>
        <v>0</v>
      </c>
      <c r="K1353" s="160">
        <f t="shared" si="370"/>
        <v>0</v>
      </c>
      <c r="L1353" s="149"/>
    </row>
    <row r="1354" spans="1:12" s="5" customFormat="1" ht="14.1" customHeight="1" x14ac:dyDescent="0.25">
      <c r="A1354" s="155">
        <v>15</v>
      </c>
      <c r="B1354" s="193">
        <f t="shared" ref="B1354:D1354" si="398">B1316</f>
        <v>0</v>
      </c>
      <c r="C1354" s="193">
        <f t="shared" si="398"/>
        <v>0</v>
      </c>
      <c r="D1354" s="286">
        <f t="shared" si="398"/>
        <v>0</v>
      </c>
      <c r="E1354" s="310">
        <f t="shared" si="372"/>
        <v>0</v>
      </c>
      <c r="F1354" s="156"/>
      <c r="G1354" s="157"/>
      <c r="H1354" s="158">
        <f t="shared" ref="H1354:J1354" si="399">H1316</f>
        <v>0</v>
      </c>
      <c r="I1354" s="159">
        <f t="shared" si="399"/>
        <v>0</v>
      </c>
      <c r="J1354" s="159">
        <f t="shared" si="399"/>
        <v>0</v>
      </c>
      <c r="K1354" s="160">
        <f t="shared" si="370"/>
        <v>0</v>
      </c>
      <c r="L1354" s="149"/>
    </row>
    <row r="1355" spans="1:12" s="5" customFormat="1" ht="14.1" customHeight="1" x14ac:dyDescent="0.25">
      <c r="A1355" s="155">
        <v>16</v>
      </c>
      <c r="B1355" s="193">
        <f t="shared" ref="B1355:D1355" si="400">B1317</f>
        <v>0</v>
      </c>
      <c r="C1355" s="193">
        <f t="shared" si="400"/>
        <v>0</v>
      </c>
      <c r="D1355" s="286">
        <f t="shared" si="400"/>
        <v>0</v>
      </c>
      <c r="E1355" s="310">
        <f t="shared" si="372"/>
        <v>0</v>
      </c>
      <c r="F1355" s="156"/>
      <c r="G1355" s="157"/>
      <c r="H1355" s="158">
        <f t="shared" ref="H1355:J1355" si="401">H1317</f>
        <v>0</v>
      </c>
      <c r="I1355" s="159">
        <f t="shared" si="401"/>
        <v>0</v>
      </c>
      <c r="J1355" s="159">
        <f t="shared" si="401"/>
        <v>0</v>
      </c>
      <c r="K1355" s="160">
        <f t="shared" si="370"/>
        <v>0</v>
      </c>
      <c r="L1355" s="149"/>
    </row>
    <row r="1356" spans="1:12" s="5" customFormat="1" ht="9.9499999999999993" customHeight="1" x14ac:dyDescent="0.25">
      <c r="A1356" s="132"/>
      <c r="B1356" s="229"/>
      <c r="C1356" s="229"/>
      <c r="D1356" s="287"/>
      <c r="E1356" s="312"/>
      <c r="F1356" s="161"/>
      <c r="G1356" s="162"/>
      <c r="H1356" s="163"/>
      <c r="I1356" s="164"/>
      <c r="J1356" s="164"/>
      <c r="K1356" s="165"/>
      <c r="L1356" s="149"/>
    </row>
    <row r="1357" spans="1:12" s="5" customFormat="1" ht="5.0999999999999996" customHeight="1" x14ac:dyDescent="0.25">
      <c r="A1357" s="132"/>
      <c r="B1357" s="230"/>
      <c r="C1357" s="230"/>
      <c r="D1357" s="235"/>
      <c r="E1357" s="313"/>
      <c r="F1357" s="167"/>
      <c r="G1357" s="167"/>
      <c r="H1357" s="167"/>
      <c r="I1357" s="168"/>
      <c r="J1357" s="383"/>
      <c r="K1357" s="358"/>
      <c r="L1357" s="133"/>
    </row>
    <row r="1358" spans="1:12" s="5" customFormat="1" ht="16.5" customHeight="1" x14ac:dyDescent="0.3">
      <c r="A1358" s="132"/>
      <c r="B1358" s="231"/>
      <c r="C1358" s="231"/>
      <c r="D1358" s="267"/>
      <c r="E1358" s="309"/>
      <c r="F1358" s="133"/>
      <c r="G1358" s="133"/>
      <c r="H1358" s="133"/>
      <c r="I1358" s="169" t="s">
        <v>14</v>
      </c>
      <c r="J1358" s="384">
        <f>SUM(K1340:K1355)</f>
        <v>4875552</v>
      </c>
      <c r="K1358" s="385"/>
      <c r="L1358" s="149"/>
    </row>
    <row r="1359" spans="1:12" s="5" customFormat="1" ht="5.0999999999999996" customHeight="1" x14ac:dyDescent="0.3">
      <c r="A1359" s="132"/>
      <c r="B1359" s="231"/>
      <c r="C1359" s="231"/>
      <c r="D1359" s="267"/>
      <c r="E1359" s="309"/>
      <c r="F1359" s="133"/>
      <c r="G1359" s="133"/>
      <c r="H1359" s="133"/>
      <c r="I1359" s="170"/>
      <c r="J1359" s="386"/>
      <c r="K1359" s="386"/>
      <c r="L1359" s="133"/>
    </row>
    <row r="1360" spans="1:12" s="5" customFormat="1" ht="16.5" customHeight="1" x14ac:dyDescent="0.3">
      <c r="A1360" s="132"/>
      <c r="B1360" s="231"/>
      <c r="C1360" s="231"/>
      <c r="D1360" s="267"/>
      <c r="E1360" s="309"/>
      <c r="F1360" s="133"/>
      <c r="G1360" s="133"/>
      <c r="H1360" s="133"/>
      <c r="I1360" s="169" t="s">
        <v>15</v>
      </c>
      <c r="J1360" s="171">
        <f>J1322</f>
        <v>0</v>
      </c>
      <c r="K1360" s="172">
        <f>J1358*J1360</f>
        <v>0</v>
      </c>
      <c r="L1360" s="173"/>
    </row>
    <row r="1361" spans="1:12" s="5" customFormat="1" ht="5.0999999999999996" customHeight="1" x14ac:dyDescent="0.3">
      <c r="A1361" s="132"/>
      <c r="B1361" s="231"/>
      <c r="C1361" s="231"/>
      <c r="D1361" s="267"/>
      <c r="E1361" s="309"/>
      <c r="F1361" s="133"/>
      <c r="G1361" s="133"/>
      <c r="H1361" s="133"/>
      <c r="I1361" s="170"/>
      <c r="J1361" s="358"/>
      <c r="K1361" s="358"/>
      <c r="L1361" s="133"/>
    </row>
    <row r="1362" spans="1:12" s="5" customFormat="1" ht="16.5" customHeight="1" x14ac:dyDescent="0.3">
      <c r="A1362" s="132"/>
      <c r="B1362" s="232" t="s">
        <v>16</v>
      </c>
      <c r="C1362" s="232"/>
      <c r="D1362" s="267"/>
      <c r="E1362" s="309" t="s">
        <v>17</v>
      </c>
      <c r="F1362" s="133"/>
      <c r="G1362" s="133"/>
      <c r="H1362" s="133"/>
      <c r="I1362" s="169" t="s">
        <v>27</v>
      </c>
      <c r="J1362" s="356">
        <f>((J1358/1.11)+(K1360/1.11))*11%</f>
        <v>483162.81081081083</v>
      </c>
      <c r="K1362" s="357"/>
      <c r="L1362" s="174"/>
    </row>
    <row r="1363" spans="1:12" s="5" customFormat="1" ht="5.0999999999999996" customHeight="1" x14ac:dyDescent="0.3">
      <c r="A1363" s="132"/>
      <c r="B1363" s="231"/>
      <c r="C1363" s="231"/>
      <c r="D1363" s="267"/>
      <c r="E1363" s="309"/>
      <c r="F1363" s="133"/>
      <c r="G1363" s="133"/>
      <c r="H1363" s="133"/>
      <c r="I1363" s="170"/>
      <c r="J1363" s="358"/>
      <c r="K1363" s="358"/>
      <c r="L1363" s="133"/>
    </row>
    <row r="1364" spans="1:12" s="5" customFormat="1" ht="16.5" customHeight="1" x14ac:dyDescent="0.3">
      <c r="A1364" s="132"/>
      <c r="B1364" s="233"/>
      <c r="C1364" s="253"/>
      <c r="D1364" s="267"/>
      <c r="E1364" s="309"/>
      <c r="F1364" s="133"/>
      <c r="G1364" s="133"/>
      <c r="H1364" s="133"/>
      <c r="I1364" s="169" t="s">
        <v>18</v>
      </c>
      <c r="J1364" s="175"/>
      <c r="K1364" s="176">
        <f>J1358-K1360</f>
        <v>4875552</v>
      </c>
      <c r="L1364" s="174"/>
    </row>
    <row r="1365" spans="1:12" s="5" customFormat="1" ht="7.5" customHeight="1" x14ac:dyDescent="0.25">
      <c r="A1365" s="177"/>
      <c r="B1365" s="234"/>
      <c r="C1365" s="234"/>
      <c r="D1365" s="235"/>
      <c r="E1365" s="314"/>
      <c r="F1365" s="318"/>
      <c r="G1365" s="133"/>
      <c r="H1365" s="133"/>
      <c r="I1365" s="179"/>
      <c r="J1365" s="178"/>
      <c r="K1365" s="318"/>
      <c r="L1365" s="167"/>
    </row>
    <row r="1366" spans="1:12" s="5" customFormat="1" ht="13.5" customHeight="1" x14ac:dyDescent="0.25">
      <c r="A1366" s="132"/>
      <c r="B1366" s="235" t="s">
        <v>19</v>
      </c>
      <c r="C1366" s="234"/>
      <c r="D1366" s="235"/>
      <c r="E1366" s="309"/>
      <c r="F1366" s="133"/>
      <c r="G1366" s="133"/>
      <c r="H1366" s="184"/>
      <c r="I1366" s="185" t="s">
        <v>29</v>
      </c>
      <c r="J1366" s="359" t="str">
        <f>J1328</f>
        <v>NOVI / CONDRO</v>
      </c>
      <c r="K1366" s="360"/>
      <c r="L1366" s="133"/>
    </row>
    <row r="1367" spans="1:12" s="5" customFormat="1" ht="13.5" customHeight="1" x14ac:dyDescent="0.25">
      <c r="A1367" s="177"/>
      <c r="B1367" s="236"/>
      <c r="C1367" s="254"/>
      <c r="D1367" s="235"/>
      <c r="E1367" s="309"/>
      <c r="F1367" s="133"/>
      <c r="G1367" s="133"/>
      <c r="H1367" s="184"/>
      <c r="I1367" s="186" t="s">
        <v>28</v>
      </c>
      <c r="J1367" s="359"/>
      <c r="K1367" s="360"/>
      <c r="L1367" s="167"/>
    </row>
    <row r="1368" spans="1:12" s="5" customFormat="1" ht="7.5" customHeight="1" x14ac:dyDescent="0.25">
      <c r="A1368" s="177"/>
      <c r="B1368" s="236"/>
      <c r="C1368" s="254"/>
      <c r="D1368" s="235"/>
      <c r="E1368" s="309"/>
      <c r="F1368" s="133"/>
      <c r="G1368" s="133"/>
      <c r="H1368" s="184"/>
      <c r="I1368" s="186"/>
      <c r="J1368" s="190"/>
      <c r="K1368" s="190"/>
      <c r="L1368" s="167"/>
    </row>
    <row r="1369" spans="1:12" ht="7.5" customHeight="1" x14ac:dyDescent="0.25">
      <c r="A1369" s="1"/>
      <c r="I1369" s="3"/>
      <c r="J1369" s="3"/>
    </row>
    <row r="1370" spans="1:12" s="5" customFormat="1" ht="16.5" customHeight="1" x14ac:dyDescent="0.3">
      <c r="A1370" s="4"/>
      <c r="B1370" s="195" t="s">
        <v>0</v>
      </c>
      <c r="C1370" s="237"/>
      <c r="D1370" s="270" t="s">
        <v>1</v>
      </c>
      <c r="E1370" s="315">
        <f>E1256+1</f>
        <v>22090013</v>
      </c>
      <c r="G1370" s="6" t="s">
        <v>2</v>
      </c>
      <c r="H1370" s="387" t="s">
        <v>45</v>
      </c>
      <c r="I1370" s="387"/>
      <c r="J1370" s="387"/>
      <c r="K1370" s="388"/>
      <c r="L1370" s="7"/>
    </row>
    <row r="1371" spans="1:12" s="5" customFormat="1" ht="7.5" customHeight="1" x14ac:dyDescent="0.3">
      <c r="A1371" s="4"/>
      <c r="B1371" s="196"/>
      <c r="C1371" s="238"/>
      <c r="D1371" s="255"/>
      <c r="E1371" s="290"/>
      <c r="F1371" s="391" t="s">
        <v>3</v>
      </c>
      <c r="G1371" s="8"/>
      <c r="H1371" s="389"/>
      <c r="I1371" s="389"/>
      <c r="J1371" s="389"/>
      <c r="K1371" s="390"/>
      <c r="L1371" s="7"/>
    </row>
    <row r="1372" spans="1:12" s="5" customFormat="1" ht="16.5" customHeight="1" x14ac:dyDescent="0.3">
      <c r="A1372" s="4"/>
      <c r="B1372" s="195" t="s">
        <v>4</v>
      </c>
      <c r="C1372" s="237"/>
      <c r="D1372" s="392">
        <v>44816</v>
      </c>
      <c r="E1372" s="393"/>
      <c r="F1372" s="391"/>
      <c r="G1372" s="9"/>
      <c r="H1372" s="394" t="s">
        <v>46</v>
      </c>
      <c r="I1372" s="394"/>
      <c r="J1372" s="394"/>
      <c r="K1372" s="395"/>
      <c r="L1372" s="9"/>
    </row>
    <row r="1373" spans="1:12" s="5" customFormat="1" ht="7.5" customHeight="1" x14ac:dyDescent="0.3">
      <c r="A1373" s="4"/>
      <c r="B1373" s="196"/>
      <c r="C1373" s="238"/>
      <c r="D1373" s="255"/>
      <c r="E1373" s="290"/>
      <c r="F1373" s="391"/>
      <c r="G1373" s="9"/>
      <c r="H1373" s="396" t="s">
        <v>47</v>
      </c>
      <c r="I1373" s="396"/>
      <c r="J1373" s="396"/>
      <c r="K1373" s="397"/>
      <c r="L1373" s="10"/>
    </row>
    <row r="1374" spans="1:12" s="5" customFormat="1" ht="16.5" customHeight="1" x14ac:dyDescent="0.4">
      <c r="A1374" s="4"/>
      <c r="B1374" s="195" t="s">
        <v>5</v>
      </c>
      <c r="C1374" s="237"/>
      <c r="D1374" s="271" t="s">
        <v>91</v>
      </c>
      <c r="E1374" s="289"/>
      <c r="F1374" s="11"/>
      <c r="G1374" s="12"/>
      <c r="H1374" s="398"/>
      <c r="I1374" s="398"/>
      <c r="J1374" s="398"/>
      <c r="K1374" s="399"/>
      <c r="L1374" s="10"/>
    </row>
    <row r="1375" spans="1:12" s="5" customFormat="1" ht="7.5" customHeight="1" x14ac:dyDescent="0.45">
      <c r="A1375" s="4"/>
      <c r="B1375" s="197"/>
      <c r="C1375" s="239"/>
      <c r="D1375" s="259"/>
      <c r="E1375" s="291"/>
      <c r="F1375" s="13"/>
      <c r="I1375" s="14"/>
      <c r="J1375" s="14"/>
      <c r="K1375" s="15"/>
    </row>
    <row r="1376" spans="1:12" s="5" customFormat="1" ht="14.25" thickBot="1" x14ac:dyDescent="0.3">
      <c r="A1376" s="4"/>
      <c r="B1376" s="198" t="s">
        <v>6</v>
      </c>
      <c r="C1376" s="198" t="s">
        <v>7</v>
      </c>
      <c r="D1376" s="272" t="s">
        <v>8</v>
      </c>
      <c r="E1376" s="260"/>
      <c r="F1376" s="17" t="s">
        <v>9</v>
      </c>
      <c r="G1376" s="18"/>
      <c r="H1376" s="16" t="s">
        <v>10</v>
      </c>
      <c r="I1376" s="19" t="s">
        <v>11</v>
      </c>
      <c r="J1376" s="19" t="s">
        <v>12</v>
      </c>
      <c r="K1376" s="20" t="s">
        <v>13</v>
      </c>
      <c r="L1376" s="21"/>
    </row>
    <row r="1377" spans="1:12" s="5" customFormat="1" ht="9.9499999999999993" customHeight="1" thickTop="1" x14ac:dyDescent="0.25">
      <c r="A1377" s="4"/>
      <c r="B1377" s="199"/>
      <c r="C1377" s="240"/>
      <c r="D1377" s="273"/>
      <c r="E1377" s="261"/>
      <c r="F1377" s="23"/>
      <c r="G1377" s="24"/>
      <c r="H1377" s="22"/>
      <c r="I1377" s="25"/>
      <c r="J1377" s="25"/>
      <c r="K1377" s="26"/>
      <c r="L1377" s="21"/>
    </row>
    <row r="1378" spans="1:12" s="5" customFormat="1" ht="14.1" customHeight="1" x14ac:dyDescent="0.25">
      <c r="A1378" s="27">
        <v>1</v>
      </c>
      <c r="B1378" s="200">
        <v>144</v>
      </c>
      <c r="C1378" s="200" t="s">
        <v>34</v>
      </c>
      <c r="D1378" s="274">
        <v>2</v>
      </c>
      <c r="E1378" s="292" t="s">
        <v>92</v>
      </c>
      <c r="F1378" s="28"/>
      <c r="G1378" s="29"/>
      <c r="H1378" s="30">
        <v>54300</v>
      </c>
      <c r="I1378" s="31">
        <v>0.125</v>
      </c>
      <c r="J1378" s="31"/>
      <c r="K1378" s="32">
        <f t="shared" ref="K1378:K1393" si="402">(B1378*H1378-((B1378*H1378)*I1378))-((B1378*H1378-((B1378*H1378)*I1378))*J1378)</f>
        <v>6841800</v>
      </c>
      <c r="L1378" s="21"/>
    </row>
    <row r="1379" spans="1:12" s="5" customFormat="1" ht="14.1" customHeight="1" x14ac:dyDescent="0.25">
      <c r="A1379" s="27">
        <v>2</v>
      </c>
      <c r="B1379" s="200"/>
      <c r="C1379" s="200"/>
      <c r="D1379" s="274"/>
      <c r="E1379" s="292"/>
      <c r="F1379" s="28"/>
      <c r="G1379" s="29"/>
      <c r="H1379" s="30"/>
      <c r="I1379" s="31"/>
      <c r="J1379" s="31"/>
      <c r="K1379" s="32">
        <f t="shared" si="402"/>
        <v>0</v>
      </c>
      <c r="L1379" s="21"/>
    </row>
    <row r="1380" spans="1:12" s="5" customFormat="1" ht="14.1" customHeight="1" x14ac:dyDescent="0.25">
      <c r="A1380" s="27">
        <v>3</v>
      </c>
      <c r="B1380" s="200"/>
      <c r="C1380" s="200"/>
      <c r="D1380" s="274"/>
      <c r="E1380" s="292"/>
      <c r="F1380" s="28"/>
      <c r="G1380" s="29"/>
      <c r="H1380" s="30"/>
      <c r="I1380" s="31"/>
      <c r="J1380" s="31"/>
      <c r="K1380" s="32">
        <f t="shared" si="402"/>
        <v>0</v>
      </c>
      <c r="L1380" s="21"/>
    </row>
    <row r="1381" spans="1:12" s="5" customFormat="1" ht="14.1" customHeight="1" x14ac:dyDescent="0.25">
      <c r="A1381" s="27">
        <v>4</v>
      </c>
      <c r="B1381" s="200"/>
      <c r="C1381" s="200"/>
      <c r="D1381" s="274"/>
      <c r="E1381" s="292"/>
      <c r="F1381" s="28"/>
      <c r="G1381" s="29"/>
      <c r="H1381" s="30"/>
      <c r="I1381" s="31"/>
      <c r="J1381" s="31"/>
      <c r="K1381" s="32">
        <f t="shared" si="402"/>
        <v>0</v>
      </c>
      <c r="L1381" s="21"/>
    </row>
    <row r="1382" spans="1:12" s="5" customFormat="1" ht="14.1" customHeight="1" x14ac:dyDescent="0.25">
      <c r="A1382" s="27">
        <v>5</v>
      </c>
      <c r="B1382" s="200"/>
      <c r="C1382" s="200"/>
      <c r="D1382" s="274"/>
      <c r="E1382" s="292"/>
      <c r="F1382" s="28"/>
      <c r="G1382" s="29"/>
      <c r="H1382" s="30"/>
      <c r="I1382" s="31"/>
      <c r="J1382" s="31"/>
      <c r="K1382" s="32">
        <f t="shared" si="402"/>
        <v>0</v>
      </c>
      <c r="L1382" s="21"/>
    </row>
    <row r="1383" spans="1:12" s="5" customFormat="1" ht="14.1" customHeight="1" x14ac:dyDescent="0.25">
      <c r="A1383" s="27">
        <v>6</v>
      </c>
      <c r="B1383" s="200"/>
      <c r="C1383" s="200"/>
      <c r="D1383" s="274"/>
      <c r="E1383" s="292"/>
      <c r="F1383" s="28"/>
      <c r="G1383" s="29"/>
      <c r="H1383" s="30"/>
      <c r="I1383" s="31"/>
      <c r="J1383" s="31"/>
      <c r="K1383" s="32">
        <f t="shared" si="402"/>
        <v>0</v>
      </c>
      <c r="L1383" s="21"/>
    </row>
    <row r="1384" spans="1:12" s="5" customFormat="1" ht="14.1" customHeight="1" x14ac:dyDescent="0.25">
      <c r="A1384" s="27">
        <v>7</v>
      </c>
      <c r="B1384" s="200"/>
      <c r="C1384" s="200"/>
      <c r="D1384" s="274"/>
      <c r="E1384" s="292"/>
      <c r="F1384" s="28"/>
      <c r="G1384" s="29"/>
      <c r="H1384" s="30"/>
      <c r="I1384" s="31"/>
      <c r="J1384" s="31"/>
      <c r="K1384" s="32">
        <f t="shared" si="402"/>
        <v>0</v>
      </c>
      <c r="L1384" s="21"/>
    </row>
    <row r="1385" spans="1:12" s="5" customFormat="1" ht="14.1" customHeight="1" x14ac:dyDescent="0.25">
      <c r="A1385" s="27">
        <v>8</v>
      </c>
      <c r="B1385" s="200"/>
      <c r="C1385" s="200"/>
      <c r="D1385" s="274"/>
      <c r="E1385" s="293"/>
      <c r="F1385" s="28"/>
      <c r="G1385" s="29"/>
      <c r="H1385" s="30"/>
      <c r="I1385" s="31"/>
      <c r="J1385" s="31"/>
      <c r="K1385" s="32">
        <f t="shared" si="402"/>
        <v>0</v>
      </c>
      <c r="L1385" s="21"/>
    </row>
    <row r="1386" spans="1:12" s="5" customFormat="1" ht="14.1" customHeight="1" x14ac:dyDescent="0.25">
      <c r="A1386" s="27">
        <v>9</v>
      </c>
      <c r="B1386" s="200"/>
      <c r="C1386" s="200"/>
      <c r="D1386" s="274"/>
      <c r="E1386" s="292"/>
      <c r="F1386" s="28"/>
      <c r="G1386" s="29"/>
      <c r="H1386" s="30"/>
      <c r="I1386" s="31"/>
      <c r="J1386" s="31"/>
      <c r="K1386" s="32">
        <f t="shared" si="402"/>
        <v>0</v>
      </c>
      <c r="L1386" s="21"/>
    </row>
    <row r="1387" spans="1:12" s="5" customFormat="1" ht="14.1" customHeight="1" x14ac:dyDescent="0.25">
      <c r="A1387" s="27">
        <v>10</v>
      </c>
      <c r="B1387" s="200"/>
      <c r="C1387" s="200"/>
      <c r="D1387" s="274"/>
      <c r="E1387" s="292"/>
      <c r="F1387" s="28"/>
      <c r="G1387" s="29"/>
      <c r="H1387" s="30"/>
      <c r="I1387" s="31"/>
      <c r="J1387" s="31"/>
      <c r="K1387" s="32">
        <f t="shared" si="402"/>
        <v>0</v>
      </c>
      <c r="L1387" s="21"/>
    </row>
    <row r="1388" spans="1:12" s="5" customFormat="1" ht="14.1" customHeight="1" x14ac:dyDescent="0.25">
      <c r="A1388" s="27">
        <v>11</v>
      </c>
      <c r="B1388" s="200"/>
      <c r="C1388" s="200"/>
      <c r="D1388" s="274"/>
      <c r="E1388" s="292"/>
      <c r="F1388" s="28"/>
      <c r="G1388" s="29"/>
      <c r="H1388" s="30"/>
      <c r="I1388" s="31"/>
      <c r="J1388" s="31"/>
      <c r="K1388" s="32">
        <f t="shared" si="402"/>
        <v>0</v>
      </c>
      <c r="L1388" s="21"/>
    </row>
    <row r="1389" spans="1:12" s="5" customFormat="1" ht="14.1" customHeight="1" x14ac:dyDescent="0.25">
      <c r="A1389" s="27">
        <v>12</v>
      </c>
      <c r="B1389" s="200"/>
      <c r="C1389" s="200"/>
      <c r="D1389" s="274"/>
      <c r="E1389" s="292"/>
      <c r="F1389" s="28"/>
      <c r="G1389" s="29"/>
      <c r="H1389" s="30"/>
      <c r="I1389" s="31"/>
      <c r="J1389" s="31"/>
      <c r="K1389" s="32">
        <f t="shared" si="402"/>
        <v>0</v>
      </c>
      <c r="L1389" s="21"/>
    </row>
    <row r="1390" spans="1:12" s="5" customFormat="1" ht="14.1" customHeight="1" x14ac:dyDescent="0.25">
      <c r="A1390" s="27">
        <v>13</v>
      </c>
      <c r="B1390" s="200"/>
      <c r="C1390" s="200"/>
      <c r="D1390" s="274"/>
      <c r="E1390" s="292"/>
      <c r="F1390" s="28"/>
      <c r="G1390" s="29"/>
      <c r="H1390" s="30"/>
      <c r="I1390" s="31"/>
      <c r="J1390" s="31"/>
      <c r="K1390" s="32">
        <f t="shared" si="402"/>
        <v>0</v>
      </c>
      <c r="L1390" s="21"/>
    </row>
    <row r="1391" spans="1:12" s="5" customFormat="1" ht="14.1" customHeight="1" x14ac:dyDescent="0.25">
      <c r="A1391" s="27">
        <v>14</v>
      </c>
      <c r="B1391" s="200"/>
      <c r="C1391" s="200"/>
      <c r="D1391" s="274"/>
      <c r="E1391" s="292"/>
      <c r="F1391" s="28"/>
      <c r="G1391" s="29"/>
      <c r="H1391" s="30"/>
      <c r="I1391" s="31"/>
      <c r="J1391" s="31"/>
      <c r="K1391" s="32">
        <f t="shared" si="402"/>
        <v>0</v>
      </c>
      <c r="L1391" s="21"/>
    </row>
    <row r="1392" spans="1:12" s="5" customFormat="1" ht="14.1" customHeight="1" x14ac:dyDescent="0.25">
      <c r="A1392" s="27">
        <v>15</v>
      </c>
      <c r="B1392" s="200"/>
      <c r="C1392" s="200"/>
      <c r="D1392" s="274"/>
      <c r="E1392" s="292"/>
      <c r="F1392" s="28"/>
      <c r="G1392" s="29"/>
      <c r="H1392" s="30"/>
      <c r="I1392" s="31"/>
      <c r="J1392" s="31"/>
      <c r="K1392" s="32">
        <f t="shared" si="402"/>
        <v>0</v>
      </c>
      <c r="L1392" s="21"/>
    </row>
    <row r="1393" spans="1:12" s="5" customFormat="1" ht="14.1" customHeight="1" x14ac:dyDescent="0.25">
      <c r="A1393" s="27">
        <v>16</v>
      </c>
      <c r="B1393" s="200"/>
      <c r="C1393" s="200"/>
      <c r="D1393" s="274"/>
      <c r="E1393" s="293"/>
      <c r="F1393" s="28"/>
      <c r="G1393" s="29"/>
      <c r="H1393" s="30"/>
      <c r="I1393" s="31"/>
      <c r="J1393" s="31"/>
      <c r="K1393" s="32">
        <f t="shared" si="402"/>
        <v>0</v>
      </c>
      <c r="L1393" s="21"/>
    </row>
    <row r="1394" spans="1:12" s="5" customFormat="1" ht="9.9499999999999993" customHeight="1" x14ac:dyDescent="0.25">
      <c r="A1394" s="4"/>
      <c r="B1394" s="201"/>
      <c r="C1394" s="201"/>
      <c r="D1394" s="275"/>
      <c r="E1394" s="294"/>
      <c r="F1394" s="33"/>
      <c r="G1394" s="34"/>
      <c r="H1394" s="35"/>
      <c r="I1394" s="36"/>
      <c r="J1394" s="36"/>
      <c r="K1394" s="37"/>
      <c r="L1394" s="21"/>
    </row>
    <row r="1395" spans="1:12" s="5" customFormat="1" ht="5.0999999999999996" customHeight="1" x14ac:dyDescent="0.25">
      <c r="A1395" s="4"/>
      <c r="B1395" s="202"/>
      <c r="C1395" s="202"/>
      <c r="D1395" s="207"/>
      <c r="E1395" s="295"/>
      <c r="F1395" s="38"/>
      <c r="G1395" s="38"/>
      <c r="H1395" s="38"/>
      <c r="I1395" s="39"/>
      <c r="J1395" s="400"/>
      <c r="K1395" s="394"/>
    </row>
    <row r="1396" spans="1:12" s="5" customFormat="1" ht="16.5" customHeight="1" x14ac:dyDescent="0.3">
      <c r="A1396" s="4"/>
      <c r="B1396" s="203"/>
      <c r="C1396" s="203"/>
      <c r="D1396" s="259"/>
      <c r="E1396" s="291"/>
      <c r="I1396" s="40" t="s">
        <v>14</v>
      </c>
      <c r="J1396" s="401">
        <f>SUM(K1378:K1393)</f>
        <v>6841800</v>
      </c>
      <c r="K1396" s="402"/>
      <c r="L1396" s="21"/>
    </row>
    <row r="1397" spans="1:12" s="5" customFormat="1" ht="5.0999999999999996" customHeight="1" x14ac:dyDescent="0.3">
      <c r="A1397" s="4"/>
      <c r="B1397" s="203"/>
      <c r="C1397" s="203"/>
      <c r="D1397" s="259"/>
      <c r="E1397" s="291"/>
      <c r="I1397" s="41"/>
      <c r="J1397" s="403"/>
      <c r="K1397" s="403"/>
    </row>
    <row r="1398" spans="1:12" s="5" customFormat="1" ht="16.5" customHeight="1" x14ac:dyDescent="0.3">
      <c r="A1398" s="4"/>
      <c r="B1398" s="203"/>
      <c r="C1398" s="203"/>
      <c r="D1398" s="259"/>
      <c r="E1398" s="291"/>
      <c r="I1398" s="40" t="s">
        <v>15</v>
      </c>
      <c r="J1398" s="42"/>
      <c r="K1398" s="43">
        <f>J1396*J1398</f>
        <v>0</v>
      </c>
      <c r="L1398" s="44"/>
    </row>
    <row r="1399" spans="1:12" s="5" customFormat="1" ht="5.0999999999999996" customHeight="1" x14ac:dyDescent="0.3">
      <c r="A1399" s="4"/>
      <c r="B1399" s="203"/>
      <c r="C1399" s="203"/>
      <c r="D1399" s="259"/>
      <c r="E1399" s="291"/>
      <c r="I1399" s="41"/>
      <c r="J1399" s="394"/>
      <c r="K1399" s="394"/>
    </row>
    <row r="1400" spans="1:12" s="5" customFormat="1" ht="16.5" customHeight="1" x14ac:dyDescent="0.3">
      <c r="A1400" s="4"/>
      <c r="B1400" s="204" t="s">
        <v>16</v>
      </c>
      <c r="C1400" s="204"/>
      <c r="D1400" s="259"/>
      <c r="E1400" s="291" t="s">
        <v>17</v>
      </c>
      <c r="I1400" s="40" t="s">
        <v>27</v>
      </c>
      <c r="J1400" s="404">
        <f>((J1396/1.11)+(K1398/1.11))*11%</f>
        <v>678016.21621621621</v>
      </c>
      <c r="K1400" s="405"/>
      <c r="L1400" s="45"/>
    </row>
    <row r="1401" spans="1:12" s="5" customFormat="1" ht="5.0999999999999996" customHeight="1" x14ac:dyDescent="0.3">
      <c r="A1401" s="4"/>
      <c r="B1401" s="203"/>
      <c r="C1401" s="203"/>
      <c r="D1401" s="259"/>
      <c r="E1401" s="291"/>
      <c r="I1401" s="41"/>
      <c r="J1401" s="394"/>
      <c r="K1401" s="394"/>
    </row>
    <row r="1402" spans="1:12" s="5" customFormat="1" ht="16.5" customHeight="1" x14ac:dyDescent="0.3">
      <c r="A1402" s="4"/>
      <c r="B1402" s="205"/>
      <c r="C1402" s="241"/>
      <c r="D1402" s="259"/>
      <c r="E1402" s="291"/>
      <c r="I1402" s="40" t="s">
        <v>18</v>
      </c>
      <c r="J1402" s="46"/>
      <c r="K1402" s="47">
        <f>J1396-K1398</f>
        <v>6841800</v>
      </c>
      <c r="L1402" s="45"/>
    </row>
    <row r="1403" spans="1:12" s="5" customFormat="1" ht="7.5" customHeight="1" x14ac:dyDescent="0.25">
      <c r="A1403" s="48"/>
      <c r="B1403" s="206"/>
      <c r="C1403" s="206"/>
      <c r="D1403" s="207"/>
      <c r="E1403" s="296"/>
      <c r="F1403" s="320"/>
      <c r="I1403" s="76"/>
      <c r="J1403" s="77"/>
      <c r="K1403" s="320"/>
      <c r="L1403" s="38"/>
    </row>
    <row r="1404" spans="1:12" s="5" customFormat="1" ht="13.5" customHeight="1" x14ac:dyDescent="0.25">
      <c r="A1404" s="4"/>
      <c r="B1404" s="207" t="s">
        <v>19</v>
      </c>
      <c r="C1404" s="206"/>
      <c r="D1404" s="207"/>
      <c r="E1404" s="291"/>
      <c r="H1404" s="180"/>
      <c r="I1404" s="181" t="s">
        <v>29</v>
      </c>
      <c r="J1404" s="406" t="s">
        <v>36</v>
      </c>
      <c r="K1404" s="407"/>
    </row>
    <row r="1405" spans="1:12" s="5" customFormat="1" ht="13.5" customHeight="1" x14ac:dyDescent="0.25">
      <c r="A1405" s="48"/>
      <c r="B1405" s="208"/>
      <c r="C1405" s="242"/>
      <c r="D1405" s="207"/>
      <c r="E1405" s="291"/>
      <c r="H1405" s="180"/>
      <c r="I1405" s="182" t="s">
        <v>28</v>
      </c>
      <c r="J1405" s="406"/>
      <c r="K1405" s="407"/>
      <c r="L1405" s="38"/>
    </row>
    <row r="1406" spans="1:12" s="5" customFormat="1" ht="7.5" customHeight="1" x14ac:dyDescent="0.25">
      <c r="A1406" s="48"/>
      <c r="B1406" s="208"/>
      <c r="C1406" s="242"/>
      <c r="D1406" s="207"/>
      <c r="E1406" s="291"/>
      <c r="H1406" s="180"/>
      <c r="I1406" s="182"/>
      <c r="J1406" s="183"/>
      <c r="K1406" s="183"/>
      <c r="L1406" s="38"/>
    </row>
    <row r="1407" spans="1:12" ht="7.5" customHeight="1" x14ac:dyDescent="0.25">
      <c r="A1407" s="78"/>
      <c r="B1407" s="209"/>
      <c r="C1407" s="209"/>
      <c r="D1407" s="262"/>
      <c r="E1407" s="297"/>
      <c r="F1407" s="79"/>
      <c r="G1407" s="79"/>
      <c r="H1407" s="79"/>
      <c r="I1407" s="80"/>
      <c r="J1407" s="80"/>
      <c r="K1407" s="79"/>
      <c r="L1407" s="79"/>
    </row>
    <row r="1408" spans="1:12" s="5" customFormat="1" ht="16.5" customHeight="1" x14ac:dyDescent="0.3">
      <c r="A1408" s="81"/>
      <c r="B1408" s="210" t="s">
        <v>0</v>
      </c>
      <c r="C1408" s="243"/>
      <c r="D1408" s="276" t="str">
        <f>D1370</f>
        <v>AM</v>
      </c>
      <c r="E1408" s="316">
        <f>E1370</f>
        <v>22090013</v>
      </c>
      <c r="F1408" s="82"/>
      <c r="G1408" s="83" t="s">
        <v>2</v>
      </c>
      <c r="H1408" s="408" t="str">
        <f>H1370</f>
        <v>LILY JULIAWATI</v>
      </c>
      <c r="I1408" s="408"/>
      <c r="J1408" s="408"/>
      <c r="K1408" s="409"/>
      <c r="L1408" s="84"/>
    </row>
    <row r="1409" spans="1:12" s="5" customFormat="1" ht="7.5" customHeight="1" x14ac:dyDescent="0.3">
      <c r="A1409" s="81"/>
      <c r="B1409" s="211"/>
      <c r="C1409" s="244"/>
      <c r="D1409" s="256"/>
      <c r="E1409" s="299"/>
      <c r="F1409" s="412" t="s">
        <v>3</v>
      </c>
      <c r="G1409" s="85"/>
      <c r="H1409" s="410"/>
      <c r="I1409" s="410"/>
      <c r="J1409" s="410"/>
      <c r="K1409" s="411"/>
      <c r="L1409" s="84"/>
    </row>
    <row r="1410" spans="1:12" s="5" customFormat="1" ht="16.5" customHeight="1" x14ac:dyDescent="0.3">
      <c r="A1410" s="81"/>
      <c r="B1410" s="210" t="s">
        <v>4</v>
      </c>
      <c r="C1410" s="243"/>
      <c r="D1410" s="413">
        <f>D1372</f>
        <v>44816</v>
      </c>
      <c r="E1410" s="414"/>
      <c r="F1410" s="412"/>
      <c r="G1410" s="86"/>
      <c r="H1410" s="415" t="str">
        <f>H1372</f>
        <v>( REJO AGUNG )</v>
      </c>
      <c r="I1410" s="415"/>
      <c r="J1410" s="415"/>
      <c r="K1410" s="416"/>
      <c r="L1410" s="86"/>
    </row>
    <row r="1411" spans="1:12" s="5" customFormat="1" ht="7.5" customHeight="1" x14ac:dyDescent="0.3">
      <c r="A1411" s="81"/>
      <c r="B1411" s="211"/>
      <c r="C1411" s="244"/>
      <c r="D1411" s="256"/>
      <c r="E1411" s="299"/>
      <c r="F1411" s="412"/>
      <c r="G1411" s="86"/>
      <c r="H1411" s="417" t="str">
        <f>H1373</f>
        <v>JOMBANG</v>
      </c>
      <c r="I1411" s="417"/>
      <c r="J1411" s="417"/>
      <c r="K1411" s="418"/>
      <c r="L1411" s="87"/>
    </row>
    <row r="1412" spans="1:12" s="5" customFormat="1" ht="16.5" customHeight="1" x14ac:dyDescent="0.4">
      <c r="A1412" s="81"/>
      <c r="B1412" s="210" t="s">
        <v>5</v>
      </c>
      <c r="C1412" s="243"/>
      <c r="D1412" s="277" t="str">
        <f>D1374</f>
        <v>G 1507</v>
      </c>
      <c r="E1412" s="298"/>
      <c r="F1412" s="88"/>
      <c r="G1412" s="89"/>
      <c r="H1412" s="419"/>
      <c r="I1412" s="419"/>
      <c r="J1412" s="419"/>
      <c r="K1412" s="420"/>
      <c r="L1412" s="87"/>
    </row>
    <row r="1413" spans="1:12" s="5" customFormat="1" ht="7.5" customHeight="1" x14ac:dyDescent="0.45">
      <c r="A1413" s="81"/>
      <c r="B1413" s="212"/>
      <c r="C1413" s="245"/>
      <c r="D1413" s="263"/>
      <c r="E1413" s="300"/>
      <c r="F1413" s="90"/>
      <c r="G1413" s="82"/>
      <c r="H1413" s="82"/>
      <c r="I1413" s="91"/>
      <c r="J1413" s="91"/>
      <c r="K1413" s="92"/>
      <c r="L1413" s="82"/>
    </row>
    <row r="1414" spans="1:12" s="5" customFormat="1" ht="14.25" thickBot="1" x14ac:dyDescent="0.3">
      <c r="A1414" s="81"/>
      <c r="B1414" s="213" t="s">
        <v>6</v>
      </c>
      <c r="C1414" s="213" t="s">
        <v>7</v>
      </c>
      <c r="D1414" s="278" t="s">
        <v>8</v>
      </c>
      <c r="E1414" s="264"/>
      <c r="F1414" s="94" t="s">
        <v>9</v>
      </c>
      <c r="G1414" s="95"/>
      <c r="H1414" s="93" t="s">
        <v>10</v>
      </c>
      <c r="I1414" s="96" t="s">
        <v>11</v>
      </c>
      <c r="J1414" s="96" t="s">
        <v>12</v>
      </c>
      <c r="K1414" s="97" t="s">
        <v>13</v>
      </c>
      <c r="L1414" s="98"/>
    </row>
    <row r="1415" spans="1:12" s="5" customFormat="1" ht="9.9499999999999993" customHeight="1" thickTop="1" x14ac:dyDescent="0.25">
      <c r="A1415" s="81"/>
      <c r="B1415" s="214"/>
      <c r="C1415" s="246"/>
      <c r="D1415" s="279"/>
      <c r="E1415" s="265"/>
      <c r="F1415" s="100"/>
      <c r="G1415" s="101"/>
      <c r="H1415" s="99"/>
      <c r="I1415" s="102"/>
      <c r="J1415" s="102"/>
      <c r="K1415" s="103"/>
      <c r="L1415" s="98"/>
    </row>
    <row r="1416" spans="1:12" s="5" customFormat="1" ht="14.1" customHeight="1" x14ac:dyDescent="0.25">
      <c r="A1416" s="104">
        <v>1</v>
      </c>
      <c r="B1416" s="192">
        <f t="shared" ref="B1416:D1416" si="403">B1378</f>
        <v>144</v>
      </c>
      <c r="C1416" s="192" t="str">
        <f t="shared" si="403"/>
        <v>LSN</v>
      </c>
      <c r="D1416" s="280">
        <f t="shared" si="403"/>
        <v>2</v>
      </c>
      <c r="E1416" s="301" t="str">
        <f>E1378</f>
        <v>CORRECTION FLUID KENKO KE-01</v>
      </c>
      <c r="F1416" s="105"/>
      <c r="G1416" s="106"/>
      <c r="H1416" s="107">
        <f t="shared" ref="H1416:J1416" si="404">H1378</f>
        <v>54300</v>
      </c>
      <c r="I1416" s="108">
        <f t="shared" si="404"/>
        <v>0.125</v>
      </c>
      <c r="J1416" s="108">
        <f t="shared" si="404"/>
        <v>0</v>
      </c>
      <c r="K1416" s="109">
        <f t="shared" ref="K1416:K1431" si="405">(B1416*H1416-((B1416*H1416)*I1416))-((B1416*H1416-((B1416*H1416)*I1416))*J1416)</f>
        <v>6841800</v>
      </c>
      <c r="L1416" s="98"/>
    </row>
    <row r="1417" spans="1:12" s="5" customFormat="1" ht="14.1" customHeight="1" x14ac:dyDescent="0.25">
      <c r="A1417" s="104">
        <v>2</v>
      </c>
      <c r="B1417" s="192">
        <f t="shared" ref="B1417:E1417" si="406">B1379</f>
        <v>0</v>
      </c>
      <c r="C1417" s="192">
        <f t="shared" si="406"/>
        <v>0</v>
      </c>
      <c r="D1417" s="280">
        <f t="shared" si="406"/>
        <v>0</v>
      </c>
      <c r="E1417" s="301">
        <f t="shared" si="406"/>
        <v>0</v>
      </c>
      <c r="F1417" s="105"/>
      <c r="G1417" s="106"/>
      <c r="H1417" s="107">
        <f t="shared" ref="H1417:J1417" si="407">H1379</f>
        <v>0</v>
      </c>
      <c r="I1417" s="108">
        <f t="shared" si="407"/>
        <v>0</v>
      </c>
      <c r="J1417" s="108">
        <f t="shared" si="407"/>
        <v>0</v>
      </c>
      <c r="K1417" s="109">
        <f t="shared" si="405"/>
        <v>0</v>
      </c>
      <c r="L1417" s="98"/>
    </row>
    <row r="1418" spans="1:12" s="5" customFormat="1" ht="14.1" customHeight="1" x14ac:dyDescent="0.25">
      <c r="A1418" s="104">
        <v>3</v>
      </c>
      <c r="B1418" s="192">
        <f t="shared" ref="B1418:E1418" si="408">B1380</f>
        <v>0</v>
      </c>
      <c r="C1418" s="192">
        <f t="shared" si="408"/>
        <v>0</v>
      </c>
      <c r="D1418" s="280">
        <f t="shared" si="408"/>
        <v>0</v>
      </c>
      <c r="E1418" s="301">
        <f t="shared" si="408"/>
        <v>0</v>
      </c>
      <c r="F1418" s="105"/>
      <c r="G1418" s="106"/>
      <c r="H1418" s="107">
        <f t="shared" ref="H1418:J1418" si="409">H1380</f>
        <v>0</v>
      </c>
      <c r="I1418" s="108">
        <f t="shared" si="409"/>
        <v>0</v>
      </c>
      <c r="J1418" s="108">
        <f t="shared" si="409"/>
        <v>0</v>
      </c>
      <c r="K1418" s="109">
        <f t="shared" si="405"/>
        <v>0</v>
      </c>
      <c r="L1418" s="98"/>
    </row>
    <row r="1419" spans="1:12" s="5" customFormat="1" ht="14.1" customHeight="1" x14ac:dyDescent="0.25">
      <c r="A1419" s="104">
        <v>4</v>
      </c>
      <c r="B1419" s="192">
        <f t="shared" ref="B1419:E1419" si="410">B1381</f>
        <v>0</v>
      </c>
      <c r="C1419" s="192">
        <f t="shared" si="410"/>
        <v>0</v>
      </c>
      <c r="D1419" s="280">
        <f t="shared" si="410"/>
        <v>0</v>
      </c>
      <c r="E1419" s="301">
        <f t="shared" si="410"/>
        <v>0</v>
      </c>
      <c r="F1419" s="105"/>
      <c r="G1419" s="106"/>
      <c r="H1419" s="107">
        <f t="shared" ref="H1419:J1419" si="411">H1381</f>
        <v>0</v>
      </c>
      <c r="I1419" s="108">
        <f t="shared" si="411"/>
        <v>0</v>
      </c>
      <c r="J1419" s="108">
        <f t="shared" si="411"/>
        <v>0</v>
      </c>
      <c r="K1419" s="109">
        <f t="shared" si="405"/>
        <v>0</v>
      </c>
      <c r="L1419" s="98"/>
    </row>
    <row r="1420" spans="1:12" s="5" customFormat="1" ht="14.1" customHeight="1" x14ac:dyDescent="0.25">
      <c r="A1420" s="104">
        <v>5</v>
      </c>
      <c r="B1420" s="192">
        <f t="shared" ref="B1420:E1420" si="412">B1382</f>
        <v>0</v>
      </c>
      <c r="C1420" s="192">
        <f t="shared" si="412"/>
        <v>0</v>
      </c>
      <c r="D1420" s="280">
        <f t="shared" si="412"/>
        <v>0</v>
      </c>
      <c r="E1420" s="301">
        <f t="shared" si="412"/>
        <v>0</v>
      </c>
      <c r="F1420" s="105"/>
      <c r="G1420" s="106"/>
      <c r="H1420" s="107">
        <f t="shared" ref="H1420:J1420" si="413">H1382</f>
        <v>0</v>
      </c>
      <c r="I1420" s="108">
        <f t="shared" si="413"/>
        <v>0</v>
      </c>
      <c r="J1420" s="108">
        <f t="shared" si="413"/>
        <v>0</v>
      </c>
      <c r="K1420" s="109">
        <f t="shared" si="405"/>
        <v>0</v>
      </c>
      <c r="L1420" s="98"/>
    </row>
    <row r="1421" spans="1:12" s="5" customFormat="1" ht="14.1" customHeight="1" x14ac:dyDescent="0.25">
      <c r="A1421" s="104">
        <v>6</v>
      </c>
      <c r="B1421" s="192">
        <f t="shared" ref="B1421:E1421" si="414">B1383</f>
        <v>0</v>
      </c>
      <c r="C1421" s="192">
        <f t="shared" si="414"/>
        <v>0</v>
      </c>
      <c r="D1421" s="280">
        <f t="shared" si="414"/>
        <v>0</v>
      </c>
      <c r="E1421" s="301">
        <f t="shared" si="414"/>
        <v>0</v>
      </c>
      <c r="F1421" s="105"/>
      <c r="G1421" s="106"/>
      <c r="H1421" s="107">
        <f t="shared" ref="H1421:J1421" si="415">H1383</f>
        <v>0</v>
      </c>
      <c r="I1421" s="108">
        <f t="shared" si="415"/>
        <v>0</v>
      </c>
      <c r="J1421" s="108">
        <f t="shared" si="415"/>
        <v>0</v>
      </c>
      <c r="K1421" s="109">
        <f t="shared" si="405"/>
        <v>0</v>
      </c>
      <c r="L1421" s="98"/>
    </row>
    <row r="1422" spans="1:12" s="5" customFormat="1" ht="14.1" customHeight="1" x14ac:dyDescent="0.25">
      <c r="A1422" s="104">
        <v>7</v>
      </c>
      <c r="B1422" s="192">
        <f t="shared" ref="B1422:E1422" si="416">B1384</f>
        <v>0</v>
      </c>
      <c r="C1422" s="192">
        <f t="shared" si="416"/>
        <v>0</v>
      </c>
      <c r="D1422" s="280">
        <f t="shared" si="416"/>
        <v>0</v>
      </c>
      <c r="E1422" s="301">
        <f t="shared" si="416"/>
        <v>0</v>
      </c>
      <c r="F1422" s="105"/>
      <c r="G1422" s="106"/>
      <c r="H1422" s="107">
        <f t="shared" ref="H1422:J1422" si="417">H1384</f>
        <v>0</v>
      </c>
      <c r="I1422" s="108">
        <f t="shared" si="417"/>
        <v>0</v>
      </c>
      <c r="J1422" s="108">
        <f t="shared" si="417"/>
        <v>0</v>
      </c>
      <c r="K1422" s="109">
        <f t="shared" si="405"/>
        <v>0</v>
      </c>
      <c r="L1422" s="98"/>
    </row>
    <row r="1423" spans="1:12" s="5" customFormat="1" ht="14.1" customHeight="1" x14ac:dyDescent="0.25">
      <c r="A1423" s="104">
        <v>8</v>
      </c>
      <c r="B1423" s="192">
        <f t="shared" ref="B1423:E1423" si="418">B1385</f>
        <v>0</v>
      </c>
      <c r="C1423" s="192">
        <f t="shared" si="418"/>
        <v>0</v>
      </c>
      <c r="D1423" s="280">
        <f t="shared" si="418"/>
        <v>0</v>
      </c>
      <c r="E1423" s="301">
        <f t="shared" si="418"/>
        <v>0</v>
      </c>
      <c r="F1423" s="105"/>
      <c r="G1423" s="106"/>
      <c r="H1423" s="107">
        <f t="shared" ref="H1423:J1423" si="419">H1385</f>
        <v>0</v>
      </c>
      <c r="I1423" s="108">
        <f t="shared" si="419"/>
        <v>0</v>
      </c>
      <c r="J1423" s="108">
        <f t="shared" si="419"/>
        <v>0</v>
      </c>
      <c r="K1423" s="109">
        <f t="shared" si="405"/>
        <v>0</v>
      </c>
      <c r="L1423" s="98"/>
    </row>
    <row r="1424" spans="1:12" s="5" customFormat="1" ht="14.1" customHeight="1" x14ac:dyDescent="0.25">
      <c r="A1424" s="104">
        <v>9</v>
      </c>
      <c r="B1424" s="192">
        <f t="shared" ref="B1424:E1424" si="420">B1386</f>
        <v>0</v>
      </c>
      <c r="C1424" s="192">
        <f t="shared" si="420"/>
        <v>0</v>
      </c>
      <c r="D1424" s="280">
        <f t="shared" si="420"/>
        <v>0</v>
      </c>
      <c r="E1424" s="301">
        <f t="shared" si="420"/>
        <v>0</v>
      </c>
      <c r="F1424" s="105"/>
      <c r="G1424" s="106"/>
      <c r="H1424" s="107">
        <f t="shared" ref="H1424:J1424" si="421">H1386</f>
        <v>0</v>
      </c>
      <c r="I1424" s="108">
        <f t="shared" si="421"/>
        <v>0</v>
      </c>
      <c r="J1424" s="108">
        <f t="shared" si="421"/>
        <v>0</v>
      </c>
      <c r="K1424" s="109">
        <f t="shared" si="405"/>
        <v>0</v>
      </c>
      <c r="L1424" s="98"/>
    </row>
    <row r="1425" spans="1:12" s="5" customFormat="1" ht="14.1" customHeight="1" x14ac:dyDescent="0.25">
      <c r="A1425" s="104">
        <v>10</v>
      </c>
      <c r="B1425" s="192">
        <f t="shared" ref="B1425:E1425" si="422">B1387</f>
        <v>0</v>
      </c>
      <c r="C1425" s="192">
        <f t="shared" si="422"/>
        <v>0</v>
      </c>
      <c r="D1425" s="280">
        <f t="shared" si="422"/>
        <v>0</v>
      </c>
      <c r="E1425" s="301">
        <f t="shared" si="422"/>
        <v>0</v>
      </c>
      <c r="F1425" s="105"/>
      <c r="G1425" s="106"/>
      <c r="H1425" s="107">
        <f t="shared" ref="H1425:J1425" si="423">H1387</f>
        <v>0</v>
      </c>
      <c r="I1425" s="108">
        <f t="shared" si="423"/>
        <v>0</v>
      </c>
      <c r="J1425" s="108">
        <f t="shared" si="423"/>
        <v>0</v>
      </c>
      <c r="K1425" s="109">
        <f t="shared" si="405"/>
        <v>0</v>
      </c>
      <c r="L1425" s="98"/>
    </row>
    <row r="1426" spans="1:12" s="5" customFormat="1" ht="14.1" customHeight="1" x14ac:dyDescent="0.25">
      <c r="A1426" s="104">
        <v>11</v>
      </c>
      <c r="B1426" s="192">
        <f t="shared" ref="B1426:E1426" si="424">B1388</f>
        <v>0</v>
      </c>
      <c r="C1426" s="192">
        <f t="shared" si="424"/>
        <v>0</v>
      </c>
      <c r="D1426" s="280">
        <f t="shared" si="424"/>
        <v>0</v>
      </c>
      <c r="E1426" s="301">
        <f t="shared" si="424"/>
        <v>0</v>
      </c>
      <c r="F1426" s="105"/>
      <c r="G1426" s="106"/>
      <c r="H1426" s="107">
        <f t="shared" ref="H1426:J1426" si="425">H1388</f>
        <v>0</v>
      </c>
      <c r="I1426" s="108">
        <f t="shared" si="425"/>
        <v>0</v>
      </c>
      <c r="J1426" s="108">
        <f t="shared" si="425"/>
        <v>0</v>
      </c>
      <c r="K1426" s="109">
        <f t="shared" si="405"/>
        <v>0</v>
      </c>
      <c r="L1426" s="98"/>
    </row>
    <row r="1427" spans="1:12" s="5" customFormat="1" ht="14.1" customHeight="1" x14ac:dyDescent="0.25">
      <c r="A1427" s="104">
        <v>12</v>
      </c>
      <c r="B1427" s="192">
        <f t="shared" ref="B1427:E1427" si="426">B1389</f>
        <v>0</v>
      </c>
      <c r="C1427" s="192">
        <f t="shared" si="426"/>
        <v>0</v>
      </c>
      <c r="D1427" s="280">
        <f t="shared" si="426"/>
        <v>0</v>
      </c>
      <c r="E1427" s="301">
        <f t="shared" si="426"/>
        <v>0</v>
      </c>
      <c r="F1427" s="105"/>
      <c r="G1427" s="106"/>
      <c r="H1427" s="107">
        <f t="shared" ref="H1427:J1427" si="427">H1389</f>
        <v>0</v>
      </c>
      <c r="I1427" s="108">
        <f t="shared" si="427"/>
        <v>0</v>
      </c>
      <c r="J1427" s="108">
        <f t="shared" si="427"/>
        <v>0</v>
      </c>
      <c r="K1427" s="109">
        <f t="shared" si="405"/>
        <v>0</v>
      </c>
      <c r="L1427" s="98"/>
    </row>
    <row r="1428" spans="1:12" s="5" customFormat="1" ht="14.1" customHeight="1" x14ac:dyDescent="0.25">
      <c r="A1428" s="104">
        <v>13</v>
      </c>
      <c r="B1428" s="192">
        <f t="shared" ref="B1428:E1428" si="428">B1390</f>
        <v>0</v>
      </c>
      <c r="C1428" s="192">
        <f t="shared" si="428"/>
        <v>0</v>
      </c>
      <c r="D1428" s="280">
        <f t="shared" si="428"/>
        <v>0</v>
      </c>
      <c r="E1428" s="301">
        <f t="shared" si="428"/>
        <v>0</v>
      </c>
      <c r="F1428" s="105"/>
      <c r="G1428" s="106"/>
      <c r="H1428" s="107">
        <f t="shared" ref="H1428:J1428" si="429">H1390</f>
        <v>0</v>
      </c>
      <c r="I1428" s="108">
        <f t="shared" si="429"/>
        <v>0</v>
      </c>
      <c r="J1428" s="108">
        <f t="shared" si="429"/>
        <v>0</v>
      </c>
      <c r="K1428" s="109">
        <f t="shared" si="405"/>
        <v>0</v>
      </c>
      <c r="L1428" s="98"/>
    </row>
    <row r="1429" spans="1:12" s="5" customFormat="1" ht="14.1" customHeight="1" x14ac:dyDescent="0.25">
      <c r="A1429" s="104">
        <v>14</v>
      </c>
      <c r="B1429" s="192">
        <f t="shared" ref="B1429:E1429" si="430">B1391</f>
        <v>0</v>
      </c>
      <c r="C1429" s="192">
        <f t="shared" si="430"/>
        <v>0</v>
      </c>
      <c r="D1429" s="280">
        <f t="shared" si="430"/>
        <v>0</v>
      </c>
      <c r="E1429" s="301">
        <f t="shared" si="430"/>
        <v>0</v>
      </c>
      <c r="F1429" s="105"/>
      <c r="G1429" s="106"/>
      <c r="H1429" s="107">
        <f t="shared" ref="H1429:J1429" si="431">H1391</f>
        <v>0</v>
      </c>
      <c r="I1429" s="108">
        <f t="shared" si="431"/>
        <v>0</v>
      </c>
      <c r="J1429" s="108">
        <f t="shared" si="431"/>
        <v>0</v>
      </c>
      <c r="K1429" s="109">
        <f t="shared" si="405"/>
        <v>0</v>
      </c>
      <c r="L1429" s="98"/>
    </row>
    <row r="1430" spans="1:12" s="5" customFormat="1" ht="14.1" customHeight="1" x14ac:dyDescent="0.25">
      <c r="A1430" s="104">
        <v>15</v>
      </c>
      <c r="B1430" s="192">
        <f t="shared" ref="B1430:E1430" si="432">B1392</f>
        <v>0</v>
      </c>
      <c r="C1430" s="192">
        <f t="shared" si="432"/>
        <v>0</v>
      </c>
      <c r="D1430" s="280">
        <f t="shared" si="432"/>
        <v>0</v>
      </c>
      <c r="E1430" s="301">
        <f t="shared" si="432"/>
        <v>0</v>
      </c>
      <c r="F1430" s="105"/>
      <c r="G1430" s="106"/>
      <c r="H1430" s="107">
        <f t="shared" ref="H1430:J1430" si="433">H1392</f>
        <v>0</v>
      </c>
      <c r="I1430" s="108">
        <f t="shared" si="433"/>
        <v>0</v>
      </c>
      <c r="J1430" s="108">
        <f t="shared" si="433"/>
        <v>0</v>
      </c>
      <c r="K1430" s="109">
        <f t="shared" si="405"/>
        <v>0</v>
      </c>
      <c r="L1430" s="98"/>
    </row>
    <row r="1431" spans="1:12" s="5" customFormat="1" ht="14.1" customHeight="1" x14ac:dyDescent="0.25">
      <c r="A1431" s="104">
        <v>16</v>
      </c>
      <c r="B1431" s="192">
        <f t="shared" ref="B1431:E1431" si="434">B1393</f>
        <v>0</v>
      </c>
      <c r="C1431" s="192">
        <f t="shared" si="434"/>
        <v>0</v>
      </c>
      <c r="D1431" s="280">
        <f t="shared" si="434"/>
        <v>0</v>
      </c>
      <c r="E1431" s="301">
        <f t="shared" si="434"/>
        <v>0</v>
      </c>
      <c r="F1431" s="105"/>
      <c r="G1431" s="106"/>
      <c r="H1431" s="107">
        <f t="shared" ref="H1431:J1431" si="435">H1393</f>
        <v>0</v>
      </c>
      <c r="I1431" s="108">
        <f t="shared" si="435"/>
        <v>0</v>
      </c>
      <c r="J1431" s="108">
        <f t="shared" si="435"/>
        <v>0</v>
      </c>
      <c r="K1431" s="109">
        <f t="shared" si="405"/>
        <v>0</v>
      </c>
      <c r="L1431" s="98"/>
    </row>
    <row r="1432" spans="1:12" s="5" customFormat="1" ht="9.9499999999999993" customHeight="1" x14ac:dyDescent="0.25">
      <c r="A1432" s="81"/>
      <c r="B1432" s="215"/>
      <c r="C1432" s="215"/>
      <c r="D1432" s="281"/>
      <c r="E1432" s="303"/>
      <c r="F1432" s="110"/>
      <c r="G1432" s="111"/>
      <c r="H1432" s="112"/>
      <c r="I1432" s="113"/>
      <c r="J1432" s="113"/>
      <c r="K1432" s="114"/>
      <c r="L1432" s="98"/>
    </row>
    <row r="1433" spans="1:12" s="5" customFormat="1" ht="5.0999999999999996" customHeight="1" x14ac:dyDescent="0.25">
      <c r="A1433" s="81"/>
      <c r="B1433" s="216"/>
      <c r="C1433" s="216"/>
      <c r="D1433" s="221"/>
      <c r="E1433" s="304"/>
      <c r="F1433" s="116"/>
      <c r="G1433" s="116"/>
      <c r="H1433" s="116"/>
      <c r="I1433" s="117"/>
      <c r="J1433" s="361"/>
      <c r="K1433" s="362"/>
      <c r="L1433" s="82"/>
    </row>
    <row r="1434" spans="1:12" s="5" customFormat="1" ht="16.5" customHeight="1" x14ac:dyDescent="0.3">
      <c r="A1434" s="81"/>
      <c r="B1434" s="217"/>
      <c r="C1434" s="217"/>
      <c r="D1434" s="263"/>
      <c r="E1434" s="300"/>
      <c r="F1434" s="82"/>
      <c r="G1434" s="82"/>
      <c r="H1434" s="82"/>
      <c r="I1434" s="118" t="s">
        <v>14</v>
      </c>
      <c r="J1434" s="363">
        <f>SUM(K1416:K1431)</f>
        <v>6841800</v>
      </c>
      <c r="K1434" s="364"/>
      <c r="L1434" s="98"/>
    </row>
    <row r="1435" spans="1:12" s="5" customFormat="1" ht="5.0999999999999996" customHeight="1" x14ac:dyDescent="0.3">
      <c r="A1435" s="81"/>
      <c r="B1435" s="217"/>
      <c r="C1435" s="217"/>
      <c r="D1435" s="263"/>
      <c r="E1435" s="300"/>
      <c r="F1435" s="82"/>
      <c r="G1435" s="82"/>
      <c r="H1435" s="82"/>
      <c r="I1435" s="119"/>
      <c r="J1435" s="365"/>
      <c r="K1435" s="365"/>
      <c r="L1435" s="82"/>
    </row>
    <row r="1436" spans="1:12" s="5" customFormat="1" ht="16.5" customHeight="1" x14ac:dyDescent="0.3">
      <c r="A1436" s="81"/>
      <c r="B1436" s="217"/>
      <c r="C1436" s="217"/>
      <c r="D1436" s="263"/>
      <c r="E1436" s="300"/>
      <c r="F1436" s="82"/>
      <c r="G1436" s="82"/>
      <c r="H1436" s="82"/>
      <c r="I1436" s="118" t="s">
        <v>15</v>
      </c>
      <c r="J1436" s="120">
        <f>J1398</f>
        <v>0</v>
      </c>
      <c r="K1436" s="121">
        <f>J1434*J1436</f>
        <v>0</v>
      </c>
      <c r="L1436" s="122"/>
    </row>
    <row r="1437" spans="1:12" s="5" customFormat="1" ht="5.0999999999999996" customHeight="1" x14ac:dyDescent="0.3">
      <c r="A1437" s="81"/>
      <c r="B1437" s="217"/>
      <c r="C1437" s="217"/>
      <c r="D1437" s="263"/>
      <c r="E1437" s="300"/>
      <c r="F1437" s="82"/>
      <c r="G1437" s="82"/>
      <c r="H1437" s="82"/>
      <c r="I1437" s="119"/>
      <c r="J1437" s="362"/>
      <c r="K1437" s="362"/>
      <c r="L1437" s="82"/>
    </row>
    <row r="1438" spans="1:12" s="5" customFormat="1" ht="16.5" customHeight="1" x14ac:dyDescent="0.3">
      <c r="A1438" s="81"/>
      <c r="B1438" s="218" t="s">
        <v>16</v>
      </c>
      <c r="C1438" s="218"/>
      <c r="D1438" s="263"/>
      <c r="E1438" s="300" t="s">
        <v>17</v>
      </c>
      <c r="F1438" s="82"/>
      <c r="G1438" s="82"/>
      <c r="H1438" s="82"/>
      <c r="I1438" s="118" t="s">
        <v>27</v>
      </c>
      <c r="J1438" s="366">
        <f>((J1434/1.11)+(K1436/1.11))*11%</f>
        <v>678016.21621621621</v>
      </c>
      <c r="K1438" s="367"/>
      <c r="L1438" s="123"/>
    </row>
    <row r="1439" spans="1:12" s="5" customFormat="1" ht="5.0999999999999996" customHeight="1" x14ac:dyDescent="0.3">
      <c r="A1439" s="81"/>
      <c r="B1439" s="217"/>
      <c r="C1439" s="217"/>
      <c r="D1439" s="263"/>
      <c r="E1439" s="300"/>
      <c r="F1439" s="82"/>
      <c r="G1439" s="82"/>
      <c r="H1439" s="82"/>
      <c r="I1439" s="119"/>
      <c r="J1439" s="362"/>
      <c r="K1439" s="362"/>
      <c r="L1439" s="82"/>
    </row>
    <row r="1440" spans="1:12" s="5" customFormat="1" ht="16.5" customHeight="1" x14ac:dyDescent="0.3">
      <c r="A1440" s="81"/>
      <c r="B1440" s="219"/>
      <c r="C1440" s="247"/>
      <c r="D1440" s="263"/>
      <c r="E1440" s="300"/>
      <c r="F1440" s="82"/>
      <c r="G1440" s="82"/>
      <c r="H1440" s="82"/>
      <c r="I1440" s="118" t="s">
        <v>18</v>
      </c>
      <c r="J1440" s="124"/>
      <c r="K1440" s="125">
        <f>J1434-K1436</f>
        <v>6841800</v>
      </c>
      <c r="L1440" s="123"/>
    </row>
    <row r="1441" spans="1:12" s="5" customFormat="1" ht="7.5" customHeight="1" x14ac:dyDescent="0.25">
      <c r="A1441" s="126"/>
      <c r="B1441" s="220"/>
      <c r="C1441" s="220"/>
      <c r="D1441" s="221"/>
      <c r="E1441" s="305"/>
      <c r="F1441" s="319"/>
      <c r="G1441" s="82"/>
      <c r="H1441" s="82"/>
      <c r="I1441" s="128"/>
      <c r="J1441" s="127"/>
      <c r="K1441" s="319"/>
      <c r="L1441" s="116"/>
    </row>
    <row r="1442" spans="1:12" s="5" customFormat="1" ht="13.5" customHeight="1" x14ac:dyDescent="0.25">
      <c r="A1442" s="81"/>
      <c r="B1442" s="221" t="s">
        <v>19</v>
      </c>
      <c r="C1442" s="220"/>
      <c r="D1442" s="221"/>
      <c r="E1442" s="300"/>
      <c r="F1442" s="82"/>
      <c r="G1442" s="82"/>
      <c r="H1442" s="187"/>
      <c r="I1442" s="188" t="s">
        <v>29</v>
      </c>
      <c r="J1442" s="368" t="str">
        <f>J1404</f>
        <v>NOVI / CONDRO</v>
      </c>
      <c r="K1442" s="369"/>
      <c r="L1442" s="82"/>
    </row>
    <row r="1443" spans="1:12" s="5" customFormat="1" ht="13.5" customHeight="1" x14ac:dyDescent="0.25">
      <c r="A1443" s="126"/>
      <c r="B1443" s="222"/>
      <c r="C1443" s="248"/>
      <c r="D1443" s="221"/>
      <c r="E1443" s="300"/>
      <c r="F1443" s="82"/>
      <c r="G1443" s="82"/>
      <c r="H1443" s="187"/>
      <c r="I1443" s="189" t="s">
        <v>28</v>
      </c>
      <c r="J1443" s="368"/>
      <c r="K1443" s="369"/>
      <c r="L1443" s="116"/>
    </row>
    <row r="1444" spans="1:12" s="5" customFormat="1" ht="7.5" customHeight="1" x14ac:dyDescent="0.25">
      <c r="A1444" s="126"/>
      <c r="B1444" s="222"/>
      <c r="C1444" s="248"/>
      <c r="D1444" s="221"/>
      <c r="E1444" s="300"/>
      <c r="F1444" s="82"/>
      <c r="G1444" s="82"/>
      <c r="H1444" s="187"/>
      <c r="I1444" s="189"/>
      <c r="J1444" s="191"/>
      <c r="K1444" s="191"/>
      <c r="L1444" s="116"/>
    </row>
    <row r="1445" spans="1:12" ht="7.5" customHeight="1" x14ac:dyDescent="0.25">
      <c r="A1445" s="129"/>
      <c r="B1445" s="223"/>
      <c r="C1445" s="223"/>
      <c r="D1445" s="266"/>
      <c r="E1445" s="306"/>
      <c r="F1445" s="130"/>
      <c r="G1445" s="130"/>
      <c r="H1445" s="130"/>
      <c r="I1445" s="131"/>
      <c r="J1445" s="131"/>
      <c r="K1445" s="130"/>
      <c r="L1445" s="130"/>
    </row>
    <row r="1446" spans="1:12" s="5" customFormat="1" ht="16.5" customHeight="1" x14ac:dyDescent="0.3">
      <c r="A1446" s="132"/>
      <c r="B1446" s="224" t="s">
        <v>0</v>
      </c>
      <c r="C1446" s="249"/>
      <c r="D1446" s="282" t="str">
        <f>D1408</f>
        <v>AM</v>
      </c>
      <c r="E1446" s="317">
        <f>E1370</f>
        <v>22090013</v>
      </c>
      <c r="F1446" s="133"/>
      <c r="G1446" s="134" t="s">
        <v>2</v>
      </c>
      <c r="H1446" s="370" t="str">
        <f>H1408</f>
        <v>LILY JULIAWATI</v>
      </c>
      <c r="I1446" s="370"/>
      <c r="J1446" s="370"/>
      <c r="K1446" s="371"/>
      <c r="L1446" s="135"/>
    </row>
    <row r="1447" spans="1:12" s="5" customFormat="1" ht="7.5" customHeight="1" x14ac:dyDescent="0.3">
      <c r="A1447" s="132"/>
      <c r="B1447" s="225"/>
      <c r="C1447" s="250"/>
      <c r="D1447" s="257"/>
      <c r="E1447" s="308"/>
      <c r="F1447" s="374" t="s">
        <v>3</v>
      </c>
      <c r="G1447" s="136"/>
      <c r="H1447" s="372"/>
      <c r="I1447" s="372"/>
      <c r="J1447" s="372"/>
      <c r="K1447" s="373"/>
      <c r="L1447" s="135"/>
    </row>
    <row r="1448" spans="1:12" s="5" customFormat="1" ht="16.5" customHeight="1" x14ac:dyDescent="0.3">
      <c r="A1448" s="132"/>
      <c r="B1448" s="224" t="s">
        <v>4</v>
      </c>
      <c r="C1448" s="249"/>
      <c r="D1448" s="375">
        <f>D1410</f>
        <v>44816</v>
      </c>
      <c r="E1448" s="376"/>
      <c r="F1448" s="374"/>
      <c r="G1448" s="137"/>
      <c r="H1448" s="377" t="str">
        <f>H1410</f>
        <v>( REJO AGUNG )</v>
      </c>
      <c r="I1448" s="377"/>
      <c r="J1448" s="377"/>
      <c r="K1448" s="378"/>
      <c r="L1448" s="137"/>
    </row>
    <row r="1449" spans="1:12" s="5" customFormat="1" ht="7.5" customHeight="1" x14ac:dyDescent="0.3">
      <c r="A1449" s="132"/>
      <c r="B1449" s="225"/>
      <c r="C1449" s="250"/>
      <c r="D1449" s="257"/>
      <c r="E1449" s="308"/>
      <c r="F1449" s="374"/>
      <c r="G1449" s="137"/>
      <c r="H1449" s="379" t="str">
        <f>H1411</f>
        <v>JOMBANG</v>
      </c>
      <c r="I1449" s="379"/>
      <c r="J1449" s="379"/>
      <c r="K1449" s="380"/>
      <c r="L1449" s="138"/>
    </row>
    <row r="1450" spans="1:12" s="5" customFormat="1" ht="16.5" customHeight="1" x14ac:dyDescent="0.4">
      <c r="A1450" s="132"/>
      <c r="B1450" s="224" t="s">
        <v>5</v>
      </c>
      <c r="C1450" s="249"/>
      <c r="D1450" s="283" t="str">
        <f>D1412</f>
        <v>G 1507</v>
      </c>
      <c r="E1450" s="307"/>
      <c r="F1450" s="139"/>
      <c r="G1450" s="140"/>
      <c r="H1450" s="381"/>
      <c r="I1450" s="381"/>
      <c r="J1450" s="381"/>
      <c r="K1450" s="382"/>
      <c r="L1450" s="138"/>
    </row>
    <row r="1451" spans="1:12" s="5" customFormat="1" ht="7.5" customHeight="1" x14ac:dyDescent="0.45">
      <c r="A1451" s="132"/>
      <c r="B1451" s="226"/>
      <c r="C1451" s="251"/>
      <c r="D1451" s="267"/>
      <c r="E1451" s="309"/>
      <c r="F1451" s="141"/>
      <c r="G1451" s="133"/>
      <c r="H1451" s="133"/>
      <c r="I1451" s="142"/>
      <c r="J1451" s="142"/>
      <c r="K1451" s="143"/>
      <c r="L1451" s="133"/>
    </row>
    <row r="1452" spans="1:12" s="5" customFormat="1" ht="14.25" thickBot="1" x14ac:dyDescent="0.3">
      <c r="A1452" s="132"/>
      <c r="B1452" s="227" t="s">
        <v>6</v>
      </c>
      <c r="C1452" s="227" t="s">
        <v>7</v>
      </c>
      <c r="D1452" s="284" t="s">
        <v>8</v>
      </c>
      <c r="E1452" s="268"/>
      <c r="F1452" s="145" t="s">
        <v>9</v>
      </c>
      <c r="G1452" s="146"/>
      <c r="H1452" s="144" t="s">
        <v>10</v>
      </c>
      <c r="I1452" s="147" t="s">
        <v>11</v>
      </c>
      <c r="J1452" s="147" t="s">
        <v>12</v>
      </c>
      <c r="K1452" s="148" t="s">
        <v>13</v>
      </c>
      <c r="L1452" s="149"/>
    </row>
    <row r="1453" spans="1:12" s="5" customFormat="1" ht="9.9499999999999993" customHeight="1" thickTop="1" x14ac:dyDescent="0.25">
      <c r="A1453" s="132"/>
      <c r="B1453" s="228"/>
      <c r="C1453" s="252"/>
      <c r="D1453" s="285"/>
      <c r="E1453" s="269"/>
      <c r="F1453" s="151"/>
      <c r="G1453" s="152"/>
      <c r="H1453" s="150"/>
      <c r="I1453" s="153"/>
      <c r="J1453" s="153"/>
      <c r="K1453" s="154"/>
      <c r="L1453" s="149"/>
    </row>
    <row r="1454" spans="1:12" s="5" customFormat="1" ht="14.1" customHeight="1" x14ac:dyDescent="0.25">
      <c r="A1454" s="155">
        <v>1</v>
      </c>
      <c r="B1454" s="193">
        <f t="shared" ref="B1454:D1454" si="436">B1416</f>
        <v>144</v>
      </c>
      <c r="C1454" s="193" t="str">
        <f t="shared" si="436"/>
        <v>LSN</v>
      </c>
      <c r="D1454" s="286">
        <f t="shared" si="436"/>
        <v>2</v>
      </c>
      <c r="E1454" s="310" t="str">
        <f>E1378</f>
        <v>CORRECTION FLUID KENKO KE-01</v>
      </c>
      <c r="F1454" s="156"/>
      <c r="G1454" s="157"/>
      <c r="H1454" s="158">
        <f t="shared" ref="H1454:J1454" si="437">H1416</f>
        <v>54300</v>
      </c>
      <c r="I1454" s="159">
        <f t="shared" si="437"/>
        <v>0.125</v>
      </c>
      <c r="J1454" s="159">
        <f t="shared" si="437"/>
        <v>0</v>
      </c>
      <c r="K1454" s="160">
        <f t="shared" ref="K1454:K1469" si="438">(B1454*H1454-((B1454*H1454)*I1454))-((B1454*H1454-((B1454*H1454)*I1454))*J1454)</f>
        <v>6841800</v>
      </c>
      <c r="L1454" s="149"/>
    </row>
    <row r="1455" spans="1:12" s="5" customFormat="1" ht="14.1" customHeight="1" x14ac:dyDescent="0.25">
      <c r="A1455" s="155">
        <v>2</v>
      </c>
      <c r="B1455" s="193">
        <f t="shared" ref="B1455:D1455" si="439">B1417</f>
        <v>0</v>
      </c>
      <c r="C1455" s="193">
        <f t="shared" si="439"/>
        <v>0</v>
      </c>
      <c r="D1455" s="286">
        <f t="shared" si="439"/>
        <v>0</v>
      </c>
      <c r="E1455" s="310">
        <f t="shared" ref="E1455:E1469" si="440">E1379</f>
        <v>0</v>
      </c>
      <c r="F1455" s="156"/>
      <c r="G1455" s="157"/>
      <c r="H1455" s="158">
        <f t="shared" ref="H1455:J1455" si="441">H1417</f>
        <v>0</v>
      </c>
      <c r="I1455" s="159">
        <f t="shared" si="441"/>
        <v>0</v>
      </c>
      <c r="J1455" s="159">
        <f t="shared" si="441"/>
        <v>0</v>
      </c>
      <c r="K1455" s="160">
        <f t="shared" si="438"/>
        <v>0</v>
      </c>
      <c r="L1455" s="149"/>
    </row>
    <row r="1456" spans="1:12" s="5" customFormat="1" ht="14.1" customHeight="1" x14ac:dyDescent="0.25">
      <c r="A1456" s="155">
        <v>3</v>
      </c>
      <c r="B1456" s="193">
        <f t="shared" ref="B1456:D1456" si="442">B1418</f>
        <v>0</v>
      </c>
      <c r="C1456" s="193">
        <f t="shared" si="442"/>
        <v>0</v>
      </c>
      <c r="D1456" s="286">
        <f t="shared" si="442"/>
        <v>0</v>
      </c>
      <c r="E1456" s="310">
        <f t="shared" si="440"/>
        <v>0</v>
      </c>
      <c r="F1456" s="156"/>
      <c r="G1456" s="157"/>
      <c r="H1456" s="158">
        <f t="shared" ref="H1456:J1456" si="443">H1418</f>
        <v>0</v>
      </c>
      <c r="I1456" s="159">
        <f t="shared" si="443"/>
        <v>0</v>
      </c>
      <c r="J1456" s="159">
        <f t="shared" si="443"/>
        <v>0</v>
      </c>
      <c r="K1456" s="160">
        <f t="shared" si="438"/>
        <v>0</v>
      </c>
      <c r="L1456" s="149"/>
    </row>
    <row r="1457" spans="1:12" s="5" customFormat="1" ht="14.1" customHeight="1" x14ac:dyDescent="0.25">
      <c r="A1457" s="155">
        <v>4</v>
      </c>
      <c r="B1457" s="193">
        <f t="shared" ref="B1457:D1457" si="444">B1419</f>
        <v>0</v>
      </c>
      <c r="C1457" s="193">
        <f t="shared" si="444"/>
        <v>0</v>
      </c>
      <c r="D1457" s="286">
        <f t="shared" si="444"/>
        <v>0</v>
      </c>
      <c r="E1457" s="310">
        <f t="shared" si="440"/>
        <v>0</v>
      </c>
      <c r="F1457" s="156"/>
      <c r="G1457" s="157"/>
      <c r="H1457" s="158">
        <f t="shared" ref="H1457:J1457" si="445">H1419</f>
        <v>0</v>
      </c>
      <c r="I1457" s="159">
        <f t="shared" si="445"/>
        <v>0</v>
      </c>
      <c r="J1457" s="159">
        <f t="shared" si="445"/>
        <v>0</v>
      </c>
      <c r="K1457" s="160">
        <f t="shared" si="438"/>
        <v>0</v>
      </c>
      <c r="L1457" s="149"/>
    </row>
    <row r="1458" spans="1:12" s="5" customFormat="1" ht="14.1" customHeight="1" x14ac:dyDescent="0.25">
      <c r="A1458" s="155">
        <v>5</v>
      </c>
      <c r="B1458" s="193">
        <f t="shared" ref="B1458:D1458" si="446">B1420</f>
        <v>0</v>
      </c>
      <c r="C1458" s="193">
        <f t="shared" si="446"/>
        <v>0</v>
      </c>
      <c r="D1458" s="286">
        <f t="shared" si="446"/>
        <v>0</v>
      </c>
      <c r="E1458" s="310">
        <f t="shared" si="440"/>
        <v>0</v>
      </c>
      <c r="F1458" s="156"/>
      <c r="G1458" s="157"/>
      <c r="H1458" s="158">
        <f t="shared" ref="H1458:J1458" si="447">H1420</f>
        <v>0</v>
      </c>
      <c r="I1458" s="159">
        <f t="shared" si="447"/>
        <v>0</v>
      </c>
      <c r="J1458" s="159">
        <f t="shared" si="447"/>
        <v>0</v>
      </c>
      <c r="K1458" s="160">
        <f t="shared" si="438"/>
        <v>0</v>
      </c>
      <c r="L1458" s="149"/>
    </row>
    <row r="1459" spans="1:12" s="5" customFormat="1" ht="14.1" customHeight="1" x14ac:dyDescent="0.25">
      <c r="A1459" s="155">
        <v>6</v>
      </c>
      <c r="B1459" s="193">
        <f t="shared" ref="B1459:D1459" si="448">B1421</f>
        <v>0</v>
      </c>
      <c r="C1459" s="193">
        <f t="shared" si="448"/>
        <v>0</v>
      </c>
      <c r="D1459" s="286">
        <f t="shared" si="448"/>
        <v>0</v>
      </c>
      <c r="E1459" s="310">
        <f t="shared" si="440"/>
        <v>0</v>
      </c>
      <c r="F1459" s="156"/>
      <c r="G1459" s="157"/>
      <c r="H1459" s="158">
        <f t="shared" ref="H1459:J1459" si="449">H1421</f>
        <v>0</v>
      </c>
      <c r="I1459" s="159">
        <f t="shared" si="449"/>
        <v>0</v>
      </c>
      <c r="J1459" s="159">
        <f t="shared" si="449"/>
        <v>0</v>
      </c>
      <c r="K1459" s="160">
        <f t="shared" si="438"/>
        <v>0</v>
      </c>
      <c r="L1459" s="149"/>
    </row>
    <row r="1460" spans="1:12" s="5" customFormat="1" ht="14.1" customHeight="1" x14ac:dyDescent="0.25">
      <c r="A1460" s="155">
        <v>7</v>
      </c>
      <c r="B1460" s="193">
        <f t="shared" ref="B1460:D1460" si="450">B1422</f>
        <v>0</v>
      </c>
      <c r="C1460" s="193">
        <f t="shared" si="450"/>
        <v>0</v>
      </c>
      <c r="D1460" s="286">
        <f t="shared" si="450"/>
        <v>0</v>
      </c>
      <c r="E1460" s="310">
        <f t="shared" si="440"/>
        <v>0</v>
      </c>
      <c r="F1460" s="156"/>
      <c r="G1460" s="157"/>
      <c r="H1460" s="158">
        <f t="shared" ref="H1460:J1460" si="451">H1422</f>
        <v>0</v>
      </c>
      <c r="I1460" s="159">
        <f t="shared" si="451"/>
        <v>0</v>
      </c>
      <c r="J1460" s="159">
        <f t="shared" si="451"/>
        <v>0</v>
      </c>
      <c r="K1460" s="160">
        <f t="shared" si="438"/>
        <v>0</v>
      </c>
      <c r="L1460" s="149"/>
    </row>
    <row r="1461" spans="1:12" s="5" customFormat="1" ht="14.1" customHeight="1" x14ac:dyDescent="0.25">
      <c r="A1461" s="155">
        <v>8</v>
      </c>
      <c r="B1461" s="193">
        <f t="shared" ref="B1461:D1461" si="452">B1423</f>
        <v>0</v>
      </c>
      <c r="C1461" s="193">
        <f t="shared" si="452"/>
        <v>0</v>
      </c>
      <c r="D1461" s="286">
        <f t="shared" si="452"/>
        <v>0</v>
      </c>
      <c r="E1461" s="310">
        <f t="shared" si="440"/>
        <v>0</v>
      </c>
      <c r="F1461" s="156"/>
      <c r="G1461" s="157"/>
      <c r="H1461" s="158">
        <f t="shared" ref="H1461:J1461" si="453">H1423</f>
        <v>0</v>
      </c>
      <c r="I1461" s="159">
        <f t="shared" si="453"/>
        <v>0</v>
      </c>
      <c r="J1461" s="159">
        <f t="shared" si="453"/>
        <v>0</v>
      </c>
      <c r="K1461" s="160">
        <f t="shared" si="438"/>
        <v>0</v>
      </c>
      <c r="L1461" s="149"/>
    </row>
    <row r="1462" spans="1:12" s="5" customFormat="1" ht="14.1" customHeight="1" x14ac:dyDescent="0.25">
      <c r="A1462" s="155">
        <v>9</v>
      </c>
      <c r="B1462" s="193">
        <f t="shared" ref="B1462:D1462" si="454">B1424</f>
        <v>0</v>
      </c>
      <c r="C1462" s="193">
        <f t="shared" si="454"/>
        <v>0</v>
      </c>
      <c r="D1462" s="286">
        <f t="shared" si="454"/>
        <v>0</v>
      </c>
      <c r="E1462" s="310">
        <f t="shared" si="440"/>
        <v>0</v>
      </c>
      <c r="F1462" s="156"/>
      <c r="G1462" s="157"/>
      <c r="H1462" s="158">
        <f t="shared" ref="H1462:J1462" si="455">H1424</f>
        <v>0</v>
      </c>
      <c r="I1462" s="159">
        <f t="shared" si="455"/>
        <v>0</v>
      </c>
      <c r="J1462" s="159">
        <f t="shared" si="455"/>
        <v>0</v>
      </c>
      <c r="K1462" s="160">
        <f t="shared" si="438"/>
        <v>0</v>
      </c>
      <c r="L1462" s="149"/>
    </row>
    <row r="1463" spans="1:12" s="5" customFormat="1" ht="14.1" customHeight="1" x14ac:dyDescent="0.25">
      <c r="A1463" s="155">
        <v>10</v>
      </c>
      <c r="B1463" s="193">
        <f t="shared" ref="B1463:D1463" si="456">B1425</f>
        <v>0</v>
      </c>
      <c r="C1463" s="193">
        <f t="shared" si="456"/>
        <v>0</v>
      </c>
      <c r="D1463" s="286">
        <f t="shared" si="456"/>
        <v>0</v>
      </c>
      <c r="E1463" s="310">
        <f t="shared" si="440"/>
        <v>0</v>
      </c>
      <c r="F1463" s="156"/>
      <c r="G1463" s="157"/>
      <c r="H1463" s="158">
        <f t="shared" ref="H1463:J1463" si="457">H1425</f>
        <v>0</v>
      </c>
      <c r="I1463" s="159">
        <f t="shared" si="457"/>
        <v>0</v>
      </c>
      <c r="J1463" s="159">
        <f t="shared" si="457"/>
        <v>0</v>
      </c>
      <c r="K1463" s="160">
        <f t="shared" si="438"/>
        <v>0</v>
      </c>
      <c r="L1463" s="149"/>
    </row>
    <row r="1464" spans="1:12" s="5" customFormat="1" ht="14.1" customHeight="1" x14ac:dyDescent="0.25">
      <c r="A1464" s="155">
        <v>11</v>
      </c>
      <c r="B1464" s="193">
        <f t="shared" ref="B1464:D1464" si="458">B1426</f>
        <v>0</v>
      </c>
      <c r="C1464" s="193">
        <f t="shared" si="458"/>
        <v>0</v>
      </c>
      <c r="D1464" s="286">
        <f t="shared" si="458"/>
        <v>0</v>
      </c>
      <c r="E1464" s="310">
        <f t="shared" si="440"/>
        <v>0</v>
      </c>
      <c r="F1464" s="156"/>
      <c r="G1464" s="157"/>
      <c r="H1464" s="158">
        <f t="shared" ref="H1464:J1464" si="459">H1426</f>
        <v>0</v>
      </c>
      <c r="I1464" s="159">
        <f t="shared" si="459"/>
        <v>0</v>
      </c>
      <c r="J1464" s="159">
        <f t="shared" si="459"/>
        <v>0</v>
      </c>
      <c r="K1464" s="160">
        <f t="shared" si="438"/>
        <v>0</v>
      </c>
      <c r="L1464" s="149"/>
    </row>
    <row r="1465" spans="1:12" s="5" customFormat="1" ht="14.1" customHeight="1" x14ac:dyDescent="0.25">
      <c r="A1465" s="155">
        <v>12</v>
      </c>
      <c r="B1465" s="193">
        <f t="shared" ref="B1465:D1465" si="460">B1427</f>
        <v>0</v>
      </c>
      <c r="C1465" s="193">
        <f t="shared" si="460"/>
        <v>0</v>
      </c>
      <c r="D1465" s="286">
        <f t="shared" si="460"/>
        <v>0</v>
      </c>
      <c r="E1465" s="310">
        <f t="shared" si="440"/>
        <v>0</v>
      </c>
      <c r="F1465" s="156"/>
      <c r="G1465" s="157"/>
      <c r="H1465" s="158">
        <f t="shared" ref="H1465:J1465" si="461">H1427</f>
        <v>0</v>
      </c>
      <c r="I1465" s="159">
        <f t="shared" si="461"/>
        <v>0</v>
      </c>
      <c r="J1465" s="159">
        <f t="shared" si="461"/>
        <v>0</v>
      </c>
      <c r="K1465" s="160">
        <f t="shared" si="438"/>
        <v>0</v>
      </c>
      <c r="L1465" s="149"/>
    </row>
    <row r="1466" spans="1:12" s="5" customFormat="1" ht="14.1" customHeight="1" x14ac:dyDescent="0.25">
      <c r="A1466" s="155">
        <v>13</v>
      </c>
      <c r="B1466" s="193">
        <f t="shared" ref="B1466:D1466" si="462">B1428</f>
        <v>0</v>
      </c>
      <c r="C1466" s="193">
        <f t="shared" si="462"/>
        <v>0</v>
      </c>
      <c r="D1466" s="286">
        <f t="shared" si="462"/>
        <v>0</v>
      </c>
      <c r="E1466" s="310">
        <f t="shared" si="440"/>
        <v>0</v>
      </c>
      <c r="F1466" s="156"/>
      <c r="G1466" s="157"/>
      <c r="H1466" s="158">
        <f t="shared" ref="H1466:J1466" si="463">H1428</f>
        <v>0</v>
      </c>
      <c r="I1466" s="159">
        <f t="shared" si="463"/>
        <v>0</v>
      </c>
      <c r="J1466" s="159">
        <f t="shared" si="463"/>
        <v>0</v>
      </c>
      <c r="K1466" s="160">
        <f t="shared" si="438"/>
        <v>0</v>
      </c>
      <c r="L1466" s="149"/>
    </row>
    <row r="1467" spans="1:12" s="5" customFormat="1" ht="14.1" customHeight="1" x14ac:dyDescent="0.25">
      <c r="A1467" s="155">
        <v>14</v>
      </c>
      <c r="B1467" s="193">
        <f t="shared" ref="B1467:D1467" si="464">B1429</f>
        <v>0</v>
      </c>
      <c r="C1467" s="193">
        <f t="shared" si="464"/>
        <v>0</v>
      </c>
      <c r="D1467" s="286">
        <f t="shared" si="464"/>
        <v>0</v>
      </c>
      <c r="E1467" s="310">
        <f t="shared" si="440"/>
        <v>0</v>
      </c>
      <c r="F1467" s="156"/>
      <c r="G1467" s="157"/>
      <c r="H1467" s="158">
        <f t="shared" ref="H1467:J1467" si="465">H1429</f>
        <v>0</v>
      </c>
      <c r="I1467" s="159">
        <f t="shared" si="465"/>
        <v>0</v>
      </c>
      <c r="J1467" s="159">
        <f t="shared" si="465"/>
        <v>0</v>
      </c>
      <c r="K1467" s="160">
        <f t="shared" si="438"/>
        <v>0</v>
      </c>
      <c r="L1467" s="149"/>
    </row>
    <row r="1468" spans="1:12" s="5" customFormat="1" ht="14.1" customHeight="1" x14ac:dyDescent="0.25">
      <c r="A1468" s="155">
        <v>15</v>
      </c>
      <c r="B1468" s="193">
        <f t="shared" ref="B1468:D1468" si="466">B1430</f>
        <v>0</v>
      </c>
      <c r="C1468" s="193">
        <f t="shared" si="466"/>
        <v>0</v>
      </c>
      <c r="D1468" s="286">
        <f t="shared" si="466"/>
        <v>0</v>
      </c>
      <c r="E1468" s="310">
        <f t="shared" si="440"/>
        <v>0</v>
      </c>
      <c r="F1468" s="156"/>
      <c r="G1468" s="157"/>
      <c r="H1468" s="158">
        <f t="shared" ref="H1468:J1468" si="467">H1430</f>
        <v>0</v>
      </c>
      <c r="I1468" s="159">
        <f t="shared" si="467"/>
        <v>0</v>
      </c>
      <c r="J1468" s="159">
        <f t="shared" si="467"/>
        <v>0</v>
      </c>
      <c r="K1468" s="160">
        <f t="shared" si="438"/>
        <v>0</v>
      </c>
      <c r="L1468" s="149"/>
    </row>
    <row r="1469" spans="1:12" s="5" customFormat="1" ht="14.1" customHeight="1" x14ac:dyDescent="0.25">
      <c r="A1469" s="155">
        <v>16</v>
      </c>
      <c r="B1469" s="193">
        <f t="shared" ref="B1469:D1469" si="468">B1431</f>
        <v>0</v>
      </c>
      <c r="C1469" s="193">
        <f t="shared" si="468"/>
        <v>0</v>
      </c>
      <c r="D1469" s="286">
        <f t="shared" si="468"/>
        <v>0</v>
      </c>
      <c r="E1469" s="310">
        <f t="shared" si="440"/>
        <v>0</v>
      </c>
      <c r="F1469" s="156"/>
      <c r="G1469" s="157"/>
      <c r="H1469" s="158">
        <f t="shared" ref="H1469:J1469" si="469">H1431</f>
        <v>0</v>
      </c>
      <c r="I1469" s="159">
        <f t="shared" si="469"/>
        <v>0</v>
      </c>
      <c r="J1469" s="159">
        <f t="shared" si="469"/>
        <v>0</v>
      </c>
      <c r="K1469" s="160">
        <f t="shared" si="438"/>
        <v>0</v>
      </c>
      <c r="L1469" s="149"/>
    </row>
    <row r="1470" spans="1:12" s="5" customFormat="1" ht="9.9499999999999993" customHeight="1" x14ac:dyDescent="0.25">
      <c r="A1470" s="132"/>
      <c r="B1470" s="229"/>
      <c r="C1470" s="229"/>
      <c r="D1470" s="287"/>
      <c r="E1470" s="312"/>
      <c r="F1470" s="161"/>
      <c r="G1470" s="162"/>
      <c r="H1470" s="163"/>
      <c r="I1470" s="164"/>
      <c r="J1470" s="164"/>
      <c r="K1470" s="165"/>
      <c r="L1470" s="149"/>
    </row>
    <row r="1471" spans="1:12" s="5" customFormat="1" ht="5.0999999999999996" customHeight="1" x14ac:dyDescent="0.25">
      <c r="A1471" s="132"/>
      <c r="B1471" s="230"/>
      <c r="C1471" s="230"/>
      <c r="D1471" s="235"/>
      <c r="E1471" s="313"/>
      <c r="F1471" s="167"/>
      <c r="G1471" s="167"/>
      <c r="H1471" s="167"/>
      <c r="I1471" s="168"/>
      <c r="J1471" s="383"/>
      <c r="K1471" s="358"/>
      <c r="L1471" s="133"/>
    </row>
    <row r="1472" spans="1:12" s="5" customFormat="1" ht="16.5" customHeight="1" x14ac:dyDescent="0.3">
      <c r="A1472" s="132"/>
      <c r="B1472" s="231"/>
      <c r="C1472" s="231"/>
      <c r="D1472" s="267"/>
      <c r="E1472" s="309"/>
      <c r="F1472" s="133"/>
      <c r="G1472" s="133"/>
      <c r="H1472" s="133"/>
      <c r="I1472" s="169" t="s">
        <v>14</v>
      </c>
      <c r="J1472" s="384">
        <f>SUM(K1454:K1469)</f>
        <v>6841800</v>
      </c>
      <c r="K1472" s="385"/>
      <c r="L1472" s="149"/>
    </row>
    <row r="1473" spans="1:12" s="5" customFormat="1" ht="5.0999999999999996" customHeight="1" x14ac:dyDescent="0.3">
      <c r="A1473" s="132"/>
      <c r="B1473" s="231"/>
      <c r="C1473" s="231"/>
      <c r="D1473" s="267"/>
      <c r="E1473" s="309"/>
      <c r="F1473" s="133"/>
      <c r="G1473" s="133"/>
      <c r="H1473" s="133"/>
      <c r="I1473" s="170"/>
      <c r="J1473" s="386"/>
      <c r="K1473" s="386"/>
      <c r="L1473" s="133"/>
    </row>
    <row r="1474" spans="1:12" s="5" customFormat="1" ht="16.5" customHeight="1" x14ac:dyDescent="0.3">
      <c r="A1474" s="132"/>
      <c r="B1474" s="231"/>
      <c r="C1474" s="231"/>
      <c r="D1474" s="267"/>
      <c r="E1474" s="309"/>
      <c r="F1474" s="133"/>
      <c r="G1474" s="133"/>
      <c r="H1474" s="133"/>
      <c r="I1474" s="169" t="s">
        <v>15</v>
      </c>
      <c r="J1474" s="171">
        <f>J1436</f>
        <v>0</v>
      </c>
      <c r="K1474" s="172">
        <f>J1472*J1474</f>
        <v>0</v>
      </c>
      <c r="L1474" s="173"/>
    </row>
    <row r="1475" spans="1:12" s="5" customFormat="1" ht="5.0999999999999996" customHeight="1" x14ac:dyDescent="0.3">
      <c r="A1475" s="132"/>
      <c r="B1475" s="231"/>
      <c r="C1475" s="231"/>
      <c r="D1475" s="267"/>
      <c r="E1475" s="309"/>
      <c r="F1475" s="133"/>
      <c r="G1475" s="133"/>
      <c r="H1475" s="133"/>
      <c r="I1475" s="170"/>
      <c r="J1475" s="358"/>
      <c r="K1475" s="358"/>
      <c r="L1475" s="133"/>
    </row>
    <row r="1476" spans="1:12" s="5" customFormat="1" ht="16.5" customHeight="1" x14ac:dyDescent="0.3">
      <c r="A1476" s="132"/>
      <c r="B1476" s="232" t="s">
        <v>16</v>
      </c>
      <c r="C1476" s="232"/>
      <c r="D1476" s="267"/>
      <c r="E1476" s="309" t="s">
        <v>17</v>
      </c>
      <c r="F1476" s="133"/>
      <c r="G1476" s="133"/>
      <c r="H1476" s="133"/>
      <c r="I1476" s="169" t="s">
        <v>27</v>
      </c>
      <c r="J1476" s="356">
        <f>((J1472/1.11)+(K1474/1.11))*11%</f>
        <v>678016.21621621621</v>
      </c>
      <c r="K1476" s="357"/>
      <c r="L1476" s="174"/>
    </row>
    <row r="1477" spans="1:12" s="5" customFormat="1" ht="5.0999999999999996" customHeight="1" x14ac:dyDescent="0.3">
      <c r="A1477" s="132"/>
      <c r="B1477" s="231"/>
      <c r="C1477" s="231"/>
      <c r="D1477" s="267"/>
      <c r="E1477" s="309"/>
      <c r="F1477" s="133"/>
      <c r="G1477" s="133"/>
      <c r="H1477" s="133"/>
      <c r="I1477" s="170"/>
      <c r="J1477" s="358"/>
      <c r="K1477" s="358"/>
      <c r="L1477" s="133"/>
    </row>
    <row r="1478" spans="1:12" s="5" customFormat="1" ht="16.5" customHeight="1" x14ac:dyDescent="0.3">
      <c r="A1478" s="132"/>
      <c r="B1478" s="233"/>
      <c r="C1478" s="253"/>
      <c r="D1478" s="267"/>
      <c r="E1478" s="309"/>
      <c r="F1478" s="133"/>
      <c r="G1478" s="133"/>
      <c r="H1478" s="133"/>
      <c r="I1478" s="169" t="s">
        <v>18</v>
      </c>
      <c r="J1478" s="175"/>
      <c r="K1478" s="176">
        <f>J1472-K1474</f>
        <v>6841800</v>
      </c>
      <c r="L1478" s="174"/>
    </row>
    <row r="1479" spans="1:12" s="5" customFormat="1" ht="7.5" customHeight="1" x14ac:dyDescent="0.25">
      <c r="A1479" s="177"/>
      <c r="B1479" s="234"/>
      <c r="C1479" s="234"/>
      <c r="D1479" s="235"/>
      <c r="E1479" s="314"/>
      <c r="F1479" s="318"/>
      <c r="G1479" s="133"/>
      <c r="H1479" s="133"/>
      <c r="I1479" s="179"/>
      <c r="J1479" s="178"/>
      <c r="K1479" s="318"/>
      <c r="L1479" s="167"/>
    </row>
    <row r="1480" spans="1:12" s="5" customFormat="1" ht="13.5" customHeight="1" x14ac:dyDescent="0.25">
      <c r="A1480" s="132"/>
      <c r="B1480" s="235" t="s">
        <v>19</v>
      </c>
      <c r="C1480" s="234"/>
      <c r="D1480" s="235"/>
      <c r="E1480" s="309"/>
      <c r="F1480" s="133"/>
      <c r="G1480" s="133"/>
      <c r="H1480" s="184"/>
      <c r="I1480" s="185" t="s">
        <v>29</v>
      </c>
      <c r="J1480" s="359" t="str">
        <f>J1442</f>
        <v>NOVI / CONDRO</v>
      </c>
      <c r="K1480" s="360"/>
      <c r="L1480" s="133"/>
    </row>
    <row r="1481" spans="1:12" s="5" customFormat="1" ht="13.5" customHeight="1" x14ac:dyDescent="0.25">
      <c r="A1481" s="177"/>
      <c r="B1481" s="236"/>
      <c r="C1481" s="254"/>
      <c r="D1481" s="235"/>
      <c r="E1481" s="309"/>
      <c r="F1481" s="133"/>
      <c r="G1481" s="133"/>
      <c r="H1481" s="184"/>
      <c r="I1481" s="186" t="s">
        <v>28</v>
      </c>
      <c r="J1481" s="359"/>
      <c r="K1481" s="360"/>
      <c r="L1481" s="167"/>
    </row>
    <row r="1482" spans="1:12" s="5" customFormat="1" ht="7.5" customHeight="1" x14ac:dyDescent="0.25">
      <c r="A1482" s="177"/>
      <c r="B1482" s="236"/>
      <c r="C1482" s="254"/>
      <c r="D1482" s="235"/>
      <c r="E1482" s="309"/>
      <c r="F1482" s="133"/>
      <c r="G1482" s="133"/>
      <c r="H1482" s="184"/>
      <c r="I1482" s="186"/>
      <c r="J1482" s="190"/>
      <c r="K1482" s="190"/>
      <c r="L1482" s="167"/>
    </row>
    <row r="1483" spans="1:12" ht="7.5" customHeight="1" x14ac:dyDescent="0.25">
      <c r="A1483" s="1"/>
      <c r="I1483" s="3"/>
      <c r="J1483" s="3"/>
    </row>
    <row r="1484" spans="1:12" s="5" customFormat="1" ht="16.5" customHeight="1" x14ac:dyDescent="0.3">
      <c r="A1484" s="4"/>
      <c r="B1484" s="195" t="s">
        <v>0</v>
      </c>
      <c r="C1484" s="237"/>
      <c r="D1484" s="270" t="s">
        <v>1</v>
      </c>
      <c r="E1484" s="315">
        <f>E1370+1</f>
        <v>22090014</v>
      </c>
      <c r="G1484" s="6" t="s">
        <v>2</v>
      </c>
      <c r="H1484" s="387" t="s">
        <v>55</v>
      </c>
      <c r="I1484" s="387"/>
      <c r="J1484" s="387"/>
      <c r="K1484" s="388"/>
      <c r="L1484" s="7"/>
    </row>
    <row r="1485" spans="1:12" s="5" customFormat="1" ht="7.5" customHeight="1" x14ac:dyDescent="0.3">
      <c r="A1485" s="4"/>
      <c r="B1485" s="196"/>
      <c r="C1485" s="238"/>
      <c r="D1485" s="255"/>
      <c r="E1485" s="290"/>
      <c r="F1485" s="391" t="s">
        <v>3</v>
      </c>
      <c r="G1485" s="8"/>
      <c r="H1485" s="389"/>
      <c r="I1485" s="389"/>
      <c r="J1485" s="389"/>
      <c r="K1485" s="390"/>
      <c r="L1485" s="7"/>
    </row>
    <row r="1486" spans="1:12" s="5" customFormat="1" ht="16.5" customHeight="1" x14ac:dyDescent="0.3">
      <c r="A1486" s="4"/>
      <c r="B1486" s="195" t="s">
        <v>4</v>
      </c>
      <c r="C1486" s="237"/>
      <c r="D1486" s="392">
        <v>44816</v>
      </c>
      <c r="E1486" s="393"/>
      <c r="F1486" s="391"/>
      <c r="G1486" s="9"/>
      <c r="H1486" s="394"/>
      <c r="I1486" s="394"/>
      <c r="J1486" s="394"/>
      <c r="K1486" s="395"/>
      <c r="L1486" s="9"/>
    </row>
    <row r="1487" spans="1:12" s="5" customFormat="1" ht="7.5" customHeight="1" x14ac:dyDescent="0.3">
      <c r="A1487" s="4"/>
      <c r="B1487" s="196"/>
      <c r="C1487" s="238"/>
      <c r="D1487" s="255"/>
      <c r="E1487" s="290"/>
      <c r="F1487" s="391"/>
      <c r="G1487" s="9"/>
      <c r="H1487" s="396" t="s">
        <v>32</v>
      </c>
      <c r="I1487" s="396"/>
      <c r="J1487" s="396"/>
      <c r="K1487" s="397"/>
      <c r="L1487" s="10"/>
    </row>
    <row r="1488" spans="1:12" s="5" customFormat="1" ht="16.5" customHeight="1" x14ac:dyDescent="0.4">
      <c r="A1488" s="4"/>
      <c r="B1488" s="195" t="s">
        <v>5</v>
      </c>
      <c r="C1488" s="237"/>
      <c r="D1488" s="271" t="s">
        <v>93</v>
      </c>
      <c r="E1488" s="289"/>
      <c r="F1488" s="11"/>
      <c r="G1488" s="12"/>
      <c r="H1488" s="398"/>
      <c r="I1488" s="398"/>
      <c r="J1488" s="398"/>
      <c r="K1488" s="399"/>
      <c r="L1488" s="10"/>
    </row>
    <row r="1489" spans="1:12" s="5" customFormat="1" ht="7.5" customHeight="1" x14ac:dyDescent="0.45">
      <c r="A1489" s="4"/>
      <c r="B1489" s="197"/>
      <c r="C1489" s="239"/>
      <c r="D1489" s="259"/>
      <c r="E1489" s="291"/>
      <c r="F1489" s="13"/>
      <c r="I1489" s="14"/>
      <c r="J1489" s="14"/>
      <c r="K1489" s="15"/>
    </row>
    <row r="1490" spans="1:12" s="5" customFormat="1" ht="14.25" thickBot="1" x14ac:dyDescent="0.3">
      <c r="A1490" s="4"/>
      <c r="B1490" s="198" t="s">
        <v>6</v>
      </c>
      <c r="C1490" s="198" t="s">
        <v>7</v>
      </c>
      <c r="D1490" s="272" t="s">
        <v>8</v>
      </c>
      <c r="E1490" s="260"/>
      <c r="F1490" s="17" t="s">
        <v>9</v>
      </c>
      <c r="G1490" s="18"/>
      <c r="H1490" s="16" t="s">
        <v>10</v>
      </c>
      <c r="I1490" s="19" t="s">
        <v>11</v>
      </c>
      <c r="J1490" s="19" t="s">
        <v>12</v>
      </c>
      <c r="K1490" s="20" t="s">
        <v>13</v>
      </c>
      <c r="L1490" s="21"/>
    </row>
    <row r="1491" spans="1:12" s="5" customFormat="1" ht="9.9499999999999993" customHeight="1" thickTop="1" x14ac:dyDescent="0.25">
      <c r="A1491" s="4"/>
      <c r="B1491" s="199"/>
      <c r="C1491" s="240"/>
      <c r="D1491" s="273"/>
      <c r="E1491" s="261"/>
      <c r="F1491" s="23"/>
      <c r="G1491" s="24"/>
      <c r="H1491" s="22"/>
      <c r="I1491" s="25"/>
      <c r="J1491" s="25"/>
      <c r="K1491" s="26"/>
      <c r="L1491" s="21"/>
    </row>
    <row r="1492" spans="1:12" s="5" customFormat="1" ht="14.1" customHeight="1" x14ac:dyDescent="0.25">
      <c r="A1492" s="27">
        <v>1</v>
      </c>
      <c r="B1492" s="200">
        <v>10</v>
      </c>
      <c r="C1492" s="200" t="s">
        <v>34</v>
      </c>
      <c r="D1492" s="274"/>
      <c r="E1492" s="292" t="s">
        <v>80</v>
      </c>
      <c r="F1492" s="28"/>
      <c r="G1492" s="29"/>
      <c r="H1492" s="30">
        <v>87000</v>
      </c>
      <c r="I1492" s="31">
        <v>0.1</v>
      </c>
      <c r="J1492" s="31"/>
      <c r="K1492" s="32">
        <f t="shared" ref="K1492:K1507" si="470">(B1492*H1492-((B1492*H1492)*I1492))-((B1492*H1492-((B1492*H1492)*I1492))*J1492)</f>
        <v>783000</v>
      </c>
      <c r="L1492" s="21"/>
    </row>
    <row r="1493" spans="1:12" s="5" customFormat="1" ht="14.1" customHeight="1" x14ac:dyDescent="0.25">
      <c r="A1493" s="27">
        <v>2</v>
      </c>
      <c r="B1493" s="200">
        <v>24</v>
      </c>
      <c r="C1493" s="200" t="s">
        <v>34</v>
      </c>
      <c r="D1493" s="274"/>
      <c r="E1493" s="292" t="s">
        <v>90</v>
      </c>
      <c r="F1493" s="28"/>
      <c r="G1493" s="29"/>
      <c r="H1493" s="30">
        <v>39600</v>
      </c>
      <c r="I1493" s="31">
        <v>0.1</v>
      </c>
      <c r="J1493" s="31"/>
      <c r="K1493" s="32">
        <f t="shared" si="470"/>
        <v>855360</v>
      </c>
      <c r="L1493" s="21"/>
    </row>
    <row r="1494" spans="1:12" s="5" customFormat="1" ht="14.1" customHeight="1" x14ac:dyDescent="0.25">
      <c r="A1494" s="27">
        <v>3</v>
      </c>
      <c r="B1494" s="200">
        <v>50</v>
      </c>
      <c r="C1494" s="200" t="s">
        <v>59</v>
      </c>
      <c r="D1494" s="274">
        <v>1</v>
      </c>
      <c r="E1494" s="292" t="s">
        <v>94</v>
      </c>
      <c r="F1494" s="28"/>
      <c r="G1494" s="29"/>
      <c r="H1494" s="30">
        <v>28800</v>
      </c>
      <c r="I1494" s="31">
        <v>0.1</v>
      </c>
      <c r="J1494" s="31"/>
      <c r="K1494" s="32">
        <f t="shared" si="470"/>
        <v>1296000</v>
      </c>
      <c r="L1494" s="21"/>
    </row>
    <row r="1495" spans="1:12" s="5" customFormat="1" ht="14.1" customHeight="1" x14ac:dyDescent="0.25">
      <c r="A1495" s="27">
        <v>4</v>
      </c>
      <c r="B1495" s="200">
        <v>20</v>
      </c>
      <c r="C1495" s="200" t="s">
        <v>59</v>
      </c>
      <c r="D1495" s="274">
        <v>1</v>
      </c>
      <c r="E1495" s="292" t="s">
        <v>95</v>
      </c>
      <c r="F1495" s="28"/>
      <c r="G1495" s="29"/>
      <c r="H1495" s="30">
        <v>69000</v>
      </c>
      <c r="I1495" s="31">
        <v>0.1</v>
      </c>
      <c r="J1495" s="31"/>
      <c r="K1495" s="32">
        <f t="shared" si="470"/>
        <v>1242000</v>
      </c>
      <c r="L1495" s="21"/>
    </row>
    <row r="1496" spans="1:12" s="5" customFormat="1" ht="14.1" customHeight="1" x14ac:dyDescent="0.25">
      <c r="A1496" s="27">
        <v>5</v>
      </c>
      <c r="B1496" s="200">
        <v>11</v>
      </c>
      <c r="C1496" s="200" t="s">
        <v>34</v>
      </c>
      <c r="D1496" s="274"/>
      <c r="E1496" s="292" t="s">
        <v>41</v>
      </c>
      <c r="F1496" s="28"/>
      <c r="G1496" s="29"/>
      <c r="H1496" s="30">
        <v>25200</v>
      </c>
      <c r="I1496" s="31">
        <v>0.1</v>
      </c>
      <c r="J1496" s="31"/>
      <c r="K1496" s="32">
        <f t="shared" si="470"/>
        <v>249480</v>
      </c>
      <c r="L1496" s="21"/>
    </row>
    <row r="1497" spans="1:12" s="5" customFormat="1" ht="14.1" customHeight="1" x14ac:dyDescent="0.25">
      <c r="A1497" s="27">
        <v>6</v>
      </c>
      <c r="B1497" s="200"/>
      <c r="C1497" s="200"/>
      <c r="D1497" s="274"/>
      <c r="E1497" s="292"/>
      <c r="F1497" s="28"/>
      <c r="G1497" s="29"/>
      <c r="H1497" s="30"/>
      <c r="I1497" s="31"/>
      <c r="J1497" s="31"/>
      <c r="K1497" s="32">
        <f t="shared" si="470"/>
        <v>0</v>
      </c>
      <c r="L1497" s="21"/>
    </row>
    <row r="1498" spans="1:12" s="5" customFormat="1" ht="14.1" customHeight="1" x14ac:dyDescent="0.25">
      <c r="A1498" s="27">
        <v>7</v>
      </c>
      <c r="B1498" s="200"/>
      <c r="C1498" s="200"/>
      <c r="D1498" s="274"/>
      <c r="E1498" s="292"/>
      <c r="F1498" s="28"/>
      <c r="G1498" s="29"/>
      <c r="H1498" s="30"/>
      <c r="I1498" s="31"/>
      <c r="J1498" s="31"/>
      <c r="K1498" s="32">
        <f t="shared" si="470"/>
        <v>0</v>
      </c>
      <c r="L1498" s="21"/>
    </row>
    <row r="1499" spans="1:12" s="5" customFormat="1" ht="14.1" customHeight="1" x14ac:dyDescent="0.25">
      <c r="A1499" s="27">
        <v>8</v>
      </c>
      <c r="B1499" s="200"/>
      <c r="C1499" s="200"/>
      <c r="D1499" s="274"/>
      <c r="E1499" s="293"/>
      <c r="F1499" s="28"/>
      <c r="G1499" s="29"/>
      <c r="H1499" s="30"/>
      <c r="I1499" s="31"/>
      <c r="J1499" s="31"/>
      <c r="K1499" s="32">
        <f t="shared" si="470"/>
        <v>0</v>
      </c>
      <c r="L1499" s="21"/>
    </row>
    <row r="1500" spans="1:12" s="5" customFormat="1" ht="14.1" customHeight="1" x14ac:dyDescent="0.25">
      <c r="A1500" s="27">
        <v>9</v>
      </c>
      <c r="B1500" s="200"/>
      <c r="C1500" s="200"/>
      <c r="D1500" s="274"/>
      <c r="E1500" s="292"/>
      <c r="F1500" s="28"/>
      <c r="G1500" s="29"/>
      <c r="H1500" s="30"/>
      <c r="I1500" s="31"/>
      <c r="J1500" s="31"/>
      <c r="K1500" s="32">
        <f t="shared" si="470"/>
        <v>0</v>
      </c>
      <c r="L1500" s="21"/>
    </row>
    <row r="1501" spans="1:12" s="5" customFormat="1" ht="14.1" customHeight="1" x14ac:dyDescent="0.25">
      <c r="A1501" s="27">
        <v>10</v>
      </c>
      <c r="B1501" s="200"/>
      <c r="C1501" s="200"/>
      <c r="D1501" s="274"/>
      <c r="E1501" s="292"/>
      <c r="F1501" s="28"/>
      <c r="G1501" s="29"/>
      <c r="H1501" s="30"/>
      <c r="I1501" s="31"/>
      <c r="J1501" s="31"/>
      <c r="K1501" s="32">
        <f t="shared" si="470"/>
        <v>0</v>
      </c>
      <c r="L1501" s="21"/>
    </row>
    <row r="1502" spans="1:12" s="5" customFormat="1" ht="14.1" customHeight="1" x14ac:dyDescent="0.25">
      <c r="A1502" s="27">
        <v>11</v>
      </c>
      <c r="B1502" s="200"/>
      <c r="C1502" s="200"/>
      <c r="D1502" s="274"/>
      <c r="E1502" s="292"/>
      <c r="F1502" s="28"/>
      <c r="G1502" s="29"/>
      <c r="H1502" s="30"/>
      <c r="I1502" s="31"/>
      <c r="J1502" s="31"/>
      <c r="K1502" s="32">
        <f t="shared" si="470"/>
        <v>0</v>
      </c>
      <c r="L1502" s="21"/>
    </row>
    <row r="1503" spans="1:12" s="5" customFormat="1" ht="14.1" customHeight="1" x14ac:dyDescent="0.25">
      <c r="A1503" s="27">
        <v>12</v>
      </c>
      <c r="B1503" s="200"/>
      <c r="C1503" s="200"/>
      <c r="D1503" s="274"/>
      <c r="E1503" s="292"/>
      <c r="F1503" s="28"/>
      <c r="G1503" s="29"/>
      <c r="H1503" s="30"/>
      <c r="I1503" s="31"/>
      <c r="J1503" s="31"/>
      <c r="K1503" s="32">
        <f t="shared" si="470"/>
        <v>0</v>
      </c>
      <c r="L1503" s="21"/>
    </row>
    <row r="1504" spans="1:12" s="5" customFormat="1" ht="14.1" customHeight="1" x14ac:dyDescent="0.25">
      <c r="A1504" s="27">
        <v>13</v>
      </c>
      <c r="B1504" s="200"/>
      <c r="C1504" s="200"/>
      <c r="D1504" s="274"/>
      <c r="E1504" s="292"/>
      <c r="F1504" s="28"/>
      <c r="G1504" s="29"/>
      <c r="H1504" s="30"/>
      <c r="I1504" s="31"/>
      <c r="J1504" s="31"/>
      <c r="K1504" s="32">
        <f t="shared" si="470"/>
        <v>0</v>
      </c>
      <c r="L1504" s="21"/>
    </row>
    <row r="1505" spans="1:12" s="5" customFormat="1" ht="14.1" customHeight="1" x14ac:dyDescent="0.25">
      <c r="A1505" s="27">
        <v>14</v>
      </c>
      <c r="B1505" s="200"/>
      <c r="C1505" s="200"/>
      <c r="D1505" s="274"/>
      <c r="E1505" s="292"/>
      <c r="F1505" s="28"/>
      <c r="G1505" s="29"/>
      <c r="H1505" s="30"/>
      <c r="I1505" s="31"/>
      <c r="J1505" s="31"/>
      <c r="K1505" s="32">
        <f t="shared" si="470"/>
        <v>0</v>
      </c>
      <c r="L1505" s="21"/>
    </row>
    <row r="1506" spans="1:12" s="5" customFormat="1" ht="14.1" customHeight="1" x14ac:dyDescent="0.25">
      <c r="A1506" s="27">
        <v>15</v>
      </c>
      <c r="B1506" s="200"/>
      <c r="C1506" s="200"/>
      <c r="D1506" s="274"/>
      <c r="E1506" s="292"/>
      <c r="F1506" s="28"/>
      <c r="G1506" s="29"/>
      <c r="H1506" s="30"/>
      <c r="I1506" s="31"/>
      <c r="J1506" s="31"/>
      <c r="K1506" s="32">
        <f t="shared" si="470"/>
        <v>0</v>
      </c>
      <c r="L1506" s="21"/>
    </row>
    <row r="1507" spans="1:12" s="5" customFormat="1" ht="14.1" customHeight="1" x14ac:dyDescent="0.25">
      <c r="A1507" s="27">
        <v>16</v>
      </c>
      <c r="B1507" s="200"/>
      <c r="C1507" s="200"/>
      <c r="D1507" s="274"/>
      <c r="E1507" s="293"/>
      <c r="F1507" s="28"/>
      <c r="G1507" s="29"/>
      <c r="H1507" s="30"/>
      <c r="I1507" s="31"/>
      <c r="J1507" s="31"/>
      <c r="K1507" s="32">
        <f t="shared" si="470"/>
        <v>0</v>
      </c>
      <c r="L1507" s="21"/>
    </row>
    <row r="1508" spans="1:12" s="5" customFormat="1" ht="9.9499999999999993" customHeight="1" x14ac:dyDescent="0.25">
      <c r="A1508" s="4"/>
      <c r="B1508" s="201"/>
      <c r="C1508" s="201"/>
      <c r="D1508" s="275"/>
      <c r="E1508" s="294"/>
      <c r="F1508" s="33"/>
      <c r="G1508" s="34"/>
      <c r="H1508" s="35"/>
      <c r="I1508" s="36"/>
      <c r="J1508" s="36"/>
      <c r="K1508" s="37"/>
      <c r="L1508" s="21"/>
    </row>
    <row r="1509" spans="1:12" s="5" customFormat="1" ht="5.0999999999999996" customHeight="1" x14ac:dyDescent="0.25">
      <c r="A1509" s="4"/>
      <c r="B1509" s="202"/>
      <c r="C1509" s="202"/>
      <c r="D1509" s="207"/>
      <c r="E1509" s="295"/>
      <c r="F1509" s="38"/>
      <c r="G1509" s="38"/>
      <c r="H1509" s="38"/>
      <c r="I1509" s="39"/>
      <c r="J1509" s="400"/>
      <c r="K1509" s="394"/>
    </row>
    <row r="1510" spans="1:12" s="5" customFormat="1" ht="16.5" customHeight="1" x14ac:dyDescent="0.3">
      <c r="A1510" s="4"/>
      <c r="B1510" s="203"/>
      <c r="C1510" s="203"/>
      <c r="D1510" s="259"/>
      <c r="E1510" s="291"/>
      <c r="I1510" s="40" t="s">
        <v>14</v>
      </c>
      <c r="J1510" s="401">
        <f>SUM(K1492:K1507)</f>
        <v>4425840</v>
      </c>
      <c r="K1510" s="402"/>
      <c r="L1510" s="21"/>
    </row>
    <row r="1511" spans="1:12" s="5" customFormat="1" ht="5.0999999999999996" customHeight="1" x14ac:dyDescent="0.3">
      <c r="A1511" s="4"/>
      <c r="B1511" s="203"/>
      <c r="C1511" s="203"/>
      <c r="D1511" s="259"/>
      <c r="E1511" s="291"/>
      <c r="I1511" s="41"/>
      <c r="J1511" s="403"/>
      <c r="K1511" s="403"/>
    </row>
    <row r="1512" spans="1:12" s="5" customFormat="1" ht="16.5" customHeight="1" x14ac:dyDescent="0.3">
      <c r="A1512" s="4"/>
      <c r="B1512" s="203"/>
      <c r="C1512" s="203"/>
      <c r="D1512" s="259"/>
      <c r="E1512" s="291"/>
      <c r="I1512" s="40" t="s">
        <v>15</v>
      </c>
      <c r="J1512" s="42"/>
      <c r="K1512" s="43">
        <f>J1510*J1512</f>
        <v>0</v>
      </c>
      <c r="L1512" s="44"/>
    </row>
    <row r="1513" spans="1:12" s="5" customFormat="1" ht="5.0999999999999996" customHeight="1" x14ac:dyDescent="0.3">
      <c r="A1513" s="4"/>
      <c r="B1513" s="203"/>
      <c r="C1513" s="203"/>
      <c r="D1513" s="259"/>
      <c r="E1513" s="291"/>
      <c r="I1513" s="41"/>
      <c r="J1513" s="394"/>
      <c r="K1513" s="394"/>
    </row>
    <row r="1514" spans="1:12" s="5" customFormat="1" ht="16.5" customHeight="1" x14ac:dyDescent="0.3">
      <c r="A1514" s="4"/>
      <c r="B1514" s="204" t="s">
        <v>16</v>
      </c>
      <c r="C1514" s="204"/>
      <c r="D1514" s="259"/>
      <c r="E1514" s="291" t="s">
        <v>17</v>
      </c>
      <c r="I1514" s="40" t="s">
        <v>27</v>
      </c>
      <c r="J1514" s="404">
        <f>((J1510/1.11)+(K1512/1.11))*11%</f>
        <v>438596.75675675675</v>
      </c>
      <c r="K1514" s="405"/>
      <c r="L1514" s="45"/>
    </row>
    <row r="1515" spans="1:12" s="5" customFormat="1" ht="5.0999999999999996" customHeight="1" x14ac:dyDescent="0.3">
      <c r="A1515" s="4"/>
      <c r="B1515" s="203"/>
      <c r="C1515" s="203"/>
      <c r="D1515" s="259"/>
      <c r="E1515" s="291"/>
      <c r="I1515" s="41"/>
      <c r="J1515" s="394"/>
      <c r="K1515" s="394"/>
    </row>
    <row r="1516" spans="1:12" s="5" customFormat="1" ht="16.5" customHeight="1" x14ac:dyDescent="0.3">
      <c r="A1516" s="4"/>
      <c r="B1516" s="205"/>
      <c r="C1516" s="241"/>
      <c r="D1516" s="259"/>
      <c r="E1516" s="291"/>
      <c r="I1516" s="40" t="s">
        <v>18</v>
      </c>
      <c r="J1516" s="46"/>
      <c r="K1516" s="47">
        <f>J1510-K1512</f>
        <v>4425840</v>
      </c>
      <c r="L1516" s="45"/>
    </row>
    <row r="1517" spans="1:12" s="5" customFormat="1" ht="7.5" customHeight="1" x14ac:dyDescent="0.25">
      <c r="A1517" s="48"/>
      <c r="B1517" s="206"/>
      <c r="C1517" s="206"/>
      <c r="D1517" s="207"/>
      <c r="E1517" s="296"/>
      <c r="F1517" s="320"/>
      <c r="I1517" s="76"/>
      <c r="J1517" s="77"/>
      <c r="K1517" s="320"/>
      <c r="L1517" s="38"/>
    </row>
    <row r="1518" spans="1:12" s="5" customFormat="1" ht="13.5" customHeight="1" x14ac:dyDescent="0.25">
      <c r="A1518" s="4"/>
      <c r="B1518" s="207" t="s">
        <v>19</v>
      </c>
      <c r="C1518" s="206"/>
      <c r="D1518" s="207"/>
      <c r="E1518" s="291"/>
      <c r="H1518" s="180"/>
      <c r="I1518" s="181" t="s">
        <v>29</v>
      </c>
      <c r="J1518" s="406" t="s">
        <v>36</v>
      </c>
      <c r="K1518" s="407"/>
    </row>
    <row r="1519" spans="1:12" s="5" customFormat="1" ht="13.5" customHeight="1" x14ac:dyDescent="0.25">
      <c r="A1519" s="48"/>
      <c r="B1519" s="208"/>
      <c r="C1519" s="242"/>
      <c r="D1519" s="207"/>
      <c r="E1519" s="291"/>
      <c r="H1519" s="180"/>
      <c r="I1519" s="182" t="s">
        <v>28</v>
      </c>
      <c r="J1519" s="406"/>
      <c r="K1519" s="407"/>
      <c r="L1519" s="38"/>
    </row>
    <row r="1520" spans="1:12" s="5" customFormat="1" ht="7.5" customHeight="1" x14ac:dyDescent="0.25">
      <c r="A1520" s="48"/>
      <c r="B1520" s="208"/>
      <c r="C1520" s="242"/>
      <c r="D1520" s="207"/>
      <c r="E1520" s="291"/>
      <c r="H1520" s="180"/>
      <c r="I1520" s="182"/>
      <c r="J1520" s="183"/>
      <c r="K1520" s="183"/>
      <c r="L1520" s="38"/>
    </row>
    <row r="1521" spans="1:12" ht="7.5" customHeight="1" x14ac:dyDescent="0.25">
      <c r="A1521" s="78"/>
      <c r="B1521" s="209"/>
      <c r="C1521" s="209"/>
      <c r="D1521" s="262"/>
      <c r="E1521" s="297"/>
      <c r="F1521" s="79"/>
      <c r="G1521" s="79"/>
      <c r="H1521" s="79"/>
      <c r="I1521" s="80"/>
      <c r="J1521" s="80"/>
      <c r="K1521" s="79"/>
      <c r="L1521" s="79"/>
    </row>
    <row r="1522" spans="1:12" s="5" customFormat="1" ht="16.5" customHeight="1" x14ac:dyDescent="0.3">
      <c r="A1522" s="81"/>
      <c r="B1522" s="210" t="s">
        <v>0</v>
      </c>
      <c r="C1522" s="243"/>
      <c r="D1522" s="276" t="str">
        <f>D1484</f>
        <v>AM</v>
      </c>
      <c r="E1522" s="316">
        <f>E1484</f>
        <v>22090014</v>
      </c>
      <c r="F1522" s="82"/>
      <c r="G1522" s="83" t="s">
        <v>2</v>
      </c>
      <c r="H1522" s="408" t="str">
        <f>H1484</f>
        <v>CV  WISUDA</v>
      </c>
      <c r="I1522" s="408"/>
      <c r="J1522" s="408"/>
      <c r="K1522" s="409"/>
      <c r="L1522" s="84"/>
    </row>
    <row r="1523" spans="1:12" s="5" customFormat="1" ht="7.5" customHeight="1" x14ac:dyDescent="0.3">
      <c r="A1523" s="81"/>
      <c r="B1523" s="211"/>
      <c r="C1523" s="244"/>
      <c r="D1523" s="256"/>
      <c r="E1523" s="299"/>
      <c r="F1523" s="412" t="s">
        <v>3</v>
      </c>
      <c r="G1523" s="85"/>
      <c r="H1523" s="410"/>
      <c r="I1523" s="410"/>
      <c r="J1523" s="410"/>
      <c r="K1523" s="411"/>
      <c r="L1523" s="84"/>
    </row>
    <row r="1524" spans="1:12" s="5" customFormat="1" ht="16.5" customHeight="1" x14ac:dyDescent="0.3">
      <c r="A1524" s="81"/>
      <c r="B1524" s="210" t="s">
        <v>4</v>
      </c>
      <c r="C1524" s="243"/>
      <c r="D1524" s="413">
        <f>D1486</f>
        <v>44816</v>
      </c>
      <c r="E1524" s="414"/>
      <c r="F1524" s="412"/>
      <c r="G1524" s="86"/>
      <c r="H1524" s="415"/>
      <c r="I1524" s="415"/>
      <c r="J1524" s="415"/>
      <c r="K1524" s="416"/>
      <c r="L1524" s="86"/>
    </row>
    <row r="1525" spans="1:12" s="5" customFormat="1" ht="7.5" customHeight="1" x14ac:dyDescent="0.3">
      <c r="A1525" s="81"/>
      <c r="B1525" s="211"/>
      <c r="C1525" s="244"/>
      <c r="D1525" s="256"/>
      <c r="E1525" s="299"/>
      <c r="F1525" s="412"/>
      <c r="G1525" s="86"/>
      <c r="H1525" s="417" t="str">
        <f>H1487</f>
        <v>PURWOKERTO</v>
      </c>
      <c r="I1525" s="417"/>
      <c r="J1525" s="417"/>
      <c r="K1525" s="418"/>
      <c r="L1525" s="87"/>
    </row>
    <row r="1526" spans="1:12" s="5" customFormat="1" ht="16.5" customHeight="1" x14ac:dyDescent="0.4">
      <c r="A1526" s="81"/>
      <c r="B1526" s="210" t="s">
        <v>5</v>
      </c>
      <c r="C1526" s="243"/>
      <c r="D1526" s="277" t="str">
        <f>D1488</f>
        <v>KO 0964</v>
      </c>
      <c r="E1526" s="298"/>
      <c r="F1526" s="88"/>
      <c r="G1526" s="89"/>
      <c r="H1526" s="419"/>
      <c r="I1526" s="419"/>
      <c r="J1526" s="419"/>
      <c r="K1526" s="420"/>
      <c r="L1526" s="87"/>
    </row>
    <row r="1527" spans="1:12" s="5" customFormat="1" ht="7.5" customHeight="1" x14ac:dyDescent="0.45">
      <c r="A1527" s="81"/>
      <c r="B1527" s="212"/>
      <c r="C1527" s="245"/>
      <c r="D1527" s="263"/>
      <c r="E1527" s="300"/>
      <c r="F1527" s="90"/>
      <c r="G1527" s="82"/>
      <c r="H1527" s="82"/>
      <c r="I1527" s="91"/>
      <c r="J1527" s="91"/>
      <c r="K1527" s="92"/>
      <c r="L1527" s="82"/>
    </row>
    <row r="1528" spans="1:12" s="5" customFormat="1" ht="14.25" thickBot="1" x14ac:dyDescent="0.3">
      <c r="A1528" s="81"/>
      <c r="B1528" s="213" t="s">
        <v>6</v>
      </c>
      <c r="C1528" s="213" t="s">
        <v>7</v>
      </c>
      <c r="D1528" s="278" t="s">
        <v>8</v>
      </c>
      <c r="E1528" s="264"/>
      <c r="F1528" s="94" t="s">
        <v>9</v>
      </c>
      <c r="G1528" s="95"/>
      <c r="H1528" s="93" t="s">
        <v>10</v>
      </c>
      <c r="I1528" s="96" t="s">
        <v>11</v>
      </c>
      <c r="J1528" s="96" t="s">
        <v>12</v>
      </c>
      <c r="K1528" s="97" t="s">
        <v>13</v>
      </c>
      <c r="L1528" s="98"/>
    </row>
    <row r="1529" spans="1:12" s="5" customFormat="1" ht="9.9499999999999993" customHeight="1" thickTop="1" x14ac:dyDescent="0.25">
      <c r="A1529" s="81"/>
      <c r="B1529" s="214"/>
      <c r="C1529" s="246"/>
      <c r="D1529" s="279"/>
      <c r="E1529" s="265"/>
      <c r="F1529" s="100"/>
      <c r="G1529" s="101"/>
      <c r="H1529" s="99"/>
      <c r="I1529" s="102"/>
      <c r="J1529" s="102"/>
      <c r="K1529" s="103"/>
      <c r="L1529" s="98"/>
    </row>
    <row r="1530" spans="1:12" s="5" customFormat="1" ht="14.1" customHeight="1" x14ac:dyDescent="0.25">
      <c r="A1530" s="104">
        <v>1</v>
      </c>
      <c r="B1530" s="192">
        <f t="shared" ref="B1530:D1530" si="471">B1492</f>
        <v>10</v>
      </c>
      <c r="C1530" s="192" t="str">
        <f t="shared" si="471"/>
        <v>LSN</v>
      </c>
      <c r="D1530" s="280">
        <f t="shared" si="471"/>
        <v>0</v>
      </c>
      <c r="E1530" s="301" t="str">
        <f>E1492</f>
        <v>STAPLER KENKO HD-10</v>
      </c>
      <c r="F1530" s="105"/>
      <c r="G1530" s="106"/>
      <c r="H1530" s="107">
        <f t="shared" ref="H1530:J1530" si="472">H1492</f>
        <v>87000</v>
      </c>
      <c r="I1530" s="108">
        <f t="shared" si="472"/>
        <v>0.1</v>
      </c>
      <c r="J1530" s="108">
        <f t="shared" si="472"/>
        <v>0</v>
      </c>
      <c r="K1530" s="109">
        <f t="shared" ref="K1530:K1545" si="473">(B1530*H1530-((B1530*H1530)*I1530))-((B1530*H1530-((B1530*H1530)*I1530))*J1530)</f>
        <v>783000</v>
      </c>
      <c r="L1530" s="98"/>
    </row>
    <row r="1531" spans="1:12" s="5" customFormat="1" ht="14.1" customHeight="1" x14ac:dyDescent="0.25">
      <c r="A1531" s="104">
        <v>2</v>
      </c>
      <c r="B1531" s="192">
        <f t="shared" ref="B1531:E1531" si="474">B1493</f>
        <v>24</v>
      </c>
      <c r="C1531" s="192" t="str">
        <f t="shared" si="474"/>
        <v>LSN</v>
      </c>
      <c r="D1531" s="280">
        <f t="shared" si="474"/>
        <v>0</v>
      </c>
      <c r="E1531" s="301" t="str">
        <f t="shared" si="474"/>
        <v>GEL PEN KENKO K-1 HITAM</v>
      </c>
      <c r="F1531" s="105"/>
      <c r="G1531" s="106"/>
      <c r="H1531" s="107">
        <f t="shared" ref="H1531:J1531" si="475">H1493</f>
        <v>39600</v>
      </c>
      <c r="I1531" s="108">
        <f t="shared" si="475"/>
        <v>0.1</v>
      </c>
      <c r="J1531" s="108">
        <f t="shared" si="475"/>
        <v>0</v>
      </c>
      <c r="K1531" s="109">
        <f t="shared" si="473"/>
        <v>855360</v>
      </c>
      <c r="L1531" s="98"/>
    </row>
    <row r="1532" spans="1:12" s="5" customFormat="1" ht="14.1" customHeight="1" x14ac:dyDescent="0.25">
      <c r="A1532" s="104">
        <v>3</v>
      </c>
      <c r="B1532" s="192">
        <f t="shared" ref="B1532:E1532" si="476">B1494</f>
        <v>50</v>
      </c>
      <c r="C1532" s="192" t="str">
        <f t="shared" si="476"/>
        <v>GRS</v>
      </c>
      <c r="D1532" s="280">
        <f t="shared" si="476"/>
        <v>1</v>
      </c>
      <c r="E1532" s="301" t="str">
        <f t="shared" si="476"/>
        <v>BINDER CLIP KENKO NO. 105</v>
      </c>
      <c r="F1532" s="105"/>
      <c r="G1532" s="106"/>
      <c r="H1532" s="107">
        <f t="shared" ref="H1532:J1532" si="477">H1494</f>
        <v>28800</v>
      </c>
      <c r="I1532" s="108">
        <f t="shared" si="477"/>
        <v>0.1</v>
      </c>
      <c r="J1532" s="108">
        <f t="shared" si="477"/>
        <v>0</v>
      </c>
      <c r="K1532" s="109">
        <f t="shared" si="473"/>
        <v>1296000</v>
      </c>
      <c r="L1532" s="98"/>
    </row>
    <row r="1533" spans="1:12" s="5" customFormat="1" ht="14.1" customHeight="1" x14ac:dyDescent="0.25">
      <c r="A1533" s="104">
        <v>4</v>
      </c>
      <c r="B1533" s="192">
        <f t="shared" ref="B1533:E1533" si="478">B1495</f>
        <v>20</v>
      </c>
      <c r="C1533" s="192" t="str">
        <f t="shared" si="478"/>
        <v>GRS</v>
      </c>
      <c r="D1533" s="280">
        <f t="shared" si="478"/>
        <v>1</v>
      </c>
      <c r="E1533" s="301" t="str">
        <f t="shared" si="478"/>
        <v>BINDER CLIP KENKO NO. 155</v>
      </c>
      <c r="F1533" s="105"/>
      <c r="G1533" s="106"/>
      <c r="H1533" s="107">
        <f t="shared" ref="H1533:J1533" si="479">H1495</f>
        <v>69000</v>
      </c>
      <c r="I1533" s="108">
        <f t="shared" si="479"/>
        <v>0.1</v>
      </c>
      <c r="J1533" s="108">
        <f t="shared" si="479"/>
        <v>0</v>
      </c>
      <c r="K1533" s="109">
        <f t="shared" si="473"/>
        <v>1242000</v>
      </c>
      <c r="L1533" s="98"/>
    </row>
    <row r="1534" spans="1:12" s="5" customFormat="1" ht="14.1" customHeight="1" x14ac:dyDescent="0.25">
      <c r="A1534" s="104">
        <v>5</v>
      </c>
      <c r="B1534" s="192">
        <f t="shared" ref="B1534:E1534" si="480">B1496</f>
        <v>11</v>
      </c>
      <c r="C1534" s="192" t="str">
        <f t="shared" si="480"/>
        <v>LSN</v>
      </c>
      <c r="D1534" s="280">
        <f t="shared" si="480"/>
        <v>0</v>
      </c>
      <c r="E1534" s="301" t="str">
        <f t="shared" si="480"/>
        <v>LEM CAIR 50 ML KENKO LG-50</v>
      </c>
      <c r="F1534" s="105"/>
      <c r="G1534" s="106"/>
      <c r="H1534" s="107">
        <f t="shared" ref="H1534:J1534" si="481">H1496</f>
        <v>25200</v>
      </c>
      <c r="I1534" s="108">
        <f t="shared" si="481"/>
        <v>0.1</v>
      </c>
      <c r="J1534" s="108">
        <f t="shared" si="481"/>
        <v>0</v>
      </c>
      <c r="K1534" s="109">
        <f t="shared" si="473"/>
        <v>249480</v>
      </c>
      <c r="L1534" s="98"/>
    </row>
    <row r="1535" spans="1:12" s="5" customFormat="1" ht="14.1" customHeight="1" x14ac:dyDescent="0.25">
      <c r="A1535" s="104">
        <v>6</v>
      </c>
      <c r="B1535" s="192">
        <f t="shared" ref="B1535:E1535" si="482">B1497</f>
        <v>0</v>
      </c>
      <c r="C1535" s="192">
        <f t="shared" si="482"/>
        <v>0</v>
      </c>
      <c r="D1535" s="280">
        <f t="shared" si="482"/>
        <v>0</v>
      </c>
      <c r="E1535" s="301">
        <f t="shared" si="482"/>
        <v>0</v>
      </c>
      <c r="F1535" s="105"/>
      <c r="G1535" s="106"/>
      <c r="H1535" s="107">
        <f t="shared" ref="H1535:J1535" si="483">H1497</f>
        <v>0</v>
      </c>
      <c r="I1535" s="108">
        <f t="shared" si="483"/>
        <v>0</v>
      </c>
      <c r="J1535" s="108">
        <f t="shared" si="483"/>
        <v>0</v>
      </c>
      <c r="K1535" s="109">
        <f t="shared" si="473"/>
        <v>0</v>
      </c>
      <c r="L1535" s="98"/>
    </row>
    <row r="1536" spans="1:12" s="5" customFormat="1" ht="14.1" customHeight="1" x14ac:dyDescent="0.25">
      <c r="A1536" s="104">
        <v>7</v>
      </c>
      <c r="B1536" s="192">
        <f t="shared" ref="B1536:E1536" si="484">B1498</f>
        <v>0</v>
      </c>
      <c r="C1536" s="192">
        <f t="shared" si="484"/>
        <v>0</v>
      </c>
      <c r="D1536" s="280">
        <f t="shared" si="484"/>
        <v>0</v>
      </c>
      <c r="E1536" s="301">
        <f t="shared" si="484"/>
        <v>0</v>
      </c>
      <c r="F1536" s="105"/>
      <c r="G1536" s="106"/>
      <c r="H1536" s="107">
        <f t="shared" ref="H1536:J1536" si="485">H1498</f>
        <v>0</v>
      </c>
      <c r="I1536" s="108">
        <f t="shared" si="485"/>
        <v>0</v>
      </c>
      <c r="J1536" s="108">
        <f t="shared" si="485"/>
        <v>0</v>
      </c>
      <c r="K1536" s="109">
        <f t="shared" si="473"/>
        <v>0</v>
      </c>
      <c r="L1536" s="98"/>
    </row>
    <row r="1537" spans="1:12" s="5" customFormat="1" ht="14.1" customHeight="1" x14ac:dyDescent="0.25">
      <c r="A1537" s="104">
        <v>8</v>
      </c>
      <c r="B1537" s="192">
        <f t="shared" ref="B1537:E1537" si="486">B1499</f>
        <v>0</v>
      </c>
      <c r="C1537" s="192">
        <f t="shared" si="486"/>
        <v>0</v>
      </c>
      <c r="D1537" s="280">
        <f t="shared" si="486"/>
        <v>0</v>
      </c>
      <c r="E1537" s="301">
        <f t="shared" si="486"/>
        <v>0</v>
      </c>
      <c r="F1537" s="105"/>
      <c r="G1537" s="106"/>
      <c r="H1537" s="107">
        <f t="shared" ref="H1537:J1537" si="487">H1499</f>
        <v>0</v>
      </c>
      <c r="I1537" s="108">
        <f t="shared" si="487"/>
        <v>0</v>
      </c>
      <c r="J1537" s="108">
        <f t="shared" si="487"/>
        <v>0</v>
      </c>
      <c r="K1537" s="109">
        <f t="shared" si="473"/>
        <v>0</v>
      </c>
      <c r="L1537" s="98"/>
    </row>
    <row r="1538" spans="1:12" s="5" customFormat="1" ht="14.1" customHeight="1" x14ac:dyDescent="0.25">
      <c r="A1538" s="104">
        <v>9</v>
      </c>
      <c r="B1538" s="192">
        <f t="shared" ref="B1538:E1538" si="488">B1500</f>
        <v>0</v>
      </c>
      <c r="C1538" s="192">
        <f t="shared" si="488"/>
        <v>0</v>
      </c>
      <c r="D1538" s="280">
        <f t="shared" si="488"/>
        <v>0</v>
      </c>
      <c r="E1538" s="301">
        <f t="shared" si="488"/>
        <v>0</v>
      </c>
      <c r="F1538" s="105"/>
      <c r="G1538" s="106"/>
      <c r="H1538" s="107">
        <f t="shared" ref="H1538:J1538" si="489">H1500</f>
        <v>0</v>
      </c>
      <c r="I1538" s="108">
        <f t="shared" si="489"/>
        <v>0</v>
      </c>
      <c r="J1538" s="108">
        <f t="shared" si="489"/>
        <v>0</v>
      </c>
      <c r="K1538" s="109">
        <f t="shared" si="473"/>
        <v>0</v>
      </c>
      <c r="L1538" s="98"/>
    </row>
    <row r="1539" spans="1:12" s="5" customFormat="1" ht="14.1" customHeight="1" x14ac:dyDescent="0.25">
      <c r="A1539" s="104">
        <v>10</v>
      </c>
      <c r="B1539" s="192">
        <f t="shared" ref="B1539:E1539" si="490">B1501</f>
        <v>0</v>
      </c>
      <c r="C1539" s="192">
        <f t="shared" si="490"/>
        <v>0</v>
      </c>
      <c r="D1539" s="280">
        <f t="shared" si="490"/>
        <v>0</v>
      </c>
      <c r="E1539" s="301">
        <f t="shared" si="490"/>
        <v>0</v>
      </c>
      <c r="F1539" s="105"/>
      <c r="G1539" s="106"/>
      <c r="H1539" s="107">
        <f t="shared" ref="H1539:J1539" si="491">H1501</f>
        <v>0</v>
      </c>
      <c r="I1539" s="108">
        <f t="shared" si="491"/>
        <v>0</v>
      </c>
      <c r="J1539" s="108">
        <f t="shared" si="491"/>
        <v>0</v>
      </c>
      <c r="K1539" s="109">
        <f t="shared" si="473"/>
        <v>0</v>
      </c>
      <c r="L1539" s="98"/>
    </row>
    <row r="1540" spans="1:12" s="5" customFormat="1" ht="14.1" customHeight="1" x14ac:dyDescent="0.25">
      <c r="A1540" s="104">
        <v>11</v>
      </c>
      <c r="B1540" s="192">
        <f t="shared" ref="B1540:E1540" si="492">B1502</f>
        <v>0</v>
      </c>
      <c r="C1540" s="192">
        <f t="shared" si="492"/>
        <v>0</v>
      </c>
      <c r="D1540" s="280">
        <f t="shared" si="492"/>
        <v>0</v>
      </c>
      <c r="E1540" s="301">
        <f t="shared" si="492"/>
        <v>0</v>
      </c>
      <c r="F1540" s="105"/>
      <c r="G1540" s="106"/>
      <c r="H1540" s="107">
        <f t="shared" ref="H1540:J1540" si="493">H1502</f>
        <v>0</v>
      </c>
      <c r="I1540" s="108">
        <f t="shared" si="493"/>
        <v>0</v>
      </c>
      <c r="J1540" s="108">
        <f t="shared" si="493"/>
        <v>0</v>
      </c>
      <c r="K1540" s="109">
        <f t="shared" si="473"/>
        <v>0</v>
      </c>
      <c r="L1540" s="98"/>
    </row>
    <row r="1541" spans="1:12" s="5" customFormat="1" ht="14.1" customHeight="1" x14ac:dyDescent="0.25">
      <c r="A1541" s="104">
        <v>12</v>
      </c>
      <c r="B1541" s="192">
        <f t="shared" ref="B1541:E1541" si="494">B1503</f>
        <v>0</v>
      </c>
      <c r="C1541" s="192">
        <f t="shared" si="494"/>
        <v>0</v>
      </c>
      <c r="D1541" s="280">
        <f t="shared" si="494"/>
        <v>0</v>
      </c>
      <c r="E1541" s="301">
        <f t="shared" si="494"/>
        <v>0</v>
      </c>
      <c r="F1541" s="105"/>
      <c r="G1541" s="106"/>
      <c r="H1541" s="107">
        <f t="shared" ref="H1541:J1541" si="495">H1503</f>
        <v>0</v>
      </c>
      <c r="I1541" s="108">
        <f t="shared" si="495"/>
        <v>0</v>
      </c>
      <c r="J1541" s="108">
        <f t="shared" si="495"/>
        <v>0</v>
      </c>
      <c r="K1541" s="109">
        <f t="shared" si="473"/>
        <v>0</v>
      </c>
      <c r="L1541" s="98"/>
    </row>
    <row r="1542" spans="1:12" s="5" customFormat="1" ht="14.1" customHeight="1" x14ac:dyDescent="0.25">
      <c r="A1542" s="104">
        <v>13</v>
      </c>
      <c r="B1542" s="192">
        <f t="shared" ref="B1542:E1542" si="496">B1504</f>
        <v>0</v>
      </c>
      <c r="C1542" s="192">
        <f t="shared" si="496"/>
        <v>0</v>
      </c>
      <c r="D1542" s="280">
        <f t="shared" si="496"/>
        <v>0</v>
      </c>
      <c r="E1542" s="301">
        <f t="shared" si="496"/>
        <v>0</v>
      </c>
      <c r="F1542" s="105"/>
      <c r="G1542" s="106"/>
      <c r="H1542" s="107">
        <f t="shared" ref="H1542:J1542" si="497">H1504</f>
        <v>0</v>
      </c>
      <c r="I1542" s="108">
        <f t="shared" si="497"/>
        <v>0</v>
      </c>
      <c r="J1542" s="108">
        <f t="shared" si="497"/>
        <v>0</v>
      </c>
      <c r="K1542" s="109">
        <f t="shared" si="473"/>
        <v>0</v>
      </c>
      <c r="L1542" s="98"/>
    </row>
    <row r="1543" spans="1:12" s="5" customFormat="1" ht="14.1" customHeight="1" x14ac:dyDescent="0.25">
      <c r="A1543" s="104">
        <v>14</v>
      </c>
      <c r="B1543" s="192">
        <f t="shared" ref="B1543:E1543" si="498">B1505</f>
        <v>0</v>
      </c>
      <c r="C1543" s="192">
        <f t="shared" si="498"/>
        <v>0</v>
      </c>
      <c r="D1543" s="280">
        <f t="shared" si="498"/>
        <v>0</v>
      </c>
      <c r="E1543" s="301">
        <f t="shared" si="498"/>
        <v>0</v>
      </c>
      <c r="F1543" s="105"/>
      <c r="G1543" s="106"/>
      <c r="H1543" s="107">
        <f t="shared" ref="H1543:J1543" si="499">H1505</f>
        <v>0</v>
      </c>
      <c r="I1543" s="108">
        <f t="shared" si="499"/>
        <v>0</v>
      </c>
      <c r="J1543" s="108">
        <f t="shared" si="499"/>
        <v>0</v>
      </c>
      <c r="K1543" s="109">
        <f t="shared" si="473"/>
        <v>0</v>
      </c>
      <c r="L1543" s="98"/>
    </row>
    <row r="1544" spans="1:12" s="5" customFormat="1" ht="14.1" customHeight="1" x14ac:dyDescent="0.25">
      <c r="A1544" s="104">
        <v>15</v>
      </c>
      <c r="B1544" s="192">
        <f t="shared" ref="B1544:E1544" si="500">B1506</f>
        <v>0</v>
      </c>
      <c r="C1544" s="192">
        <f t="shared" si="500"/>
        <v>0</v>
      </c>
      <c r="D1544" s="280">
        <f t="shared" si="500"/>
        <v>0</v>
      </c>
      <c r="E1544" s="301">
        <f t="shared" si="500"/>
        <v>0</v>
      </c>
      <c r="F1544" s="105"/>
      <c r="G1544" s="106"/>
      <c r="H1544" s="107">
        <f t="shared" ref="H1544:J1544" si="501">H1506</f>
        <v>0</v>
      </c>
      <c r="I1544" s="108">
        <f t="shared" si="501"/>
        <v>0</v>
      </c>
      <c r="J1544" s="108">
        <f t="shared" si="501"/>
        <v>0</v>
      </c>
      <c r="K1544" s="109">
        <f t="shared" si="473"/>
        <v>0</v>
      </c>
      <c r="L1544" s="98"/>
    </row>
    <row r="1545" spans="1:12" s="5" customFormat="1" ht="14.1" customHeight="1" x14ac:dyDescent="0.25">
      <c r="A1545" s="104">
        <v>16</v>
      </c>
      <c r="B1545" s="192">
        <f t="shared" ref="B1545:E1545" si="502">B1507</f>
        <v>0</v>
      </c>
      <c r="C1545" s="192">
        <f t="shared" si="502"/>
        <v>0</v>
      </c>
      <c r="D1545" s="280">
        <f t="shared" si="502"/>
        <v>0</v>
      </c>
      <c r="E1545" s="301">
        <f t="shared" si="502"/>
        <v>0</v>
      </c>
      <c r="F1545" s="105"/>
      <c r="G1545" s="106"/>
      <c r="H1545" s="107">
        <f t="shared" ref="H1545:J1545" si="503">H1507</f>
        <v>0</v>
      </c>
      <c r="I1545" s="108">
        <f t="shared" si="503"/>
        <v>0</v>
      </c>
      <c r="J1545" s="108">
        <f t="shared" si="503"/>
        <v>0</v>
      </c>
      <c r="K1545" s="109">
        <f t="shared" si="473"/>
        <v>0</v>
      </c>
      <c r="L1545" s="98"/>
    </row>
    <row r="1546" spans="1:12" s="5" customFormat="1" ht="9.9499999999999993" customHeight="1" x14ac:dyDescent="0.25">
      <c r="A1546" s="81"/>
      <c r="B1546" s="215"/>
      <c r="C1546" s="215"/>
      <c r="D1546" s="281"/>
      <c r="E1546" s="303"/>
      <c r="F1546" s="110"/>
      <c r="G1546" s="111"/>
      <c r="H1546" s="112"/>
      <c r="I1546" s="113"/>
      <c r="J1546" s="113"/>
      <c r="K1546" s="114"/>
      <c r="L1546" s="98"/>
    </row>
    <row r="1547" spans="1:12" s="5" customFormat="1" ht="5.0999999999999996" customHeight="1" x14ac:dyDescent="0.25">
      <c r="A1547" s="81"/>
      <c r="B1547" s="216"/>
      <c r="C1547" s="216"/>
      <c r="D1547" s="221"/>
      <c r="E1547" s="304"/>
      <c r="F1547" s="116"/>
      <c r="G1547" s="116"/>
      <c r="H1547" s="116"/>
      <c r="I1547" s="117"/>
      <c r="J1547" s="361"/>
      <c r="K1547" s="362"/>
      <c r="L1547" s="82"/>
    </row>
    <row r="1548" spans="1:12" s="5" customFormat="1" ht="16.5" customHeight="1" x14ac:dyDescent="0.3">
      <c r="A1548" s="81"/>
      <c r="B1548" s="217"/>
      <c r="C1548" s="217"/>
      <c r="D1548" s="263"/>
      <c r="E1548" s="300"/>
      <c r="F1548" s="82"/>
      <c r="G1548" s="82"/>
      <c r="H1548" s="82"/>
      <c r="I1548" s="118" t="s">
        <v>14</v>
      </c>
      <c r="J1548" s="363">
        <f>SUM(K1530:K1545)</f>
        <v>4425840</v>
      </c>
      <c r="K1548" s="364"/>
      <c r="L1548" s="98"/>
    </row>
    <row r="1549" spans="1:12" s="5" customFormat="1" ht="5.0999999999999996" customHeight="1" x14ac:dyDescent="0.3">
      <c r="A1549" s="81"/>
      <c r="B1549" s="217"/>
      <c r="C1549" s="217"/>
      <c r="D1549" s="263"/>
      <c r="E1549" s="300"/>
      <c r="F1549" s="82"/>
      <c r="G1549" s="82"/>
      <c r="H1549" s="82"/>
      <c r="I1549" s="119"/>
      <c r="J1549" s="365"/>
      <c r="K1549" s="365"/>
      <c r="L1549" s="82"/>
    </row>
    <row r="1550" spans="1:12" s="5" customFormat="1" ht="16.5" customHeight="1" x14ac:dyDescent="0.3">
      <c r="A1550" s="81"/>
      <c r="B1550" s="217"/>
      <c r="C1550" s="217"/>
      <c r="D1550" s="263"/>
      <c r="E1550" s="300"/>
      <c r="F1550" s="82"/>
      <c r="G1550" s="82"/>
      <c r="H1550" s="82"/>
      <c r="I1550" s="118" t="s">
        <v>15</v>
      </c>
      <c r="J1550" s="120">
        <f>J1512</f>
        <v>0</v>
      </c>
      <c r="K1550" s="121">
        <f>J1548*J1550</f>
        <v>0</v>
      </c>
      <c r="L1550" s="122"/>
    </row>
    <row r="1551" spans="1:12" s="5" customFormat="1" ht="5.0999999999999996" customHeight="1" x14ac:dyDescent="0.3">
      <c r="A1551" s="81"/>
      <c r="B1551" s="217"/>
      <c r="C1551" s="217"/>
      <c r="D1551" s="263"/>
      <c r="E1551" s="300"/>
      <c r="F1551" s="82"/>
      <c r="G1551" s="82"/>
      <c r="H1551" s="82"/>
      <c r="I1551" s="119"/>
      <c r="J1551" s="362"/>
      <c r="K1551" s="362"/>
      <c r="L1551" s="82"/>
    </row>
    <row r="1552" spans="1:12" s="5" customFormat="1" ht="16.5" customHeight="1" x14ac:dyDescent="0.3">
      <c r="A1552" s="81"/>
      <c r="B1552" s="218" t="s">
        <v>16</v>
      </c>
      <c r="C1552" s="218"/>
      <c r="D1552" s="263"/>
      <c r="E1552" s="300" t="s">
        <v>17</v>
      </c>
      <c r="F1552" s="82"/>
      <c r="G1552" s="82"/>
      <c r="H1552" s="82"/>
      <c r="I1552" s="118" t="s">
        <v>27</v>
      </c>
      <c r="J1552" s="366">
        <f>((J1548/1.11)+(K1550/1.11))*11%</f>
        <v>438596.75675675675</v>
      </c>
      <c r="K1552" s="367"/>
      <c r="L1552" s="123"/>
    </row>
    <row r="1553" spans="1:12" s="5" customFormat="1" ht="5.0999999999999996" customHeight="1" x14ac:dyDescent="0.3">
      <c r="A1553" s="81"/>
      <c r="B1553" s="217"/>
      <c r="C1553" s="217"/>
      <c r="D1553" s="263"/>
      <c r="E1553" s="300"/>
      <c r="F1553" s="82"/>
      <c r="G1553" s="82"/>
      <c r="H1553" s="82"/>
      <c r="I1553" s="119"/>
      <c r="J1553" s="362"/>
      <c r="K1553" s="362"/>
      <c r="L1553" s="82"/>
    </row>
    <row r="1554" spans="1:12" s="5" customFormat="1" ht="16.5" customHeight="1" x14ac:dyDescent="0.3">
      <c r="A1554" s="81"/>
      <c r="B1554" s="219"/>
      <c r="C1554" s="247"/>
      <c r="D1554" s="263"/>
      <c r="E1554" s="300"/>
      <c r="F1554" s="82"/>
      <c r="G1554" s="82"/>
      <c r="H1554" s="82"/>
      <c r="I1554" s="118" t="s">
        <v>18</v>
      </c>
      <c r="J1554" s="124"/>
      <c r="K1554" s="125">
        <f>J1548-K1550</f>
        <v>4425840</v>
      </c>
      <c r="L1554" s="123"/>
    </row>
    <row r="1555" spans="1:12" s="5" customFormat="1" ht="7.5" customHeight="1" x14ac:dyDescent="0.25">
      <c r="A1555" s="126"/>
      <c r="B1555" s="220"/>
      <c r="C1555" s="220"/>
      <c r="D1555" s="221"/>
      <c r="E1555" s="305"/>
      <c r="F1555" s="319"/>
      <c r="G1555" s="82"/>
      <c r="H1555" s="82"/>
      <c r="I1555" s="128"/>
      <c r="J1555" s="127"/>
      <c r="K1555" s="319"/>
      <c r="L1555" s="116"/>
    </row>
    <row r="1556" spans="1:12" s="5" customFormat="1" ht="13.5" customHeight="1" x14ac:dyDescent="0.25">
      <c r="A1556" s="81"/>
      <c r="B1556" s="221" t="s">
        <v>19</v>
      </c>
      <c r="C1556" s="220"/>
      <c r="D1556" s="221"/>
      <c r="E1556" s="300"/>
      <c r="F1556" s="82"/>
      <c r="G1556" s="82"/>
      <c r="H1556" s="187"/>
      <c r="I1556" s="188" t="s">
        <v>29</v>
      </c>
      <c r="J1556" s="368" t="str">
        <f>J1518</f>
        <v>NOVI / CONDRO</v>
      </c>
      <c r="K1556" s="369"/>
      <c r="L1556" s="82"/>
    </row>
    <row r="1557" spans="1:12" s="5" customFormat="1" ht="13.5" customHeight="1" x14ac:dyDescent="0.25">
      <c r="A1557" s="126"/>
      <c r="B1557" s="222"/>
      <c r="C1557" s="248"/>
      <c r="D1557" s="221"/>
      <c r="E1557" s="300"/>
      <c r="F1557" s="82"/>
      <c r="G1557" s="82"/>
      <c r="H1557" s="187"/>
      <c r="I1557" s="189" t="s">
        <v>28</v>
      </c>
      <c r="J1557" s="368"/>
      <c r="K1557" s="369"/>
      <c r="L1557" s="116"/>
    </row>
    <row r="1558" spans="1:12" s="5" customFormat="1" ht="7.5" customHeight="1" x14ac:dyDescent="0.25">
      <c r="A1558" s="126"/>
      <c r="B1558" s="222"/>
      <c r="C1558" s="248"/>
      <c r="D1558" s="221"/>
      <c r="E1558" s="300"/>
      <c r="F1558" s="82"/>
      <c r="G1558" s="82"/>
      <c r="H1558" s="187"/>
      <c r="I1558" s="189"/>
      <c r="J1558" s="191"/>
      <c r="K1558" s="191"/>
      <c r="L1558" s="116"/>
    </row>
    <row r="1559" spans="1:12" ht="7.5" customHeight="1" x14ac:dyDescent="0.25">
      <c r="A1559" s="129"/>
      <c r="B1559" s="223"/>
      <c r="C1559" s="223"/>
      <c r="D1559" s="266"/>
      <c r="E1559" s="306"/>
      <c r="F1559" s="130"/>
      <c r="G1559" s="130"/>
      <c r="H1559" s="130"/>
      <c r="I1559" s="131"/>
      <c r="J1559" s="131"/>
      <c r="K1559" s="130"/>
      <c r="L1559" s="130"/>
    </row>
    <row r="1560" spans="1:12" s="5" customFormat="1" ht="16.5" customHeight="1" x14ac:dyDescent="0.3">
      <c r="A1560" s="132"/>
      <c r="B1560" s="224" t="s">
        <v>0</v>
      </c>
      <c r="C1560" s="249"/>
      <c r="D1560" s="282" t="str">
        <f>D1522</f>
        <v>AM</v>
      </c>
      <c r="E1560" s="317">
        <f>E1484</f>
        <v>22090014</v>
      </c>
      <c r="F1560" s="133"/>
      <c r="G1560" s="134" t="s">
        <v>2</v>
      </c>
      <c r="H1560" s="370" t="str">
        <f>H1522</f>
        <v>CV  WISUDA</v>
      </c>
      <c r="I1560" s="370"/>
      <c r="J1560" s="370"/>
      <c r="K1560" s="371"/>
      <c r="L1560" s="135"/>
    </row>
    <row r="1561" spans="1:12" s="5" customFormat="1" ht="7.5" customHeight="1" x14ac:dyDescent="0.3">
      <c r="A1561" s="132"/>
      <c r="B1561" s="225"/>
      <c r="C1561" s="250"/>
      <c r="D1561" s="257"/>
      <c r="E1561" s="308"/>
      <c r="F1561" s="374" t="s">
        <v>3</v>
      </c>
      <c r="G1561" s="136"/>
      <c r="H1561" s="372"/>
      <c r="I1561" s="372"/>
      <c r="J1561" s="372"/>
      <c r="K1561" s="373"/>
      <c r="L1561" s="135"/>
    </row>
    <row r="1562" spans="1:12" s="5" customFormat="1" ht="16.5" customHeight="1" x14ac:dyDescent="0.3">
      <c r="A1562" s="132"/>
      <c r="B1562" s="224" t="s">
        <v>4</v>
      </c>
      <c r="C1562" s="249"/>
      <c r="D1562" s="375">
        <f>D1524</f>
        <v>44816</v>
      </c>
      <c r="E1562" s="376"/>
      <c r="F1562" s="374"/>
      <c r="G1562" s="137"/>
      <c r="H1562" s="377"/>
      <c r="I1562" s="377"/>
      <c r="J1562" s="377"/>
      <c r="K1562" s="378"/>
      <c r="L1562" s="137"/>
    </row>
    <row r="1563" spans="1:12" s="5" customFormat="1" ht="7.5" customHeight="1" x14ac:dyDescent="0.3">
      <c r="A1563" s="132"/>
      <c r="B1563" s="225"/>
      <c r="C1563" s="250"/>
      <c r="D1563" s="257"/>
      <c r="E1563" s="308"/>
      <c r="F1563" s="374"/>
      <c r="G1563" s="137"/>
      <c r="H1563" s="379" t="str">
        <f>H1525</f>
        <v>PURWOKERTO</v>
      </c>
      <c r="I1563" s="379"/>
      <c r="J1563" s="379"/>
      <c r="K1563" s="380"/>
      <c r="L1563" s="138"/>
    </row>
    <row r="1564" spans="1:12" s="5" customFormat="1" ht="16.5" customHeight="1" x14ac:dyDescent="0.4">
      <c r="A1564" s="132"/>
      <c r="B1564" s="224" t="s">
        <v>5</v>
      </c>
      <c r="C1564" s="249"/>
      <c r="D1564" s="283" t="str">
        <f>D1526</f>
        <v>KO 0964</v>
      </c>
      <c r="E1564" s="307"/>
      <c r="F1564" s="139"/>
      <c r="G1564" s="140"/>
      <c r="H1564" s="381"/>
      <c r="I1564" s="381"/>
      <c r="J1564" s="381"/>
      <c r="K1564" s="382"/>
      <c r="L1564" s="138"/>
    </row>
    <row r="1565" spans="1:12" s="5" customFormat="1" ht="7.5" customHeight="1" x14ac:dyDescent="0.45">
      <c r="A1565" s="132"/>
      <c r="B1565" s="226"/>
      <c r="C1565" s="251"/>
      <c r="D1565" s="267"/>
      <c r="E1565" s="309"/>
      <c r="F1565" s="141"/>
      <c r="G1565" s="133"/>
      <c r="H1565" s="133"/>
      <c r="I1565" s="142"/>
      <c r="J1565" s="142"/>
      <c r="K1565" s="143"/>
      <c r="L1565" s="133"/>
    </row>
    <row r="1566" spans="1:12" s="5" customFormat="1" ht="14.25" thickBot="1" x14ac:dyDescent="0.3">
      <c r="A1566" s="132"/>
      <c r="B1566" s="227" t="s">
        <v>6</v>
      </c>
      <c r="C1566" s="227" t="s">
        <v>7</v>
      </c>
      <c r="D1566" s="284" t="s">
        <v>8</v>
      </c>
      <c r="E1566" s="268"/>
      <c r="F1566" s="145" t="s">
        <v>9</v>
      </c>
      <c r="G1566" s="146"/>
      <c r="H1566" s="144" t="s">
        <v>10</v>
      </c>
      <c r="I1566" s="147" t="s">
        <v>11</v>
      </c>
      <c r="J1566" s="147" t="s">
        <v>12</v>
      </c>
      <c r="K1566" s="148" t="s">
        <v>13</v>
      </c>
      <c r="L1566" s="149"/>
    </row>
    <row r="1567" spans="1:12" s="5" customFormat="1" ht="9.9499999999999993" customHeight="1" thickTop="1" x14ac:dyDescent="0.25">
      <c r="A1567" s="132"/>
      <c r="B1567" s="228"/>
      <c r="C1567" s="252"/>
      <c r="D1567" s="285"/>
      <c r="E1567" s="269"/>
      <c r="F1567" s="151"/>
      <c r="G1567" s="152"/>
      <c r="H1567" s="150"/>
      <c r="I1567" s="153"/>
      <c r="J1567" s="153"/>
      <c r="K1567" s="154"/>
      <c r="L1567" s="149"/>
    </row>
    <row r="1568" spans="1:12" s="5" customFormat="1" ht="14.1" customHeight="1" x14ac:dyDescent="0.25">
      <c r="A1568" s="155">
        <v>1</v>
      </c>
      <c r="B1568" s="193">
        <f t="shared" ref="B1568:D1568" si="504">B1530</f>
        <v>10</v>
      </c>
      <c r="C1568" s="193" t="str">
        <f t="shared" si="504"/>
        <v>LSN</v>
      </c>
      <c r="D1568" s="286">
        <f t="shared" si="504"/>
        <v>0</v>
      </c>
      <c r="E1568" s="310" t="str">
        <f>E1492</f>
        <v>STAPLER KENKO HD-10</v>
      </c>
      <c r="F1568" s="156"/>
      <c r="G1568" s="157"/>
      <c r="H1568" s="158">
        <f t="shared" ref="H1568:J1568" si="505">H1530</f>
        <v>87000</v>
      </c>
      <c r="I1568" s="159">
        <f t="shared" si="505"/>
        <v>0.1</v>
      </c>
      <c r="J1568" s="159">
        <f t="shared" si="505"/>
        <v>0</v>
      </c>
      <c r="K1568" s="160">
        <f t="shared" ref="K1568:K1583" si="506">(B1568*H1568-((B1568*H1568)*I1568))-((B1568*H1568-((B1568*H1568)*I1568))*J1568)</f>
        <v>783000</v>
      </c>
      <c r="L1568" s="149"/>
    </row>
    <row r="1569" spans="1:12" s="5" customFormat="1" ht="14.1" customHeight="1" x14ac:dyDescent="0.25">
      <c r="A1569" s="155">
        <v>2</v>
      </c>
      <c r="B1569" s="193">
        <f t="shared" ref="B1569:D1569" si="507">B1531</f>
        <v>24</v>
      </c>
      <c r="C1569" s="193" t="str">
        <f t="shared" si="507"/>
        <v>LSN</v>
      </c>
      <c r="D1569" s="286">
        <f t="shared" si="507"/>
        <v>0</v>
      </c>
      <c r="E1569" s="310" t="str">
        <f t="shared" ref="E1569:E1583" si="508">E1493</f>
        <v>GEL PEN KENKO K-1 HITAM</v>
      </c>
      <c r="F1569" s="156"/>
      <c r="G1569" s="157"/>
      <c r="H1569" s="158">
        <f t="shared" ref="H1569:J1569" si="509">H1531</f>
        <v>39600</v>
      </c>
      <c r="I1569" s="159">
        <f t="shared" si="509"/>
        <v>0.1</v>
      </c>
      <c r="J1569" s="159">
        <f t="shared" si="509"/>
        <v>0</v>
      </c>
      <c r="K1569" s="160">
        <f t="shared" si="506"/>
        <v>855360</v>
      </c>
      <c r="L1569" s="149"/>
    </row>
    <row r="1570" spans="1:12" s="5" customFormat="1" ht="14.1" customHeight="1" x14ac:dyDescent="0.25">
      <c r="A1570" s="155">
        <v>3</v>
      </c>
      <c r="B1570" s="193">
        <f t="shared" ref="B1570:D1570" si="510">B1532</f>
        <v>50</v>
      </c>
      <c r="C1570" s="193" t="str">
        <f t="shared" si="510"/>
        <v>GRS</v>
      </c>
      <c r="D1570" s="286">
        <f t="shared" si="510"/>
        <v>1</v>
      </c>
      <c r="E1570" s="310" t="str">
        <f t="shared" si="508"/>
        <v>BINDER CLIP KENKO NO. 105</v>
      </c>
      <c r="F1570" s="156"/>
      <c r="G1570" s="157"/>
      <c r="H1570" s="158">
        <f t="shared" ref="H1570:J1570" si="511">H1532</f>
        <v>28800</v>
      </c>
      <c r="I1570" s="159">
        <f t="shared" si="511"/>
        <v>0.1</v>
      </c>
      <c r="J1570" s="159">
        <f t="shared" si="511"/>
        <v>0</v>
      </c>
      <c r="K1570" s="160">
        <f t="shared" si="506"/>
        <v>1296000</v>
      </c>
      <c r="L1570" s="149"/>
    </row>
    <row r="1571" spans="1:12" s="5" customFormat="1" ht="14.1" customHeight="1" x14ac:dyDescent="0.25">
      <c r="A1571" s="155">
        <v>4</v>
      </c>
      <c r="B1571" s="193">
        <f t="shared" ref="B1571:D1571" si="512">B1533</f>
        <v>20</v>
      </c>
      <c r="C1571" s="193" t="str">
        <f t="shared" si="512"/>
        <v>GRS</v>
      </c>
      <c r="D1571" s="286">
        <f t="shared" si="512"/>
        <v>1</v>
      </c>
      <c r="E1571" s="310" t="str">
        <f t="shared" si="508"/>
        <v>BINDER CLIP KENKO NO. 155</v>
      </c>
      <c r="F1571" s="156"/>
      <c r="G1571" s="157"/>
      <c r="H1571" s="158">
        <f t="shared" ref="H1571:J1571" si="513">H1533</f>
        <v>69000</v>
      </c>
      <c r="I1571" s="159">
        <f t="shared" si="513"/>
        <v>0.1</v>
      </c>
      <c r="J1571" s="159">
        <f t="shared" si="513"/>
        <v>0</v>
      </c>
      <c r="K1571" s="160">
        <f t="shared" si="506"/>
        <v>1242000</v>
      </c>
      <c r="L1571" s="149"/>
    </row>
    <row r="1572" spans="1:12" s="5" customFormat="1" ht="14.1" customHeight="1" x14ac:dyDescent="0.25">
      <c r="A1572" s="155">
        <v>5</v>
      </c>
      <c r="B1572" s="193">
        <f t="shared" ref="B1572:D1572" si="514">B1534</f>
        <v>11</v>
      </c>
      <c r="C1572" s="193" t="str">
        <f t="shared" si="514"/>
        <v>LSN</v>
      </c>
      <c r="D1572" s="286">
        <f t="shared" si="514"/>
        <v>0</v>
      </c>
      <c r="E1572" s="310" t="str">
        <f t="shared" si="508"/>
        <v>LEM CAIR 50 ML KENKO LG-50</v>
      </c>
      <c r="F1572" s="156"/>
      <c r="G1572" s="157"/>
      <c r="H1572" s="158">
        <f t="shared" ref="H1572:J1572" si="515">H1534</f>
        <v>25200</v>
      </c>
      <c r="I1572" s="159">
        <f t="shared" si="515"/>
        <v>0.1</v>
      </c>
      <c r="J1572" s="159">
        <f t="shared" si="515"/>
        <v>0</v>
      </c>
      <c r="K1572" s="160">
        <f t="shared" si="506"/>
        <v>249480</v>
      </c>
      <c r="L1572" s="149"/>
    </row>
    <row r="1573" spans="1:12" s="5" customFormat="1" ht="14.1" customHeight="1" x14ac:dyDescent="0.25">
      <c r="A1573" s="155">
        <v>6</v>
      </c>
      <c r="B1573" s="193">
        <f t="shared" ref="B1573:D1573" si="516">B1535</f>
        <v>0</v>
      </c>
      <c r="C1573" s="193">
        <f t="shared" si="516"/>
        <v>0</v>
      </c>
      <c r="D1573" s="286">
        <f t="shared" si="516"/>
        <v>0</v>
      </c>
      <c r="E1573" s="310">
        <f t="shared" si="508"/>
        <v>0</v>
      </c>
      <c r="F1573" s="156"/>
      <c r="G1573" s="157"/>
      <c r="H1573" s="158">
        <f t="shared" ref="H1573:J1573" si="517">H1535</f>
        <v>0</v>
      </c>
      <c r="I1573" s="159">
        <f t="shared" si="517"/>
        <v>0</v>
      </c>
      <c r="J1573" s="159">
        <f t="shared" si="517"/>
        <v>0</v>
      </c>
      <c r="K1573" s="160">
        <f t="shared" si="506"/>
        <v>0</v>
      </c>
      <c r="L1573" s="149"/>
    </row>
    <row r="1574" spans="1:12" s="5" customFormat="1" ht="14.1" customHeight="1" x14ac:dyDescent="0.25">
      <c r="A1574" s="155">
        <v>7</v>
      </c>
      <c r="B1574" s="193">
        <f t="shared" ref="B1574:D1574" si="518">B1536</f>
        <v>0</v>
      </c>
      <c r="C1574" s="193">
        <f t="shared" si="518"/>
        <v>0</v>
      </c>
      <c r="D1574" s="286">
        <f t="shared" si="518"/>
        <v>0</v>
      </c>
      <c r="E1574" s="310">
        <f t="shared" si="508"/>
        <v>0</v>
      </c>
      <c r="F1574" s="156"/>
      <c r="G1574" s="157"/>
      <c r="H1574" s="158">
        <f t="shared" ref="H1574:J1574" si="519">H1536</f>
        <v>0</v>
      </c>
      <c r="I1574" s="159">
        <f t="shared" si="519"/>
        <v>0</v>
      </c>
      <c r="J1574" s="159">
        <f t="shared" si="519"/>
        <v>0</v>
      </c>
      <c r="K1574" s="160">
        <f t="shared" si="506"/>
        <v>0</v>
      </c>
      <c r="L1574" s="149"/>
    </row>
    <row r="1575" spans="1:12" s="5" customFormat="1" ht="14.1" customHeight="1" x14ac:dyDescent="0.25">
      <c r="A1575" s="155">
        <v>8</v>
      </c>
      <c r="B1575" s="193">
        <f t="shared" ref="B1575:D1575" si="520">B1537</f>
        <v>0</v>
      </c>
      <c r="C1575" s="193">
        <f t="shared" si="520"/>
        <v>0</v>
      </c>
      <c r="D1575" s="286">
        <f t="shared" si="520"/>
        <v>0</v>
      </c>
      <c r="E1575" s="310">
        <f t="shared" si="508"/>
        <v>0</v>
      </c>
      <c r="F1575" s="156"/>
      <c r="G1575" s="157"/>
      <c r="H1575" s="158">
        <f t="shared" ref="H1575:J1575" si="521">H1537</f>
        <v>0</v>
      </c>
      <c r="I1575" s="159">
        <f t="shared" si="521"/>
        <v>0</v>
      </c>
      <c r="J1575" s="159">
        <f t="shared" si="521"/>
        <v>0</v>
      </c>
      <c r="K1575" s="160">
        <f t="shared" si="506"/>
        <v>0</v>
      </c>
      <c r="L1575" s="149"/>
    </row>
    <row r="1576" spans="1:12" s="5" customFormat="1" ht="14.1" customHeight="1" x14ac:dyDescent="0.25">
      <c r="A1576" s="155">
        <v>9</v>
      </c>
      <c r="B1576" s="193">
        <f t="shared" ref="B1576:D1576" si="522">B1538</f>
        <v>0</v>
      </c>
      <c r="C1576" s="193">
        <f t="shared" si="522"/>
        <v>0</v>
      </c>
      <c r="D1576" s="286">
        <f t="shared" si="522"/>
        <v>0</v>
      </c>
      <c r="E1576" s="310">
        <f t="shared" si="508"/>
        <v>0</v>
      </c>
      <c r="F1576" s="156"/>
      <c r="G1576" s="157"/>
      <c r="H1576" s="158">
        <f t="shared" ref="H1576:J1576" si="523">H1538</f>
        <v>0</v>
      </c>
      <c r="I1576" s="159">
        <f t="shared" si="523"/>
        <v>0</v>
      </c>
      <c r="J1576" s="159">
        <f t="shared" si="523"/>
        <v>0</v>
      </c>
      <c r="K1576" s="160">
        <f t="shared" si="506"/>
        <v>0</v>
      </c>
      <c r="L1576" s="149"/>
    </row>
    <row r="1577" spans="1:12" s="5" customFormat="1" ht="14.1" customHeight="1" x14ac:dyDescent="0.25">
      <c r="A1577" s="155">
        <v>10</v>
      </c>
      <c r="B1577" s="193">
        <f t="shared" ref="B1577:D1577" si="524">B1539</f>
        <v>0</v>
      </c>
      <c r="C1577" s="193">
        <f t="shared" si="524"/>
        <v>0</v>
      </c>
      <c r="D1577" s="286">
        <f t="shared" si="524"/>
        <v>0</v>
      </c>
      <c r="E1577" s="310">
        <f t="shared" si="508"/>
        <v>0</v>
      </c>
      <c r="F1577" s="156"/>
      <c r="G1577" s="157"/>
      <c r="H1577" s="158">
        <f t="shared" ref="H1577:J1577" si="525">H1539</f>
        <v>0</v>
      </c>
      <c r="I1577" s="159">
        <f t="shared" si="525"/>
        <v>0</v>
      </c>
      <c r="J1577" s="159">
        <f t="shared" si="525"/>
        <v>0</v>
      </c>
      <c r="K1577" s="160">
        <f t="shared" si="506"/>
        <v>0</v>
      </c>
      <c r="L1577" s="149"/>
    </row>
    <row r="1578" spans="1:12" s="5" customFormat="1" ht="14.1" customHeight="1" x14ac:dyDescent="0.25">
      <c r="A1578" s="155">
        <v>11</v>
      </c>
      <c r="B1578" s="193">
        <f t="shared" ref="B1578:D1578" si="526">B1540</f>
        <v>0</v>
      </c>
      <c r="C1578" s="193">
        <f t="shared" si="526"/>
        <v>0</v>
      </c>
      <c r="D1578" s="286">
        <f t="shared" si="526"/>
        <v>0</v>
      </c>
      <c r="E1578" s="310">
        <f t="shared" si="508"/>
        <v>0</v>
      </c>
      <c r="F1578" s="156"/>
      <c r="G1578" s="157"/>
      <c r="H1578" s="158">
        <f t="shared" ref="H1578:J1578" si="527">H1540</f>
        <v>0</v>
      </c>
      <c r="I1578" s="159">
        <f t="shared" si="527"/>
        <v>0</v>
      </c>
      <c r="J1578" s="159">
        <f t="shared" si="527"/>
        <v>0</v>
      </c>
      <c r="K1578" s="160">
        <f t="shared" si="506"/>
        <v>0</v>
      </c>
      <c r="L1578" s="149"/>
    </row>
    <row r="1579" spans="1:12" s="5" customFormat="1" ht="14.1" customHeight="1" x14ac:dyDescent="0.25">
      <c r="A1579" s="155">
        <v>12</v>
      </c>
      <c r="B1579" s="193">
        <f t="shared" ref="B1579:D1579" si="528">B1541</f>
        <v>0</v>
      </c>
      <c r="C1579" s="193">
        <f t="shared" si="528"/>
        <v>0</v>
      </c>
      <c r="D1579" s="286">
        <f t="shared" si="528"/>
        <v>0</v>
      </c>
      <c r="E1579" s="310">
        <f t="shared" si="508"/>
        <v>0</v>
      </c>
      <c r="F1579" s="156"/>
      <c r="G1579" s="157"/>
      <c r="H1579" s="158">
        <f t="shared" ref="H1579:J1579" si="529">H1541</f>
        <v>0</v>
      </c>
      <c r="I1579" s="159">
        <f t="shared" si="529"/>
        <v>0</v>
      </c>
      <c r="J1579" s="159">
        <f t="shared" si="529"/>
        <v>0</v>
      </c>
      <c r="K1579" s="160">
        <f t="shared" si="506"/>
        <v>0</v>
      </c>
      <c r="L1579" s="149"/>
    </row>
    <row r="1580" spans="1:12" s="5" customFormat="1" ht="14.1" customHeight="1" x14ac:dyDescent="0.25">
      <c r="A1580" s="155">
        <v>13</v>
      </c>
      <c r="B1580" s="193">
        <f t="shared" ref="B1580:D1580" si="530">B1542</f>
        <v>0</v>
      </c>
      <c r="C1580" s="193">
        <f t="shared" si="530"/>
        <v>0</v>
      </c>
      <c r="D1580" s="286">
        <f t="shared" si="530"/>
        <v>0</v>
      </c>
      <c r="E1580" s="310">
        <f t="shared" si="508"/>
        <v>0</v>
      </c>
      <c r="F1580" s="156"/>
      <c r="G1580" s="157"/>
      <c r="H1580" s="158">
        <f t="shared" ref="H1580:J1580" si="531">H1542</f>
        <v>0</v>
      </c>
      <c r="I1580" s="159">
        <f t="shared" si="531"/>
        <v>0</v>
      </c>
      <c r="J1580" s="159">
        <f t="shared" si="531"/>
        <v>0</v>
      </c>
      <c r="K1580" s="160">
        <f t="shared" si="506"/>
        <v>0</v>
      </c>
      <c r="L1580" s="149"/>
    </row>
    <row r="1581" spans="1:12" s="5" customFormat="1" ht="14.1" customHeight="1" x14ac:dyDescent="0.25">
      <c r="A1581" s="155">
        <v>14</v>
      </c>
      <c r="B1581" s="193">
        <f t="shared" ref="B1581:D1581" si="532">B1543</f>
        <v>0</v>
      </c>
      <c r="C1581" s="193">
        <f t="shared" si="532"/>
        <v>0</v>
      </c>
      <c r="D1581" s="286">
        <f t="shared" si="532"/>
        <v>0</v>
      </c>
      <c r="E1581" s="310">
        <f t="shared" si="508"/>
        <v>0</v>
      </c>
      <c r="F1581" s="156"/>
      <c r="G1581" s="157"/>
      <c r="H1581" s="158">
        <f t="shared" ref="H1581:J1581" si="533">H1543</f>
        <v>0</v>
      </c>
      <c r="I1581" s="159">
        <f t="shared" si="533"/>
        <v>0</v>
      </c>
      <c r="J1581" s="159">
        <f t="shared" si="533"/>
        <v>0</v>
      </c>
      <c r="K1581" s="160">
        <f t="shared" si="506"/>
        <v>0</v>
      </c>
      <c r="L1581" s="149"/>
    </row>
    <row r="1582" spans="1:12" s="5" customFormat="1" ht="14.1" customHeight="1" x14ac:dyDescent="0.25">
      <c r="A1582" s="155">
        <v>15</v>
      </c>
      <c r="B1582" s="193">
        <f t="shared" ref="B1582:D1582" si="534">B1544</f>
        <v>0</v>
      </c>
      <c r="C1582" s="193">
        <f t="shared" si="534"/>
        <v>0</v>
      </c>
      <c r="D1582" s="286">
        <f t="shared" si="534"/>
        <v>0</v>
      </c>
      <c r="E1582" s="310">
        <f t="shared" si="508"/>
        <v>0</v>
      </c>
      <c r="F1582" s="156"/>
      <c r="G1582" s="157"/>
      <c r="H1582" s="158">
        <f t="shared" ref="H1582:J1582" si="535">H1544</f>
        <v>0</v>
      </c>
      <c r="I1582" s="159">
        <f t="shared" si="535"/>
        <v>0</v>
      </c>
      <c r="J1582" s="159">
        <f t="shared" si="535"/>
        <v>0</v>
      </c>
      <c r="K1582" s="160">
        <f t="shared" si="506"/>
        <v>0</v>
      </c>
      <c r="L1582" s="149"/>
    </row>
    <row r="1583" spans="1:12" s="5" customFormat="1" ht="14.1" customHeight="1" x14ac:dyDescent="0.25">
      <c r="A1583" s="155">
        <v>16</v>
      </c>
      <c r="B1583" s="193">
        <f t="shared" ref="B1583:D1583" si="536">B1545</f>
        <v>0</v>
      </c>
      <c r="C1583" s="193">
        <f t="shared" si="536"/>
        <v>0</v>
      </c>
      <c r="D1583" s="286">
        <f t="shared" si="536"/>
        <v>0</v>
      </c>
      <c r="E1583" s="310">
        <f t="shared" si="508"/>
        <v>0</v>
      </c>
      <c r="F1583" s="156"/>
      <c r="G1583" s="157"/>
      <c r="H1583" s="158">
        <f t="shared" ref="H1583:J1583" si="537">H1545</f>
        <v>0</v>
      </c>
      <c r="I1583" s="159">
        <f t="shared" si="537"/>
        <v>0</v>
      </c>
      <c r="J1583" s="159">
        <f t="shared" si="537"/>
        <v>0</v>
      </c>
      <c r="K1583" s="160">
        <f t="shared" si="506"/>
        <v>0</v>
      </c>
      <c r="L1583" s="149"/>
    </row>
    <row r="1584" spans="1:12" s="5" customFormat="1" ht="9.9499999999999993" customHeight="1" x14ac:dyDescent="0.25">
      <c r="A1584" s="132"/>
      <c r="B1584" s="229"/>
      <c r="C1584" s="229"/>
      <c r="D1584" s="287"/>
      <c r="E1584" s="312"/>
      <c r="F1584" s="161"/>
      <c r="G1584" s="162"/>
      <c r="H1584" s="163"/>
      <c r="I1584" s="164"/>
      <c r="J1584" s="164"/>
      <c r="K1584" s="165"/>
      <c r="L1584" s="149"/>
    </row>
    <row r="1585" spans="1:12" s="5" customFormat="1" ht="5.0999999999999996" customHeight="1" x14ac:dyDescent="0.25">
      <c r="A1585" s="132"/>
      <c r="B1585" s="230"/>
      <c r="C1585" s="230"/>
      <c r="D1585" s="235"/>
      <c r="E1585" s="313"/>
      <c r="F1585" s="167"/>
      <c r="G1585" s="167"/>
      <c r="H1585" s="167"/>
      <c r="I1585" s="168"/>
      <c r="J1585" s="383"/>
      <c r="K1585" s="358"/>
      <c r="L1585" s="133"/>
    </row>
    <row r="1586" spans="1:12" s="5" customFormat="1" ht="16.5" customHeight="1" x14ac:dyDescent="0.3">
      <c r="A1586" s="132"/>
      <c r="B1586" s="231"/>
      <c r="C1586" s="231"/>
      <c r="D1586" s="267"/>
      <c r="E1586" s="309"/>
      <c r="F1586" s="133"/>
      <c r="G1586" s="133"/>
      <c r="H1586" s="133"/>
      <c r="I1586" s="169" t="s">
        <v>14</v>
      </c>
      <c r="J1586" s="384">
        <f>SUM(K1568:K1583)</f>
        <v>4425840</v>
      </c>
      <c r="K1586" s="385"/>
      <c r="L1586" s="149"/>
    </row>
    <row r="1587" spans="1:12" s="5" customFormat="1" ht="5.0999999999999996" customHeight="1" x14ac:dyDescent="0.3">
      <c r="A1587" s="132"/>
      <c r="B1587" s="231"/>
      <c r="C1587" s="231"/>
      <c r="D1587" s="267"/>
      <c r="E1587" s="309"/>
      <c r="F1587" s="133"/>
      <c r="G1587" s="133"/>
      <c r="H1587" s="133"/>
      <c r="I1587" s="170"/>
      <c r="J1587" s="386"/>
      <c r="K1587" s="386"/>
      <c r="L1587" s="133"/>
    </row>
    <row r="1588" spans="1:12" s="5" customFormat="1" ht="16.5" customHeight="1" x14ac:dyDescent="0.3">
      <c r="A1588" s="132"/>
      <c r="B1588" s="231"/>
      <c r="C1588" s="231"/>
      <c r="D1588" s="267"/>
      <c r="E1588" s="309"/>
      <c r="F1588" s="133"/>
      <c r="G1588" s="133"/>
      <c r="H1588" s="133"/>
      <c r="I1588" s="169" t="s">
        <v>15</v>
      </c>
      <c r="J1588" s="171">
        <f>J1550</f>
        <v>0</v>
      </c>
      <c r="K1588" s="172">
        <f>J1586*J1588</f>
        <v>0</v>
      </c>
      <c r="L1588" s="173"/>
    </row>
    <row r="1589" spans="1:12" s="5" customFormat="1" ht="5.0999999999999996" customHeight="1" x14ac:dyDescent="0.3">
      <c r="A1589" s="132"/>
      <c r="B1589" s="231"/>
      <c r="C1589" s="231"/>
      <c r="D1589" s="267"/>
      <c r="E1589" s="309"/>
      <c r="F1589" s="133"/>
      <c r="G1589" s="133"/>
      <c r="H1589" s="133"/>
      <c r="I1589" s="170"/>
      <c r="J1589" s="358"/>
      <c r="K1589" s="358"/>
      <c r="L1589" s="133"/>
    </row>
    <row r="1590" spans="1:12" s="5" customFormat="1" ht="16.5" customHeight="1" x14ac:dyDescent="0.3">
      <c r="A1590" s="132"/>
      <c r="B1590" s="232" t="s">
        <v>16</v>
      </c>
      <c r="C1590" s="232"/>
      <c r="D1590" s="267"/>
      <c r="E1590" s="309" t="s">
        <v>17</v>
      </c>
      <c r="F1590" s="133"/>
      <c r="G1590" s="133"/>
      <c r="H1590" s="133"/>
      <c r="I1590" s="169" t="s">
        <v>27</v>
      </c>
      <c r="J1590" s="356">
        <f>((J1586/1.11)+(K1588/1.11))*11%</f>
        <v>438596.75675675675</v>
      </c>
      <c r="K1590" s="357"/>
      <c r="L1590" s="174"/>
    </row>
    <row r="1591" spans="1:12" s="5" customFormat="1" ht="5.0999999999999996" customHeight="1" x14ac:dyDescent="0.3">
      <c r="A1591" s="132"/>
      <c r="B1591" s="231"/>
      <c r="C1591" s="231"/>
      <c r="D1591" s="267"/>
      <c r="E1591" s="309"/>
      <c r="F1591" s="133"/>
      <c r="G1591" s="133"/>
      <c r="H1591" s="133"/>
      <c r="I1591" s="170"/>
      <c r="J1591" s="358"/>
      <c r="K1591" s="358"/>
      <c r="L1591" s="133"/>
    </row>
    <row r="1592" spans="1:12" s="5" customFormat="1" ht="16.5" customHeight="1" x14ac:dyDescent="0.3">
      <c r="A1592" s="132"/>
      <c r="B1592" s="233"/>
      <c r="C1592" s="253"/>
      <c r="D1592" s="267"/>
      <c r="E1592" s="309"/>
      <c r="F1592" s="133"/>
      <c r="G1592" s="133"/>
      <c r="H1592" s="133"/>
      <c r="I1592" s="169" t="s">
        <v>18</v>
      </c>
      <c r="J1592" s="175"/>
      <c r="K1592" s="176">
        <f>J1586-K1588</f>
        <v>4425840</v>
      </c>
      <c r="L1592" s="174"/>
    </row>
    <row r="1593" spans="1:12" s="5" customFormat="1" ht="7.5" customHeight="1" x14ac:dyDescent="0.25">
      <c r="A1593" s="177"/>
      <c r="B1593" s="234"/>
      <c r="C1593" s="234"/>
      <c r="D1593" s="235"/>
      <c r="E1593" s="314"/>
      <c r="F1593" s="318"/>
      <c r="G1593" s="133"/>
      <c r="H1593" s="133"/>
      <c r="I1593" s="179"/>
      <c r="J1593" s="178"/>
      <c r="K1593" s="318"/>
      <c r="L1593" s="167"/>
    </row>
    <row r="1594" spans="1:12" s="5" customFormat="1" ht="13.5" customHeight="1" x14ac:dyDescent="0.25">
      <c r="A1594" s="132"/>
      <c r="B1594" s="235" t="s">
        <v>19</v>
      </c>
      <c r="C1594" s="234"/>
      <c r="D1594" s="235"/>
      <c r="E1594" s="309"/>
      <c r="F1594" s="133"/>
      <c r="G1594" s="133"/>
      <c r="H1594" s="184"/>
      <c r="I1594" s="185" t="s">
        <v>29</v>
      </c>
      <c r="J1594" s="359" t="str">
        <f>J1556</f>
        <v>NOVI / CONDRO</v>
      </c>
      <c r="K1594" s="360"/>
      <c r="L1594" s="133"/>
    </row>
    <row r="1595" spans="1:12" s="5" customFormat="1" ht="13.5" customHeight="1" x14ac:dyDescent="0.25">
      <c r="A1595" s="177"/>
      <c r="B1595" s="236"/>
      <c r="C1595" s="254"/>
      <c r="D1595" s="235"/>
      <c r="E1595" s="309"/>
      <c r="F1595" s="133"/>
      <c r="G1595" s="133"/>
      <c r="H1595" s="184"/>
      <c r="I1595" s="186" t="s">
        <v>28</v>
      </c>
      <c r="J1595" s="359"/>
      <c r="K1595" s="360"/>
      <c r="L1595" s="167"/>
    </row>
    <row r="1596" spans="1:12" s="5" customFormat="1" ht="7.5" customHeight="1" x14ac:dyDescent="0.25">
      <c r="A1596" s="177"/>
      <c r="B1596" s="236"/>
      <c r="C1596" s="254"/>
      <c r="D1596" s="235"/>
      <c r="E1596" s="309"/>
      <c r="F1596" s="133"/>
      <c r="G1596" s="133"/>
      <c r="H1596" s="184"/>
      <c r="I1596" s="186"/>
      <c r="J1596" s="190"/>
      <c r="K1596" s="190"/>
      <c r="L1596" s="167"/>
    </row>
    <row r="1597" spans="1:12" ht="7.5" customHeight="1" x14ac:dyDescent="0.25">
      <c r="A1597" s="1"/>
      <c r="I1597" s="3"/>
      <c r="J1597" s="3"/>
    </row>
    <row r="1598" spans="1:12" s="5" customFormat="1" ht="16.5" customHeight="1" x14ac:dyDescent="0.3">
      <c r="A1598" s="4"/>
      <c r="B1598" s="195" t="s">
        <v>0</v>
      </c>
      <c r="C1598" s="237"/>
      <c r="D1598" s="270" t="s">
        <v>1</v>
      </c>
      <c r="E1598" s="315">
        <f>E1484+1</f>
        <v>22090015</v>
      </c>
      <c r="G1598" s="6" t="s">
        <v>2</v>
      </c>
      <c r="H1598" s="387" t="s">
        <v>30</v>
      </c>
      <c r="I1598" s="387"/>
      <c r="J1598" s="387"/>
      <c r="K1598" s="388"/>
      <c r="L1598" s="7"/>
    </row>
    <row r="1599" spans="1:12" s="5" customFormat="1" ht="7.5" customHeight="1" x14ac:dyDescent="0.3">
      <c r="A1599" s="4"/>
      <c r="B1599" s="196"/>
      <c r="C1599" s="238"/>
      <c r="D1599" s="255"/>
      <c r="E1599" s="290"/>
      <c r="F1599" s="391" t="s">
        <v>3</v>
      </c>
      <c r="G1599" s="8"/>
      <c r="H1599" s="389"/>
      <c r="I1599" s="389"/>
      <c r="J1599" s="389"/>
      <c r="K1599" s="390"/>
      <c r="L1599" s="7"/>
    </row>
    <row r="1600" spans="1:12" s="5" customFormat="1" ht="16.5" customHeight="1" x14ac:dyDescent="0.3">
      <c r="A1600" s="4"/>
      <c r="B1600" s="195" t="s">
        <v>4</v>
      </c>
      <c r="C1600" s="237"/>
      <c r="D1600" s="392">
        <v>44817</v>
      </c>
      <c r="E1600" s="393"/>
      <c r="F1600" s="391"/>
      <c r="G1600" s="9"/>
      <c r="H1600" s="394" t="s">
        <v>31</v>
      </c>
      <c r="I1600" s="394"/>
      <c r="J1600" s="394"/>
      <c r="K1600" s="395"/>
      <c r="L1600" s="9"/>
    </row>
    <row r="1601" spans="1:12" s="5" customFormat="1" ht="7.5" customHeight="1" x14ac:dyDescent="0.3">
      <c r="A1601" s="4"/>
      <c r="B1601" s="196"/>
      <c r="C1601" s="238"/>
      <c r="D1601" s="255"/>
      <c r="E1601" s="290"/>
      <c r="F1601" s="391"/>
      <c r="G1601" s="9"/>
      <c r="H1601" s="396" t="s">
        <v>32</v>
      </c>
      <c r="I1601" s="396"/>
      <c r="J1601" s="396"/>
      <c r="K1601" s="397"/>
      <c r="L1601" s="10"/>
    </row>
    <row r="1602" spans="1:12" s="5" customFormat="1" ht="16.5" customHeight="1" x14ac:dyDescent="0.4">
      <c r="A1602" s="4"/>
      <c r="B1602" s="195" t="s">
        <v>5</v>
      </c>
      <c r="C1602" s="237"/>
      <c r="D1602" s="271" t="s">
        <v>96</v>
      </c>
      <c r="E1602" s="289"/>
      <c r="F1602" s="11"/>
      <c r="G1602" s="12"/>
      <c r="H1602" s="398"/>
      <c r="I1602" s="398"/>
      <c r="J1602" s="398"/>
      <c r="K1602" s="399"/>
      <c r="L1602" s="10"/>
    </row>
    <row r="1603" spans="1:12" s="5" customFormat="1" ht="7.5" customHeight="1" x14ac:dyDescent="0.45">
      <c r="A1603" s="4"/>
      <c r="B1603" s="197"/>
      <c r="C1603" s="239"/>
      <c r="D1603" s="259"/>
      <c r="E1603" s="291"/>
      <c r="F1603" s="13"/>
      <c r="I1603" s="14"/>
      <c r="J1603" s="14"/>
      <c r="K1603" s="15"/>
    </row>
    <row r="1604" spans="1:12" s="5" customFormat="1" ht="14.25" thickBot="1" x14ac:dyDescent="0.3">
      <c r="A1604" s="4"/>
      <c r="B1604" s="198" t="s">
        <v>6</v>
      </c>
      <c r="C1604" s="198" t="s">
        <v>7</v>
      </c>
      <c r="D1604" s="272" t="s">
        <v>8</v>
      </c>
      <c r="E1604" s="260"/>
      <c r="F1604" s="17" t="s">
        <v>9</v>
      </c>
      <c r="G1604" s="18"/>
      <c r="H1604" s="16" t="s">
        <v>10</v>
      </c>
      <c r="I1604" s="19" t="s">
        <v>11</v>
      </c>
      <c r="J1604" s="19" t="s">
        <v>12</v>
      </c>
      <c r="K1604" s="20" t="s">
        <v>13</v>
      </c>
      <c r="L1604" s="21"/>
    </row>
    <row r="1605" spans="1:12" s="5" customFormat="1" ht="9.9499999999999993" customHeight="1" thickTop="1" x14ac:dyDescent="0.25">
      <c r="A1605" s="4"/>
      <c r="B1605" s="199"/>
      <c r="C1605" s="240"/>
      <c r="D1605" s="273"/>
      <c r="E1605" s="261"/>
      <c r="F1605" s="23"/>
      <c r="G1605" s="24"/>
      <c r="H1605" s="22"/>
      <c r="I1605" s="25"/>
      <c r="J1605" s="25"/>
      <c r="K1605" s="26"/>
      <c r="L1605" s="21"/>
    </row>
    <row r="1606" spans="1:12" s="5" customFormat="1" ht="14.1" customHeight="1" x14ac:dyDescent="0.25">
      <c r="A1606" s="27">
        <v>1</v>
      </c>
      <c r="B1606" s="200">
        <v>72</v>
      </c>
      <c r="C1606" s="200" t="s">
        <v>34</v>
      </c>
      <c r="D1606" s="274">
        <v>1</v>
      </c>
      <c r="E1606" s="292" t="s">
        <v>92</v>
      </c>
      <c r="F1606" s="28"/>
      <c r="G1606" s="29"/>
      <c r="H1606" s="30">
        <v>54300</v>
      </c>
      <c r="I1606" s="31">
        <v>0.13500000000000001</v>
      </c>
      <c r="J1606" s="31"/>
      <c r="K1606" s="32">
        <f t="shared" ref="K1606:K1621" si="538">(B1606*H1606-((B1606*H1606)*I1606))-((B1606*H1606-((B1606*H1606)*I1606))*J1606)</f>
        <v>3381804</v>
      </c>
      <c r="L1606" s="21"/>
    </row>
    <row r="1607" spans="1:12" s="5" customFormat="1" ht="14.1" customHeight="1" x14ac:dyDescent="0.25">
      <c r="A1607" s="27">
        <v>2</v>
      </c>
      <c r="B1607" s="200">
        <v>100</v>
      </c>
      <c r="C1607" s="200" t="s">
        <v>49</v>
      </c>
      <c r="D1607" s="274">
        <v>2</v>
      </c>
      <c r="E1607" s="292" t="s">
        <v>97</v>
      </c>
      <c r="F1607" s="28"/>
      <c r="G1607" s="29"/>
      <c r="H1607" s="30">
        <v>28300</v>
      </c>
      <c r="I1607" s="31">
        <v>0.13500000000000001</v>
      </c>
      <c r="J1607" s="31"/>
      <c r="K1607" s="32">
        <f t="shared" si="538"/>
        <v>2447950</v>
      </c>
      <c r="L1607" s="21"/>
    </row>
    <row r="1608" spans="1:12" s="5" customFormat="1" ht="14.1" customHeight="1" x14ac:dyDescent="0.25">
      <c r="A1608" s="27">
        <v>3</v>
      </c>
      <c r="B1608" s="200">
        <v>50</v>
      </c>
      <c r="C1608" s="200" t="s">
        <v>49</v>
      </c>
      <c r="D1608" s="274">
        <v>1</v>
      </c>
      <c r="E1608" s="292" t="s">
        <v>98</v>
      </c>
      <c r="F1608" s="28"/>
      <c r="G1608" s="29"/>
      <c r="H1608" s="30">
        <v>34100</v>
      </c>
      <c r="I1608" s="31">
        <v>0.13500000000000001</v>
      </c>
      <c r="J1608" s="31"/>
      <c r="K1608" s="32">
        <f t="shared" si="538"/>
        <v>1474825</v>
      </c>
      <c r="L1608" s="21"/>
    </row>
    <row r="1609" spans="1:12" s="5" customFormat="1" ht="14.1" customHeight="1" x14ac:dyDescent="0.25">
      <c r="A1609" s="27">
        <v>4</v>
      </c>
      <c r="B1609" s="200">
        <v>500</v>
      </c>
      <c r="C1609" s="200" t="s">
        <v>43</v>
      </c>
      <c r="D1609" s="274">
        <v>1</v>
      </c>
      <c r="E1609" s="292" t="s">
        <v>99</v>
      </c>
      <c r="F1609" s="28"/>
      <c r="G1609" s="29"/>
      <c r="H1609" s="30">
        <v>2100</v>
      </c>
      <c r="I1609" s="31">
        <v>0.13500000000000001</v>
      </c>
      <c r="J1609" s="31"/>
      <c r="K1609" s="32">
        <f t="shared" si="538"/>
        <v>908250</v>
      </c>
      <c r="L1609" s="21"/>
    </row>
    <row r="1610" spans="1:12" s="5" customFormat="1" ht="14.1" customHeight="1" x14ac:dyDescent="0.25">
      <c r="A1610" s="27">
        <v>5</v>
      </c>
      <c r="B1610" s="200"/>
      <c r="C1610" s="200"/>
      <c r="D1610" s="274"/>
      <c r="E1610" s="292"/>
      <c r="F1610" s="28"/>
      <c r="G1610" s="29"/>
      <c r="H1610" s="30"/>
      <c r="I1610" s="31"/>
      <c r="J1610" s="31"/>
      <c r="K1610" s="32">
        <f t="shared" si="538"/>
        <v>0</v>
      </c>
      <c r="L1610" s="21"/>
    </row>
    <row r="1611" spans="1:12" s="5" customFormat="1" ht="14.1" customHeight="1" x14ac:dyDescent="0.25">
      <c r="A1611" s="27">
        <v>6</v>
      </c>
      <c r="B1611" s="200"/>
      <c r="C1611" s="200"/>
      <c r="D1611" s="274"/>
      <c r="E1611" s="292"/>
      <c r="F1611" s="28"/>
      <c r="G1611" s="29"/>
      <c r="H1611" s="30"/>
      <c r="I1611" s="31"/>
      <c r="J1611" s="31"/>
      <c r="K1611" s="32">
        <f t="shared" si="538"/>
        <v>0</v>
      </c>
      <c r="L1611" s="21"/>
    </row>
    <row r="1612" spans="1:12" s="5" customFormat="1" ht="14.1" customHeight="1" x14ac:dyDescent="0.25">
      <c r="A1612" s="27">
        <v>7</v>
      </c>
      <c r="B1612" s="200"/>
      <c r="C1612" s="200"/>
      <c r="D1612" s="274"/>
      <c r="E1612" s="292"/>
      <c r="F1612" s="28"/>
      <c r="G1612" s="29"/>
      <c r="H1612" s="30"/>
      <c r="I1612" s="31"/>
      <c r="J1612" s="31"/>
      <c r="K1612" s="32">
        <f t="shared" si="538"/>
        <v>0</v>
      </c>
      <c r="L1612" s="21"/>
    </row>
    <row r="1613" spans="1:12" s="5" customFormat="1" ht="14.1" customHeight="1" x14ac:dyDescent="0.25">
      <c r="A1613" s="27">
        <v>8</v>
      </c>
      <c r="B1613" s="200"/>
      <c r="C1613" s="200"/>
      <c r="D1613" s="274"/>
      <c r="E1613" s="293"/>
      <c r="F1613" s="28"/>
      <c r="G1613" s="29"/>
      <c r="H1613" s="30"/>
      <c r="I1613" s="31"/>
      <c r="J1613" s="31"/>
      <c r="K1613" s="32">
        <f t="shared" si="538"/>
        <v>0</v>
      </c>
      <c r="L1613" s="21"/>
    </row>
    <row r="1614" spans="1:12" s="5" customFormat="1" ht="14.1" customHeight="1" x14ac:dyDescent="0.25">
      <c r="A1614" s="27">
        <v>9</v>
      </c>
      <c r="B1614" s="200"/>
      <c r="C1614" s="200"/>
      <c r="D1614" s="274"/>
      <c r="E1614" s="292"/>
      <c r="F1614" s="28"/>
      <c r="G1614" s="29"/>
      <c r="H1614" s="30"/>
      <c r="I1614" s="31"/>
      <c r="J1614" s="31"/>
      <c r="K1614" s="32">
        <f t="shared" si="538"/>
        <v>0</v>
      </c>
      <c r="L1614" s="21"/>
    </row>
    <row r="1615" spans="1:12" s="5" customFormat="1" ht="14.1" customHeight="1" x14ac:dyDescent="0.25">
      <c r="A1615" s="27">
        <v>10</v>
      </c>
      <c r="B1615" s="200"/>
      <c r="C1615" s="200"/>
      <c r="D1615" s="274"/>
      <c r="E1615" s="292"/>
      <c r="F1615" s="28"/>
      <c r="G1615" s="29"/>
      <c r="H1615" s="30"/>
      <c r="I1615" s="31"/>
      <c r="J1615" s="31"/>
      <c r="K1615" s="32">
        <f t="shared" si="538"/>
        <v>0</v>
      </c>
      <c r="L1615" s="21"/>
    </row>
    <row r="1616" spans="1:12" s="5" customFormat="1" ht="14.1" customHeight="1" x14ac:dyDescent="0.25">
      <c r="A1616" s="27">
        <v>11</v>
      </c>
      <c r="B1616" s="200"/>
      <c r="C1616" s="200"/>
      <c r="D1616" s="274"/>
      <c r="E1616" s="292"/>
      <c r="F1616" s="28"/>
      <c r="G1616" s="29"/>
      <c r="H1616" s="30"/>
      <c r="I1616" s="31"/>
      <c r="J1616" s="31"/>
      <c r="K1616" s="32">
        <f t="shared" si="538"/>
        <v>0</v>
      </c>
      <c r="L1616" s="21"/>
    </row>
    <row r="1617" spans="1:12" s="5" customFormat="1" ht="14.1" customHeight="1" x14ac:dyDescent="0.25">
      <c r="A1617" s="27">
        <v>12</v>
      </c>
      <c r="B1617" s="200"/>
      <c r="C1617" s="200"/>
      <c r="D1617" s="274"/>
      <c r="E1617" s="292"/>
      <c r="F1617" s="28"/>
      <c r="G1617" s="29"/>
      <c r="H1617" s="30"/>
      <c r="I1617" s="31"/>
      <c r="J1617" s="31"/>
      <c r="K1617" s="32">
        <f t="shared" si="538"/>
        <v>0</v>
      </c>
      <c r="L1617" s="21"/>
    </row>
    <row r="1618" spans="1:12" s="5" customFormat="1" ht="14.1" customHeight="1" x14ac:dyDescent="0.25">
      <c r="A1618" s="27">
        <v>13</v>
      </c>
      <c r="B1618" s="200"/>
      <c r="C1618" s="200"/>
      <c r="D1618" s="274"/>
      <c r="E1618" s="292"/>
      <c r="F1618" s="28"/>
      <c r="G1618" s="29"/>
      <c r="H1618" s="30"/>
      <c r="I1618" s="31"/>
      <c r="J1618" s="31"/>
      <c r="K1618" s="32">
        <f t="shared" si="538"/>
        <v>0</v>
      </c>
      <c r="L1618" s="21"/>
    </row>
    <row r="1619" spans="1:12" s="5" customFormat="1" ht="14.1" customHeight="1" x14ac:dyDescent="0.25">
      <c r="A1619" s="27">
        <v>14</v>
      </c>
      <c r="B1619" s="200"/>
      <c r="C1619" s="200"/>
      <c r="D1619" s="274"/>
      <c r="E1619" s="292"/>
      <c r="F1619" s="28"/>
      <c r="G1619" s="29"/>
      <c r="H1619" s="30"/>
      <c r="I1619" s="31"/>
      <c r="J1619" s="31"/>
      <c r="K1619" s="32">
        <f t="shared" si="538"/>
        <v>0</v>
      </c>
      <c r="L1619" s="21"/>
    </row>
    <row r="1620" spans="1:12" s="5" customFormat="1" ht="14.1" customHeight="1" x14ac:dyDescent="0.25">
      <c r="A1620" s="27">
        <v>15</v>
      </c>
      <c r="B1620" s="200"/>
      <c r="C1620" s="200"/>
      <c r="D1620" s="274"/>
      <c r="E1620" s="292"/>
      <c r="F1620" s="28"/>
      <c r="G1620" s="29"/>
      <c r="H1620" s="30"/>
      <c r="I1620" s="31"/>
      <c r="J1620" s="31"/>
      <c r="K1620" s="32">
        <f t="shared" si="538"/>
        <v>0</v>
      </c>
      <c r="L1620" s="21"/>
    </row>
    <row r="1621" spans="1:12" s="5" customFormat="1" ht="14.1" customHeight="1" x14ac:dyDescent="0.25">
      <c r="A1621" s="27">
        <v>16</v>
      </c>
      <c r="B1621" s="200"/>
      <c r="C1621" s="200"/>
      <c r="D1621" s="274"/>
      <c r="E1621" s="293"/>
      <c r="F1621" s="28"/>
      <c r="G1621" s="29"/>
      <c r="H1621" s="30"/>
      <c r="I1621" s="31"/>
      <c r="J1621" s="31"/>
      <c r="K1621" s="32">
        <f t="shared" si="538"/>
        <v>0</v>
      </c>
      <c r="L1621" s="21"/>
    </row>
    <row r="1622" spans="1:12" s="5" customFormat="1" ht="9.9499999999999993" customHeight="1" x14ac:dyDescent="0.25">
      <c r="A1622" s="4"/>
      <c r="B1622" s="201"/>
      <c r="C1622" s="201"/>
      <c r="D1622" s="275"/>
      <c r="E1622" s="294"/>
      <c r="F1622" s="33"/>
      <c r="G1622" s="34"/>
      <c r="H1622" s="35"/>
      <c r="I1622" s="36"/>
      <c r="J1622" s="36"/>
      <c r="K1622" s="37"/>
      <c r="L1622" s="21"/>
    </row>
    <row r="1623" spans="1:12" s="5" customFormat="1" ht="5.0999999999999996" customHeight="1" x14ac:dyDescent="0.25">
      <c r="A1623" s="4"/>
      <c r="B1623" s="202"/>
      <c r="C1623" s="202"/>
      <c r="D1623" s="207"/>
      <c r="E1623" s="295"/>
      <c r="F1623" s="38"/>
      <c r="G1623" s="38"/>
      <c r="H1623" s="38"/>
      <c r="I1623" s="39"/>
      <c r="J1623" s="400"/>
      <c r="K1623" s="394"/>
    </row>
    <row r="1624" spans="1:12" s="5" customFormat="1" ht="16.5" customHeight="1" x14ac:dyDescent="0.3">
      <c r="A1624" s="4"/>
      <c r="B1624" s="203"/>
      <c r="C1624" s="203"/>
      <c r="D1624" s="259"/>
      <c r="E1624" s="291"/>
      <c r="I1624" s="40" t="s">
        <v>14</v>
      </c>
      <c r="J1624" s="401">
        <f>SUM(K1606:K1621)</f>
        <v>8212829</v>
      </c>
      <c r="K1624" s="402"/>
      <c r="L1624" s="21"/>
    </row>
    <row r="1625" spans="1:12" s="5" customFormat="1" ht="5.0999999999999996" customHeight="1" x14ac:dyDescent="0.3">
      <c r="A1625" s="4"/>
      <c r="B1625" s="203"/>
      <c r="C1625" s="203"/>
      <c r="D1625" s="259"/>
      <c r="E1625" s="291"/>
      <c r="I1625" s="41"/>
      <c r="J1625" s="403"/>
      <c r="K1625" s="403"/>
    </row>
    <row r="1626" spans="1:12" s="5" customFormat="1" ht="16.5" customHeight="1" x14ac:dyDescent="0.3">
      <c r="A1626" s="4"/>
      <c r="B1626" s="203"/>
      <c r="C1626" s="203"/>
      <c r="D1626" s="259"/>
      <c r="E1626" s="291"/>
      <c r="I1626" s="40" t="s">
        <v>15</v>
      </c>
      <c r="J1626" s="42"/>
      <c r="K1626" s="43">
        <f>J1624*J1626</f>
        <v>0</v>
      </c>
      <c r="L1626" s="44"/>
    </row>
    <row r="1627" spans="1:12" s="5" customFormat="1" ht="5.0999999999999996" customHeight="1" x14ac:dyDescent="0.3">
      <c r="A1627" s="4"/>
      <c r="B1627" s="203"/>
      <c r="C1627" s="203"/>
      <c r="D1627" s="259"/>
      <c r="E1627" s="291"/>
      <c r="I1627" s="41"/>
      <c r="J1627" s="394"/>
      <c r="K1627" s="394"/>
    </row>
    <row r="1628" spans="1:12" s="5" customFormat="1" ht="16.5" customHeight="1" x14ac:dyDescent="0.3">
      <c r="A1628" s="4"/>
      <c r="B1628" s="204" t="s">
        <v>16</v>
      </c>
      <c r="C1628" s="204"/>
      <c r="D1628" s="259"/>
      <c r="E1628" s="291" t="s">
        <v>17</v>
      </c>
      <c r="I1628" s="40" t="s">
        <v>27</v>
      </c>
      <c r="J1628" s="404">
        <f>((J1624/1.11)+(K1626/1.11))*11%</f>
        <v>813883.95495495491</v>
      </c>
      <c r="K1628" s="405"/>
      <c r="L1628" s="45"/>
    </row>
    <row r="1629" spans="1:12" s="5" customFormat="1" ht="5.0999999999999996" customHeight="1" x14ac:dyDescent="0.3">
      <c r="A1629" s="4"/>
      <c r="B1629" s="203"/>
      <c r="C1629" s="203"/>
      <c r="D1629" s="259"/>
      <c r="E1629" s="291"/>
      <c r="I1629" s="41"/>
      <c r="J1629" s="394"/>
      <c r="K1629" s="394"/>
    </row>
    <row r="1630" spans="1:12" s="5" customFormat="1" ht="16.5" customHeight="1" x14ac:dyDescent="0.3">
      <c r="A1630" s="4"/>
      <c r="B1630" s="205"/>
      <c r="C1630" s="241"/>
      <c r="D1630" s="259"/>
      <c r="E1630" s="291"/>
      <c r="I1630" s="40" t="s">
        <v>18</v>
      </c>
      <c r="J1630" s="46"/>
      <c r="K1630" s="47">
        <f>J1624-K1626</f>
        <v>8212829</v>
      </c>
      <c r="L1630" s="45"/>
    </row>
    <row r="1631" spans="1:12" s="5" customFormat="1" ht="7.5" customHeight="1" x14ac:dyDescent="0.25">
      <c r="A1631" s="48"/>
      <c r="B1631" s="206"/>
      <c r="C1631" s="206"/>
      <c r="D1631" s="207"/>
      <c r="E1631" s="296"/>
      <c r="F1631" s="320"/>
      <c r="I1631" s="76"/>
      <c r="J1631" s="77"/>
      <c r="K1631" s="320"/>
      <c r="L1631" s="38"/>
    </row>
    <row r="1632" spans="1:12" s="5" customFormat="1" ht="13.5" customHeight="1" x14ac:dyDescent="0.25">
      <c r="A1632" s="4"/>
      <c r="B1632" s="207" t="s">
        <v>19</v>
      </c>
      <c r="C1632" s="206"/>
      <c r="D1632" s="207"/>
      <c r="E1632" s="291"/>
      <c r="H1632" s="180"/>
      <c r="I1632" s="181" t="s">
        <v>29</v>
      </c>
      <c r="J1632" s="406" t="s">
        <v>36</v>
      </c>
      <c r="K1632" s="407"/>
    </row>
    <row r="1633" spans="1:17" s="5" customFormat="1" ht="13.5" customHeight="1" x14ac:dyDescent="0.25">
      <c r="A1633" s="48"/>
      <c r="B1633" s="208"/>
      <c r="C1633" s="242"/>
      <c r="D1633" s="207"/>
      <c r="E1633" s="291"/>
      <c r="H1633" s="180"/>
      <c r="I1633" s="182" t="s">
        <v>28</v>
      </c>
      <c r="J1633" s="406"/>
      <c r="K1633" s="407"/>
      <c r="L1633" s="38"/>
    </row>
    <row r="1634" spans="1:17" s="5" customFormat="1" ht="7.5" customHeight="1" x14ac:dyDescent="0.25">
      <c r="A1634" s="48"/>
      <c r="B1634" s="208"/>
      <c r="C1634" s="242"/>
      <c r="D1634" s="207"/>
      <c r="E1634" s="291"/>
      <c r="H1634" s="180"/>
      <c r="I1634" s="182"/>
      <c r="J1634" s="183"/>
      <c r="K1634" s="183"/>
      <c r="L1634" s="38"/>
    </row>
    <row r="1635" spans="1:17" ht="7.5" customHeight="1" x14ac:dyDescent="0.25">
      <c r="A1635" s="78"/>
      <c r="B1635" s="209"/>
      <c r="C1635" s="209"/>
      <c r="D1635" s="262"/>
      <c r="E1635" s="297"/>
      <c r="F1635" s="79"/>
      <c r="G1635" s="79"/>
      <c r="H1635" s="79"/>
      <c r="I1635" s="80"/>
      <c r="J1635" s="80"/>
      <c r="K1635" s="79"/>
      <c r="L1635" s="79"/>
    </row>
    <row r="1636" spans="1:17" s="5" customFormat="1" ht="16.5" customHeight="1" x14ac:dyDescent="0.3">
      <c r="A1636" s="81"/>
      <c r="B1636" s="210" t="s">
        <v>0</v>
      </c>
      <c r="C1636" s="243"/>
      <c r="D1636" s="276" t="str">
        <f>D1598</f>
        <v>AM</v>
      </c>
      <c r="E1636" s="316">
        <f>E1598</f>
        <v>22090015</v>
      </c>
      <c r="F1636" s="82"/>
      <c r="G1636" s="83" t="s">
        <v>2</v>
      </c>
      <c r="H1636" s="408" t="str">
        <f>IF(H1598="","",H1598)</f>
        <v>CV PELITA JAYA</v>
      </c>
      <c r="I1636" s="408"/>
      <c r="J1636" s="408"/>
      <c r="K1636" s="409"/>
      <c r="L1636" s="84"/>
    </row>
    <row r="1637" spans="1:17" s="5" customFormat="1" ht="7.5" customHeight="1" x14ac:dyDescent="0.3">
      <c r="A1637" s="81"/>
      <c r="B1637" s="211"/>
      <c r="C1637" s="244"/>
      <c r="D1637" s="256"/>
      <c r="E1637" s="299"/>
      <c r="F1637" s="412" t="s">
        <v>3</v>
      </c>
      <c r="G1637" s="85"/>
      <c r="H1637" s="410"/>
      <c r="I1637" s="410"/>
      <c r="J1637" s="410"/>
      <c r="K1637" s="411"/>
      <c r="L1637" s="84"/>
    </row>
    <row r="1638" spans="1:17" s="5" customFormat="1" ht="16.5" customHeight="1" x14ac:dyDescent="0.3">
      <c r="A1638" s="81"/>
      <c r="B1638" s="210" t="s">
        <v>4</v>
      </c>
      <c r="C1638" s="243"/>
      <c r="D1638" s="413">
        <f>D1600</f>
        <v>44817</v>
      </c>
      <c r="E1638" s="414"/>
      <c r="F1638" s="412"/>
      <c r="G1638" s="86"/>
      <c r="H1638" s="415" t="str">
        <f>IF(H1600="","",H1600)</f>
        <v>(  ANUGERAH SEJAHTERA  )</v>
      </c>
      <c r="I1638" s="415"/>
      <c r="J1638" s="415"/>
      <c r="K1638" s="416"/>
      <c r="L1638" s="86"/>
    </row>
    <row r="1639" spans="1:17" s="5" customFormat="1" ht="7.5" customHeight="1" x14ac:dyDescent="0.3">
      <c r="A1639" s="81"/>
      <c r="B1639" s="211"/>
      <c r="C1639" s="244"/>
      <c r="D1639" s="256"/>
      <c r="E1639" s="299"/>
      <c r="F1639" s="412"/>
      <c r="G1639" s="86"/>
      <c r="H1639" s="417" t="str">
        <f>IF(H1601="","",H1601)</f>
        <v>PURWOKERTO</v>
      </c>
      <c r="I1639" s="417"/>
      <c r="J1639" s="417"/>
      <c r="K1639" s="418"/>
      <c r="L1639" s="87"/>
    </row>
    <row r="1640" spans="1:17" s="5" customFormat="1" ht="16.5" customHeight="1" x14ac:dyDescent="0.4">
      <c r="A1640" s="81"/>
      <c r="B1640" s="210" t="s">
        <v>5</v>
      </c>
      <c r="C1640" s="243"/>
      <c r="D1640" s="277" t="str">
        <f>D1602</f>
        <v>KO 0965</v>
      </c>
      <c r="E1640" s="298"/>
      <c r="F1640" s="88"/>
      <c r="G1640" s="89"/>
      <c r="H1640" s="419"/>
      <c r="I1640" s="419"/>
      <c r="J1640" s="419"/>
      <c r="K1640" s="420"/>
      <c r="L1640" s="87"/>
    </row>
    <row r="1641" spans="1:17" s="5" customFormat="1" ht="7.5" customHeight="1" x14ac:dyDescent="0.45">
      <c r="A1641" s="81"/>
      <c r="B1641" s="212"/>
      <c r="C1641" s="245"/>
      <c r="D1641" s="263"/>
      <c r="E1641" s="300"/>
      <c r="F1641" s="90"/>
      <c r="G1641" s="82"/>
      <c r="H1641" s="82"/>
      <c r="I1641" s="91"/>
      <c r="J1641" s="91"/>
      <c r="K1641" s="92"/>
      <c r="L1641" s="82"/>
    </row>
    <row r="1642" spans="1:17" s="5" customFormat="1" ht="14.25" thickBot="1" x14ac:dyDescent="0.3">
      <c r="A1642" s="81"/>
      <c r="B1642" s="213" t="s">
        <v>6</v>
      </c>
      <c r="C1642" s="213" t="s">
        <v>7</v>
      </c>
      <c r="D1642" s="278" t="s">
        <v>8</v>
      </c>
      <c r="E1642" s="264"/>
      <c r="F1642" s="94" t="s">
        <v>9</v>
      </c>
      <c r="G1642" s="95"/>
      <c r="H1642" s="93" t="s">
        <v>10</v>
      </c>
      <c r="I1642" s="96" t="s">
        <v>11</v>
      </c>
      <c r="J1642" s="96" t="s">
        <v>12</v>
      </c>
      <c r="K1642" s="97" t="s">
        <v>13</v>
      </c>
      <c r="L1642" s="98"/>
      <c r="P1642" s="321"/>
    </row>
    <row r="1643" spans="1:17" s="5" customFormat="1" ht="9.9499999999999993" customHeight="1" thickTop="1" x14ac:dyDescent="0.25">
      <c r="A1643" s="81"/>
      <c r="B1643" s="214"/>
      <c r="C1643" s="246"/>
      <c r="D1643" s="279"/>
      <c r="E1643" s="265"/>
      <c r="F1643" s="100"/>
      <c r="G1643" s="101"/>
      <c r="H1643" s="99"/>
      <c r="I1643" s="102"/>
      <c r="J1643" s="102"/>
      <c r="K1643" s="103"/>
      <c r="L1643" s="98"/>
    </row>
    <row r="1644" spans="1:17" s="5" customFormat="1" ht="14.1" customHeight="1" x14ac:dyDescent="0.25">
      <c r="A1644" s="104">
        <v>1</v>
      </c>
      <c r="B1644" s="192">
        <f t="shared" ref="B1644:D1644" si="539">B1606</f>
        <v>72</v>
      </c>
      <c r="C1644" s="192" t="str">
        <f t="shared" si="539"/>
        <v>LSN</v>
      </c>
      <c r="D1644" s="280">
        <f t="shared" si="539"/>
        <v>1</v>
      </c>
      <c r="E1644" s="301" t="str">
        <f>E1606</f>
        <v>CORRECTION FLUID KENKO KE-01</v>
      </c>
      <c r="F1644" s="105"/>
      <c r="G1644" s="106"/>
      <c r="H1644" s="107">
        <f t="shared" ref="H1644:J1644" si="540">H1606</f>
        <v>54300</v>
      </c>
      <c r="I1644" s="108">
        <f t="shared" ref="H1644:J1645" si="541">I1606</f>
        <v>0.13500000000000001</v>
      </c>
      <c r="J1644" s="108">
        <f t="shared" si="540"/>
        <v>0</v>
      </c>
      <c r="K1644" s="109">
        <f t="shared" ref="K1644:K1659" si="542">(B1644*H1644-((B1644*H1644)*I1644))-((B1644*H1644-((B1644*H1644)*I1644))*J1644)</f>
        <v>3381804</v>
      </c>
      <c r="L1644" s="98"/>
      <c r="Q1644" s="321"/>
    </row>
    <row r="1645" spans="1:17" s="5" customFormat="1" ht="14.1" customHeight="1" x14ac:dyDescent="0.25">
      <c r="A1645" s="104">
        <v>2</v>
      </c>
      <c r="B1645" s="192">
        <f t="shared" ref="B1645:E1645" si="543">B1607</f>
        <v>100</v>
      </c>
      <c r="C1645" s="192" t="str">
        <f t="shared" si="543"/>
        <v>BOX</v>
      </c>
      <c r="D1645" s="280">
        <f t="shared" si="543"/>
        <v>2</v>
      </c>
      <c r="E1645" s="301" t="str">
        <f t="shared" si="543"/>
        <v>STIP / PENGHAPUS JOYKO 526-B40P PUTIH</v>
      </c>
      <c r="F1645" s="105"/>
      <c r="G1645" s="106"/>
      <c r="H1645" s="107">
        <f t="shared" si="541"/>
        <v>28300</v>
      </c>
      <c r="I1645" s="108">
        <f t="shared" si="541"/>
        <v>0.13500000000000001</v>
      </c>
      <c r="J1645" s="108">
        <f t="shared" si="541"/>
        <v>0</v>
      </c>
      <c r="K1645" s="109">
        <f t="shared" si="542"/>
        <v>2447950</v>
      </c>
      <c r="L1645" s="98"/>
    </row>
    <row r="1646" spans="1:17" s="5" customFormat="1" ht="14.1" customHeight="1" x14ac:dyDescent="0.25">
      <c r="A1646" s="104">
        <v>3</v>
      </c>
      <c r="B1646" s="192">
        <f t="shared" ref="B1646:E1646" si="544">B1608</f>
        <v>50</v>
      </c>
      <c r="C1646" s="192" t="str">
        <f t="shared" si="544"/>
        <v>BOX</v>
      </c>
      <c r="D1646" s="280">
        <f t="shared" si="544"/>
        <v>1</v>
      </c>
      <c r="E1646" s="301" t="str">
        <f t="shared" si="544"/>
        <v>STIP / PENGHAPUS JOYKO 526-B20 PUTIH</v>
      </c>
      <c r="F1646" s="105"/>
      <c r="G1646" s="106"/>
      <c r="H1646" s="107">
        <f t="shared" ref="H1646:J1646" si="545">H1608</f>
        <v>34100</v>
      </c>
      <c r="I1646" s="108">
        <f t="shared" si="545"/>
        <v>0.13500000000000001</v>
      </c>
      <c r="J1646" s="108">
        <f t="shared" si="545"/>
        <v>0</v>
      </c>
      <c r="K1646" s="109">
        <f t="shared" si="542"/>
        <v>1474825</v>
      </c>
      <c r="L1646" s="98"/>
    </row>
    <row r="1647" spans="1:17" s="5" customFormat="1" ht="14.1" customHeight="1" x14ac:dyDescent="0.25">
      <c r="A1647" s="104">
        <v>4</v>
      </c>
      <c r="B1647" s="192">
        <f t="shared" ref="B1647:E1647" si="546">B1609</f>
        <v>500</v>
      </c>
      <c r="C1647" s="192" t="str">
        <f t="shared" si="546"/>
        <v>PCS</v>
      </c>
      <c r="D1647" s="280">
        <f t="shared" si="546"/>
        <v>1</v>
      </c>
      <c r="E1647" s="301" t="str">
        <f t="shared" si="546"/>
        <v>LABEL HARGA KENKO 6001-2R (1 LINE) isi 10 rol</v>
      </c>
      <c r="F1647" s="105"/>
      <c r="G1647" s="106"/>
      <c r="H1647" s="107">
        <f t="shared" ref="H1647:J1647" si="547">H1609</f>
        <v>2100</v>
      </c>
      <c r="I1647" s="108">
        <f t="shared" si="547"/>
        <v>0.13500000000000001</v>
      </c>
      <c r="J1647" s="108">
        <f t="shared" si="547"/>
        <v>0</v>
      </c>
      <c r="K1647" s="109">
        <f t="shared" si="542"/>
        <v>908250</v>
      </c>
      <c r="L1647" s="98"/>
    </row>
    <row r="1648" spans="1:17" s="5" customFormat="1" ht="14.1" customHeight="1" x14ac:dyDescent="0.25">
      <c r="A1648" s="104">
        <v>5</v>
      </c>
      <c r="B1648" s="192">
        <f t="shared" ref="B1648:E1648" si="548">B1610</f>
        <v>0</v>
      </c>
      <c r="C1648" s="192">
        <f t="shared" si="548"/>
        <v>0</v>
      </c>
      <c r="D1648" s="280">
        <f t="shared" si="548"/>
        <v>0</v>
      </c>
      <c r="E1648" s="301">
        <f t="shared" si="548"/>
        <v>0</v>
      </c>
      <c r="F1648" s="105"/>
      <c r="G1648" s="106"/>
      <c r="H1648" s="107">
        <f t="shared" ref="H1648:J1648" si="549">H1610</f>
        <v>0</v>
      </c>
      <c r="I1648" s="108">
        <f t="shared" si="549"/>
        <v>0</v>
      </c>
      <c r="J1648" s="108">
        <f t="shared" si="549"/>
        <v>0</v>
      </c>
      <c r="K1648" s="109">
        <f t="shared" si="542"/>
        <v>0</v>
      </c>
      <c r="L1648" s="98"/>
    </row>
    <row r="1649" spans="1:12" s="5" customFormat="1" ht="14.1" customHeight="1" x14ac:dyDescent="0.25">
      <c r="A1649" s="104">
        <v>6</v>
      </c>
      <c r="B1649" s="192">
        <f t="shared" ref="B1649:E1649" si="550">B1611</f>
        <v>0</v>
      </c>
      <c r="C1649" s="192">
        <f t="shared" si="550"/>
        <v>0</v>
      </c>
      <c r="D1649" s="280">
        <f t="shared" si="550"/>
        <v>0</v>
      </c>
      <c r="E1649" s="301">
        <f t="shared" si="550"/>
        <v>0</v>
      </c>
      <c r="F1649" s="105"/>
      <c r="G1649" s="106"/>
      <c r="H1649" s="107">
        <f t="shared" ref="H1649:J1649" si="551">H1611</f>
        <v>0</v>
      </c>
      <c r="I1649" s="108">
        <f t="shared" si="551"/>
        <v>0</v>
      </c>
      <c r="J1649" s="108">
        <f t="shared" si="551"/>
        <v>0</v>
      </c>
      <c r="K1649" s="109">
        <f t="shared" si="542"/>
        <v>0</v>
      </c>
      <c r="L1649" s="98"/>
    </row>
    <row r="1650" spans="1:12" s="5" customFormat="1" ht="14.1" customHeight="1" x14ac:dyDescent="0.25">
      <c r="A1650" s="104">
        <v>7</v>
      </c>
      <c r="B1650" s="192">
        <f t="shared" ref="B1650:E1650" si="552">B1612</f>
        <v>0</v>
      </c>
      <c r="C1650" s="192">
        <f t="shared" si="552"/>
        <v>0</v>
      </c>
      <c r="D1650" s="280">
        <f t="shared" si="552"/>
        <v>0</v>
      </c>
      <c r="E1650" s="301">
        <f t="shared" si="552"/>
        <v>0</v>
      </c>
      <c r="F1650" s="105"/>
      <c r="G1650" s="106"/>
      <c r="H1650" s="107">
        <f t="shared" ref="H1650:J1650" si="553">H1612</f>
        <v>0</v>
      </c>
      <c r="I1650" s="108">
        <f t="shared" si="553"/>
        <v>0</v>
      </c>
      <c r="J1650" s="108">
        <f t="shared" si="553"/>
        <v>0</v>
      </c>
      <c r="K1650" s="109">
        <f t="shared" si="542"/>
        <v>0</v>
      </c>
      <c r="L1650" s="98"/>
    </row>
    <row r="1651" spans="1:12" s="5" customFormat="1" ht="14.1" customHeight="1" x14ac:dyDescent="0.25">
      <c r="A1651" s="104">
        <v>8</v>
      </c>
      <c r="B1651" s="192">
        <f t="shared" ref="B1651:E1651" si="554">B1613</f>
        <v>0</v>
      </c>
      <c r="C1651" s="192">
        <f t="shared" si="554"/>
        <v>0</v>
      </c>
      <c r="D1651" s="280">
        <f t="shared" si="554"/>
        <v>0</v>
      </c>
      <c r="E1651" s="301">
        <f t="shared" si="554"/>
        <v>0</v>
      </c>
      <c r="F1651" s="105"/>
      <c r="G1651" s="106"/>
      <c r="H1651" s="107">
        <f t="shared" ref="H1651:J1651" si="555">H1613</f>
        <v>0</v>
      </c>
      <c r="I1651" s="108">
        <f t="shared" si="555"/>
        <v>0</v>
      </c>
      <c r="J1651" s="108">
        <f t="shared" si="555"/>
        <v>0</v>
      </c>
      <c r="K1651" s="109">
        <f t="shared" si="542"/>
        <v>0</v>
      </c>
      <c r="L1651" s="98"/>
    </row>
    <row r="1652" spans="1:12" s="5" customFormat="1" ht="14.1" customHeight="1" x14ac:dyDescent="0.25">
      <c r="A1652" s="104">
        <v>9</v>
      </c>
      <c r="B1652" s="192">
        <f t="shared" ref="B1652:E1652" si="556">B1614</f>
        <v>0</v>
      </c>
      <c r="C1652" s="192">
        <f t="shared" si="556"/>
        <v>0</v>
      </c>
      <c r="D1652" s="280">
        <f t="shared" si="556"/>
        <v>0</v>
      </c>
      <c r="E1652" s="301">
        <f t="shared" si="556"/>
        <v>0</v>
      </c>
      <c r="F1652" s="105"/>
      <c r="G1652" s="106"/>
      <c r="H1652" s="107">
        <f t="shared" ref="H1652:J1652" si="557">H1614</f>
        <v>0</v>
      </c>
      <c r="I1652" s="108">
        <f t="shared" si="557"/>
        <v>0</v>
      </c>
      <c r="J1652" s="108">
        <f t="shared" si="557"/>
        <v>0</v>
      </c>
      <c r="K1652" s="109">
        <f t="shared" si="542"/>
        <v>0</v>
      </c>
      <c r="L1652" s="98"/>
    </row>
    <row r="1653" spans="1:12" s="5" customFormat="1" ht="14.1" customHeight="1" x14ac:dyDescent="0.25">
      <c r="A1653" s="104">
        <v>10</v>
      </c>
      <c r="B1653" s="192">
        <f t="shared" ref="B1653:E1653" si="558">B1615</f>
        <v>0</v>
      </c>
      <c r="C1653" s="192">
        <f t="shared" si="558"/>
        <v>0</v>
      </c>
      <c r="D1653" s="280">
        <f t="shared" si="558"/>
        <v>0</v>
      </c>
      <c r="E1653" s="301">
        <f t="shared" si="558"/>
        <v>0</v>
      </c>
      <c r="F1653" s="105"/>
      <c r="G1653" s="106"/>
      <c r="H1653" s="107">
        <f t="shared" ref="H1653:J1653" si="559">H1615</f>
        <v>0</v>
      </c>
      <c r="I1653" s="108">
        <f t="shared" si="559"/>
        <v>0</v>
      </c>
      <c r="J1653" s="108">
        <f t="shared" si="559"/>
        <v>0</v>
      </c>
      <c r="K1653" s="109">
        <f t="shared" si="542"/>
        <v>0</v>
      </c>
      <c r="L1653" s="98"/>
    </row>
    <row r="1654" spans="1:12" s="5" customFormat="1" ht="14.1" customHeight="1" x14ac:dyDescent="0.25">
      <c r="A1654" s="104">
        <v>11</v>
      </c>
      <c r="B1654" s="192">
        <f t="shared" ref="B1654:E1654" si="560">B1616</f>
        <v>0</v>
      </c>
      <c r="C1654" s="192">
        <f t="shared" si="560"/>
        <v>0</v>
      </c>
      <c r="D1654" s="280">
        <f t="shared" si="560"/>
        <v>0</v>
      </c>
      <c r="E1654" s="301">
        <f t="shared" si="560"/>
        <v>0</v>
      </c>
      <c r="F1654" s="105"/>
      <c r="G1654" s="106"/>
      <c r="H1654" s="107">
        <f t="shared" ref="H1654:J1654" si="561">H1616</f>
        <v>0</v>
      </c>
      <c r="I1654" s="108">
        <f t="shared" si="561"/>
        <v>0</v>
      </c>
      <c r="J1654" s="108">
        <f t="shared" si="561"/>
        <v>0</v>
      </c>
      <c r="K1654" s="109">
        <f t="shared" si="542"/>
        <v>0</v>
      </c>
      <c r="L1654" s="98"/>
    </row>
    <row r="1655" spans="1:12" s="5" customFormat="1" ht="14.1" customHeight="1" x14ac:dyDescent="0.25">
      <c r="A1655" s="104">
        <v>12</v>
      </c>
      <c r="B1655" s="192">
        <f t="shared" ref="B1655:E1655" si="562">B1617</f>
        <v>0</v>
      </c>
      <c r="C1655" s="192">
        <f t="shared" si="562"/>
        <v>0</v>
      </c>
      <c r="D1655" s="280">
        <f t="shared" si="562"/>
        <v>0</v>
      </c>
      <c r="E1655" s="301">
        <f t="shared" si="562"/>
        <v>0</v>
      </c>
      <c r="F1655" s="105"/>
      <c r="G1655" s="106"/>
      <c r="H1655" s="107">
        <f t="shared" ref="H1655:J1655" si="563">H1617</f>
        <v>0</v>
      </c>
      <c r="I1655" s="108">
        <f t="shared" si="563"/>
        <v>0</v>
      </c>
      <c r="J1655" s="108">
        <f t="shared" si="563"/>
        <v>0</v>
      </c>
      <c r="K1655" s="109">
        <f t="shared" si="542"/>
        <v>0</v>
      </c>
      <c r="L1655" s="98"/>
    </row>
    <row r="1656" spans="1:12" s="5" customFormat="1" ht="14.1" customHeight="1" x14ac:dyDescent="0.25">
      <c r="A1656" s="104">
        <v>13</v>
      </c>
      <c r="B1656" s="192">
        <f t="shared" ref="B1656:E1656" si="564">B1618</f>
        <v>0</v>
      </c>
      <c r="C1656" s="192">
        <f t="shared" si="564"/>
        <v>0</v>
      </c>
      <c r="D1656" s="280">
        <f t="shared" si="564"/>
        <v>0</v>
      </c>
      <c r="E1656" s="301">
        <f t="shared" si="564"/>
        <v>0</v>
      </c>
      <c r="F1656" s="105"/>
      <c r="G1656" s="106"/>
      <c r="H1656" s="107">
        <f t="shared" ref="H1656:J1656" si="565">H1618</f>
        <v>0</v>
      </c>
      <c r="I1656" s="108">
        <f t="shared" si="565"/>
        <v>0</v>
      </c>
      <c r="J1656" s="108">
        <f t="shared" si="565"/>
        <v>0</v>
      </c>
      <c r="K1656" s="109">
        <f t="shared" si="542"/>
        <v>0</v>
      </c>
      <c r="L1656" s="98"/>
    </row>
    <row r="1657" spans="1:12" s="5" customFormat="1" ht="14.1" customHeight="1" x14ac:dyDescent="0.25">
      <c r="A1657" s="104">
        <v>14</v>
      </c>
      <c r="B1657" s="192">
        <f t="shared" ref="B1657:E1657" si="566">B1619</f>
        <v>0</v>
      </c>
      <c r="C1657" s="192">
        <f t="shared" si="566"/>
        <v>0</v>
      </c>
      <c r="D1657" s="280">
        <f t="shared" si="566"/>
        <v>0</v>
      </c>
      <c r="E1657" s="301">
        <f t="shared" si="566"/>
        <v>0</v>
      </c>
      <c r="F1657" s="105"/>
      <c r="G1657" s="106"/>
      <c r="H1657" s="107">
        <f t="shared" ref="H1657:J1657" si="567">H1619</f>
        <v>0</v>
      </c>
      <c r="I1657" s="108">
        <f t="shared" si="567"/>
        <v>0</v>
      </c>
      <c r="J1657" s="108">
        <f t="shared" si="567"/>
        <v>0</v>
      </c>
      <c r="K1657" s="109">
        <f t="shared" si="542"/>
        <v>0</v>
      </c>
      <c r="L1657" s="98"/>
    </row>
    <row r="1658" spans="1:12" s="5" customFormat="1" ht="14.1" customHeight="1" x14ac:dyDescent="0.25">
      <c r="A1658" s="104">
        <v>15</v>
      </c>
      <c r="B1658" s="192">
        <f t="shared" ref="B1658:E1658" si="568">B1620</f>
        <v>0</v>
      </c>
      <c r="C1658" s="192">
        <f t="shared" si="568"/>
        <v>0</v>
      </c>
      <c r="D1658" s="280">
        <f t="shared" si="568"/>
        <v>0</v>
      </c>
      <c r="E1658" s="301">
        <f t="shared" si="568"/>
        <v>0</v>
      </c>
      <c r="F1658" s="105"/>
      <c r="G1658" s="106"/>
      <c r="H1658" s="107">
        <f t="shared" ref="H1658:J1658" si="569">H1620</f>
        <v>0</v>
      </c>
      <c r="I1658" s="108">
        <f t="shared" si="569"/>
        <v>0</v>
      </c>
      <c r="J1658" s="108">
        <f t="shared" si="569"/>
        <v>0</v>
      </c>
      <c r="K1658" s="109">
        <f t="shared" si="542"/>
        <v>0</v>
      </c>
      <c r="L1658" s="98"/>
    </row>
    <row r="1659" spans="1:12" s="5" customFormat="1" ht="14.1" customHeight="1" x14ac:dyDescent="0.25">
      <c r="A1659" s="104">
        <v>16</v>
      </c>
      <c r="B1659" s="192">
        <f t="shared" ref="B1659:E1659" si="570">B1621</f>
        <v>0</v>
      </c>
      <c r="C1659" s="192">
        <f t="shared" si="570"/>
        <v>0</v>
      </c>
      <c r="D1659" s="280">
        <f t="shared" si="570"/>
        <v>0</v>
      </c>
      <c r="E1659" s="301">
        <f t="shared" si="570"/>
        <v>0</v>
      </c>
      <c r="F1659" s="105"/>
      <c r="G1659" s="106"/>
      <c r="H1659" s="107">
        <f t="shared" ref="H1659:J1659" si="571">H1621</f>
        <v>0</v>
      </c>
      <c r="I1659" s="108">
        <f t="shared" si="571"/>
        <v>0</v>
      </c>
      <c r="J1659" s="108">
        <f t="shared" si="571"/>
        <v>0</v>
      </c>
      <c r="K1659" s="109">
        <f t="shared" si="542"/>
        <v>0</v>
      </c>
      <c r="L1659" s="98"/>
    </row>
    <row r="1660" spans="1:12" s="5" customFormat="1" ht="9.9499999999999993" customHeight="1" x14ac:dyDescent="0.25">
      <c r="A1660" s="81"/>
      <c r="B1660" s="215"/>
      <c r="C1660" s="215"/>
      <c r="D1660" s="281"/>
      <c r="E1660" s="303"/>
      <c r="F1660" s="110"/>
      <c r="G1660" s="111"/>
      <c r="H1660" s="112"/>
      <c r="I1660" s="113"/>
      <c r="J1660" s="113"/>
      <c r="K1660" s="114"/>
      <c r="L1660" s="98"/>
    </row>
    <row r="1661" spans="1:12" s="5" customFormat="1" ht="5.0999999999999996" customHeight="1" x14ac:dyDescent="0.25">
      <c r="A1661" s="81"/>
      <c r="B1661" s="216"/>
      <c r="C1661" s="216"/>
      <c r="D1661" s="221"/>
      <c r="E1661" s="304"/>
      <c r="F1661" s="116"/>
      <c r="G1661" s="116"/>
      <c r="H1661" s="116"/>
      <c r="I1661" s="117"/>
      <c r="J1661" s="361"/>
      <c r="K1661" s="362"/>
      <c r="L1661" s="82"/>
    </row>
    <row r="1662" spans="1:12" s="5" customFormat="1" ht="16.5" customHeight="1" x14ac:dyDescent="0.3">
      <c r="A1662" s="81"/>
      <c r="B1662" s="217"/>
      <c r="C1662" s="217"/>
      <c r="D1662" s="263"/>
      <c r="E1662" s="300"/>
      <c r="F1662" s="82"/>
      <c r="G1662" s="82"/>
      <c r="H1662" s="82"/>
      <c r="I1662" s="118" t="s">
        <v>14</v>
      </c>
      <c r="J1662" s="363">
        <f>SUM(K1644:K1659)</f>
        <v>8212829</v>
      </c>
      <c r="K1662" s="364"/>
      <c r="L1662" s="98"/>
    </row>
    <row r="1663" spans="1:12" s="5" customFormat="1" ht="5.0999999999999996" customHeight="1" x14ac:dyDescent="0.3">
      <c r="A1663" s="81"/>
      <c r="B1663" s="217"/>
      <c r="C1663" s="217"/>
      <c r="D1663" s="263"/>
      <c r="E1663" s="300"/>
      <c r="F1663" s="82"/>
      <c r="G1663" s="82"/>
      <c r="H1663" s="82"/>
      <c r="I1663" s="119"/>
      <c r="J1663" s="365"/>
      <c r="K1663" s="365"/>
      <c r="L1663" s="82"/>
    </row>
    <row r="1664" spans="1:12" s="5" customFormat="1" ht="16.5" customHeight="1" x14ac:dyDescent="0.3">
      <c r="A1664" s="81"/>
      <c r="B1664" s="217"/>
      <c r="C1664" s="217"/>
      <c r="D1664" s="263"/>
      <c r="E1664" s="300"/>
      <c r="F1664" s="82"/>
      <c r="G1664" s="82"/>
      <c r="H1664" s="82"/>
      <c r="I1664" s="118" t="s">
        <v>15</v>
      </c>
      <c r="J1664" s="120">
        <f>J1626</f>
        <v>0</v>
      </c>
      <c r="K1664" s="121">
        <f>J1662*J1664</f>
        <v>0</v>
      </c>
      <c r="L1664" s="122"/>
    </row>
    <row r="1665" spans="1:12" s="5" customFormat="1" ht="5.0999999999999996" customHeight="1" x14ac:dyDescent="0.3">
      <c r="A1665" s="81"/>
      <c r="B1665" s="217"/>
      <c r="C1665" s="217"/>
      <c r="D1665" s="263"/>
      <c r="E1665" s="300"/>
      <c r="F1665" s="82"/>
      <c r="G1665" s="82"/>
      <c r="H1665" s="82"/>
      <c r="I1665" s="119"/>
      <c r="J1665" s="362"/>
      <c r="K1665" s="362"/>
      <c r="L1665" s="82"/>
    </row>
    <row r="1666" spans="1:12" s="5" customFormat="1" ht="16.5" customHeight="1" x14ac:dyDescent="0.3">
      <c r="A1666" s="81"/>
      <c r="B1666" s="218" t="s">
        <v>16</v>
      </c>
      <c r="C1666" s="218"/>
      <c r="D1666" s="263"/>
      <c r="E1666" s="300" t="s">
        <v>17</v>
      </c>
      <c r="F1666" s="82"/>
      <c r="G1666" s="82"/>
      <c r="H1666" s="82"/>
      <c r="I1666" s="118" t="s">
        <v>27</v>
      </c>
      <c r="J1666" s="366">
        <f>((J1662/1.11)+(K1664/1.11))*11%</f>
        <v>813883.95495495491</v>
      </c>
      <c r="K1666" s="367"/>
      <c r="L1666" s="123"/>
    </row>
    <row r="1667" spans="1:12" s="5" customFormat="1" ht="5.0999999999999996" customHeight="1" x14ac:dyDescent="0.3">
      <c r="A1667" s="81"/>
      <c r="B1667" s="217"/>
      <c r="C1667" s="217"/>
      <c r="D1667" s="263"/>
      <c r="E1667" s="300"/>
      <c r="F1667" s="82"/>
      <c r="G1667" s="82"/>
      <c r="H1667" s="82"/>
      <c r="I1667" s="119"/>
      <c r="J1667" s="362"/>
      <c r="K1667" s="362"/>
      <c r="L1667" s="82"/>
    </row>
    <row r="1668" spans="1:12" s="5" customFormat="1" ht="16.5" customHeight="1" x14ac:dyDescent="0.3">
      <c r="A1668" s="81"/>
      <c r="B1668" s="219"/>
      <c r="C1668" s="247"/>
      <c r="D1668" s="263"/>
      <c r="E1668" s="300"/>
      <c r="F1668" s="82"/>
      <c r="G1668" s="82"/>
      <c r="H1668" s="82"/>
      <c r="I1668" s="118" t="s">
        <v>18</v>
      </c>
      <c r="J1668" s="124"/>
      <c r="K1668" s="125">
        <f>J1662-K1664</f>
        <v>8212829</v>
      </c>
      <c r="L1668" s="123"/>
    </row>
    <row r="1669" spans="1:12" s="5" customFormat="1" ht="7.5" customHeight="1" x14ac:dyDescent="0.25">
      <c r="A1669" s="126"/>
      <c r="B1669" s="220"/>
      <c r="C1669" s="220"/>
      <c r="D1669" s="221"/>
      <c r="E1669" s="305"/>
      <c r="F1669" s="319"/>
      <c r="G1669" s="82"/>
      <c r="H1669" s="82"/>
      <c r="I1669" s="128"/>
      <c r="J1669" s="127"/>
      <c r="K1669" s="319"/>
      <c r="L1669" s="116"/>
    </row>
    <row r="1670" spans="1:12" s="5" customFormat="1" ht="13.5" customHeight="1" x14ac:dyDescent="0.25">
      <c r="A1670" s="81"/>
      <c r="B1670" s="221" t="s">
        <v>19</v>
      </c>
      <c r="C1670" s="220"/>
      <c r="D1670" s="221"/>
      <c r="E1670" s="300"/>
      <c r="F1670" s="82"/>
      <c r="G1670" s="82"/>
      <c r="H1670" s="187"/>
      <c r="I1670" s="188" t="s">
        <v>29</v>
      </c>
      <c r="J1670" s="368" t="str">
        <f>J1632</f>
        <v>NOVI / CONDRO</v>
      </c>
      <c r="K1670" s="369"/>
      <c r="L1670" s="82"/>
    </row>
    <row r="1671" spans="1:12" s="5" customFormat="1" ht="13.5" customHeight="1" x14ac:dyDescent="0.25">
      <c r="A1671" s="126"/>
      <c r="B1671" s="222"/>
      <c r="C1671" s="248"/>
      <c r="D1671" s="221"/>
      <c r="E1671" s="300"/>
      <c r="F1671" s="82"/>
      <c r="G1671" s="82"/>
      <c r="H1671" s="187"/>
      <c r="I1671" s="189" t="s">
        <v>28</v>
      </c>
      <c r="J1671" s="368"/>
      <c r="K1671" s="369"/>
      <c r="L1671" s="116"/>
    </row>
    <row r="1672" spans="1:12" s="5" customFormat="1" ht="7.5" customHeight="1" x14ac:dyDescent="0.25">
      <c r="A1672" s="126"/>
      <c r="B1672" s="222"/>
      <c r="C1672" s="248"/>
      <c r="D1672" s="221"/>
      <c r="E1672" s="300"/>
      <c r="F1672" s="82"/>
      <c r="G1672" s="82"/>
      <c r="H1672" s="187"/>
      <c r="I1672" s="189"/>
      <c r="J1672" s="191"/>
      <c r="K1672" s="191"/>
      <c r="L1672" s="116"/>
    </row>
    <row r="1673" spans="1:12" ht="7.5" customHeight="1" x14ac:dyDescent="0.25">
      <c r="A1673" s="129"/>
      <c r="B1673" s="223"/>
      <c r="C1673" s="223"/>
      <c r="D1673" s="266"/>
      <c r="E1673" s="306"/>
      <c r="F1673" s="130"/>
      <c r="G1673" s="130"/>
      <c r="H1673" s="130"/>
      <c r="I1673" s="131"/>
      <c r="J1673" s="131"/>
      <c r="K1673" s="130"/>
      <c r="L1673" s="130"/>
    </row>
    <row r="1674" spans="1:12" s="5" customFormat="1" ht="16.5" customHeight="1" x14ac:dyDescent="0.3">
      <c r="A1674" s="132"/>
      <c r="B1674" s="224" t="s">
        <v>0</v>
      </c>
      <c r="C1674" s="249"/>
      <c r="D1674" s="282" t="str">
        <f>D1636</f>
        <v>AM</v>
      </c>
      <c r="E1674" s="317">
        <f>E1598</f>
        <v>22090015</v>
      </c>
      <c r="F1674" s="133"/>
      <c r="G1674" s="134" t="s">
        <v>2</v>
      </c>
      <c r="H1674" s="370" t="str">
        <f>H1636</f>
        <v>CV PELITA JAYA</v>
      </c>
      <c r="I1674" s="370"/>
      <c r="J1674" s="370"/>
      <c r="K1674" s="371"/>
      <c r="L1674" s="135"/>
    </row>
    <row r="1675" spans="1:12" s="5" customFormat="1" ht="7.5" customHeight="1" x14ac:dyDescent="0.3">
      <c r="A1675" s="132"/>
      <c r="B1675" s="225"/>
      <c r="C1675" s="250"/>
      <c r="D1675" s="257"/>
      <c r="E1675" s="308"/>
      <c r="F1675" s="374" t="s">
        <v>3</v>
      </c>
      <c r="G1675" s="136"/>
      <c r="H1675" s="372"/>
      <c r="I1675" s="372"/>
      <c r="J1675" s="372"/>
      <c r="K1675" s="373"/>
      <c r="L1675" s="135"/>
    </row>
    <row r="1676" spans="1:12" s="5" customFormat="1" ht="16.5" customHeight="1" x14ac:dyDescent="0.3">
      <c r="A1676" s="132"/>
      <c r="B1676" s="224" t="s">
        <v>4</v>
      </c>
      <c r="C1676" s="249"/>
      <c r="D1676" s="375">
        <f>D1638</f>
        <v>44817</v>
      </c>
      <c r="E1676" s="376"/>
      <c r="F1676" s="374"/>
      <c r="G1676" s="137"/>
      <c r="H1676" s="377" t="str">
        <f>H1638</f>
        <v>(  ANUGERAH SEJAHTERA  )</v>
      </c>
      <c r="I1676" s="377"/>
      <c r="J1676" s="377"/>
      <c r="K1676" s="378"/>
      <c r="L1676" s="137"/>
    </row>
    <row r="1677" spans="1:12" s="5" customFormat="1" ht="7.5" customHeight="1" x14ac:dyDescent="0.3">
      <c r="A1677" s="132"/>
      <c r="B1677" s="225"/>
      <c r="C1677" s="250"/>
      <c r="D1677" s="257"/>
      <c r="E1677" s="308"/>
      <c r="F1677" s="374"/>
      <c r="G1677" s="137"/>
      <c r="H1677" s="379" t="str">
        <f>H1639</f>
        <v>PURWOKERTO</v>
      </c>
      <c r="I1677" s="379"/>
      <c r="J1677" s="379"/>
      <c r="K1677" s="380"/>
      <c r="L1677" s="138"/>
    </row>
    <row r="1678" spans="1:12" s="5" customFormat="1" ht="16.5" customHeight="1" x14ac:dyDescent="0.4">
      <c r="A1678" s="132"/>
      <c r="B1678" s="224" t="s">
        <v>5</v>
      </c>
      <c r="C1678" s="249"/>
      <c r="D1678" s="283" t="str">
        <f>D1640</f>
        <v>KO 0965</v>
      </c>
      <c r="E1678" s="307"/>
      <c r="F1678" s="139"/>
      <c r="G1678" s="140"/>
      <c r="H1678" s="381"/>
      <c r="I1678" s="381"/>
      <c r="J1678" s="381"/>
      <c r="K1678" s="382"/>
      <c r="L1678" s="138"/>
    </row>
    <row r="1679" spans="1:12" s="5" customFormat="1" ht="7.5" customHeight="1" x14ac:dyDescent="0.45">
      <c r="A1679" s="132"/>
      <c r="B1679" s="226"/>
      <c r="C1679" s="251"/>
      <c r="D1679" s="267"/>
      <c r="E1679" s="309"/>
      <c r="F1679" s="141"/>
      <c r="G1679" s="133"/>
      <c r="H1679" s="133"/>
      <c r="I1679" s="142"/>
      <c r="J1679" s="142"/>
      <c r="K1679" s="143"/>
      <c r="L1679" s="133"/>
    </row>
    <row r="1680" spans="1:12" s="5" customFormat="1" ht="14.25" thickBot="1" x14ac:dyDescent="0.3">
      <c r="A1680" s="132"/>
      <c r="B1680" s="227" t="s">
        <v>6</v>
      </c>
      <c r="C1680" s="227" t="s">
        <v>7</v>
      </c>
      <c r="D1680" s="284" t="s">
        <v>8</v>
      </c>
      <c r="E1680" s="268"/>
      <c r="F1680" s="145" t="s">
        <v>9</v>
      </c>
      <c r="G1680" s="146"/>
      <c r="H1680" s="144" t="s">
        <v>10</v>
      </c>
      <c r="I1680" s="147" t="s">
        <v>11</v>
      </c>
      <c r="J1680" s="147" t="s">
        <v>12</v>
      </c>
      <c r="K1680" s="148" t="s">
        <v>13</v>
      </c>
      <c r="L1680" s="149"/>
    </row>
    <row r="1681" spans="1:12" s="5" customFormat="1" ht="9.9499999999999993" customHeight="1" thickTop="1" x14ac:dyDescent="0.25">
      <c r="A1681" s="132"/>
      <c r="B1681" s="228"/>
      <c r="C1681" s="252"/>
      <c r="D1681" s="285"/>
      <c r="E1681" s="269"/>
      <c r="F1681" s="151"/>
      <c r="G1681" s="152"/>
      <c r="H1681" s="150"/>
      <c r="I1681" s="153"/>
      <c r="J1681" s="153"/>
      <c r="K1681" s="154"/>
      <c r="L1681" s="149"/>
    </row>
    <row r="1682" spans="1:12" s="5" customFormat="1" ht="14.1" customHeight="1" x14ac:dyDescent="0.25">
      <c r="A1682" s="155">
        <v>1</v>
      </c>
      <c r="B1682" s="193">
        <f t="shared" ref="B1682:D1682" si="572">B1644</f>
        <v>72</v>
      </c>
      <c r="C1682" s="193" t="str">
        <f t="shared" si="572"/>
        <v>LSN</v>
      </c>
      <c r="D1682" s="286">
        <f t="shared" si="572"/>
        <v>1</v>
      </c>
      <c r="E1682" s="310" t="str">
        <f>E1606</f>
        <v>CORRECTION FLUID KENKO KE-01</v>
      </c>
      <c r="F1682" s="156"/>
      <c r="G1682" s="157"/>
      <c r="H1682" s="158">
        <f t="shared" ref="H1682:J1682" si="573">H1644</f>
        <v>54300</v>
      </c>
      <c r="I1682" s="159">
        <f t="shared" si="573"/>
        <v>0.13500000000000001</v>
      </c>
      <c r="J1682" s="159">
        <f t="shared" si="573"/>
        <v>0</v>
      </c>
      <c r="K1682" s="160">
        <f t="shared" ref="K1682:K1697" si="574">(B1682*H1682-((B1682*H1682)*I1682))-((B1682*H1682-((B1682*H1682)*I1682))*J1682)</f>
        <v>3381804</v>
      </c>
      <c r="L1682" s="149"/>
    </row>
    <row r="1683" spans="1:12" s="5" customFormat="1" ht="14.1" customHeight="1" x14ac:dyDescent="0.25">
      <c r="A1683" s="155">
        <v>2</v>
      </c>
      <c r="B1683" s="193">
        <f t="shared" ref="B1683:D1683" si="575">B1645</f>
        <v>100</v>
      </c>
      <c r="C1683" s="193" t="str">
        <f t="shared" si="575"/>
        <v>BOX</v>
      </c>
      <c r="D1683" s="286">
        <f t="shared" si="575"/>
        <v>2</v>
      </c>
      <c r="E1683" s="310" t="str">
        <f t="shared" ref="E1683:E1697" si="576">E1607</f>
        <v>STIP / PENGHAPUS JOYKO 526-B40P PUTIH</v>
      </c>
      <c r="F1683" s="156"/>
      <c r="G1683" s="157"/>
      <c r="H1683" s="158">
        <f t="shared" ref="H1683:J1683" si="577">H1645</f>
        <v>28300</v>
      </c>
      <c r="I1683" s="159">
        <f t="shared" si="577"/>
        <v>0.13500000000000001</v>
      </c>
      <c r="J1683" s="159">
        <f t="shared" si="577"/>
        <v>0</v>
      </c>
      <c r="K1683" s="160">
        <f t="shared" si="574"/>
        <v>2447950</v>
      </c>
      <c r="L1683" s="149"/>
    </row>
    <row r="1684" spans="1:12" s="5" customFormat="1" ht="14.1" customHeight="1" x14ac:dyDescent="0.25">
      <c r="A1684" s="155">
        <v>3</v>
      </c>
      <c r="B1684" s="193">
        <f t="shared" ref="B1684:D1684" si="578">B1646</f>
        <v>50</v>
      </c>
      <c r="C1684" s="193" t="str">
        <f t="shared" si="578"/>
        <v>BOX</v>
      </c>
      <c r="D1684" s="286">
        <f t="shared" si="578"/>
        <v>1</v>
      </c>
      <c r="E1684" s="310" t="str">
        <f t="shared" si="576"/>
        <v>STIP / PENGHAPUS JOYKO 526-B20 PUTIH</v>
      </c>
      <c r="F1684" s="156"/>
      <c r="G1684" s="157"/>
      <c r="H1684" s="158">
        <f t="shared" ref="H1684:J1684" si="579">H1646</f>
        <v>34100</v>
      </c>
      <c r="I1684" s="159">
        <f t="shared" si="579"/>
        <v>0.13500000000000001</v>
      </c>
      <c r="J1684" s="159">
        <f t="shared" si="579"/>
        <v>0</v>
      </c>
      <c r="K1684" s="160">
        <f t="shared" si="574"/>
        <v>1474825</v>
      </c>
      <c r="L1684" s="149"/>
    </row>
    <row r="1685" spans="1:12" s="5" customFormat="1" ht="14.1" customHeight="1" x14ac:dyDescent="0.25">
      <c r="A1685" s="155">
        <v>4</v>
      </c>
      <c r="B1685" s="193">
        <f t="shared" ref="B1685:D1685" si="580">B1647</f>
        <v>500</v>
      </c>
      <c r="C1685" s="193" t="str">
        <f t="shared" si="580"/>
        <v>PCS</v>
      </c>
      <c r="D1685" s="286">
        <f t="shared" si="580"/>
        <v>1</v>
      </c>
      <c r="E1685" s="310" t="str">
        <f t="shared" si="576"/>
        <v>LABEL HARGA KENKO 6001-2R (1 LINE) isi 10 rol</v>
      </c>
      <c r="F1685" s="156"/>
      <c r="G1685" s="157"/>
      <c r="H1685" s="158">
        <f t="shared" ref="H1685:J1685" si="581">H1647</f>
        <v>2100</v>
      </c>
      <c r="I1685" s="159">
        <f t="shared" si="581"/>
        <v>0.13500000000000001</v>
      </c>
      <c r="J1685" s="159">
        <f t="shared" si="581"/>
        <v>0</v>
      </c>
      <c r="K1685" s="160">
        <f t="shared" si="574"/>
        <v>908250</v>
      </c>
      <c r="L1685" s="149"/>
    </row>
    <row r="1686" spans="1:12" s="5" customFormat="1" ht="14.1" customHeight="1" x14ac:dyDescent="0.25">
      <c r="A1686" s="155">
        <v>5</v>
      </c>
      <c r="B1686" s="193">
        <f t="shared" ref="B1686:D1686" si="582">B1648</f>
        <v>0</v>
      </c>
      <c r="C1686" s="193">
        <f t="shared" si="582"/>
        <v>0</v>
      </c>
      <c r="D1686" s="286">
        <f t="shared" si="582"/>
        <v>0</v>
      </c>
      <c r="E1686" s="310">
        <f t="shared" si="576"/>
        <v>0</v>
      </c>
      <c r="F1686" s="156"/>
      <c r="G1686" s="157"/>
      <c r="H1686" s="158">
        <f t="shared" ref="H1686:J1686" si="583">H1648</f>
        <v>0</v>
      </c>
      <c r="I1686" s="159">
        <f t="shared" si="583"/>
        <v>0</v>
      </c>
      <c r="J1686" s="159">
        <f t="shared" si="583"/>
        <v>0</v>
      </c>
      <c r="K1686" s="160">
        <f t="shared" si="574"/>
        <v>0</v>
      </c>
      <c r="L1686" s="149"/>
    </row>
    <row r="1687" spans="1:12" s="5" customFormat="1" ht="14.1" customHeight="1" x14ac:dyDescent="0.25">
      <c r="A1687" s="155">
        <v>6</v>
      </c>
      <c r="B1687" s="193">
        <f t="shared" ref="B1687:D1687" si="584">B1649</f>
        <v>0</v>
      </c>
      <c r="C1687" s="193">
        <f t="shared" si="584"/>
        <v>0</v>
      </c>
      <c r="D1687" s="286">
        <f t="shared" si="584"/>
        <v>0</v>
      </c>
      <c r="E1687" s="310">
        <f t="shared" si="576"/>
        <v>0</v>
      </c>
      <c r="F1687" s="156"/>
      <c r="G1687" s="157"/>
      <c r="H1687" s="158">
        <f t="shared" ref="H1687:J1687" si="585">H1649</f>
        <v>0</v>
      </c>
      <c r="I1687" s="159">
        <f t="shared" si="585"/>
        <v>0</v>
      </c>
      <c r="J1687" s="159">
        <f t="shared" si="585"/>
        <v>0</v>
      </c>
      <c r="K1687" s="160">
        <f t="shared" si="574"/>
        <v>0</v>
      </c>
      <c r="L1687" s="149"/>
    </row>
    <row r="1688" spans="1:12" s="5" customFormat="1" ht="14.1" customHeight="1" x14ac:dyDescent="0.25">
      <c r="A1688" s="155">
        <v>7</v>
      </c>
      <c r="B1688" s="193">
        <f t="shared" ref="B1688:D1688" si="586">B1650</f>
        <v>0</v>
      </c>
      <c r="C1688" s="193">
        <f t="shared" si="586"/>
        <v>0</v>
      </c>
      <c r="D1688" s="286">
        <f t="shared" si="586"/>
        <v>0</v>
      </c>
      <c r="E1688" s="310">
        <f t="shared" si="576"/>
        <v>0</v>
      </c>
      <c r="F1688" s="156"/>
      <c r="G1688" s="157"/>
      <c r="H1688" s="158">
        <f t="shared" ref="H1688:J1688" si="587">H1650</f>
        <v>0</v>
      </c>
      <c r="I1688" s="159">
        <f t="shared" si="587"/>
        <v>0</v>
      </c>
      <c r="J1688" s="159">
        <f t="shared" si="587"/>
        <v>0</v>
      </c>
      <c r="K1688" s="160">
        <f t="shared" si="574"/>
        <v>0</v>
      </c>
      <c r="L1688" s="149"/>
    </row>
    <row r="1689" spans="1:12" s="5" customFormat="1" ht="14.1" customHeight="1" x14ac:dyDescent="0.25">
      <c r="A1689" s="155">
        <v>8</v>
      </c>
      <c r="B1689" s="193">
        <f t="shared" ref="B1689:D1689" si="588">B1651</f>
        <v>0</v>
      </c>
      <c r="C1689" s="193">
        <f t="shared" si="588"/>
        <v>0</v>
      </c>
      <c r="D1689" s="286">
        <f t="shared" si="588"/>
        <v>0</v>
      </c>
      <c r="E1689" s="310">
        <f t="shared" si="576"/>
        <v>0</v>
      </c>
      <c r="F1689" s="156"/>
      <c r="G1689" s="157"/>
      <c r="H1689" s="158">
        <f t="shared" ref="H1689:J1689" si="589">H1651</f>
        <v>0</v>
      </c>
      <c r="I1689" s="159">
        <f t="shared" si="589"/>
        <v>0</v>
      </c>
      <c r="J1689" s="159">
        <f t="shared" si="589"/>
        <v>0</v>
      </c>
      <c r="K1689" s="160">
        <f t="shared" si="574"/>
        <v>0</v>
      </c>
      <c r="L1689" s="149"/>
    </row>
    <row r="1690" spans="1:12" s="5" customFormat="1" ht="14.1" customHeight="1" x14ac:dyDescent="0.25">
      <c r="A1690" s="155">
        <v>9</v>
      </c>
      <c r="B1690" s="193">
        <f t="shared" ref="B1690:D1690" si="590">B1652</f>
        <v>0</v>
      </c>
      <c r="C1690" s="193">
        <f t="shared" si="590"/>
        <v>0</v>
      </c>
      <c r="D1690" s="286">
        <f t="shared" si="590"/>
        <v>0</v>
      </c>
      <c r="E1690" s="310">
        <f t="shared" si="576"/>
        <v>0</v>
      </c>
      <c r="F1690" s="156"/>
      <c r="G1690" s="157"/>
      <c r="H1690" s="158">
        <f t="shared" ref="H1690:J1690" si="591">H1652</f>
        <v>0</v>
      </c>
      <c r="I1690" s="159">
        <f t="shared" si="591"/>
        <v>0</v>
      </c>
      <c r="J1690" s="159">
        <f t="shared" si="591"/>
        <v>0</v>
      </c>
      <c r="K1690" s="160">
        <f t="shared" si="574"/>
        <v>0</v>
      </c>
      <c r="L1690" s="149"/>
    </row>
    <row r="1691" spans="1:12" s="5" customFormat="1" ht="14.1" customHeight="1" x14ac:dyDescent="0.25">
      <c r="A1691" s="155">
        <v>10</v>
      </c>
      <c r="B1691" s="193">
        <f t="shared" ref="B1691:D1691" si="592">B1653</f>
        <v>0</v>
      </c>
      <c r="C1691" s="193">
        <f t="shared" si="592"/>
        <v>0</v>
      </c>
      <c r="D1691" s="286">
        <f t="shared" si="592"/>
        <v>0</v>
      </c>
      <c r="E1691" s="310">
        <f t="shared" si="576"/>
        <v>0</v>
      </c>
      <c r="F1691" s="156"/>
      <c r="G1691" s="157"/>
      <c r="H1691" s="158">
        <f t="shared" ref="H1691:J1691" si="593">H1653</f>
        <v>0</v>
      </c>
      <c r="I1691" s="159">
        <f t="shared" si="593"/>
        <v>0</v>
      </c>
      <c r="J1691" s="159">
        <f t="shared" si="593"/>
        <v>0</v>
      </c>
      <c r="K1691" s="160">
        <f t="shared" si="574"/>
        <v>0</v>
      </c>
      <c r="L1691" s="149"/>
    </row>
    <row r="1692" spans="1:12" s="5" customFormat="1" ht="14.1" customHeight="1" x14ac:dyDescent="0.25">
      <c r="A1692" s="155">
        <v>11</v>
      </c>
      <c r="B1692" s="193">
        <f t="shared" ref="B1692:D1692" si="594">B1654</f>
        <v>0</v>
      </c>
      <c r="C1692" s="193">
        <f t="shared" si="594"/>
        <v>0</v>
      </c>
      <c r="D1692" s="286">
        <f t="shared" si="594"/>
        <v>0</v>
      </c>
      <c r="E1692" s="310">
        <f t="shared" si="576"/>
        <v>0</v>
      </c>
      <c r="F1692" s="156"/>
      <c r="G1692" s="157"/>
      <c r="H1692" s="158">
        <f t="shared" ref="H1692:J1692" si="595">H1654</f>
        <v>0</v>
      </c>
      <c r="I1692" s="159">
        <f t="shared" si="595"/>
        <v>0</v>
      </c>
      <c r="J1692" s="159">
        <f t="shared" si="595"/>
        <v>0</v>
      </c>
      <c r="K1692" s="160">
        <f t="shared" si="574"/>
        <v>0</v>
      </c>
      <c r="L1692" s="149"/>
    </row>
    <row r="1693" spans="1:12" s="5" customFormat="1" ht="14.1" customHeight="1" x14ac:dyDescent="0.25">
      <c r="A1693" s="155">
        <v>12</v>
      </c>
      <c r="B1693" s="193">
        <f t="shared" ref="B1693:D1693" si="596">B1655</f>
        <v>0</v>
      </c>
      <c r="C1693" s="193">
        <f t="shared" si="596"/>
        <v>0</v>
      </c>
      <c r="D1693" s="286">
        <f t="shared" si="596"/>
        <v>0</v>
      </c>
      <c r="E1693" s="310">
        <f t="shared" si="576"/>
        <v>0</v>
      </c>
      <c r="F1693" s="156"/>
      <c r="G1693" s="157"/>
      <c r="H1693" s="158">
        <f t="shared" ref="H1693:J1693" si="597">H1655</f>
        <v>0</v>
      </c>
      <c r="I1693" s="159">
        <f t="shared" si="597"/>
        <v>0</v>
      </c>
      <c r="J1693" s="159">
        <f t="shared" si="597"/>
        <v>0</v>
      </c>
      <c r="K1693" s="160">
        <f t="shared" si="574"/>
        <v>0</v>
      </c>
      <c r="L1693" s="149"/>
    </row>
    <row r="1694" spans="1:12" s="5" customFormat="1" ht="14.1" customHeight="1" x14ac:dyDescent="0.25">
      <c r="A1694" s="155">
        <v>13</v>
      </c>
      <c r="B1694" s="193">
        <f t="shared" ref="B1694:D1694" si="598">B1656</f>
        <v>0</v>
      </c>
      <c r="C1694" s="193">
        <f t="shared" si="598"/>
        <v>0</v>
      </c>
      <c r="D1694" s="286">
        <f t="shared" si="598"/>
        <v>0</v>
      </c>
      <c r="E1694" s="310">
        <f t="shared" si="576"/>
        <v>0</v>
      </c>
      <c r="F1694" s="156"/>
      <c r="G1694" s="157"/>
      <c r="H1694" s="158">
        <f t="shared" ref="H1694:J1694" si="599">H1656</f>
        <v>0</v>
      </c>
      <c r="I1694" s="159">
        <f t="shared" si="599"/>
        <v>0</v>
      </c>
      <c r="J1694" s="159">
        <f t="shared" si="599"/>
        <v>0</v>
      </c>
      <c r="K1694" s="160">
        <f t="shared" si="574"/>
        <v>0</v>
      </c>
      <c r="L1694" s="149"/>
    </row>
    <row r="1695" spans="1:12" s="5" customFormat="1" ht="14.1" customHeight="1" x14ac:dyDescent="0.25">
      <c r="A1695" s="155">
        <v>14</v>
      </c>
      <c r="B1695" s="193">
        <f t="shared" ref="B1695:D1695" si="600">B1657</f>
        <v>0</v>
      </c>
      <c r="C1695" s="193">
        <f t="shared" si="600"/>
        <v>0</v>
      </c>
      <c r="D1695" s="286">
        <f t="shared" si="600"/>
        <v>0</v>
      </c>
      <c r="E1695" s="310">
        <f t="shared" si="576"/>
        <v>0</v>
      </c>
      <c r="F1695" s="156"/>
      <c r="G1695" s="157"/>
      <c r="H1695" s="158">
        <f t="shared" ref="H1695:J1695" si="601">H1657</f>
        <v>0</v>
      </c>
      <c r="I1695" s="159">
        <f t="shared" si="601"/>
        <v>0</v>
      </c>
      <c r="J1695" s="159">
        <f t="shared" si="601"/>
        <v>0</v>
      </c>
      <c r="K1695" s="160">
        <f t="shared" si="574"/>
        <v>0</v>
      </c>
      <c r="L1695" s="149"/>
    </row>
    <row r="1696" spans="1:12" s="5" customFormat="1" ht="14.1" customHeight="1" x14ac:dyDescent="0.25">
      <c r="A1696" s="155">
        <v>15</v>
      </c>
      <c r="B1696" s="193">
        <f t="shared" ref="B1696:D1696" si="602">B1658</f>
        <v>0</v>
      </c>
      <c r="C1696" s="193">
        <f t="shared" si="602"/>
        <v>0</v>
      </c>
      <c r="D1696" s="286">
        <f t="shared" si="602"/>
        <v>0</v>
      </c>
      <c r="E1696" s="310">
        <f t="shared" si="576"/>
        <v>0</v>
      </c>
      <c r="F1696" s="156"/>
      <c r="G1696" s="157"/>
      <c r="H1696" s="158">
        <f t="shared" ref="H1696:J1696" si="603">H1658</f>
        <v>0</v>
      </c>
      <c r="I1696" s="159">
        <f t="shared" si="603"/>
        <v>0</v>
      </c>
      <c r="J1696" s="159">
        <f t="shared" si="603"/>
        <v>0</v>
      </c>
      <c r="K1696" s="160">
        <f t="shared" si="574"/>
        <v>0</v>
      </c>
      <c r="L1696" s="149"/>
    </row>
    <row r="1697" spans="1:12" s="5" customFormat="1" ht="14.1" customHeight="1" x14ac:dyDescent="0.25">
      <c r="A1697" s="155">
        <v>16</v>
      </c>
      <c r="B1697" s="193">
        <f t="shared" ref="B1697:D1697" si="604">B1659</f>
        <v>0</v>
      </c>
      <c r="C1697" s="193">
        <f t="shared" si="604"/>
        <v>0</v>
      </c>
      <c r="D1697" s="286">
        <f t="shared" si="604"/>
        <v>0</v>
      </c>
      <c r="E1697" s="310">
        <f t="shared" si="576"/>
        <v>0</v>
      </c>
      <c r="F1697" s="156"/>
      <c r="G1697" s="157"/>
      <c r="H1697" s="158">
        <f t="shared" ref="H1697:J1697" si="605">H1659</f>
        <v>0</v>
      </c>
      <c r="I1697" s="159">
        <f t="shared" si="605"/>
        <v>0</v>
      </c>
      <c r="J1697" s="159">
        <f t="shared" si="605"/>
        <v>0</v>
      </c>
      <c r="K1697" s="160">
        <f t="shared" si="574"/>
        <v>0</v>
      </c>
      <c r="L1697" s="149"/>
    </row>
    <row r="1698" spans="1:12" s="5" customFormat="1" ht="9.9499999999999993" customHeight="1" x14ac:dyDescent="0.25">
      <c r="A1698" s="132"/>
      <c r="B1698" s="229"/>
      <c r="C1698" s="229"/>
      <c r="D1698" s="287"/>
      <c r="E1698" s="312"/>
      <c r="F1698" s="161"/>
      <c r="G1698" s="162"/>
      <c r="H1698" s="163"/>
      <c r="I1698" s="164"/>
      <c r="J1698" s="164"/>
      <c r="K1698" s="165"/>
      <c r="L1698" s="149"/>
    </row>
    <row r="1699" spans="1:12" s="5" customFormat="1" ht="5.0999999999999996" customHeight="1" x14ac:dyDescent="0.25">
      <c r="A1699" s="132"/>
      <c r="B1699" s="230"/>
      <c r="C1699" s="230"/>
      <c r="D1699" s="235"/>
      <c r="E1699" s="313"/>
      <c r="F1699" s="167"/>
      <c r="G1699" s="167"/>
      <c r="H1699" s="167"/>
      <c r="I1699" s="168"/>
      <c r="J1699" s="383"/>
      <c r="K1699" s="358"/>
      <c r="L1699" s="133"/>
    </row>
    <row r="1700" spans="1:12" s="5" customFormat="1" ht="16.5" customHeight="1" x14ac:dyDescent="0.3">
      <c r="A1700" s="132"/>
      <c r="B1700" s="231"/>
      <c r="C1700" s="231"/>
      <c r="D1700" s="267"/>
      <c r="E1700" s="309"/>
      <c r="F1700" s="133"/>
      <c r="G1700" s="133"/>
      <c r="H1700" s="133"/>
      <c r="I1700" s="169" t="s">
        <v>14</v>
      </c>
      <c r="J1700" s="384">
        <f>SUM(K1682:K1697)</f>
        <v>8212829</v>
      </c>
      <c r="K1700" s="385"/>
      <c r="L1700" s="149"/>
    </row>
    <row r="1701" spans="1:12" s="5" customFormat="1" ht="5.0999999999999996" customHeight="1" x14ac:dyDescent="0.3">
      <c r="A1701" s="132"/>
      <c r="B1701" s="231"/>
      <c r="C1701" s="231"/>
      <c r="D1701" s="267"/>
      <c r="E1701" s="309"/>
      <c r="F1701" s="133"/>
      <c r="G1701" s="133"/>
      <c r="H1701" s="133"/>
      <c r="I1701" s="170"/>
      <c r="J1701" s="386"/>
      <c r="K1701" s="386"/>
      <c r="L1701" s="133"/>
    </row>
    <row r="1702" spans="1:12" s="5" customFormat="1" ht="16.5" customHeight="1" x14ac:dyDescent="0.3">
      <c r="A1702" s="132"/>
      <c r="B1702" s="231"/>
      <c r="C1702" s="231"/>
      <c r="D1702" s="267"/>
      <c r="E1702" s="309"/>
      <c r="F1702" s="133"/>
      <c r="G1702" s="133"/>
      <c r="H1702" s="133"/>
      <c r="I1702" s="169" t="s">
        <v>15</v>
      </c>
      <c r="J1702" s="171">
        <f>J1664</f>
        <v>0</v>
      </c>
      <c r="K1702" s="172">
        <f>J1700*J1702</f>
        <v>0</v>
      </c>
      <c r="L1702" s="173"/>
    </row>
    <row r="1703" spans="1:12" s="5" customFormat="1" ht="5.0999999999999996" customHeight="1" x14ac:dyDescent="0.3">
      <c r="A1703" s="132"/>
      <c r="B1703" s="231"/>
      <c r="C1703" s="231"/>
      <c r="D1703" s="267"/>
      <c r="E1703" s="309"/>
      <c r="F1703" s="133"/>
      <c r="G1703" s="133"/>
      <c r="H1703" s="133"/>
      <c r="I1703" s="170"/>
      <c r="J1703" s="358"/>
      <c r="K1703" s="358"/>
      <c r="L1703" s="133"/>
    </row>
    <row r="1704" spans="1:12" s="5" customFormat="1" ht="16.5" customHeight="1" x14ac:dyDescent="0.3">
      <c r="A1704" s="132"/>
      <c r="B1704" s="232" t="s">
        <v>16</v>
      </c>
      <c r="C1704" s="232"/>
      <c r="D1704" s="267"/>
      <c r="E1704" s="309" t="s">
        <v>17</v>
      </c>
      <c r="F1704" s="133"/>
      <c r="G1704" s="133"/>
      <c r="H1704" s="133"/>
      <c r="I1704" s="169" t="s">
        <v>27</v>
      </c>
      <c r="J1704" s="356">
        <f>((J1700/1.11)+(K1702/1.11))*11%</f>
        <v>813883.95495495491</v>
      </c>
      <c r="K1704" s="357"/>
      <c r="L1704" s="174"/>
    </row>
    <row r="1705" spans="1:12" s="5" customFormat="1" ht="5.0999999999999996" customHeight="1" x14ac:dyDescent="0.3">
      <c r="A1705" s="132"/>
      <c r="B1705" s="231"/>
      <c r="C1705" s="231"/>
      <c r="D1705" s="267"/>
      <c r="E1705" s="309"/>
      <c r="F1705" s="133"/>
      <c r="G1705" s="133"/>
      <c r="H1705" s="133"/>
      <c r="I1705" s="170"/>
      <c r="J1705" s="358"/>
      <c r="K1705" s="358"/>
      <c r="L1705" s="133"/>
    </row>
    <row r="1706" spans="1:12" s="5" customFormat="1" ht="16.5" customHeight="1" x14ac:dyDescent="0.3">
      <c r="A1706" s="132"/>
      <c r="B1706" s="233"/>
      <c r="C1706" s="253"/>
      <c r="D1706" s="267"/>
      <c r="E1706" s="309"/>
      <c r="F1706" s="133"/>
      <c r="G1706" s="133"/>
      <c r="H1706" s="133"/>
      <c r="I1706" s="169" t="s">
        <v>18</v>
      </c>
      <c r="J1706" s="175"/>
      <c r="K1706" s="176">
        <f>J1700-K1702</f>
        <v>8212829</v>
      </c>
      <c r="L1706" s="174"/>
    </row>
    <row r="1707" spans="1:12" s="5" customFormat="1" ht="7.5" customHeight="1" x14ac:dyDescent="0.25">
      <c r="A1707" s="177"/>
      <c r="B1707" s="234"/>
      <c r="C1707" s="234"/>
      <c r="D1707" s="235"/>
      <c r="E1707" s="314"/>
      <c r="F1707" s="318"/>
      <c r="G1707" s="133"/>
      <c r="H1707" s="133"/>
      <c r="I1707" s="179"/>
      <c r="J1707" s="178"/>
      <c r="K1707" s="318"/>
      <c r="L1707" s="167"/>
    </row>
    <row r="1708" spans="1:12" s="5" customFormat="1" ht="13.5" customHeight="1" x14ac:dyDescent="0.25">
      <c r="A1708" s="132"/>
      <c r="B1708" s="235" t="s">
        <v>19</v>
      </c>
      <c r="C1708" s="234"/>
      <c r="D1708" s="235"/>
      <c r="E1708" s="309"/>
      <c r="F1708" s="133"/>
      <c r="G1708" s="133"/>
      <c r="H1708" s="184"/>
      <c r="I1708" s="185" t="s">
        <v>29</v>
      </c>
      <c r="J1708" s="359" t="str">
        <f>J1670</f>
        <v>NOVI / CONDRO</v>
      </c>
      <c r="K1708" s="360"/>
      <c r="L1708" s="133"/>
    </row>
    <row r="1709" spans="1:12" s="5" customFormat="1" ht="13.5" customHeight="1" x14ac:dyDescent="0.25">
      <c r="A1709" s="177"/>
      <c r="B1709" s="236"/>
      <c r="C1709" s="254"/>
      <c r="D1709" s="235"/>
      <c r="E1709" s="309"/>
      <c r="F1709" s="133"/>
      <c r="G1709" s="133"/>
      <c r="H1709" s="184"/>
      <c r="I1709" s="186" t="s">
        <v>28</v>
      </c>
      <c r="J1709" s="359"/>
      <c r="K1709" s="360"/>
      <c r="L1709" s="167"/>
    </row>
    <row r="1710" spans="1:12" s="5" customFormat="1" ht="7.5" customHeight="1" x14ac:dyDescent="0.25">
      <c r="A1710" s="177"/>
      <c r="B1710" s="236"/>
      <c r="C1710" s="254"/>
      <c r="D1710" s="235"/>
      <c r="E1710" s="309"/>
      <c r="F1710" s="133"/>
      <c r="G1710" s="133"/>
      <c r="H1710" s="184"/>
      <c r="I1710" s="186"/>
      <c r="J1710" s="190"/>
      <c r="K1710" s="190"/>
      <c r="L1710" s="167"/>
    </row>
    <row r="1711" spans="1:12" ht="7.5" customHeight="1" x14ac:dyDescent="0.25">
      <c r="A1711" s="1"/>
      <c r="I1711" s="3"/>
      <c r="J1711" s="3"/>
    </row>
    <row r="1712" spans="1:12" s="5" customFormat="1" ht="16.5" customHeight="1" x14ac:dyDescent="0.3">
      <c r="A1712" s="4"/>
      <c r="B1712" s="195" t="s">
        <v>0</v>
      </c>
      <c r="C1712" s="237"/>
      <c r="D1712" s="270" t="s">
        <v>1</v>
      </c>
      <c r="E1712" s="315">
        <f>E1598+1</f>
        <v>22090016</v>
      </c>
      <c r="G1712" s="6" t="s">
        <v>2</v>
      </c>
      <c r="H1712" s="387" t="s">
        <v>37</v>
      </c>
      <c r="I1712" s="387"/>
      <c r="J1712" s="387"/>
      <c r="K1712" s="388"/>
      <c r="L1712" s="7"/>
    </row>
    <row r="1713" spans="1:12" s="5" customFormat="1" ht="7.5" customHeight="1" x14ac:dyDescent="0.3">
      <c r="A1713" s="4"/>
      <c r="B1713" s="196"/>
      <c r="C1713" s="238"/>
      <c r="D1713" s="255"/>
      <c r="E1713" s="290"/>
      <c r="F1713" s="391" t="s">
        <v>3</v>
      </c>
      <c r="G1713" s="8"/>
      <c r="H1713" s="389"/>
      <c r="I1713" s="389"/>
      <c r="J1713" s="389"/>
      <c r="K1713" s="390"/>
      <c r="L1713" s="7"/>
    </row>
    <row r="1714" spans="1:12" s="5" customFormat="1" ht="16.5" customHeight="1" x14ac:dyDescent="0.3">
      <c r="A1714" s="4"/>
      <c r="B1714" s="195" t="s">
        <v>4</v>
      </c>
      <c r="C1714" s="237"/>
      <c r="D1714" s="392">
        <v>44817</v>
      </c>
      <c r="E1714" s="393"/>
      <c r="F1714" s="391"/>
      <c r="G1714" s="9"/>
      <c r="H1714" s="394" t="s">
        <v>100</v>
      </c>
      <c r="I1714" s="394"/>
      <c r="J1714" s="394"/>
      <c r="K1714" s="395"/>
      <c r="L1714" s="9"/>
    </row>
    <row r="1715" spans="1:12" s="5" customFormat="1" ht="7.5" customHeight="1" x14ac:dyDescent="0.3">
      <c r="A1715" s="4"/>
      <c r="B1715" s="196"/>
      <c r="C1715" s="238"/>
      <c r="D1715" s="255"/>
      <c r="E1715" s="290"/>
      <c r="F1715" s="391"/>
      <c r="G1715" s="9"/>
      <c r="H1715" s="396" t="s">
        <v>32</v>
      </c>
      <c r="I1715" s="396"/>
      <c r="J1715" s="396"/>
      <c r="K1715" s="397"/>
      <c r="L1715" s="10"/>
    </row>
    <row r="1716" spans="1:12" s="5" customFormat="1" ht="16.5" customHeight="1" x14ac:dyDescent="0.4">
      <c r="A1716" s="4"/>
      <c r="B1716" s="195" t="s">
        <v>5</v>
      </c>
      <c r="C1716" s="237"/>
      <c r="D1716" s="271" t="s">
        <v>101</v>
      </c>
      <c r="E1716" s="289"/>
      <c r="F1716" s="11"/>
      <c r="G1716" s="12"/>
      <c r="H1716" s="398"/>
      <c r="I1716" s="398"/>
      <c r="J1716" s="398"/>
      <c r="K1716" s="399"/>
      <c r="L1716" s="10"/>
    </row>
    <row r="1717" spans="1:12" s="5" customFormat="1" ht="7.5" customHeight="1" x14ac:dyDescent="0.45">
      <c r="A1717" s="4"/>
      <c r="B1717" s="197"/>
      <c r="C1717" s="239"/>
      <c r="D1717" s="259"/>
      <c r="E1717" s="291"/>
      <c r="F1717" s="13"/>
      <c r="I1717" s="14"/>
      <c r="J1717" s="14"/>
      <c r="K1717" s="15"/>
    </row>
    <row r="1718" spans="1:12" s="5" customFormat="1" ht="14.25" thickBot="1" x14ac:dyDescent="0.3">
      <c r="A1718" s="4"/>
      <c r="B1718" s="198" t="s">
        <v>6</v>
      </c>
      <c r="C1718" s="198" t="s">
        <v>7</v>
      </c>
      <c r="D1718" s="272" t="s">
        <v>8</v>
      </c>
      <c r="E1718" s="260"/>
      <c r="F1718" s="17" t="s">
        <v>9</v>
      </c>
      <c r="G1718" s="18"/>
      <c r="H1718" s="16" t="s">
        <v>10</v>
      </c>
      <c r="I1718" s="19" t="s">
        <v>11</v>
      </c>
      <c r="J1718" s="19" t="s">
        <v>12</v>
      </c>
      <c r="K1718" s="20" t="s">
        <v>13</v>
      </c>
      <c r="L1718" s="21"/>
    </row>
    <row r="1719" spans="1:12" s="5" customFormat="1" ht="9.9499999999999993" customHeight="1" thickTop="1" x14ac:dyDescent="0.25">
      <c r="A1719" s="4"/>
      <c r="B1719" s="199"/>
      <c r="C1719" s="240"/>
      <c r="D1719" s="273"/>
      <c r="E1719" s="261"/>
      <c r="F1719" s="23"/>
      <c r="G1719" s="24"/>
      <c r="H1719" s="22"/>
      <c r="I1719" s="25"/>
      <c r="J1719" s="25"/>
      <c r="K1719" s="26"/>
      <c r="L1719" s="21"/>
    </row>
    <row r="1720" spans="1:12" s="5" customFormat="1" ht="14.1" customHeight="1" x14ac:dyDescent="0.25">
      <c r="A1720" s="27">
        <v>1</v>
      </c>
      <c r="B1720" s="200">
        <v>10</v>
      </c>
      <c r="C1720" s="200" t="s">
        <v>34</v>
      </c>
      <c r="D1720" s="274"/>
      <c r="E1720" s="292" t="s">
        <v>102</v>
      </c>
      <c r="F1720" s="28"/>
      <c r="G1720" s="29"/>
      <c r="H1720" s="30">
        <v>88200</v>
      </c>
      <c r="I1720" s="31">
        <v>0.13</v>
      </c>
      <c r="J1720" s="31"/>
      <c r="K1720" s="32">
        <f t="shared" ref="K1720:K1735" si="606">(B1720*H1720-((B1720*H1720)*I1720))-((B1720*H1720-((B1720*H1720)*I1720))*J1720)</f>
        <v>767340</v>
      </c>
      <c r="L1720" s="21"/>
    </row>
    <row r="1721" spans="1:12" s="5" customFormat="1" ht="14.1" customHeight="1" x14ac:dyDescent="0.25">
      <c r="A1721" s="27">
        <v>2</v>
      </c>
      <c r="B1721" s="200">
        <v>36</v>
      </c>
      <c r="C1721" s="200" t="s">
        <v>49</v>
      </c>
      <c r="D1721" s="274">
        <v>1</v>
      </c>
      <c r="E1721" s="292" t="s">
        <v>103</v>
      </c>
      <c r="F1721" s="28"/>
      <c r="G1721" s="29"/>
      <c r="H1721" s="30">
        <v>52800</v>
      </c>
      <c r="I1721" s="31">
        <v>0.13</v>
      </c>
      <c r="J1721" s="31"/>
      <c r="K1721" s="32">
        <f t="shared" si="606"/>
        <v>1653696</v>
      </c>
      <c r="L1721" s="21"/>
    </row>
    <row r="1722" spans="1:12" s="5" customFormat="1" ht="14.1" customHeight="1" x14ac:dyDescent="0.25">
      <c r="A1722" s="27">
        <v>3</v>
      </c>
      <c r="B1722" s="200">
        <v>288</v>
      </c>
      <c r="C1722" s="200" t="s">
        <v>43</v>
      </c>
      <c r="D1722" s="274">
        <v>2</v>
      </c>
      <c r="E1722" s="292" t="s">
        <v>104</v>
      </c>
      <c r="F1722" s="28"/>
      <c r="G1722" s="29"/>
      <c r="H1722" s="30">
        <v>11600</v>
      </c>
      <c r="I1722" s="31">
        <v>0.13</v>
      </c>
      <c r="J1722" s="31"/>
      <c r="K1722" s="32">
        <f t="shared" si="606"/>
        <v>2906496</v>
      </c>
      <c r="L1722" s="21"/>
    </row>
    <row r="1723" spans="1:12" s="5" customFormat="1" ht="14.1" customHeight="1" x14ac:dyDescent="0.25">
      <c r="A1723" s="27">
        <v>4</v>
      </c>
      <c r="B1723" s="200">
        <v>24</v>
      </c>
      <c r="C1723" s="200" t="s">
        <v>34</v>
      </c>
      <c r="D1723" s="274">
        <v>1</v>
      </c>
      <c r="E1723" s="292" t="s">
        <v>105</v>
      </c>
      <c r="F1723" s="28"/>
      <c r="G1723" s="29"/>
      <c r="H1723" s="30">
        <v>162000</v>
      </c>
      <c r="I1723" s="31">
        <v>0.13</v>
      </c>
      <c r="J1723" s="31"/>
      <c r="K1723" s="32">
        <f t="shared" si="606"/>
        <v>3382560</v>
      </c>
      <c r="L1723" s="21"/>
    </row>
    <row r="1724" spans="1:12" s="5" customFormat="1" ht="14.1" customHeight="1" x14ac:dyDescent="0.25">
      <c r="A1724" s="27">
        <v>5</v>
      </c>
      <c r="B1724" s="200">
        <v>48</v>
      </c>
      <c r="C1724" s="200" t="s">
        <v>34</v>
      </c>
      <c r="D1724" s="274">
        <v>1</v>
      </c>
      <c r="E1724" s="292" t="s">
        <v>106</v>
      </c>
      <c r="F1724" s="28"/>
      <c r="G1724" s="29"/>
      <c r="H1724" s="30">
        <v>18600</v>
      </c>
      <c r="I1724" s="31">
        <v>0.13</v>
      </c>
      <c r="J1724" s="31"/>
      <c r="K1724" s="32">
        <f t="shared" si="606"/>
        <v>776736</v>
      </c>
      <c r="L1724" s="21"/>
    </row>
    <row r="1725" spans="1:12" s="5" customFormat="1" ht="14.1" customHeight="1" x14ac:dyDescent="0.25">
      <c r="A1725" s="27">
        <v>6</v>
      </c>
      <c r="B1725" s="200"/>
      <c r="C1725" s="200"/>
      <c r="D1725" s="274"/>
      <c r="E1725" s="292"/>
      <c r="F1725" s="28"/>
      <c r="G1725" s="29"/>
      <c r="H1725" s="30"/>
      <c r="I1725" s="31"/>
      <c r="J1725" s="31"/>
      <c r="K1725" s="32">
        <f t="shared" si="606"/>
        <v>0</v>
      </c>
      <c r="L1725" s="21"/>
    </row>
    <row r="1726" spans="1:12" s="5" customFormat="1" ht="14.1" customHeight="1" x14ac:dyDescent="0.25">
      <c r="A1726" s="27">
        <v>7</v>
      </c>
      <c r="B1726" s="200"/>
      <c r="C1726" s="200"/>
      <c r="D1726" s="274"/>
      <c r="E1726" s="292"/>
      <c r="F1726" s="28"/>
      <c r="G1726" s="29"/>
      <c r="H1726" s="30"/>
      <c r="I1726" s="31"/>
      <c r="J1726" s="31"/>
      <c r="K1726" s="32">
        <f t="shared" si="606"/>
        <v>0</v>
      </c>
      <c r="L1726" s="21"/>
    </row>
    <row r="1727" spans="1:12" s="5" customFormat="1" ht="14.1" customHeight="1" x14ac:dyDescent="0.25">
      <c r="A1727" s="27">
        <v>8</v>
      </c>
      <c r="B1727" s="200"/>
      <c r="C1727" s="200"/>
      <c r="D1727" s="274"/>
      <c r="E1727" s="293"/>
      <c r="F1727" s="28"/>
      <c r="G1727" s="29"/>
      <c r="H1727" s="30"/>
      <c r="I1727" s="31"/>
      <c r="J1727" s="31"/>
      <c r="K1727" s="32">
        <f t="shared" si="606"/>
        <v>0</v>
      </c>
      <c r="L1727" s="21"/>
    </row>
    <row r="1728" spans="1:12" s="5" customFormat="1" ht="14.1" customHeight="1" x14ac:dyDescent="0.25">
      <c r="A1728" s="27">
        <v>9</v>
      </c>
      <c r="B1728" s="200"/>
      <c r="C1728" s="200"/>
      <c r="D1728" s="274"/>
      <c r="E1728" s="292"/>
      <c r="F1728" s="28"/>
      <c r="G1728" s="29"/>
      <c r="H1728" s="30"/>
      <c r="I1728" s="31"/>
      <c r="J1728" s="31"/>
      <c r="K1728" s="32">
        <f t="shared" si="606"/>
        <v>0</v>
      </c>
      <c r="L1728" s="21"/>
    </row>
    <row r="1729" spans="1:12" s="5" customFormat="1" ht="14.1" customHeight="1" x14ac:dyDescent="0.25">
      <c r="A1729" s="27">
        <v>10</v>
      </c>
      <c r="B1729" s="200"/>
      <c r="C1729" s="200"/>
      <c r="D1729" s="274"/>
      <c r="E1729" s="292"/>
      <c r="F1729" s="28"/>
      <c r="G1729" s="29"/>
      <c r="H1729" s="30"/>
      <c r="I1729" s="31"/>
      <c r="J1729" s="31"/>
      <c r="K1729" s="32">
        <f t="shared" si="606"/>
        <v>0</v>
      </c>
      <c r="L1729" s="21"/>
    </row>
    <row r="1730" spans="1:12" s="5" customFormat="1" ht="14.1" customHeight="1" x14ac:dyDescent="0.25">
      <c r="A1730" s="27">
        <v>11</v>
      </c>
      <c r="B1730" s="200"/>
      <c r="C1730" s="200"/>
      <c r="D1730" s="274"/>
      <c r="E1730" s="292"/>
      <c r="F1730" s="28"/>
      <c r="G1730" s="29"/>
      <c r="H1730" s="30"/>
      <c r="I1730" s="31"/>
      <c r="J1730" s="31"/>
      <c r="K1730" s="32">
        <f t="shared" si="606"/>
        <v>0</v>
      </c>
      <c r="L1730" s="21"/>
    </row>
    <row r="1731" spans="1:12" s="5" customFormat="1" ht="14.1" customHeight="1" x14ac:dyDescent="0.25">
      <c r="A1731" s="27">
        <v>12</v>
      </c>
      <c r="B1731" s="200"/>
      <c r="C1731" s="200"/>
      <c r="D1731" s="274"/>
      <c r="E1731" s="292"/>
      <c r="F1731" s="28"/>
      <c r="G1731" s="29"/>
      <c r="H1731" s="30"/>
      <c r="I1731" s="31"/>
      <c r="J1731" s="31"/>
      <c r="K1731" s="32">
        <f t="shared" si="606"/>
        <v>0</v>
      </c>
      <c r="L1731" s="21"/>
    </row>
    <row r="1732" spans="1:12" s="5" customFormat="1" ht="14.1" customHeight="1" x14ac:dyDescent="0.25">
      <c r="A1732" s="27">
        <v>13</v>
      </c>
      <c r="B1732" s="200"/>
      <c r="C1732" s="200"/>
      <c r="D1732" s="274"/>
      <c r="E1732" s="292"/>
      <c r="F1732" s="28"/>
      <c r="G1732" s="29"/>
      <c r="H1732" s="30"/>
      <c r="I1732" s="31"/>
      <c r="J1732" s="31"/>
      <c r="K1732" s="32">
        <f t="shared" si="606"/>
        <v>0</v>
      </c>
      <c r="L1732" s="21"/>
    </row>
    <row r="1733" spans="1:12" s="5" customFormat="1" ht="14.1" customHeight="1" x14ac:dyDescent="0.25">
      <c r="A1733" s="27">
        <v>14</v>
      </c>
      <c r="B1733" s="200"/>
      <c r="C1733" s="200"/>
      <c r="D1733" s="274"/>
      <c r="E1733" s="292"/>
      <c r="F1733" s="28"/>
      <c r="G1733" s="29"/>
      <c r="H1733" s="30"/>
      <c r="I1733" s="31"/>
      <c r="J1733" s="31"/>
      <c r="K1733" s="32">
        <f t="shared" si="606"/>
        <v>0</v>
      </c>
      <c r="L1733" s="21"/>
    </row>
    <row r="1734" spans="1:12" s="5" customFormat="1" ht="14.1" customHeight="1" x14ac:dyDescent="0.25">
      <c r="A1734" s="27">
        <v>15</v>
      </c>
      <c r="B1734" s="200"/>
      <c r="C1734" s="200"/>
      <c r="D1734" s="274"/>
      <c r="E1734" s="292"/>
      <c r="F1734" s="28"/>
      <c r="G1734" s="29"/>
      <c r="H1734" s="30"/>
      <c r="I1734" s="31"/>
      <c r="J1734" s="31"/>
      <c r="K1734" s="32">
        <f t="shared" si="606"/>
        <v>0</v>
      </c>
      <c r="L1734" s="21"/>
    </row>
    <row r="1735" spans="1:12" s="5" customFormat="1" ht="14.1" customHeight="1" x14ac:dyDescent="0.25">
      <c r="A1735" s="27">
        <v>16</v>
      </c>
      <c r="B1735" s="200"/>
      <c r="C1735" s="200"/>
      <c r="D1735" s="274"/>
      <c r="E1735" s="293"/>
      <c r="F1735" s="28"/>
      <c r="G1735" s="29"/>
      <c r="H1735" s="30"/>
      <c r="I1735" s="31"/>
      <c r="J1735" s="31"/>
      <c r="K1735" s="32">
        <f t="shared" si="606"/>
        <v>0</v>
      </c>
      <c r="L1735" s="21"/>
    </row>
    <row r="1736" spans="1:12" s="5" customFormat="1" ht="9.9499999999999993" customHeight="1" x14ac:dyDescent="0.25">
      <c r="A1736" s="4"/>
      <c r="B1736" s="201"/>
      <c r="C1736" s="201"/>
      <c r="D1736" s="275"/>
      <c r="E1736" s="294"/>
      <c r="F1736" s="33"/>
      <c r="G1736" s="34"/>
      <c r="H1736" s="35"/>
      <c r="I1736" s="36"/>
      <c r="J1736" s="36"/>
      <c r="K1736" s="37"/>
      <c r="L1736" s="21"/>
    </row>
    <row r="1737" spans="1:12" s="5" customFormat="1" ht="5.0999999999999996" customHeight="1" x14ac:dyDescent="0.25">
      <c r="A1737" s="4"/>
      <c r="B1737" s="202"/>
      <c r="C1737" s="202"/>
      <c r="D1737" s="207"/>
      <c r="E1737" s="295"/>
      <c r="F1737" s="38"/>
      <c r="G1737" s="38"/>
      <c r="H1737" s="38"/>
      <c r="I1737" s="39"/>
      <c r="J1737" s="400"/>
      <c r="K1737" s="394"/>
    </row>
    <row r="1738" spans="1:12" s="5" customFormat="1" ht="16.5" customHeight="1" x14ac:dyDescent="0.3">
      <c r="A1738" s="4"/>
      <c r="B1738" s="203"/>
      <c r="C1738" s="203"/>
      <c r="D1738" s="259"/>
      <c r="E1738" s="291"/>
      <c r="I1738" s="40" t="s">
        <v>14</v>
      </c>
      <c r="J1738" s="401">
        <f>SUM(K1720:K1735)</f>
        <v>9486828</v>
      </c>
      <c r="K1738" s="402"/>
      <c r="L1738" s="21"/>
    </row>
    <row r="1739" spans="1:12" s="5" customFormat="1" ht="5.0999999999999996" customHeight="1" x14ac:dyDescent="0.3">
      <c r="A1739" s="4"/>
      <c r="B1739" s="203"/>
      <c r="C1739" s="203"/>
      <c r="D1739" s="259"/>
      <c r="E1739" s="291"/>
      <c r="I1739" s="41"/>
      <c r="J1739" s="403"/>
      <c r="K1739" s="403"/>
    </row>
    <row r="1740" spans="1:12" s="5" customFormat="1" ht="16.5" customHeight="1" x14ac:dyDescent="0.3">
      <c r="A1740" s="4"/>
      <c r="B1740" s="203"/>
      <c r="C1740" s="203"/>
      <c r="D1740" s="259"/>
      <c r="E1740" s="291"/>
      <c r="I1740" s="40" t="s">
        <v>15</v>
      </c>
      <c r="J1740" s="42"/>
      <c r="K1740" s="43">
        <f>J1738*J1740</f>
        <v>0</v>
      </c>
      <c r="L1740" s="44"/>
    </row>
    <row r="1741" spans="1:12" s="5" customFormat="1" ht="5.0999999999999996" customHeight="1" x14ac:dyDescent="0.3">
      <c r="A1741" s="4"/>
      <c r="B1741" s="203"/>
      <c r="C1741" s="203"/>
      <c r="D1741" s="259"/>
      <c r="E1741" s="291"/>
      <c r="I1741" s="41"/>
      <c r="J1741" s="394"/>
      <c r="K1741" s="394"/>
    </row>
    <row r="1742" spans="1:12" s="5" customFormat="1" ht="16.5" customHeight="1" x14ac:dyDescent="0.3">
      <c r="A1742" s="4"/>
      <c r="B1742" s="204" t="s">
        <v>16</v>
      </c>
      <c r="C1742" s="204"/>
      <c r="D1742" s="259"/>
      <c r="E1742" s="291" t="s">
        <v>17</v>
      </c>
      <c r="I1742" s="40" t="s">
        <v>27</v>
      </c>
      <c r="J1742" s="404">
        <f>((J1738/1.11)+(K1740/1.11))*11%</f>
        <v>940136.10810810805</v>
      </c>
      <c r="K1742" s="405"/>
      <c r="L1742" s="45"/>
    </row>
    <row r="1743" spans="1:12" s="5" customFormat="1" ht="5.0999999999999996" customHeight="1" x14ac:dyDescent="0.3">
      <c r="A1743" s="4"/>
      <c r="B1743" s="203"/>
      <c r="C1743" s="203"/>
      <c r="D1743" s="259"/>
      <c r="E1743" s="291"/>
      <c r="I1743" s="41"/>
      <c r="J1743" s="394"/>
      <c r="K1743" s="394"/>
    </row>
    <row r="1744" spans="1:12" s="5" customFormat="1" ht="16.5" customHeight="1" x14ac:dyDescent="0.3">
      <c r="A1744" s="4"/>
      <c r="B1744" s="205"/>
      <c r="C1744" s="241"/>
      <c r="D1744" s="259"/>
      <c r="E1744" s="291"/>
      <c r="I1744" s="40" t="s">
        <v>18</v>
      </c>
      <c r="J1744" s="46"/>
      <c r="K1744" s="47">
        <f>J1738-K1740</f>
        <v>9486828</v>
      </c>
      <c r="L1744" s="45"/>
    </row>
    <row r="1745" spans="1:12" s="5" customFormat="1" ht="7.5" customHeight="1" x14ac:dyDescent="0.25">
      <c r="A1745" s="48"/>
      <c r="B1745" s="206"/>
      <c r="C1745" s="206"/>
      <c r="D1745" s="207"/>
      <c r="E1745" s="296"/>
      <c r="F1745" s="320"/>
      <c r="I1745" s="76"/>
      <c r="J1745" s="77"/>
      <c r="K1745" s="320"/>
      <c r="L1745" s="38"/>
    </row>
    <row r="1746" spans="1:12" s="5" customFormat="1" ht="13.5" customHeight="1" x14ac:dyDescent="0.25">
      <c r="A1746" s="4"/>
      <c r="B1746" s="207" t="s">
        <v>19</v>
      </c>
      <c r="C1746" s="206"/>
      <c r="D1746" s="207"/>
      <c r="E1746" s="291"/>
      <c r="H1746" s="180"/>
      <c r="I1746" s="181" t="s">
        <v>29</v>
      </c>
      <c r="J1746" s="406" t="s">
        <v>36</v>
      </c>
      <c r="K1746" s="407"/>
    </row>
    <row r="1747" spans="1:12" s="5" customFormat="1" ht="13.5" customHeight="1" x14ac:dyDescent="0.25">
      <c r="A1747" s="48"/>
      <c r="B1747" s="208"/>
      <c r="C1747" s="242"/>
      <c r="D1747" s="207"/>
      <c r="E1747" s="291"/>
      <c r="H1747" s="180"/>
      <c r="I1747" s="182" t="s">
        <v>28</v>
      </c>
      <c r="J1747" s="406" t="s">
        <v>100</v>
      </c>
      <c r="K1747" s="407"/>
      <c r="L1747" s="38"/>
    </row>
    <row r="1748" spans="1:12" s="5" customFormat="1" ht="7.5" customHeight="1" x14ac:dyDescent="0.25">
      <c r="A1748" s="48"/>
      <c r="B1748" s="208"/>
      <c r="C1748" s="242"/>
      <c r="D1748" s="207"/>
      <c r="E1748" s="291"/>
      <c r="H1748" s="180"/>
      <c r="I1748" s="182"/>
      <c r="J1748" s="183"/>
      <c r="K1748" s="183"/>
      <c r="L1748" s="38"/>
    </row>
    <row r="1749" spans="1:12" ht="7.5" customHeight="1" x14ac:dyDescent="0.25">
      <c r="A1749" s="78"/>
      <c r="B1749" s="209"/>
      <c r="C1749" s="209"/>
      <c r="D1749" s="262"/>
      <c r="E1749" s="297"/>
      <c r="F1749" s="79"/>
      <c r="G1749" s="79"/>
      <c r="H1749" s="79"/>
      <c r="I1749" s="80"/>
      <c r="J1749" s="80"/>
      <c r="K1749" s="79"/>
      <c r="L1749" s="79"/>
    </row>
    <row r="1750" spans="1:12" s="5" customFormat="1" ht="16.5" customHeight="1" x14ac:dyDescent="0.3">
      <c r="A1750" s="81"/>
      <c r="B1750" s="210" t="s">
        <v>0</v>
      </c>
      <c r="C1750" s="243"/>
      <c r="D1750" s="276" t="str">
        <f>D1712</f>
        <v>AM</v>
      </c>
      <c r="E1750" s="316">
        <f>E1712</f>
        <v>22090016</v>
      </c>
      <c r="F1750" s="82"/>
      <c r="G1750" s="83" t="s">
        <v>2</v>
      </c>
      <c r="H1750" s="408" t="str">
        <f>H1712</f>
        <v>CV TRINITY CENTRAAL</v>
      </c>
      <c r="I1750" s="408"/>
      <c r="J1750" s="408"/>
      <c r="K1750" s="409"/>
      <c r="L1750" s="84"/>
    </row>
    <row r="1751" spans="1:12" s="5" customFormat="1" ht="7.5" customHeight="1" x14ac:dyDescent="0.3">
      <c r="A1751" s="81"/>
      <c r="B1751" s="211"/>
      <c r="C1751" s="244"/>
      <c r="D1751" s="256"/>
      <c r="E1751" s="299"/>
      <c r="F1751" s="412" t="s">
        <v>3</v>
      </c>
      <c r="G1751" s="85"/>
      <c r="H1751" s="410"/>
      <c r="I1751" s="410"/>
      <c r="J1751" s="410"/>
      <c r="K1751" s="411"/>
      <c r="L1751" s="84"/>
    </row>
    <row r="1752" spans="1:12" s="5" customFormat="1" ht="16.5" customHeight="1" x14ac:dyDescent="0.3">
      <c r="A1752" s="81"/>
      <c r="B1752" s="210" t="s">
        <v>4</v>
      </c>
      <c r="C1752" s="243"/>
      <c r="D1752" s="413">
        <f>D1714</f>
        <v>44817</v>
      </c>
      <c r="E1752" s="414"/>
      <c r="F1752" s="412"/>
      <c r="G1752" s="86"/>
      <c r="H1752" s="415" t="str">
        <f>H1714</f>
        <v xml:space="preserve"> </v>
      </c>
      <c r="I1752" s="415"/>
      <c r="J1752" s="415"/>
      <c r="K1752" s="416"/>
      <c r="L1752" s="86"/>
    </row>
    <row r="1753" spans="1:12" s="5" customFormat="1" ht="7.5" customHeight="1" x14ac:dyDescent="0.3">
      <c r="A1753" s="81"/>
      <c r="B1753" s="211"/>
      <c r="C1753" s="244"/>
      <c r="D1753" s="256"/>
      <c r="E1753" s="299"/>
      <c r="F1753" s="412"/>
      <c r="G1753" s="86"/>
      <c r="H1753" s="417" t="str">
        <f>H1715</f>
        <v>PURWOKERTO</v>
      </c>
      <c r="I1753" s="417"/>
      <c r="J1753" s="417"/>
      <c r="K1753" s="418"/>
      <c r="L1753" s="87"/>
    </row>
    <row r="1754" spans="1:12" s="5" customFormat="1" ht="16.5" customHeight="1" x14ac:dyDescent="0.4">
      <c r="A1754" s="81"/>
      <c r="B1754" s="210" t="s">
        <v>5</v>
      </c>
      <c r="C1754" s="243"/>
      <c r="D1754" s="277" t="str">
        <f>D1716</f>
        <v>KO 0968</v>
      </c>
      <c r="E1754" s="298"/>
      <c r="F1754" s="88"/>
      <c r="G1754" s="89"/>
      <c r="H1754" s="419"/>
      <c r="I1754" s="419"/>
      <c r="J1754" s="419"/>
      <c r="K1754" s="420"/>
      <c r="L1754" s="87"/>
    </row>
    <row r="1755" spans="1:12" s="5" customFormat="1" ht="7.5" customHeight="1" x14ac:dyDescent="0.45">
      <c r="A1755" s="81"/>
      <c r="B1755" s="212"/>
      <c r="C1755" s="245"/>
      <c r="D1755" s="263"/>
      <c r="E1755" s="300"/>
      <c r="F1755" s="90"/>
      <c r="G1755" s="82"/>
      <c r="H1755" s="82"/>
      <c r="I1755" s="91"/>
      <c r="J1755" s="91"/>
      <c r="K1755" s="92"/>
      <c r="L1755" s="82"/>
    </row>
    <row r="1756" spans="1:12" s="5" customFormat="1" ht="14.25" thickBot="1" x14ac:dyDescent="0.3">
      <c r="A1756" s="81"/>
      <c r="B1756" s="213" t="s">
        <v>6</v>
      </c>
      <c r="C1756" s="213" t="s">
        <v>7</v>
      </c>
      <c r="D1756" s="278" t="s">
        <v>8</v>
      </c>
      <c r="E1756" s="264"/>
      <c r="F1756" s="94" t="s">
        <v>9</v>
      </c>
      <c r="G1756" s="95"/>
      <c r="H1756" s="93" t="s">
        <v>10</v>
      </c>
      <c r="I1756" s="96" t="s">
        <v>11</v>
      </c>
      <c r="J1756" s="96" t="s">
        <v>12</v>
      </c>
      <c r="K1756" s="97" t="s">
        <v>13</v>
      </c>
      <c r="L1756" s="98"/>
    </row>
    <row r="1757" spans="1:12" s="5" customFormat="1" ht="9.9499999999999993" customHeight="1" thickTop="1" x14ac:dyDescent="0.25">
      <c r="A1757" s="81"/>
      <c r="B1757" s="214"/>
      <c r="C1757" s="246"/>
      <c r="D1757" s="279"/>
      <c r="E1757" s="265"/>
      <c r="F1757" s="100"/>
      <c r="G1757" s="101"/>
      <c r="H1757" s="99"/>
      <c r="I1757" s="102"/>
      <c r="J1757" s="102"/>
      <c r="K1757" s="103"/>
      <c r="L1757" s="98"/>
    </row>
    <row r="1758" spans="1:12" s="5" customFormat="1" ht="14.1" customHeight="1" x14ac:dyDescent="0.25">
      <c r="A1758" s="104">
        <v>1</v>
      </c>
      <c r="B1758" s="192">
        <f t="shared" ref="B1758:D1758" si="607">B1720</f>
        <v>10</v>
      </c>
      <c r="C1758" s="192" t="str">
        <f t="shared" si="607"/>
        <v>LSN</v>
      </c>
      <c r="D1758" s="280">
        <f t="shared" si="607"/>
        <v>0</v>
      </c>
      <c r="E1758" s="301" t="str">
        <f>E1720</f>
        <v>JANGKA (MATH SET) JOYKO MS-25</v>
      </c>
      <c r="F1758" s="105"/>
      <c r="G1758" s="106"/>
      <c r="H1758" s="107">
        <f t="shared" ref="H1758:J1758" si="608">H1720</f>
        <v>88200</v>
      </c>
      <c r="I1758" s="108">
        <f t="shared" si="608"/>
        <v>0.13</v>
      </c>
      <c r="J1758" s="108">
        <f t="shared" si="608"/>
        <v>0</v>
      </c>
      <c r="K1758" s="109">
        <f t="shared" ref="K1758:K1773" si="609">(B1758*H1758-((B1758*H1758)*I1758))-((B1758*H1758-((B1758*H1758)*I1758))*J1758)</f>
        <v>767340</v>
      </c>
      <c r="L1758" s="98"/>
    </row>
    <row r="1759" spans="1:12" s="5" customFormat="1" ht="14.1" customHeight="1" x14ac:dyDescent="0.25">
      <c r="A1759" s="104">
        <v>2</v>
      </c>
      <c r="B1759" s="192">
        <f t="shared" ref="B1759:E1759" si="610">B1721</f>
        <v>36</v>
      </c>
      <c r="C1759" s="192" t="str">
        <f t="shared" si="610"/>
        <v>BOX</v>
      </c>
      <c r="D1759" s="280">
        <f t="shared" si="610"/>
        <v>1</v>
      </c>
      <c r="E1759" s="301" t="str">
        <f t="shared" si="610"/>
        <v>LEM STICK JOYKO 8 GR GS-100 isi 24 pc</v>
      </c>
      <c r="F1759" s="105"/>
      <c r="G1759" s="106"/>
      <c r="H1759" s="107">
        <f t="shared" ref="H1759:J1759" si="611">H1721</f>
        <v>52800</v>
      </c>
      <c r="I1759" s="108">
        <f t="shared" si="611"/>
        <v>0.13</v>
      </c>
      <c r="J1759" s="108">
        <f t="shared" si="611"/>
        <v>0</v>
      </c>
      <c r="K1759" s="109">
        <f t="shared" si="609"/>
        <v>1653696</v>
      </c>
      <c r="L1759" s="98"/>
    </row>
    <row r="1760" spans="1:12" s="5" customFormat="1" ht="14.1" customHeight="1" x14ac:dyDescent="0.25">
      <c r="A1760" s="104">
        <v>3</v>
      </c>
      <c r="B1760" s="192">
        <f t="shared" ref="B1760:E1760" si="612">B1722</f>
        <v>288</v>
      </c>
      <c r="C1760" s="192" t="str">
        <f t="shared" si="612"/>
        <v>PCS</v>
      </c>
      <c r="D1760" s="280">
        <f t="shared" si="612"/>
        <v>2</v>
      </c>
      <c r="E1760" s="301" t="str">
        <f t="shared" si="612"/>
        <v>CRAYON / OIL PASTEL JOYKO OP-12CHC COMPACT</v>
      </c>
      <c r="F1760" s="105"/>
      <c r="G1760" s="106"/>
      <c r="H1760" s="107">
        <f t="shared" ref="H1760:J1760" si="613">H1722</f>
        <v>11600</v>
      </c>
      <c r="I1760" s="108">
        <f t="shared" si="613"/>
        <v>0.13</v>
      </c>
      <c r="J1760" s="108">
        <f t="shared" si="613"/>
        <v>0</v>
      </c>
      <c r="K1760" s="109">
        <f t="shared" si="609"/>
        <v>2906496</v>
      </c>
      <c r="L1760" s="98"/>
    </row>
    <row r="1761" spans="1:12" s="5" customFormat="1" ht="14.1" customHeight="1" x14ac:dyDescent="0.25">
      <c r="A1761" s="104">
        <v>4</v>
      </c>
      <c r="B1761" s="192">
        <f t="shared" ref="B1761:E1761" si="614">B1723</f>
        <v>24</v>
      </c>
      <c r="C1761" s="192" t="str">
        <f t="shared" si="614"/>
        <v>LSN</v>
      </c>
      <c r="D1761" s="280">
        <f t="shared" si="614"/>
        <v>1</v>
      </c>
      <c r="E1761" s="301" t="str">
        <f t="shared" si="614"/>
        <v>CUTTER 18 MM JOYKO L-500 + ISI (BESAR)</v>
      </c>
      <c r="F1761" s="105"/>
      <c r="G1761" s="106"/>
      <c r="H1761" s="107">
        <f t="shared" ref="H1761:J1761" si="615">H1723</f>
        <v>162000</v>
      </c>
      <c r="I1761" s="108">
        <f t="shared" si="615"/>
        <v>0.13</v>
      </c>
      <c r="J1761" s="108">
        <f t="shared" si="615"/>
        <v>0</v>
      </c>
      <c r="K1761" s="109">
        <f t="shared" si="609"/>
        <v>3382560</v>
      </c>
      <c r="L1761" s="98"/>
    </row>
    <row r="1762" spans="1:12" s="5" customFormat="1" ht="14.1" customHeight="1" x14ac:dyDescent="0.25">
      <c r="A1762" s="104">
        <v>5</v>
      </c>
      <c r="B1762" s="192">
        <f t="shared" ref="B1762:E1762" si="616">B1724</f>
        <v>48</v>
      </c>
      <c r="C1762" s="192" t="str">
        <f t="shared" si="616"/>
        <v>LSN</v>
      </c>
      <c r="D1762" s="280">
        <f t="shared" si="616"/>
        <v>1</v>
      </c>
      <c r="E1762" s="301" t="str">
        <f t="shared" si="616"/>
        <v>LEM LIQUID (CAIR) JOYKO GL-R35 (35 ML)</v>
      </c>
      <c r="F1762" s="105"/>
      <c r="G1762" s="106"/>
      <c r="H1762" s="107">
        <f t="shared" ref="H1762:J1762" si="617">H1724</f>
        <v>18600</v>
      </c>
      <c r="I1762" s="108">
        <f t="shared" si="617"/>
        <v>0.13</v>
      </c>
      <c r="J1762" s="108">
        <f t="shared" si="617"/>
        <v>0</v>
      </c>
      <c r="K1762" s="109">
        <f t="shared" si="609"/>
        <v>776736</v>
      </c>
      <c r="L1762" s="98"/>
    </row>
    <row r="1763" spans="1:12" s="5" customFormat="1" ht="14.1" customHeight="1" x14ac:dyDescent="0.25">
      <c r="A1763" s="104">
        <v>6</v>
      </c>
      <c r="B1763" s="192">
        <f t="shared" ref="B1763:E1763" si="618">B1725</f>
        <v>0</v>
      </c>
      <c r="C1763" s="192">
        <f t="shared" si="618"/>
        <v>0</v>
      </c>
      <c r="D1763" s="280">
        <f t="shared" si="618"/>
        <v>0</v>
      </c>
      <c r="E1763" s="301">
        <f t="shared" si="618"/>
        <v>0</v>
      </c>
      <c r="F1763" s="105"/>
      <c r="G1763" s="106"/>
      <c r="H1763" s="107">
        <f t="shared" ref="H1763:J1763" si="619">H1725</f>
        <v>0</v>
      </c>
      <c r="I1763" s="108">
        <f t="shared" si="619"/>
        <v>0</v>
      </c>
      <c r="J1763" s="108">
        <f t="shared" si="619"/>
        <v>0</v>
      </c>
      <c r="K1763" s="109">
        <f t="shared" si="609"/>
        <v>0</v>
      </c>
      <c r="L1763" s="98"/>
    </row>
    <row r="1764" spans="1:12" s="5" customFormat="1" ht="14.1" customHeight="1" x14ac:dyDescent="0.25">
      <c r="A1764" s="104">
        <v>7</v>
      </c>
      <c r="B1764" s="192">
        <f t="shared" ref="B1764:E1764" si="620">B1726</f>
        <v>0</v>
      </c>
      <c r="C1764" s="192">
        <f t="shared" si="620"/>
        <v>0</v>
      </c>
      <c r="D1764" s="280">
        <f t="shared" si="620"/>
        <v>0</v>
      </c>
      <c r="E1764" s="301">
        <f t="shared" si="620"/>
        <v>0</v>
      </c>
      <c r="F1764" s="105"/>
      <c r="G1764" s="106"/>
      <c r="H1764" s="107">
        <f t="shared" ref="H1764:J1764" si="621">H1726</f>
        <v>0</v>
      </c>
      <c r="I1764" s="108">
        <f t="shared" si="621"/>
        <v>0</v>
      </c>
      <c r="J1764" s="108">
        <f t="shared" si="621"/>
        <v>0</v>
      </c>
      <c r="K1764" s="109">
        <f t="shared" si="609"/>
        <v>0</v>
      </c>
      <c r="L1764" s="98"/>
    </row>
    <row r="1765" spans="1:12" s="5" customFormat="1" ht="14.1" customHeight="1" x14ac:dyDescent="0.25">
      <c r="A1765" s="104">
        <v>8</v>
      </c>
      <c r="B1765" s="192">
        <f t="shared" ref="B1765:E1765" si="622">B1727</f>
        <v>0</v>
      </c>
      <c r="C1765" s="192">
        <f t="shared" si="622"/>
        <v>0</v>
      </c>
      <c r="D1765" s="280">
        <f t="shared" si="622"/>
        <v>0</v>
      </c>
      <c r="E1765" s="301">
        <f t="shared" si="622"/>
        <v>0</v>
      </c>
      <c r="F1765" s="105"/>
      <c r="G1765" s="106"/>
      <c r="H1765" s="107">
        <f t="shared" ref="H1765:J1765" si="623">H1727</f>
        <v>0</v>
      </c>
      <c r="I1765" s="108">
        <f t="shared" si="623"/>
        <v>0</v>
      </c>
      <c r="J1765" s="108">
        <f t="shared" si="623"/>
        <v>0</v>
      </c>
      <c r="K1765" s="109">
        <f t="shared" si="609"/>
        <v>0</v>
      </c>
      <c r="L1765" s="98"/>
    </row>
    <row r="1766" spans="1:12" s="5" customFormat="1" ht="14.1" customHeight="1" x14ac:dyDescent="0.25">
      <c r="A1766" s="104">
        <v>9</v>
      </c>
      <c r="B1766" s="192">
        <f t="shared" ref="B1766:E1766" si="624">B1728</f>
        <v>0</v>
      </c>
      <c r="C1766" s="192">
        <f t="shared" si="624"/>
        <v>0</v>
      </c>
      <c r="D1766" s="280">
        <f t="shared" si="624"/>
        <v>0</v>
      </c>
      <c r="E1766" s="301">
        <f t="shared" si="624"/>
        <v>0</v>
      </c>
      <c r="F1766" s="105"/>
      <c r="G1766" s="106"/>
      <c r="H1766" s="107">
        <f t="shared" ref="H1766:J1766" si="625">H1728</f>
        <v>0</v>
      </c>
      <c r="I1766" s="108">
        <f t="shared" si="625"/>
        <v>0</v>
      </c>
      <c r="J1766" s="108">
        <f t="shared" si="625"/>
        <v>0</v>
      </c>
      <c r="K1766" s="109">
        <f t="shared" si="609"/>
        <v>0</v>
      </c>
      <c r="L1766" s="98"/>
    </row>
    <row r="1767" spans="1:12" s="5" customFormat="1" ht="14.1" customHeight="1" x14ac:dyDescent="0.25">
      <c r="A1767" s="104">
        <v>10</v>
      </c>
      <c r="B1767" s="192">
        <f t="shared" ref="B1767:E1767" si="626">B1729</f>
        <v>0</v>
      </c>
      <c r="C1767" s="192">
        <f t="shared" si="626"/>
        <v>0</v>
      </c>
      <c r="D1767" s="280">
        <f t="shared" si="626"/>
        <v>0</v>
      </c>
      <c r="E1767" s="301">
        <f t="shared" si="626"/>
        <v>0</v>
      </c>
      <c r="F1767" s="105"/>
      <c r="G1767" s="106"/>
      <c r="H1767" s="107">
        <f t="shared" ref="H1767:J1767" si="627">H1729</f>
        <v>0</v>
      </c>
      <c r="I1767" s="108">
        <f t="shared" si="627"/>
        <v>0</v>
      </c>
      <c r="J1767" s="108">
        <f t="shared" si="627"/>
        <v>0</v>
      </c>
      <c r="K1767" s="109">
        <f t="shared" si="609"/>
        <v>0</v>
      </c>
      <c r="L1767" s="98"/>
    </row>
    <row r="1768" spans="1:12" s="5" customFormat="1" ht="14.1" customHeight="1" x14ac:dyDescent="0.25">
      <c r="A1768" s="104">
        <v>11</v>
      </c>
      <c r="B1768" s="192">
        <f t="shared" ref="B1768:E1768" si="628">B1730</f>
        <v>0</v>
      </c>
      <c r="C1768" s="192">
        <f t="shared" si="628"/>
        <v>0</v>
      </c>
      <c r="D1768" s="280">
        <f t="shared" si="628"/>
        <v>0</v>
      </c>
      <c r="E1768" s="301">
        <f t="shared" si="628"/>
        <v>0</v>
      </c>
      <c r="F1768" s="105"/>
      <c r="G1768" s="106"/>
      <c r="H1768" s="107">
        <f t="shared" ref="H1768:J1768" si="629">H1730</f>
        <v>0</v>
      </c>
      <c r="I1768" s="108">
        <f t="shared" si="629"/>
        <v>0</v>
      </c>
      <c r="J1768" s="108">
        <f t="shared" si="629"/>
        <v>0</v>
      </c>
      <c r="K1768" s="109">
        <f t="shared" si="609"/>
        <v>0</v>
      </c>
      <c r="L1768" s="98"/>
    </row>
    <row r="1769" spans="1:12" s="5" customFormat="1" ht="14.1" customHeight="1" x14ac:dyDescent="0.25">
      <c r="A1769" s="104">
        <v>12</v>
      </c>
      <c r="B1769" s="192">
        <f t="shared" ref="B1769:E1769" si="630">B1731</f>
        <v>0</v>
      </c>
      <c r="C1769" s="192">
        <f t="shared" si="630"/>
        <v>0</v>
      </c>
      <c r="D1769" s="280">
        <f t="shared" si="630"/>
        <v>0</v>
      </c>
      <c r="E1769" s="301">
        <f t="shared" si="630"/>
        <v>0</v>
      </c>
      <c r="F1769" s="105"/>
      <c r="G1769" s="106"/>
      <c r="H1769" s="107">
        <f t="shared" ref="H1769:J1769" si="631">H1731</f>
        <v>0</v>
      </c>
      <c r="I1769" s="108">
        <f t="shared" si="631"/>
        <v>0</v>
      </c>
      <c r="J1769" s="108">
        <f t="shared" si="631"/>
        <v>0</v>
      </c>
      <c r="K1769" s="109">
        <f t="shared" si="609"/>
        <v>0</v>
      </c>
      <c r="L1769" s="98"/>
    </row>
    <row r="1770" spans="1:12" s="5" customFormat="1" ht="14.1" customHeight="1" x14ac:dyDescent="0.25">
      <c r="A1770" s="104">
        <v>13</v>
      </c>
      <c r="B1770" s="192">
        <f t="shared" ref="B1770:E1770" si="632">B1732</f>
        <v>0</v>
      </c>
      <c r="C1770" s="192">
        <f t="shared" si="632"/>
        <v>0</v>
      </c>
      <c r="D1770" s="280">
        <f t="shared" si="632"/>
        <v>0</v>
      </c>
      <c r="E1770" s="301">
        <f t="shared" si="632"/>
        <v>0</v>
      </c>
      <c r="F1770" s="105"/>
      <c r="G1770" s="106"/>
      <c r="H1770" s="107">
        <f t="shared" ref="H1770:J1770" si="633">H1732</f>
        <v>0</v>
      </c>
      <c r="I1770" s="108">
        <f t="shared" si="633"/>
        <v>0</v>
      </c>
      <c r="J1770" s="108">
        <f t="shared" si="633"/>
        <v>0</v>
      </c>
      <c r="K1770" s="109">
        <f t="shared" si="609"/>
        <v>0</v>
      </c>
      <c r="L1770" s="98"/>
    </row>
    <row r="1771" spans="1:12" s="5" customFormat="1" ht="14.1" customHeight="1" x14ac:dyDescent="0.25">
      <c r="A1771" s="104">
        <v>14</v>
      </c>
      <c r="B1771" s="192">
        <f t="shared" ref="B1771:E1771" si="634">B1733</f>
        <v>0</v>
      </c>
      <c r="C1771" s="192">
        <f t="shared" si="634"/>
        <v>0</v>
      </c>
      <c r="D1771" s="280">
        <f t="shared" si="634"/>
        <v>0</v>
      </c>
      <c r="E1771" s="301">
        <f t="shared" si="634"/>
        <v>0</v>
      </c>
      <c r="F1771" s="105"/>
      <c r="G1771" s="106"/>
      <c r="H1771" s="107">
        <f t="shared" ref="H1771:J1771" si="635">H1733</f>
        <v>0</v>
      </c>
      <c r="I1771" s="108">
        <f t="shared" si="635"/>
        <v>0</v>
      </c>
      <c r="J1771" s="108">
        <f t="shared" si="635"/>
        <v>0</v>
      </c>
      <c r="K1771" s="109">
        <f t="shared" si="609"/>
        <v>0</v>
      </c>
      <c r="L1771" s="98"/>
    </row>
    <row r="1772" spans="1:12" s="5" customFormat="1" ht="14.1" customHeight="1" x14ac:dyDescent="0.25">
      <c r="A1772" s="104">
        <v>15</v>
      </c>
      <c r="B1772" s="192">
        <f t="shared" ref="B1772:E1772" si="636">B1734</f>
        <v>0</v>
      </c>
      <c r="C1772" s="192">
        <f t="shared" si="636"/>
        <v>0</v>
      </c>
      <c r="D1772" s="280">
        <f t="shared" si="636"/>
        <v>0</v>
      </c>
      <c r="E1772" s="301">
        <f t="shared" si="636"/>
        <v>0</v>
      </c>
      <c r="F1772" s="105"/>
      <c r="G1772" s="106"/>
      <c r="H1772" s="107">
        <f t="shared" ref="H1772:J1772" si="637">H1734</f>
        <v>0</v>
      </c>
      <c r="I1772" s="108">
        <f t="shared" si="637"/>
        <v>0</v>
      </c>
      <c r="J1772" s="108">
        <f t="shared" si="637"/>
        <v>0</v>
      </c>
      <c r="K1772" s="109">
        <f t="shared" si="609"/>
        <v>0</v>
      </c>
      <c r="L1772" s="98"/>
    </row>
    <row r="1773" spans="1:12" s="5" customFormat="1" ht="14.1" customHeight="1" x14ac:dyDescent="0.25">
      <c r="A1773" s="104">
        <v>16</v>
      </c>
      <c r="B1773" s="192">
        <f t="shared" ref="B1773:E1773" si="638">B1735</f>
        <v>0</v>
      </c>
      <c r="C1773" s="192">
        <f t="shared" si="638"/>
        <v>0</v>
      </c>
      <c r="D1773" s="280">
        <f t="shared" si="638"/>
        <v>0</v>
      </c>
      <c r="E1773" s="301">
        <f t="shared" si="638"/>
        <v>0</v>
      </c>
      <c r="F1773" s="105"/>
      <c r="G1773" s="106"/>
      <c r="H1773" s="107">
        <f t="shared" ref="H1773:J1773" si="639">H1735</f>
        <v>0</v>
      </c>
      <c r="I1773" s="108">
        <f t="shared" si="639"/>
        <v>0</v>
      </c>
      <c r="J1773" s="108">
        <f t="shared" si="639"/>
        <v>0</v>
      </c>
      <c r="K1773" s="109">
        <f t="shared" si="609"/>
        <v>0</v>
      </c>
      <c r="L1773" s="98"/>
    </row>
    <row r="1774" spans="1:12" s="5" customFormat="1" ht="9.9499999999999993" customHeight="1" x14ac:dyDescent="0.25">
      <c r="A1774" s="81"/>
      <c r="B1774" s="215"/>
      <c r="C1774" s="215"/>
      <c r="D1774" s="281"/>
      <c r="E1774" s="303"/>
      <c r="F1774" s="110"/>
      <c r="G1774" s="111"/>
      <c r="H1774" s="112"/>
      <c r="I1774" s="113"/>
      <c r="J1774" s="113"/>
      <c r="K1774" s="114"/>
      <c r="L1774" s="98"/>
    </row>
    <row r="1775" spans="1:12" s="5" customFormat="1" ht="5.0999999999999996" customHeight="1" x14ac:dyDescent="0.25">
      <c r="A1775" s="81"/>
      <c r="B1775" s="216"/>
      <c r="C1775" s="216"/>
      <c r="D1775" s="221"/>
      <c r="E1775" s="304"/>
      <c r="F1775" s="116"/>
      <c r="G1775" s="116"/>
      <c r="H1775" s="116"/>
      <c r="I1775" s="117"/>
      <c r="J1775" s="361"/>
      <c r="K1775" s="362"/>
      <c r="L1775" s="82"/>
    </row>
    <row r="1776" spans="1:12" s="5" customFormat="1" ht="16.5" customHeight="1" x14ac:dyDescent="0.3">
      <c r="A1776" s="81"/>
      <c r="B1776" s="217"/>
      <c r="C1776" s="217"/>
      <c r="D1776" s="263"/>
      <c r="E1776" s="300"/>
      <c r="F1776" s="82"/>
      <c r="G1776" s="82"/>
      <c r="H1776" s="82"/>
      <c r="I1776" s="118" t="s">
        <v>14</v>
      </c>
      <c r="J1776" s="363">
        <f>SUM(K1758:K1773)</f>
        <v>9486828</v>
      </c>
      <c r="K1776" s="364"/>
      <c r="L1776" s="98"/>
    </row>
    <row r="1777" spans="1:12" s="5" customFormat="1" ht="5.0999999999999996" customHeight="1" x14ac:dyDescent="0.3">
      <c r="A1777" s="81"/>
      <c r="B1777" s="217"/>
      <c r="C1777" s="217"/>
      <c r="D1777" s="263"/>
      <c r="E1777" s="300"/>
      <c r="F1777" s="82"/>
      <c r="G1777" s="82"/>
      <c r="H1777" s="82"/>
      <c r="I1777" s="119"/>
      <c r="J1777" s="365"/>
      <c r="K1777" s="365"/>
      <c r="L1777" s="82"/>
    </row>
    <row r="1778" spans="1:12" s="5" customFormat="1" ht="16.5" customHeight="1" x14ac:dyDescent="0.3">
      <c r="A1778" s="81"/>
      <c r="B1778" s="217"/>
      <c r="C1778" s="217"/>
      <c r="D1778" s="263"/>
      <c r="E1778" s="300"/>
      <c r="F1778" s="82"/>
      <c r="G1778" s="82"/>
      <c r="H1778" s="82"/>
      <c r="I1778" s="118" t="s">
        <v>15</v>
      </c>
      <c r="J1778" s="120">
        <f>J1740</f>
        <v>0</v>
      </c>
      <c r="K1778" s="121">
        <f>J1776*J1778</f>
        <v>0</v>
      </c>
      <c r="L1778" s="122"/>
    </row>
    <row r="1779" spans="1:12" s="5" customFormat="1" ht="5.0999999999999996" customHeight="1" x14ac:dyDescent="0.3">
      <c r="A1779" s="81"/>
      <c r="B1779" s="217"/>
      <c r="C1779" s="217"/>
      <c r="D1779" s="263"/>
      <c r="E1779" s="300"/>
      <c r="F1779" s="82"/>
      <c r="G1779" s="82"/>
      <c r="H1779" s="82"/>
      <c r="I1779" s="119"/>
      <c r="J1779" s="362"/>
      <c r="K1779" s="362"/>
      <c r="L1779" s="82"/>
    </row>
    <row r="1780" spans="1:12" s="5" customFormat="1" ht="16.5" customHeight="1" x14ac:dyDescent="0.3">
      <c r="A1780" s="81"/>
      <c r="B1780" s="218" t="s">
        <v>16</v>
      </c>
      <c r="C1780" s="218"/>
      <c r="D1780" s="263"/>
      <c r="E1780" s="300" t="s">
        <v>17</v>
      </c>
      <c r="F1780" s="82"/>
      <c r="G1780" s="82"/>
      <c r="H1780" s="82"/>
      <c r="I1780" s="118" t="s">
        <v>27</v>
      </c>
      <c r="J1780" s="366">
        <f>((J1776/1.11)+(K1778/1.11))*11%</f>
        <v>940136.10810810805</v>
      </c>
      <c r="K1780" s="367"/>
      <c r="L1780" s="123"/>
    </row>
    <row r="1781" spans="1:12" s="5" customFormat="1" ht="5.0999999999999996" customHeight="1" x14ac:dyDescent="0.3">
      <c r="A1781" s="81"/>
      <c r="B1781" s="217"/>
      <c r="C1781" s="217"/>
      <c r="D1781" s="263"/>
      <c r="E1781" s="300"/>
      <c r="F1781" s="82"/>
      <c r="G1781" s="82"/>
      <c r="H1781" s="82"/>
      <c r="I1781" s="119"/>
      <c r="J1781" s="362"/>
      <c r="K1781" s="362"/>
      <c r="L1781" s="82"/>
    </row>
    <row r="1782" spans="1:12" s="5" customFormat="1" ht="16.5" customHeight="1" x14ac:dyDescent="0.3">
      <c r="A1782" s="81"/>
      <c r="B1782" s="219"/>
      <c r="C1782" s="247"/>
      <c r="D1782" s="263"/>
      <c r="E1782" s="300"/>
      <c r="F1782" s="82"/>
      <c r="G1782" s="82"/>
      <c r="H1782" s="82"/>
      <c r="I1782" s="118" t="s">
        <v>18</v>
      </c>
      <c r="J1782" s="124"/>
      <c r="K1782" s="125">
        <f>J1776-K1778</f>
        <v>9486828</v>
      </c>
      <c r="L1782" s="123"/>
    </row>
    <row r="1783" spans="1:12" s="5" customFormat="1" ht="7.5" customHeight="1" x14ac:dyDescent="0.25">
      <c r="A1783" s="126"/>
      <c r="B1783" s="220"/>
      <c r="C1783" s="220"/>
      <c r="D1783" s="221"/>
      <c r="E1783" s="305"/>
      <c r="F1783" s="319"/>
      <c r="G1783" s="82"/>
      <c r="H1783" s="82"/>
      <c r="I1783" s="128"/>
      <c r="J1783" s="127"/>
      <c r="K1783" s="319"/>
      <c r="L1783" s="116"/>
    </row>
    <row r="1784" spans="1:12" s="5" customFormat="1" ht="13.5" customHeight="1" x14ac:dyDescent="0.25">
      <c r="A1784" s="81"/>
      <c r="B1784" s="221" t="s">
        <v>19</v>
      </c>
      <c r="C1784" s="220"/>
      <c r="D1784" s="221"/>
      <c r="E1784" s="300"/>
      <c r="F1784" s="82"/>
      <c r="G1784" s="82"/>
      <c r="H1784" s="187"/>
      <c r="I1784" s="188" t="s">
        <v>29</v>
      </c>
      <c r="J1784" s="368" t="str">
        <f>J1746</f>
        <v>NOVI / CONDRO</v>
      </c>
      <c r="K1784" s="369"/>
      <c r="L1784" s="82"/>
    </row>
    <row r="1785" spans="1:12" s="5" customFormat="1" ht="13.5" customHeight="1" x14ac:dyDescent="0.25">
      <c r="A1785" s="126"/>
      <c r="B1785" s="222"/>
      <c r="C1785" s="248"/>
      <c r="D1785" s="221"/>
      <c r="E1785" s="300"/>
      <c r="F1785" s="82"/>
      <c r="G1785" s="82"/>
      <c r="H1785" s="187"/>
      <c r="I1785" s="189" t="s">
        <v>28</v>
      </c>
      <c r="J1785" s="368" t="str">
        <f>J1747</f>
        <v xml:space="preserve"> </v>
      </c>
      <c r="K1785" s="369"/>
      <c r="L1785" s="116"/>
    </row>
    <row r="1786" spans="1:12" s="5" customFormat="1" ht="7.5" customHeight="1" x14ac:dyDescent="0.25">
      <c r="A1786" s="126"/>
      <c r="B1786" s="222"/>
      <c r="C1786" s="248"/>
      <c r="D1786" s="221"/>
      <c r="E1786" s="300"/>
      <c r="F1786" s="82"/>
      <c r="G1786" s="82"/>
      <c r="H1786" s="187"/>
      <c r="I1786" s="189"/>
      <c r="J1786" s="191"/>
      <c r="K1786" s="191"/>
      <c r="L1786" s="116"/>
    </row>
    <row r="1787" spans="1:12" ht="7.5" customHeight="1" x14ac:dyDescent="0.25">
      <c r="A1787" s="129"/>
      <c r="B1787" s="223"/>
      <c r="C1787" s="223"/>
      <c r="D1787" s="266"/>
      <c r="E1787" s="306"/>
      <c r="F1787" s="130"/>
      <c r="G1787" s="130"/>
      <c r="H1787" s="130"/>
      <c r="I1787" s="131"/>
      <c r="J1787" s="131"/>
      <c r="K1787" s="130"/>
      <c r="L1787" s="130"/>
    </row>
    <row r="1788" spans="1:12" s="5" customFormat="1" ht="16.5" customHeight="1" x14ac:dyDescent="0.3">
      <c r="A1788" s="132"/>
      <c r="B1788" s="224" t="s">
        <v>0</v>
      </c>
      <c r="C1788" s="249"/>
      <c r="D1788" s="282" t="str">
        <f>D1750</f>
        <v>AM</v>
      </c>
      <c r="E1788" s="317">
        <f>E1712</f>
        <v>22090016</v>
      </c>
      <c r="F1788" s="133"/>
      <c r="G1788" s="134" t="s">
        <v>2</v>
      </c>
      <c r="H1788" s="370" t="str">
        <f>H1750</f>
        <v>CV TRINITY CENTRAAL</v>
      </c>
      <c r="I1788" s="370"/>
      <c r="J1788" s="370"/>
      <c r="K1788" s="371"/>
      <c r="L1788" s="135"/>
    </row>
    <row r="1789" spans="1:12" s="5" customFormat="1" ht="7.5" customHeight="1" x14ac:dyDescent="0.3">
      <c r="A1789" s="132"/>
      <c r="B1789" s="225"/>
      <c r="C1789" s="250"/>
      <c r="D1789" s="257"/>
      <c r="E1789" s="308"/>
      <c r="F1789" s="374" t="s">
        <v>3</v>
      </c>
      <c r="G1789" s="136"/>
      <c r="H1789" s="372"/>
      <c r="I1789" s="372"/>
      <c r="J1789" s="372"/>
      <c r="K1789" s="373"/>
      <c r="L1789" s="135"/>
    </row>
    <row r="1790" spans="1:12" s="5" customFormat="1" ht="16.5" customHeight="1" x14ac:dyDescent="0.3">
      <c r="A1790" s="132"/>
      <c r="B1790" s="224" t="s">
        <v>4</v>
      </c>
      <c r="C1790" s="249"/>
      <c r="D1790" s="375">
        <f>D1752</f>
        <v>44817</v>
      </c>
      <c r="E1790" s="376"/>
      <c r="F1790" s="374"/>
      <c r="G1790" s="137"/>
      <c r="H1790" s="377" t="str">
        <f>H1752</f>
        <v xml:space="preserve"> </v>
      </c>
      <c r="I1790" s="377"/>
      <c r="J1790" s="377"/>
      <c r="K1790" s="378"/>
      <c r="L1790" s="137"/>
    </row>
    <row r="1791" spans="1:12" s="5" customFormat="1" ht="7.5" customHeight="1" x14ac:dyDescent="0.3">
      <c r="A1791" s="132"/>
      <c r="B1791" s="225"/>
      <c r="C1791" s="250"/>
      <c r="D1791" s="257"/>
      <c r="E1791" s="308"/>
      <c r="F1791" s="374"/>
      <c r="G1791" s="137"/>
      <c r="H1791" s="379" t="str">
        <f>H1753</f>
        <v>PURWOKERTO</v>
      </c>
      <c r="I1791" s="379"/>
      <c r="J1791" s="379"/>
      <c r="K1791" s="380"/>
      <c r="L1791" s="138"/>
    </row>
    <row r="1792" spans="1:12" s="5" customFormat="1" ht="16.5" customHeight="1" x14ac:dyDescent="0.4">
      <c r="A1792" s="132"/>
      <c r="B1792" s="224" t="s">
        <v>5</v>
      </c>
      <c r="C1792" s="249"/>
      <c r="D1792" s="283" t="str">
        <f>D1754</f>
        <v>KO 0968</v>
      </c>
      <c r="E1792" s="307"/>
      <c r="F1792" s="139"/>
      <c r="G1792" s="140"/>
      <c r="H1792" s="381"/>
      <c r="I1792" s="381"/>
      <c r="J1792" s="381"/>
      <c r="K1792" s="382"/>
      <c r="L1792" s="138"/>
    </row>
    <row r="1793" spans="1:12" s="5" customFormat="1" ht="7.5" customHeight="1" x14ac:dyDescent="0.45">
      <c r="A1793" s="132"/>
      <c r="B1793" s="226"/>
      <c r="C1793" s="251"/>
      <c r="D1793" s="267"/>
      <c r="E1793" s="309"/>
      <c r="F1793" s="141"/>
      <c r="G1793" s="133"/>
      <c r="H1793" s="133"/>
      <c r="I1793" s="142"/>
      <c r="J1793" s="142"/>
      <c r="K1793" s="143"/>
      <c r="L1793" s="133"/>
    </row>
    <row r="1794" spans="1:12" s="5" customFormat="1" ht="14.25" thickBot="1" x14ac:dyDescent="0.3">
      <c r="A1794" s="132"/>
      <c r="B1794" s="227" t="s">
        <v>6</v>
      </c>
      <c r="C1794" s="227" t="s">
        <v>7</v>
      </c>
      <c r="D1794" s="284" t="s">
        <v>8</v>
      </c>
      <c r="E1794" s="268"/>
      <c r="F1794" s="145" t="s">
        <v>9</v>
      </c>
      <c r="G1794" s="146"/>
      <c r="H1794" s="144" t="s">
        <v>10</v>
      </c>
      <c r="I1794" s="147" t="s">
        <v>11</v>
      </c>
      <c r="J1794" s="147" t="s">
        <v>12</v>
      </c>
      <c r="K1794" s="148" t="s">
        <v>13</v>
      </c>
      <c r="L1794" s="149"/>
    </row>
    <row r="1795" spans="1:12" s="5" customFormat="1" ht="9.9499999999999993" customHeight="1" thickTop="1" x14ac:dyDescent="0.25">
      <c r="A1795" s="132"/>
      <c r="B1795" s="228"/>
      <c r="C1795" s="252"/>
      <c r="D1795" s="285"/>
      <c r="E1795" s="269"/>
      <c r="F1795" s="151"/>
      <c r="G1795" s="152"/>
      <c r="H1795" s="150"/>
      <c r="I1795" s="153"/>
      <c r="J1795" s="153"/>
      <c r="K1795" s="154"/>
      <c r="L1795" s="149"/>
    </row>
    <row r="1796" spans="1:12" s="5" customFormat="1" ht="14.1" customHeight="1" x14ac:dyDescent="0.25">
      <c r="A1796" s="155">
        <v>1</v>
      </c>
      <c r="B1796" s="193">
        <f t="shared" ref="B1796:D1796" si="640">B1758</f>
        <v>10</v>
      </c>
      <c r="C1796" s="193" t="str">
        <f t="shared" si="640"/>
        <v>LSN</v>
      </c>
      <c r="D1796" s="286">
        <f t="shared" si="640"/>
        <v>0</v>
      </c>
      <c r="E1796" s="310" t="str">
        <f>E1720</f>
        <v>JANGKA (MATH SET) JOYKO MS-25</v>
      </c>
      <c r="F1796" s="156"/>
      <c r="G1796" s="157"/>
      <c r="H1796" s="158">
        <f t="shared" ref="H1796:J1796" si="641">H1758</f>
        <v>88200</v>
      </c>
      <c r="I1796" s="159">
        <f t="shared" si="641"/>
        <v>0.13</v>
      </c>
      <c r="J1796" s="159">
        <f t="shared" si="641"/>
        <v>0</v>
      </c>
      <c r="K1796" s="160">
        <f t="shared" ref="K1796:K1811" si="642">(B1796*H1796-((B1796*H1796)*I1796))-((B1796*H1796-((B1796*H1796)*I1796))*J1796)</f>
        <v>767340</v>
      </c>
      <c r="L1796" s="149"/>
    </row>
    <row r="1797" spans="1:12" s="5" customFormat="1" ht="14.1" customHeight="1" x14ac:dyDescent="0.25">
      <c r="A1797" s="155">
        <v>2</v>
      </c>
      <c r="B1797" s="193">
        <f t="shared" ref="B1797:D1797" si="643">B1759</f>
        <v>36</v>
      </c>
      <c r="C1797" s="193" t="str">
        <f t="shared" si="643"/>
        <v>BOX</v>
      </c>
      <c r="D1797" s="286">
        <f t="shared" si="643"/>
        <v>1</v>
      </c>
      <c r="E1797" s="310" t="str">
        <f t="shared" ref="E1797:E1811" si="644">E1721</f>
        <v>LEM STICK JOYKO 8 GR GS-100 isi 24 pc</v>
      </c>
      <c r="F1797" s="156"/>
      <c r="G1797" s="157"/>
      <c r="H1797" s="158">
        <f t="shared" ref="H1797:J1797" si="645">H1759</f>
        <v>52800</v>
      </c>
      <c r="I1797" s="159">
        <f t="shared" si="645"/>
        <v>0.13</v>
      </c>
      <c r="J1797" s="159">
        <f t="shared" si="645"/>
        <v>0</v>
      </c>
      <c r="K1797" s="160">
        <f t="shared" si="642"/>
        <v>1653696</v>
      </c>
      <c r="L1797" s="149"/>
    </row>
    <row r="1798" spans="1:12" s="5" customFormat="1" ht="14.1" customHeight="1" x14ac:dyDescent="0.25">
      <c r="A1798" s="155">
        <v>3</v>
      </c>
      <c r="B1798" s="193">
        <f t="shared" ref="B1798:D1798" si="646">B1760</f>
        <v>288</v>
      </c>
      <c r="C1798" s="193" t="str">
        <f t="shared" si="646"/>
        <v>PCS</v>
      </c>
      <c r="D1798" s="286">
        <f t="shared" si="646"/>
        <v>2</v>
      </c>
      <c r="E1798" s="310" t="str">
        <f t="shared" si="644"/>
        <v>CRAYON / OIL PASTEL JOYKO OP-12CHC COMPACT</v>
      </c>
      <c r="F1798" s="156"/>
      <c r="G1798" s="157"/>
      <c r="H1798" s="158">
        <f t="shared" ref="H1798:J1798" si="647">H1760</f>
        <v>11600</v>
      </c>
      <c r="I1798" s="159">
        <f t="shared" si="647"/>
        <v>0.13</v>
      </c>
      <c r="J1798" s="159">
        <f t="shared" si="647"/>
        <v>0</v>
      </c>
      <c r="K1798" s="160">
        <f t="shared" si="642"/>
        <v>2906496</v>
      </c>
      <c r="L1798" s="149"/>
    </row>
    <row r="1799" spans="1:12" s="5" customFormat="1" ht="14.1" customHeight="1" x14ac:dyDescent="0.25">
      <c r="A1799" s="155">
        <v>4</v>
      </c>
      <c r="B1799" s="193">
        <f t="shared" ref="B1799:D1799" si="648">B1761</f>
        <v>24</v>
      </c>
      <c r="C1799" s="193" t="str">
        <f t="shared" si="648"/>
        <v>LSN</v>
      </c>
      <c r="D1799" s="286">
        <f t="shared" si="648"/>
        <v>1</v>
      </c>
      <c r="E1799" s="310" t="str">
        <f t="shared" si="644"/>
        <v>CUTTER 18 MM JOYKO L-500 + ISI (BESAR)</v>
      </c>
      <c r="F1799" s="156"/>
      <c r="G1799" s="157"/>
      <c r="H1799" s="158">
        <f t="shared" ref="H1799:J1799" si="649">H1761</f>
        <v>162000</v>
      </c>
      <c r="I1799" s="159">
        <f t="shared" si="649"/>
        <v>0.13</v>
      </c>
      <c r="J1799" s="159">
        <f t="shared" si="649"/>
        <v>0</v>
      </c>
      <c r="K1799" s="160">
        <f t="shared" si="642"/>
        <v>3382560</v>
      </c>
      <c r="L1799" s="149"/>
    </row>
    <row r="1800" spans="1:12" s="5" customFormat="1" ht="14.1" customHeight="1" x14ac:dyDescent="0.25">
      <c r="A1800" s="155">
        <v>5</v>
      </c>
      <c r="B1800" s="193">
        <f t="shared" ref="B1800:D1800" si="650">B1762</f>
        <v>48</v>
      </c>
      <c r="C1800" s="193" t="str">
        <f t="shared" si="650"/>
        <v>LSN</v>
      </c>
      <c r="D1800" s="286">
        <f t="shared" si="650"/>
        <v>1</v>
      </c>
      <c r="E1800" s="310" t="str">
        <f t="shared" si="644"/>
        <v>LEM LIQUID (CAIR) JOYKO GL-R35 (35 ML)</v>
      </c>
      <c r="F1800" s="156"/>
      <c r="G1800" s="157"/>
      <c r="H1800" s="158">
        <f t="shared" ref="H1800:J1800" si="651">H1762</f>
        <v>18600</v>
      </c>
      <c r="I1800" s="159">
        <f t="shared" si="651"/>
        <v>0.13</v>
      </c>
      <c r="J1800" s="159">
        <f t="shared" si="651"/>
        <v>0</v>
      </c>
      <c r="K1800" s="160">
        <f t="shared" si="642"/>
        <v>776736</v>
      </c>
      <c r="L1800" s="149"/>
    </row>
    <row r="1801" spans="1:12" s="5" customFormat="1" ht="14.1" customHeight="1" x14ac:dyDescent="0.25">
      <c r="A1801" s="155">
        <v>6</v>
      </c>
      <c r="B1801" s="193">
        <f t="shared" ref="B1801:D1801" si="652">B1763</f>
        <v>0</v>
      </c>
      <c r="C1801" s="193">
        <f t="shared" si="652"/>
        <v>0</v>
      </c>
      <c r="D1801" s="286">
        <f t="shared" si="652"/>
        <v>0</v>
      </c>
      <c r="E1801" s="310">
        <f t="shared" si="644"/>
        <v>0</v>
      </c>
      <c r="F1801" s="156"/>
      <c r="G1801" s="157"/>
      <c r="H1801" s="158">
        <f t="shared" ref="H1801:J1801" si="653">H1763</f>
        <v>0</v>
      </c>
      <c r="I1801" s="159">
        <f t="shared" si="653"/>
        <v>0</v>
      </c>
      <c r="J1801" s="159">
        <f t="shared" si="653"/>
        <v>0</v>
      </c>
      <c r="K1801" s="160">
        <f t="shared" si="642"/>
        <v>0</v>
      </c>
      <c r="L1801" s="149"/>
    </row>
    <row r="1802" spans="1:12" s="5" customFormat="1" ht="14.1" customHeight="1" x14ac:dyDescent="0.25">
      <c r="A1802" s="155">
        <v>7</v>
      </c>
      <c r="B1802" s="193">
        <f t="shared" ref="B1802:D1802" si="654">B1764</f>
        <v>0</v>
      </c>
      <c r="C1802" s="193">
        <f t="shared" si="654"/>
        <v>0</v>
      </c>
      <c r="D1802" s="286">
        <f t="shared" si="654"/>
        <v>0</v>
      </c>
      <c r="E1802" s="310">
        <f t="shared" si="644"/>
        <v>0</v>
      </c>
      <c r="F1802" s="156"/>
      <c r="G1802" s="157"/>
      <c r="H1802" s="158">
        <f t="shared" ref="H1802:J1802" si="655">H1764</f>
        <v>0</v>
      </c>
      <c r="I1802" s="159">
        <f t="shared" si="655"/>
        <v>0</v>
      </c>
      <c r="J1802" s="159">
        <f t="shared" si="655"/>
        <v>0</v>
      </c>
      <c r="K1802" s="160">
        <f t="shared" si="642"/>
        <v>0</v>
      </c>
      <c r="L1802" s="149"/>
    </row>
    <row r="1803" spans="1:12" s="5" customFormat="1" ht="14.1" customHeight="1" x14ac:dyDescent="0.25">
      <c r="A1803" s="155">
        <v>8</v>
      </c>
      <c r="B1803" s="193">
        <f t="shared" ref="B1803:D1803" si="656">B1765</f>
        <v>0</v>
      </c>
      <c r="C1803" s="193">
        <f t="shared" si="656"/>
        <v>0</v>
      </c>
      <c r="D1803" s="286">
        <f t="shared" si="656"/>
        <v>0</v>
      </c>
      <c r="E1803" s="310">
        <f t="shared" si="644"/>
        <v>0</v>
      </c>
      <c r="F1803" s="156"/>
      <c r="G1803" s="157"/>
      <c r="H1803" s="158">
        <f t="shared" ref="H1803:J1803" si="657">H1765</f>
        <v>0</v>
      </c>
      <c r="I1803" s="159">
        <f t="shared" si="657"/>
        <v>0</v>
      </c>
      <c r="J1803" s="159">
        <f t="shared" si="657"/>
        <v>0</v>
      </c>
      <c r="K1803" s="160">
        <f t="shared" si="642"/>
        <v>0</v>
      </c>
      <c r="L1803" s="149"/>
    </row>
    <row r="1804" spans="1:12" s="5" customFormat="1" ht="14.1" customHeight="1" x14ac:dyDescent="0.25">
      <c r="A1804" s="155">
        <v>9</v>
      </c>
      <c r="B1804" s="193">
        <f t="shared" ref="B1804:D1804" si="658">B1766</f>
        <v>0</v>
      </c>
      <c r="C1804" s="193">
        <f t="shared" si="658"/>
        <v>0</v>
      </c>
      <c r="D1804" s="286">
        <f t="shared" si="658"/>
        <v>0</v>
      </c>
      <c r="E1804" s="310">
        <f t="shared" si="644"/>
        <v>0</v>
      </c>
      <c r="F1804" s="156"/>
      <c r="G1804" s="157"/>
      <c r="H1804" s="158">
        <f t="shared" ref="H1804:J1804" si="659">H1766</f>
        <v>0</v>
      </c>
      <c r="I1804" s="159">
        <f t="shared" si="659"/>
        <v>0</v>
      </c>
      <c r="J1804" s="159">
        <f t="shared" si="659"/>
        <v>0</v>
      </c>
      <c r="K1804" s="160">
        <f t="shared" si="642"/>
        <v>0</v>
      </c>
      <c r="L1804" s="149"/>
    </row>
    <row r="1805" spans="1:12" s="5" customFormat="1" ht="14.1" customHeight="1" x14ac:dyDescent="0.25">
      <c r="A1805" s="155">
        <v>10</v>
      </c>
      <c r="B1805" s="193">
        <f t="shared" ref="B1805:D1805" si="660">B1767</f>
        <v>0</v>
      </c>
      <c r="C1805" s="193">
        <f t="shared" si="660"/>
        <v>0</v>
      </c>
      <c r="D1805" s="286">
        <f t="shared" si="660"/>
        <v>0</v>
      </c>
      <c r="E1805" s="310">
        <f t="shared" si="644"/>
        <v>0</v>
      </c>
      <c r="F1805" s="156"/>
      <c r="G1805" s="157"/>
      <c r="H1805" s="158">
        <f t="shared" ref="H1805:J1805" si="661">H1767</f>
        <v>0</v>
      </c>
      <c r="I1805" s="159">
        <f t="shared" si="661"/>
        <v>0</v>
      </c>
      <c r="J1805" s="159">
        <f t="shared" si="661"/>
        <v>0</v>
      </c>
      <c r="K1805" s="160">
        <f t="shared" si="642"/>
        <v>0</v>
      </c>
      <c r="L1805" s="149"/>
    </row>
    <row r="1806" spans="1:12" s="5" customFormat="1" ht="14.1" customHeight="1" x14ac:dyDescent="0.25">
      <c r="A1806" s="155">
        <v>11</v>
      </c>
      <c r="B1806" s="193">
        <f t="shared" ref="B1806:D1806" si="662">B1768</f>
        <v>0</v>
      </c>
      <c r="C1806" s="193">
        <f t="shared" si="662"/>
        <v>0</v>
      </c>
      <c r="D1806" s="286">
        <f t="shared" si="662"/>
        <v>0</v>
      </c>
      <c r="E1806" s="310">
        <f t="shared" si="644"/>
        <v>0</v>
      </c>
      <c r="F1806" s="156"/>
      <c r="G1806" s="157"/>
      <c r="H1806" s="158">
        <f t="shared" ref="H1806:J1806" si="663">H1768</f>
        <v>0</v>
      </c>
      <c r="I1806" s="159">
        <f t="shared" si="663"/>
        <v>0</v>
      </c>
      <c r="J1806" s="159">
        <f t="shared" si="663"/>
        <v>0</v>
      </c>
      <c r="K1806" s="160">
        <f t="shared" si="642"/>
        <v>0</v>
      </c>
      <c r="L1806" s="149"/>
    </row>
    <row r="1807" spans="1:12" s="5" customFormat="1" ht="14.1" customHeight="1" x14ac:dyDescent="0.25">
      <c r="A1807" s="155">
        <v>12</v>
      </c>
      <c r="B1807" s="193">
        <f t="shared" ref="B1807:D1807" si="664">B1769</f>
        <v>0</v>
      </c>
      <c r="C1807" s="193">
        <f t="shared" si="664"/>
        <v>0</v>
      </c>
      <c r="D1807" s="286">
        <f t="shared" si="664"/>
        <v>0</v>
      </c>
      <c r="E1807" s="310">
        <f t="shared" si="644"/>
        <v>0</v>
      </c>
      <c r="F1807" s="156"/>
      <c r="G1807" s="157"/>
      <c r="H1807" s="158">
        <f t="shared" ref="H1807:J1807" si="665">H1769</f>
        <v>0</v>
      </c>
      <c r="I1807" s="159">
        <f t="shared" si="665"/>
        <v>0</v>
      </c>
      <c r="J1807" s="159">
        <f t="shared" si="665"/>
        <v>0</v>
      </c>
      <c r="K1807" s="160">
        <f t="shared" si="642"/>
        <v>0</v>
      </c>
      <c r="L1807" s="149"/>
    </row>
    <row r="1808" spans="1:12" s="5" customFormat="1" ht="14.1" customHeight="1" x14ac:dyDescent="0.25">
      <c r="A1808" s="155">
        <v>13</v>
      </c>
      <c r="B1808" s="193">
        <f t="shared" ref="B1808:D1808" si="666">B1770</f>
        <v>0</v>
      </c>
      <c r="C1808" s="193">
        <f t="shared" si="666"/>
        <v>0</v>
      </c>
      <c r="D1808" s="286">
        <f t="shared" si="666"/>
        <v>0</v>
      </c>
      <c r="E1808" s="310">
        <f t="shared" si="644"/>
        <v>0</v>
      </c>
      <c r="F1808" s="156"/>
      <c r="G1808" s="157"/>
      <c r="H1808" s="158">
        <f t="shared" ref="H1808:J1808" si="667">H1770</f>
        <v>0</v>
      </c>
      <c r="I1808" s="159">
        <f t="shared" si="667"/>
        <v>0</v>
      </c>
      <c r="J1808" s="159">
        <f t="shared" si="667"/>
        <v>0</v>
      </c>
      <c r="K1808" s="160">
        <f t="shared" si="642"/>
        <v>0</v>
      </c>
      <c r="L1808" s="149"/>
    </row>
    <row r="1809" spans="1:12" s="5" customFormat="1" ht="14.1" customHeight="1" x14ac:dyDescent="0.25">
      <c r="A1809" s="155">
        <v>14</v>
      </c>
      <c r="B1809" s="193">
        <f t="shared" ref="B1809:D1809" si="668">B1771</f>
        <v>0</v>
      </c>
      <c r="C1809" s="193">
        <f t="shared" si="668"/>
        <v>0</v>
      </c>
      <c r="D1809" s="286">
        <f t="shared" si="668"/>
        <v>0</v>
      </c>
      <c r="E1809" s="310">
        <f t="shared" si="644"/>
        <v>0</v>
      </c>
      <c r="F1809" s="156"/>
      <c r="G1809" s="157"/>
      <c r="H1809" s="158">
        <f t="shared" ref="H1809:J1809" si="669">H1771</f>
        <v>0</v>
      </c>
      <c r="I1809" s="159">
        <f t="shared" si="669"/>
        <v>0</v>
      </c>
      <c r="J1809" s="159">
        <f t="shared" si="669"/>
        <v>0</v>
      </c>
      <c r="K1809" s="160">
        <f t="shared" si="642"/>
        <v>0</v>
      </c>
      <c r="L1809" s="149"/>
    </row>
    <row r="1810" spans="1:12" s="5" customFormat="1" ht="14.1" customHeight="1" x14ac:dyDescent="0.25">
      <c r="A1810" s="155">
        <v>15</v>
      </c>
      <c r="B1810" s="193">
        <f t="shared" ref="B1810:D1810" si="670">B1772</f>
        <v>0</v>
      </c>
      <c r="C1810" s="193">
        <f t="shared" si="670"/>
        <v>0</v>
      </c>
      <c r="D1810" s="286">
        <f t="shared" si="670"/>
        <v>0</v>
      </c>
      <c r="E1810" s="310">
        <f t="shared" si="644"/>
        <v>0</v>
      </c>
      <c r="F1810" s="156"/>
      <c r="G1810" s="157"/>
      <c r="H1810" s="158">
        <f t="shared" ref="H1810:J1810" si="671">H1772</f>
        <v>0</v>
      </c>
      <c r="I1810" s="159">
        <f t="shared" si="671"/>
        <v>0</v>
      </c>
      <c r="J1810" s="159">
        <f t="shared" si="671"/>
        <v>0</v>
      </c>
      <c r="K1810" s="160">
        <f t="shared" si="642"/>
        <v>0</v>
      </c>
      <c r="L1810" s="149"/>
    </row>
    <row r="1811" spans="1:12" s="5" customFormat="1" ht="14.1" customHeight="1" x14ac:dyDescent="0.25">
      <c r="A1811" s="155">
        <v>16</v>
      </c>
      <c r="B1811" s="193">
        <f t="shared" ref="B1811:D1811" si="672">B1773</f>
        <v>0</v>
      </c>
      <c r="C1811" s="193">
        <f t="shared" si="672"/>
        <v>0</v>
      </c>
      <c r="D1811" s="286">
        <f t="shared" si="672"/>
        <v>0</v>
      </c>
      <c r="E1811" s="310">
        <f t="shared" si="644"/>
        <v>0</v>
      </c>
      <c r="F1811" s="156"/>
      <c r="G1811" s="157"/>
      <c r="H1811" s="158">
        <f t="shared" ref="H1811:J1811" si="673">H1773</f>
        <v>0</v>
      </c>
      <c r="I1811" s="159">
        <f t="shared" si="673"/>
        <v>0</v>
      </c>
      <c r="J1811" s="159">
        <f t="shared" si="673"/>
        <v>0</v>
      </c>
      <c r="K1811" s="160">
        <f t="shared" si="642"/>
        <v>0</v>
      </c>
      <c r="L1811" s="149"/>
    </row>
    <row r="1812" spans="1:12" s="5" customFormat="1" ht="9.9499999999999993" customHeight="1" x14ac:dyDescent="0.25">
      <c r="A1812" s="132"/>
      <c r="B1812" s="229"/>
      <c r="C1812" s="229"/>
      <c r="D1812" s="287"/>
      <c r="E1812" s="312"/>
      <c r="F1812" s="161"/>
      <c r="G1812" s="162"/>
      <c r="H1812" s="163"/>
      <c r="I1812" s="164"/>
      <c r="J1812" s="164"/>
      <c r="K1812" s="165"/>
      <c r="L1812" s="149"/>
    </row>
    <row r="1813" spans="1:12" s="5" customFormat="1" ht="5.0999999999999996" customHeight="1" x14ac:dyDescent="0.25">
      <c r="A1813" s="132"/>
      <c r="B1813" s="230"/>
      <c r="C1813" s="230"/>
      <c r="D1813" s="235"/>
      <c r="E1813" s="313"/>
      <c r="F1813" s="167"/>
      <c r="G1813" s="167"/>
      <c r="H1813" s="167"/>
      <c r="I1813" s="168"/>
      <c r="J1813" s="383"/>
      <c r="K1813" s="358"/>
      <c r="L1813" s="133"/>
    </row>
    <row r="1814" spans="1:12" s="5" customFormat="1" ht="16.5" customHeight="1" x14ac:dyDescent="0.3">
      <c r="A1814" s="132"/>
      <c r="B1814" s="231"/>
      <c r="C1814" s="231"/>
      <c r="D1814" s="267"/>
      <c r="E1814" s="309"/>
      <c r="F1814" s="133"/>
      <c r="G1814" s="133"/>
      <c r="H1814" s="133"/>
      <c r="I1814" s="169" t="s">
        <v>14</v>
      </c>
      <c r="J1814" s="384">
        <f>SUM(K1796:K1811)</f>
        <v>9486828</v>
      </c>
      <c r="K1814" s="385"/>
      <c r="L1814" s="149"/>
    </row>
    <row r="1815" spans="1:12" s="5" customFormat="1" ht="5.0999999999999996" customHeight="1" x14ac:dyDescent="0.3">
      <c r="A1815" s="132"/>
      <c r="B1815" s="231"/>
      <c r="C1815" s="231"/>
      <c r="D1815" s="267"/>
      <c r="E1815" s="309"/>
      <c r="F1815" s="133"/>
      <c r="G1815" s="133"/>
      <c r="H1815" s="133"/>
      <c r="I1815" s="170"/>
      <c r="J1815" s="386"/>
      <c r="K1815" s="386"/>
      <c r="L1815" s="133"/>
    </row>
    <row r="1816" spans="1:12" s="5" customFormat="1" ht="16.5" customHeight="1" x14ac:dyDescent="0.3">
      <c r="A1816" s="132"/>
      <c r="B1816" s="231"/>
      <c r="C1816" s="231"/>
      <c r="D1816" s="267"/>
      <c r="E1816" s="309"/>
      <c r="F1816" s="133"/>
      <c r="G1816" s="133"/>
      <c r="H1816" s="133"/>
      <c r="I1816" s="169" t="s">
        <v>15</v>
      </c>
      <c r="J1816" s="171">
        <f>J1778</f>
        <v>0</v>
      </c>
      <c r="K1816" s="172">
        <f>J1814*J1816</f>
        <v>0</v>
      </c>
      <c r="L1816" s="173"/>
    </row>
    <row r="1817" spans="1:12" s="5" customFormat="1" ht="5.0999999999999996" customHeight="1" x14ac:dyDescent="0.3">
      <c r="A1817" s="132"/>
      <c r="B1817" s="231"/>
      <c r="C1817" s="231"/>
      <c r="D1817" s="267"/>
      <c r="E1817" s="309"/>
      <c r="F1817" s="133"/>
      <c r="G1817" s="133"/>
      <c r="H1817" s="133"/>
      <c r="I1817" s="170"/>
      <c r="J1817" s="358"/>
      <c r="K1817" s="358"/>
      <c r="L1817" s="133"/>
    </row>
    <row r="1818" spans="1:12" s="5" customFormat="1" ht="16.5" customHeight="1" x14ac:dyDescent="0.3">
      <c r="A1818" s="132"/>
      <c r="B1818" s="232" t="s">
        <v>16</v>
      </c>
      <c r="C1818" s="232"/>
      <c r="D1818" s="267"/>
      <c r="E1818" s="309" t="s">
        <v>17</v>
      </c>
      <c r="F1818" s="133"/>
      <c r="G1818" s="133"/>
      <c r="H1818" s="133"/>
      <c r="I1818" s="169" t="s">
        <v>27</v>
      </c>
      <c r="J1818" s="356">
        <f>((J1814/1.11)+(K1816/1.11))*11%</f>
        <v>940136.10810810805</v>
      </c>
      <c r="K1818" s="357"/>
      <c r="L1818" s="174"/>
    </row>
    <row r="1819" spans="1:12" s="5" customFormat="1" ht="5.0999999999999996" customHeight="1" x14ac:dyDescent="0.3">
      <c r="A1819" s="132"/>
      <c r="B1819" s="231"/>
      <c r="C1819" s="231"/>
      <c r="D1819" s="267"/>
      <c r="E1819" s="309"/>
      <c r="F1819" s="133"/>
      <c r="G1819" s="133"/>
      <c r="H1819" s="133"/>
      <c r="I1819" s="170"/>
      <c r="J1819" s="358"/>
      <c r="K1819" s="358"/>
      <c r="L1819" s="133"/>
    </row>
    <row r="1820" spans="1:12" s="5" customFormat="1" ht="16.5" customHeight="1" x14ac:dyDescent="0.3">
      <c r="A1820" s="132"/>
      <c r="B1820" s="233"/>
      <c r="C1820" s="253"/>
      <c r="D1820" s="267"/>
      <c r="E1820" s="309"/>
      <c r="F1820" s="133"/>
      <c r="G1820" s="133"/>
      <c r="H1820" s="133"/>
      <c r="I1820" s="169" t="s">
        <v>18</v>
      </c>
      <c r="J1820" s="175"/>
      <c r="K1820" s="176">
        <f>J1814-K1816</f>
        <v>9486828</v>
      </c>
      <c r="L1820" s="174"/>
    </row>
    <row r="1821" spans="1:12" s="5" customFormat="1" ht="7.5" customHeight="1" x14ac:dyDescent="0.25">
      <c r="A1821" s="177"/>
      <c r="B1821" s="234"/>
      <c r="C1821" s="234"/>
      <c r="D1821" s="235"/>
      <c r="E1821" s="314"/>
      <c r="F1821" s="318"/>
      <c r="G1821" s="133"/>
      <c r="H1821" s="133"/>
      <c r="I1821" s="179"/>
      <c r="J1821" s="178"/>
      <c r="K1821" s="318"/>
      <c r="L1821" s="167"/>
    </row>
    <row r="1822" spans="1:12" s="5" customFormat="1" ht="13.5" customHeight="1" x14ac:dyDescent="0.25">
      <c r="A1822" s="132"/>
      <c r="B1822" s="235" t="s">
        <v>19</v>
      </c>
      <c r="C1822" s="234"/>
      <c r="D1822" s="235"/>
      <c r="E1822" s="309"/>
      <c r="F1822" s="133"/>
      <c r="G1822" s="133"/>
      <c r="H1822" s="184"/>
      <c r="I1822" s="185" t="s">
        <v>29</v>
      </c>
      <c r="J1822" s="359" t="str">
        <f>J1784</f>
        <v>NOVI / CONDRO</v>
      </c>
      <c r="K1822" s="360"/>
      <c r="L1822" s="133"/>
    </row>
    <row r="1823" spans="1:12" s="5" customFormat="1" ht="13.5" customHeight="1" x14ac:dyDescent="0.25">
      <c r="A1823" s="177"/>
      <c r="B1823" s="236"/>
      <c r="C1823" s="254"/>
      <c r="D1823" s="235"/>
      <c r="E1823" s="309"/>
      <c r="F1823" s="133"/>
      <c r="G1823" s="133"/>
      <c r="H1823" s="184"/>
      <c r="I1823" s="186" t="s">
        <v>28</v>
      </c>
      <c r="J1823" s="359" t="str">
        <f>J1785</f>
        <v xml:space="preserve"> </v>
      </c>
      <c r="K1823" s="360"/>
      <c r="L1823" s="167"/>
    </row>
    <row r="1824" spans="1:12" s="5" customFormat="1" ht="7.5" customHeight="1" x14ac:dyDescent="0.25">
      <c r="A1824" s="177"/>
      <c r="B1824" s="236"/>
      <c r="C1824" s="254"/>
      <c r="D1824" s="235"/>
      <c r="E1824" s="309"/>
      <c r="F1824" s="133"/>
      <c r="G1824" s="133"/>
      <c r="H1824" s="184"/>
      <c r="I1824" s="186"/>
      <c r="J1824" s="190"/>
      <c r="K1824" s="190"/>
      <c r="L1824" s="167"/>
    </row>
    <row r="1825" spans="1:12" ht="7.5" customHeight="1" x14ac:dyDescent="0.25">
      <c r="A1825" s="1"/>
      <c r="I1825" s="3"/>
      <c r="J1825" s="3"/>
    </row>
    <row r="1826" spans="1:12" s="5" customFormat="1" ht="16.5" customHeight="1" x14ac:dyDescent="0.3">
      <c r="A1826" s="4"/>
      <c r="B1826" s="195" t="s">
        <v>0</v>
      </c>
      <c r="C1826" s="237"/>
      <c r="D1826" s="270" t="s">
        <v>1</v>
      </c>
      <c r="E1826" s="315">
        <f>E1712+1</f>
        <v>22090017</v>
      </c>
      <c r="G1826" s="6" t="s">
        <v>2</v>
      </c>
      <c r="H1826" s="387" t="s">
        <v>55</v>
      </c>
      <c r="I1826" s="387"/>
      <c r="J1826" s="387"/>
      <c r="K1826" s="388"/>
      <c r="L1826" s="7"/>
    </row>
    <row r="1827" spans="1:12" s="5" customFormat="1" ht="7.5" customHeight="1" x14ac:dyDescent="0.3">
      <c r="A1827" s="4"/>
      <c r="B1827" s="196"/>
      <c r="C1827" s="238"/>
      <c r="D1827" s="255"/>
      <c r="E1827" s="290"/>
      <c r="F1827" s="391" t="s">
        <v>3</v>
      </c>
      <c r="G1827" s="8"/>
      <c r="H1827" s="389"/>
      <c r="I1827" s="389"/>
      <c r="J1827" s="389"/>
      <c r="K1827" s="390"/>
      <c r="L1827" s="7"/>
    </row>
    <row r="1828" spans="1:12" s="5" customFormat="1" ht="16.5" customHeight="1" x14ac:dyDescent="0.3">
      <c r="A1828" s="4"/>
      <c r="B1828" s="195" t="s">
        <v>4</v>
      </c>
      <c r="C1828" s="237"/>
      <c r="D1828" s="392">
        <v>44819</v>
      </c>
      <c r="E1828" s="393"/>
      <c r="F1828" s="391"/>
      <c r="G1828" s="9"/>
      <c r="H1828" s="394" t="s">
        <v>100</v>
      </c>
      <c r="I1828" s="394"/>
      <c r="J1828" s="394"/>
      <c r="K1828" s="395"/>
      <c r="L1828" s="9"/>
    </row>
    <row r="1829" spans="1:12" s="5" customFormat="1" ht="7.5" customHeight="1" x14ac:dyDescent="0.3">
      <c r="A1829" s="4"/>
      <c r="B1829" s="196"/>
      <c r="C1829" s="238"/>
      <c r="D1829" s="255"/>
      <c r="E1829" s="290"/>
      <c r="F1829" s="391"/>
      <c r="G1829" s="9"/>
      <c r="H1829" s="396" t="s">
        <v>32</v>
      </c>
      <c r="I1829" s="396"/>
      <c r="J1829" s="396"/>
      <c r="K1829" s="397"/>
      <c r="L1829" s="10"/>
    </row>
    <row r="1830" spans="1:12" s="5" customFormat="1" ht="16.5" customHeight="1" x14ac:dyDescent="0.4">
      <c r="A1830" s="4"/>
      <c r="B1830" s="195" t="s">
        <v>5</v>
      </c>
      <c r="C1830" s="237"/>
      <c r="D1830" s="271" t="s">
        <v>108</v>
      </c>
      <c r="E1830" s="289"/>
      <c r="F1830" s="11"/>
      <c r="G1830" s="12"/>
      <c r="H1830" s="398"/>
      <c r="I1830" s="398"/>
      <c r="J1830" s="398"/>
      <c r="K1830" s="399"/>
      <c r="L1830" s="10"/>
    </row>
    <row r="1831" spans="1:12" s="5" customFormat="1" ht="7.5" customHeight="1" x14ac:dyDescent="0.45">
      <c r="A1831" s="4"/>
      <c r="B1831" s="197"/>
      <c r="C1831" s="239"/>
      <c r="D1831" s="259"/>
      <c r="E1831" s="291"/>
      <c r="F1831" s="13"/>
      <c r="I1831" s="14"/>
      <c r="J1831" s="14"/>
      <c r="K1831" s="15"/>
    </row>
    <row r="1832" spans="1:12" s="5" customFormat="1" ht="14.25" thickBot="1" x14ac:dyDescent="0.3">
      <c r="A1832" s="4"/>
      <c r="B1832" s="198" t="s">
        <v>6</v>
      </c>
      <c r="C1832" s="198" t="s">
        <v>7</v>
      </c>
      <c r="D1832" s="272" t="s">
        <v>8</v>
      </c>
      <c r="E1832" s="260"/>
      <c r="F1832" s="17" t="s">
        <v>9</v>
      </c>
      <c r="G1832" s="18"/>
      <c r="H1832" s="16" t="s">
        <v>10</v>
      </c>
      <c r="I1832" s="19" t="s">
        <v>11</v>
      </c>
      <c r="J1832" s="19" t="s">
        <v>12</v>
      </c>
      <c r="K1832" s="20" t="s">
        <v>13</v>
      </c>
      <c r="L1832" s="21"/>
    </row>
    <row r="1833" spans="1:12" s="5" customFormat="1" ht="9.9499999999999993" customHeight="1" thickTop="1" x14ac:dyDescent="0.25">
      <c r="A1833" s="4"/>
      <c r="B1833" s="199"/>
      <c r="C1833" s="240"/>
      <c r="D1833" s="273"/>
      <c r="E1833" s="261"/>
      <c r="F1833" s="23"/>
      <c r="G1833" s="24"/>
      <c r="H1833" s="22"/>
      <c r="I1833" s="25"/>
      <c r="J1833" s="25"/>
      <c r="K1833" s="26"/>
      <c r="L1833" s="21"/>
    </row>
    <row r="1834" spans="1:12" s="5" customFormat="1" ht="14.1" customHeight="1" x14ac:dyDescent="0.25">
      <c r="A1834" s="27">
        <v>1</v>
      </c>
      <c r="B1834" s="200">
        <v>10</v>
      </c>
      <c r="C1834" s="200" t="s">
        <v>59</v>
      </c>
      <c r="D1834" s="274">
        <v>1</v>
      </c>
      <c r="E1834" s="292" t="s">
        <v>107</v>
      </c>
      <c r="F1834" s="28"/>
      <c r="G1834" s="29"/>
      <c r="H1834" s="30">
        <v>120000</v>
      </c>
      <c r="I1834" s="31">
        <v>0.1</v>
      </c>
      <c r="J1834" s="31"/>
      <c r="K1834" s="32">
        <f t="shared" ref="K1834:K1849" si="674">(B1834*H1834-((B1834*H1834)*I1834))-((B1834*H1834-((B1834*H1834)*I1834))*J1834)</f>
        <v>1080000</v>
      </c>
      <c r="L1834" s="21"/>
    </row>
    <row r="1835" spans="1:12" s="5" customFormat="1" ht="14.1" customHeight="1" x14ac:dyDescent="0.25">
      <c r="A1835" s="27">
        <v>2</v>
      </c>
      <c r="B1835" s="200"/>
      <c r="C1835" s="200"/>
      <c r="D1835" s="274"/>
      <c r="E1835" s="292"/>
      <c r="F1835" s="28"/>
      <c r="G1835" s="29"/>
      <c r="H1835" s="30"/>
      <c r="I1835" s="31"/>
      <c r="J1835" s="31"/>
      <c r="K1835" s="32">
        <f t="shared" si="674"/>
        <v>0</v>
      </c>
      <c r="L1835" s="21"/>
    </row>
    <row r="1836" spans="1:12" s="5" customFormat="1" ht="14.1" customHeight="1" x14ac:dyDescent="0.25">
      <c r="A1836" s="27">
        <v>3</v>
      </c>
      <c r="B1836" s="200"/>
      <c r="C1836" s="200"/>
      <c r="D1836" s="274"/>
      <c r="E1836" s="292"/>
      <c r="F1836" s="28"/>
      <c r="G1836" s="29"/>
      <c r="H1836" s="30"/>
      <c r="I1836" s="31"/>
      <c r="J1836" s="31"/>
      <c r="K1836" s="32">
        <f t="shared" si="674"/>
        <v>0</v>
      </c>
      <c r="L1836" s="21"/>
    </row>
    <row r="1837" spans="1:12" s="5" customFormat="1" ht="14.1" customHeight="1" x14ac:dyDescent="0.25">
      <c r="A1837" s="27">
        <v>4</v>
      </c>
      <c r="B1837" s="200"/>
      <c r="C1837" s="200"/>
      <c r="D1837" s="274"/>
      <c r="E1837" s="292"/>
      <c r="F1837" s="28"/>
      <c r="G1837" s="29"/>
      <c r="H1837" s="30"/>
      <c r="I1837" s="31"/>
      <c r="J1837" s="31"/>
      <c r="K1837" s="32">
        <f t="shared" si="674"/>
        <v>0</v>
      </c>
      <c r="L1837" s="21"/>
    </row>
    <row r="1838" spans="1:12" s="5" customFormat="1" ht="14.1" customHeight="1" x14ac:dyDescent="0.25">
      <c r="A1838" s="27">
        <v>5</v>
      </c>
      <c r="B1838" s="200"/>
      <c r="C1838" s="200"/>
      <c r="D1838" s="274"/>
      <c r="E1838" s="292"/>
      <c r="F1838" s="28"/>
      <c r="G1838" s="29"/>
      <c r="H1838" s="30"/>
      <c r="I1838" s="31"/>
      <c r="J1838" s="31"/>
      <c r="K1838" s="32">
        <f t="shared" si="674"/>
        <v>0</v>
      </c>
      <c r="L1838" s="21"/>
    </row>
    <row r="1839" spans="1:12" s="5" customFormat="1" ht="14.1" customHeight="1" x14ac:dyDescent="0.25">
      <c r="A1839" s="27">
        <v>6</v>
      </c>
      <c r="B1839" s="200"/>
      <c r="C1839" s="200"/>
      <c r="D1839" s="274"/>
      <c r="E1839" s="292"/>
      <c r="F1839" s="28"/>
      <c r="G1839" s="29"/>
      <c r="H1839" s="30"/>
      <c r="I1839" s="31"/>
      <c r="J1839" s="31"/>
      <c r="K1839" s="32">
        <f t="shared" si="674"/>
        <v>0</v>
      </c>
      <c r="L1839" s="21"/>
    </row>
    <row r="1840" spans="1:12" s="5" customFormat="1" ht="14.1" customHeight="1" x14ac:dyDescent="0.25">
      <c r="A1840" s="27">
        <v>7</v>
      </c>
      <c r="B1840" s="200"/>
      <c r="C1840" s="200"/>
      <c r="D1840" s="274"/>
      <c r="E1840" s="292"/>
      <c r="F1840" s="28"/>
      <c r="G1840" s="29"/>
      <c r="H1840" s="30"/>
      <c r="I1840" s="31"/>
      <c r="J1840" s="31"/>
      <c r="K1840" s="32">
        <f t="shared" si="674"/>
        <v>0</v>
      </c>
      <c r="L1840" s="21"/>
    </row>
    <row r="1841" spans="1:12" s="5" customFormat="1" ht="14.1" customHeight="1" x14ac:dyDescent="0.25">
      <c r="A1841" s="27">
        <v>8</v>
      </c>
      <c r="B1841" s="200"/>
      <c r="C1841" s="200"/>
      <c r="D1841" s="274"/>
      <c r="E1841" s="293"/>
      <c r="F1841" s="28"/>
      <c r="G1841" s="29"/>
      <c r="H1841" s="30"/>
      <c r="I1841" s="31"/>
      <c r="J1841" s="31"/>
      <c r="K1841" s="32">
        <f t="shared" si="674"/>
        <v>0</v>
      </c>
      <c r="L1841" s="21"/>
    </row>
    <row r="1842" spans="1:12" s="5" customFormat="1" ht="14.1" customHeight="1" x14ac:dyDescent="0.25">
      <c r="A1842" s="27">
        <v>9</v>
      </c>
      <c r="B1842" s="200"/>
      <c r="C1842" s="200"/>
      <c r="D1842" s="274"/>
      <c r="E1842" s="292"/>
      <c r="F1842" s="28"/>
      <c r="G1842" s="29"/>
      <c r="H1842" s="30"/>
      <c r="I1842" s="31"/>
      <c r="J1842" s="31"/>
      <c r="K1842" s="32">
        <f t="shared" si="674"/>
        <v>0</v>
      </c>
      <c r="L1842" s="21"/>
    </row>
    <row r="1843" spans="1:12" s="5" customFormat="1" ht="14.1" customHeight="1" x14ac:dyDescent="0.25">
      <c r="A1843" s="27">
        <v>10</v>
      </c>
      <c r="B1843" s="200"/>
      <c r="C1843" s="200"/>
      <c r="D1843" s="274"/>
      <c r="E1843" s="292"/>
      <c r="F1843" s="28"/>
      <c r="G1843" s="29"/>
      <c r="H1843" s="30"/>
      <c r="I1843" s="31"/>
      <c r="J1843" s="31"/>
      <c r="K1843" s="32">
        <f t="shared" si="674"/>
        <v>0</v>
      </c>
      <c r="L1843" s="21"/>
    </row>
    <row r="1844" spans="1:12" s="5" customFormat="1" ht="14.1" customHeight="1" x14ac:dyDescent="0.25">
      <c r="A1844" s="27">
        <v>11</v>
      </c>
      <c r="B1844" s="200"/>
      <c r="C1844" s="200"/>
      <c r="D1844" s="274"/>
      <c r="E1844" s="292"/>
      <c r="F1844" s="28"/>
      <c r="G1844" s="29"/>
      <c r="H1844" s="30"/>
      <c r="I1844" s="31"/>
      <c r="J1844" s="31"/>
      <c r="K1844" s="32">
        <f t="shared" si="674"/>
        <v>0</v>
      </c>
      <c r="L1844" s="21"/>
    </row>
    <row r="1845" spans="1:12" s="5" customFormat="1" ht="14.1" customHeight="1" x14ac:dyDescent="0.25">
      <c r="A1845" s="27">
        <v>12</v>
      </c>
      <c r="B1845" s="200"/>
      <c r="C1845" s="200"/>
      <c r="D1845" s="274"/>
      <c r="E1845" s="292"/>
      <c r="F1845" s="28"/>
      <c r="G1845" s="29"/>
      <c r="H1845" s="30"/>
      <c r="I1845" s="31"/>
      <c r="J1845" s="31"/>
      <c r="K1845" s="32">
        <f t="shared" si="674"/>
        <v>0</v>
      </c>
      <c r="L1845" s="21"/>
    </row>
    <row r="1846" spans="1:12" s="5" customFormat="1" ht="14.1" customHeight="1" x14ac:dyDescent="0.25">
      <c r="A1846" s="27">
        <v>13</v>
      </c>
      <c r="B1846" s="200"/>
      <c r="C1846" s="200"/>
      <c r="D1846" s="274"/>
      <c r="E1846" s="292"/>
      <c r="F1846" s="28"/>
      <c r="G1846" s="29"/>
      <c r="H1846" s="30"/>
      <c r="I1846" s="31"/>
      <c r="J1846" s="31"/>
      <c r="K1846" s="32">
        <f t="shared" si="674"/>
        <v>0</v>
      </c>
      <c r="L1846" s="21"/>
    </row>
    <row r="1847" spans="1:12" s="5" customFormat="1" ht="14.1" customHeight="1" x14ac:dyDescent="0.25">
      <c r="A1847" s="27">
        <v>14</v>
      </c>
      <c r="B1847" s="200"/>
      <c r="C1847" s="200"/>
      <c r="D1847" s="274"/>
      <c r="E1847" s="292"/>
      <c r="F1847" s="28"/>
      <c r="G1847" s="29"/>
      <c r="H1847" s="30"/>
      <c r="I1847" s="31"/>
      <c r="J1847" s="31"/>
      <c r="K1847" s="32">
        <f t="shared" si="674"/>
        <v>0</v>
      </c>
      <c r="L1847" s="21"/>
    </row>
    <row r="1848" spans="1:12" s="5" customFormat="1" ht="14.1" customHeight="1" x14ac:dyDescent="0.25">
      <c r="A1848" s="27">
        <v>15</v>
      </c>
      <c r="B1848" s="200"/>
      <c r="C1848" s="200"/>
      <c r="D1848" s="274"/>
      <c r="E1848" s="292"/>
      <c r="F1848" s="28"/>
      <c r="G1848" s="29"/>
      <c r="H1848" s="30"/>
      <c r="I1848" s="31"/>
      <c r="J1848" s="31"/>
      <c r="K1848" s="32">
        <f t="shared" si="674"/>
        <v>0</v>
      </c>
      <c r="L1848" s="21"/>
    </row>
    <row r="1849" spans="1:12" s="5" customFormat="1" ht="14.1" customHeight="1" x14ac:dyDescent="0.25">
      <c r="A1849" s="27">
        <v>16</v>
      </c>
      <c r="B1849" s="200"/>
      <c r="C1849" s="200"/>
      <c r="D1849" s="274"/>
      <c r="E1849" s="293"/>
      <c r="F1849" s="28"/>
      <c r="G1849" s="29"/>
      <c r="H1849" s="30"/>
      <c r="I1849" s="31"/>
      <c r="J1849" s="31"/>
      <c r="K1849" s="32">
        <f t="shared" si="674"/>
        <v>0</v>
      </c>
      <c r="L1849" s="21"/>
    </row>
    <row r="1850" spans="1:12" s="5" customFormat="1" ht="9.9499999999999993" customHeight="1" x14ac:dyDescent="0.25">
      <c r="A1850" s="4"/>
      <c r="B1850" s="201"/>
      <c r="C1850" s="201"/>
      <c r="D1850" s="275"/>
      <c r="E1850" s="294"/>
      <c r="F1850" s="33"/>
      <c r="G1850" s="34"/>
      <c r="H1850" s="35"/>
      <c r="I1850" s="36"/>
      <c r="J1850" s="36"/>
      <c r="K1850" s="37"/>
      <c r="L1850" s="21"/>
    </row>
    <row r="1851" spans="1:12" s="5" customFormat="1" ht="5.0999999999999996" customHeight="1" x14ac:dyDescent="0.25">
      <c r="A1851" s="4"/>
      <c r="B1851" s="202"/>
      <c r="C1851" s="202"/>
      <c r="D1851" s="207"/>
      <c r="E1851" s="295"/>
      <c r="F1851" s="38"/>
      <c r="G1851" s="38"/>
      <c r="H1851" s="38"/>
      <c r="I1851" s="39"/>
      <c r="J1851" s="400"/>
      <c r="K1851" s="394"/>
    </row>
    <row r="1852" spans="1:12" s="5" customFormat="1" ht="16.5" customHeight="1" x14ac:dyDescent="0.3">
      <c r="A1852" s="4"/>
      <c r="B1852" s="203"/>
      <c r="C1852" s="203"/>
      <c r="D1852" s="259"/>
      <c r="E1852" s="291"/>
      <c r="I1852" s="40" t="s">
        <v>14</v>
      </c>
      <c r="J1852" s="401">
        <f>SUM(K1834:K1849)</f>
        <v>1080000</v>
      </c>
      <c r="K1852" s="402"/>
      <c r="L1852" s="21"/>
    </row>
    <row r="1853" spans="1:12" s="5" customFormat="1" ht="5.0999999999999996" customHeight="1" x14ac:dyDescent="0.3">
      <c r="A1853" s="4"/>
      <c r="B1853" s="203"/>
      <c r="C1853" s="203"/>
      <c r="D1853" s="259"/>
      <c r="E1853" s="291"/>
      <c r="I1853" s="41"/>
      <c r="J1853" s="403"/>
      <c r="K1853" s="403"/>
    </row>
    <row r="1854" spans="1:12" s="5" customFormat="1" ht="16.5" customHeight="1" x14ac:dyDescent="0.3">
      <c r="A1854" s="4"/>
      <c r="B1854" s="203"/>
      <c r="C1854" s="203"/>
      <c r="D1854" s="259"/>
      <c r="E1854" s="291"/>
      <c r="I1854" s="40" t="s">
        <v>15</v>
      </c>
      <c r="J1854" s="42"/>
      <c r="K1854" s="43">
        <f>J1852*J1854</f>
        <v>0</v>
      </c>
      <c r="L1854" s="44"/>
    </row>
    <row r="1855" spans="1:12" s="5" customFormat="1" ht="5.0999999999999996" customHeight="1" x14ac:dyDescent="0.3">
      <c r="A1855" s="4"/>
      <c r="B1855" s="203"/>
      <c r="C1855" s="203"/>
      <c r="D1855" s="259"/>
      <c r="E1855" s="291"/>
      <c r="I1855" s="41"/>
      <c r="J1855" s="394"/>
      <c r="K1855" s="394"/>
    </row>
    <row r="1856" spans="1:12" s="5" customFormat="1" ht="16.5" customHeight="1" x14ac:dyDescent="0.3">
      <c r="A1856" s="4"/>
      <c r="B1856" s="204" t="s">
        <v>16</v>
      </c>
      <c r="C1856" s="204"/>
      <c r="D1856" s="259"/>
      <c r="E1856" s="291" t="s">
        <v>17</v>
      </c>
      <c r="I1856" s="40" t="s">
        <v>27</v>
      </c>
      <c r="J1856" s="404">
        <f>((J1852/1.11)+(K1854/1.11))*11%</f>
        <v>107027.02702702703</v>
      </c>
      <c r="K1856" s="405"/>
      <c r="L1856" s="45"/>
    </row>
    <row r="1857" spans="1:12" s="5" customFormat="1" ht="5.0999999999999996" customHeight="1" x14ac:dyDescent="0.3">
      <c r="A1857" s="4"/>
      <c r="B1857" s="203"/>
      <c r="C1857" s="203"/>
      <c r="D1857" s="259"/>
      <c r="E1857" s="291"/>
      <c r="I1857" s="41"/>
      <c r="J1857" s="394"/>
      <c r="K1857" s="394"/>
    </row>
    <row r="1858" spans="1:12" s="5" customFormat="1" ht="16.5" customHeight="1" x14ac:dyDescent="0.3">
      <c r="A1858" s="4"/>
      <c r="B1858" s="205"/>
      <c r="C1858" s="241"/>
      <c r="D1858" s="259"/>
      <c r="E1858" s="291"/>
      <c r="I1858" s="40" t="s">
        <v>18</v>
      </c>
      <c r="J1858" s="46"/>
      <c r="K1858" s="47">
        <f>J1852-K1854</f>
        <v>1080000</v>
      </c>
      <c r="L1858" s="45"/>
    </row>
    <row r="1859" spans="1:12" s="5" customFormat="1" ht="7.5" customHeight="1" x14ac:dyDescent="0.25">
      <c r="A1859" s="48"/>
      <c r="B1859" s="206"/>
      <c r="C1859" s="206"/>
      <c r="D1859" s="207"/>
      <c r="E1859" s="296"/>
      <c r="F1859" s="320"/>
      <c r="I1859" s="76"/>
      <c r="J1859" s="77"/>
      <c r="K1859" s="320"/>
      <c r="L1859" s="38"/>
    </row>
    <row r="1860" spans="1:12" s="5" customFormat="1" ht="13.5" customHeight="1" x14ac:dyDescent="0.25">
      <c r="A1860" s="4"/>
      <c r="B1860" s="207" t="s">
        <v>19</v>
      </c>
      <c r="C1860" s="206"/>
      <c r="D1860" s="207"/>
      <c r="E1860" s="291"/>
      <c r="H1860" s="180"/>
      <c r="I1860" s="181" t="s">
        <v>29</v>
      </c>
      <c r="J1860" s="406" t="s">
        <v>36</v>
      </c>
      <c r="K1860" s="407"/>
    </row>
    <row r="1861" spans="1:12" s="5" customFormat="1" ht="13.5" customHeight="1" x14ac:dyDescent="0.25">
      <c r="A1861" s="48"/>
      <c r="B1861" s="208"/>
      <c r="C1861" s="242"/>
      <c r="D1861" s="207"/>
      <c r="E1861" s="291"/>
      <c r="H1861" s="180"/>
      <c r="I1861" s="182" t="s">
        <v>28</v>
      </c>
      <c r="J1861" s="406" t="s">
        <v>100</v>
      </c>
      <c r="K1861" s="407"/>
      <c r="L1861" s="38"/>
    </row>
    <row r="1862" spans="1:12" s="5" customFormat="1" ht="7.5" customHeight="1" x14ac:dyDescent="0.25">
      <c r="A1862" s="48"/>
      <c r="B1862" s="208"/>
      <c r="C1862" s="242"/>
      <c r="D1862" s="207"/>
      <c r="E1862" s="291"/>
      <c r="H1862" s="180"/>
      <c r="I1862" s="182"/>
      <c r="J1862" s="183"/>
      <c r="K1862" s="183"/>
      <c r="L1862" s="38"/>
    </row>
    <row r="1863" spans="1:12" ht="7.5" customHeight="1" x14ac:dyDescent="0.25">
      <c r="A1863" s="78"/>
      <c r="B1863" s="209"/>
      <c r="C1863" s="209"/>
      <c r="D1863" s="262"/>
      <c r="E1863" s="297"/>
      <c r="F1863" s="79"/>
      <c r="G1863" s="79"/>
      <c r="H1863" s="79"/>
      <c r="I1863" s="80"/>
      <c r="J1863" s="80"/>
      <c r="K1863" s="79"/>
      <c r="L1863" s="79"/>
    </row>
    <row r="1864" spans="1:12" s="5" customFormat="1" ht="16.5" customHeight="1" x14ac:dyDescent="0.3">
      <c r="A1864" s="81"/>
      <c r="B1864" s="210" t="s">
        <v>0</v>
      </c>
      <c r="C1864" s="243"/>
      <c r="D1864" s="276" t="str">
        <f>D1826</f>
        <v>AM</v>
      </c>
      <c r="E1864" s="316">
        <f>E1826</f>
        <v>22090017</v>
      </c>
      <c r="F1864" s="82"/>
      <c r="G1864" s="83" t="s">
        <v>2</v>
      </c>
      <c r="H1864" s="408" t="str">
        <f>H1826</f>
        <v>CV  WISUDA</v>
      </c>
      <c r="I1864" s="408"/>
      <c r="J1864" s="408"/>
      <c r="K1864" s="409"/>
      <c r="L1864" s="84"/>
    </row>
    <row r="1865" spans="1:12" s="5" customFormat="1" ht="7.5" customHeight="1" x14ac:dyDescent="0.3">
      <c r="A1865" s="81"/>
      <c r="B1865" s="211"/>
      <c r="C1865" s="244"/>
      <c r="D1865" s="256"/>
      <c r="E1865" s="299"/>
      <c r="F1865" s="412" t="s">
        <v>3</v>
      </c>
      <c r="G1865" s="85"/>
      <c r="H1865" s="410"/>
      <c r="I1865" s="410"/>
      <c r="J1865" s="410"/>
      <c r="K1865" s="411"/>
      <c r="L1865" s="84"/>
    </row>
    <row r="1866" spans="1:12" s="5" customFormat="1" ht="16.5" customHeight="1" x14ac:dyDescent="0.3">
      <c r="A1866" s="81"/>
      <c r="B1866" s="210" t="s">
        <v>4</v>
      </c>
      <c r="C1866" s="243"/>
      <c r="D1866" s="413">
        <f>D1828</f>
        <v>44819</v>
      </c>
      <c r="E1866" s="414"/>
      <c r="F1866" s="412"/>
      <c r="G1866" s="86"/>
      <c r="H1866" s="415" t="str">
        <f>H1828</f>
        <v xml:space="preserve"> </v>
      </c>
      <c r="I1866" s="415"/>
      <c r="J1866" s="415"/>
      <c r="K1866" s="416"/>
      <c r="L1866" s="86"/>
    </row>
    <row r="1867" spans="1:12" s="5" customFormat="1" ht="7.5" customHeight="1" x14ac:dyDescent="0.3">
      <c r="A1867" s="81"/>
      <c r="B1867" s="211"/>
      <c r="C1867" s="244"/>
      <c r="D1867" s="256"/>
      <c r="E1867" s="299"/>
      <c r="F1867" s="412"/>
      <c r="G1867" s="86"/>
      <c r="H1867" s="417" t="str">
        <f>H1829</f>
        <v>PURWOKERTO</v>
      </c>
      <c r="I1867" s="417"/>
      <c r="J1867" s="417"/>
      <c r="K1867" s="418"/>
      <c r="L1867" s="87"/>
    </row>
    <row r="1868" spans="1:12" s="5" customFormat="1" ht="16.5" customHeight="1" x14ac:dyDescent="0.4">
      <c r="A1868" s="81"/>
      <c r="B1868" s="210" t="s">
        <v>5</v>
      </c>
      <c r="C1868" s="243"/>
      <c r="D1868" s="277" t="str">
        <f>D1830</f>
        <v>KO 0977</v>
      </c>
      <c r="E1868" s="298"/>
      <c r="F1868" s="88"/>
      <c r="G1868" s="89"/>
      <c r="H1868" s="419"/>
      <c r="I1868" s="419"/>
      <c r="J1868" s="419"/>
      <c r="K1868" s="420"/>
      <c r="L1868" s="87"/>
    </row>
    <row r="1869" spans="1:12" s="5" customFormat="1" ht="7.5" customHeight="1" x14ac:dyDescent="0.45">
      <c r="A1869" s="81"/>
      <c r="B1869" s="212"/>
      <c r="C1869" s="245"/>
      <c r="D1869" s="263"/>
      <c r="E1869" s="300"/>
      <c r="F1869" s="90"/>
      <c r="G1869" s="82"/>
      <c r="H1869" s="82"/>
      <c r="I1869" s="91"/>
      <c r="J1869" s="91"/>
      <c r="K1869" s="92"/>
      <c r="L1869" s="82"/>
    </row>
    <row r="1870" spans="1:12" s="5" customFormat="1" ht="14.25" thickBot="1" x14ac:dyDescent="0.3">
      <c r="A1870" s="81"/>
      <c r="B1870" s="213" t="s">
        <v>6</v>
      </c>
      <c r="C1870" s="213" t="s">
        <v>7</v>
      </c>
      <c r="D1870" s="278" t="s">
        <v>8</v>
      </c>
      <c r="E1870" s="264"/>
      <c r="F1870" s="94" t="s">
        <v>9</v>
      </c>
      <c r="G1870" s="95"/>
      <c r="H1870" s="93" t="s">
        <v>10</v>
      </c>
      <c r="I1870" s="96" t="s">
        <v>11</v>
      </c>
      <c r="J1870" s="96" t="s">
        <v>12</v>
      </c>
      <c r="K1870" s="97" t="s">
        <v>13</v>
      </c>
      <c r="L1870" s="98"/>
    </row>
    <row r="1871" spans="1:12" s="5" customFormat="1" ht="9.9499999999999993" customHeight="1" thickTop="1" x14ac:dyDescent="0.25">
      <c r="A1871" s="81"/>
      <c r="B1871" s="214"/>
      <c r="C1871" s="246"/>
      <c r="D1871" s="279"/>
      <c r="E1871" s="265"/>
      <c r="F1871" s="100"/>
      <c r="G1871" s="101"/>
      <c r="H1871" s="99"/>
      <c r="I1871" s="102"/>
      <c r="J1871" s="102"/>
      <c r="K1871" s="103"/>
      <c r="L1871" s="98"/>
    </row>
    <row r="1872" spans="1:12" s="5" customFormat="1" ht="14.1" customHeight="1" x14ac:dyDescent="0.25">
      <c r="A1872" s="104">
        <v>1</v>
      </c>
      <c r="B1872" s="192">
        <f t="shared" ref="B1872:D1872" si="675">B1834</f>
        <v>10</v>
      </c>
      <c r="C1872" s="192" t="str">
        <f t="shared" si="675"/>
        <v>GRS</v>
      </c>
      <c r="D1872" s="280">
        <f t="shared" si="675"/>
        <v>1</v>
      </c>
      <c r="E1872" s="301" t="str">
        <f>E1834</f>
        <v>BINDER CLIP KENKO NO. 200</v>
      </c>
      <c r="F1872" s="105"/>
      <c r="G1872" s="106"/>
      <c r="H1872" s="107">
        <f t="shared" ref="H1872:J1872" si="676">H1834</f>
        <v>120000</v>
      </c>
      <c r="I1872" s="108">
        <f t="shared" si="676"/>
        <v>0.1</v>
      </c>
      <c r="J1872" s="108">
        <f t="shared" si="676"/>
        <v>0</v>
      </c>
      <c r="K1872" s="109">
        <f t="shared" ref="K1872:K1887" si="677">(B1872*H1872-((B1872*H1872)*I1872))-((B1872*H1872-((B1872*H1872)*I1872))*J1872)</f>
        <v>1080000</v>
      </c>
      <c r="L1872" s="98"/>
    </row>
    <row r="1873" spans="1:12" s="5" customFormat="1" ht="14.1" customHeight="1" x14ac:dyDescent="0.25">
      <c r="A1873" s="104">
        <v>2</v>
      </c>
      <c r="B1873" s="192">
        <f t="shared" ref="B1873:E1873" si="678">B1835</f>
        <v>0</v>
      </c>
      <c r="C1873" s="192">
        <f t="shared" si="678"/>
        <v>0</v>
      </c>
      <c r="D1873" s="280">
        <f t="shared" si="678"/>
        <v>0</v>
      </c>
      <c r="E1873" s="301">
        <f t="shared" si="678"/>
        <v>0</v>
      </c>
      <c r="F1873" s="105"/>
      <c r="G1873" s="106"/>
      <c r="H1873" s="107">
        <f t="shared" ref="H1873:J1873" si="679">H1835</f>
        <v>0</v>
      </c>
      <c r="I1873" s="108">
        <f t="shared" si="679"/>
        <v>0</v>
      </c>
      <c r="J1873" s="108">
        <f t="shared" si="679"/>
        <v>0</v>
      </c>
      <c r="K1873" s="109">
        <f t="shared" si="677"/>
        <v>0</v>
      </c>
      <c r="L1873" s="98"/>
    </row>
    <row r="1874" spans="1:12" s="5" customFormat="1" ht="14.1" customHeight="1" x14ac:dyDescent="0.25">
      <c r="A1874" s="104">
        <v>3</v>
      </c>
      <c r="B1874" s="192">
        <f t="shared" ref="B1874:E1874" si="680">B1836</f>
        <v>0</v>
      </c>
      <c r="C1874" s="192">
        <f t="shared" si="680"/>
        <v>0</v>
      </c>
      <c r="D1874" s="280">
        <f t="shared" si="680"/>
        <v>0</v>
      </c>
      <c r="E1874" s="301">
        <f t="shared" si="680"/>
        <v>0</v>
      </c>
      <c r="F1874" s="105"/>
      <c r="G1874" s="106"/>
      <c r="H1874" s="107">
        <f t="shared" ref="H1874:J1874" si="681">H1836</f>
        <v>0</v>
      </c>
      <c r="I1874" s="108">
        <f t="shared" si="681"/>
        <v>0</v>
      </c>
      <c r="J1874" s="108">
        <f t="shared" si="681"/>
        <v>0</v>
      </c>
      <c r="K1874" s="109">
        <f t="shared" si="677"/>
        <v>0</v>
      </c>
      <c r="L1874" s="98"/>
    </row>
    <row r="1875" spans="1:12" s="5" customFormat="1" ht="14.1" customHeight="1" x14ac:dyDescent="0.25">
      <c r="A1875" s="104">
        <v>4</v>
      </c>
      <c r="B1875" s="192">
        <f t="shared" ref="B1875:E1875" si="682">B1837</f>
        <v>0</v>
      </c>
      <c r="C1875" s="192">
        <f t="shared" si="682"/>
        <v>0</v>
      </c>
      <c r="D1875" s="280">
        <f t="shared" si="682"/>
        <v>0</v>
      </c>
      <c r="E1875" s="301">
        <f t="shared" si="682"/>
        <v>0</v>
      </c>
      <c r="F1875" s="105"/>
      <c r="G1875" s="106"/>
      <c r="H1875" s="107">
        <f t="shared" ref="H1875:J1875" si="683">H1837</f>
        <v>0</v>
      </c>
      <c r="I1875" s="108">
        <f t="shared" si="683"/>
        <v>0</v>
      </c>
      <c r="J1875" s="108">
        <f t="shared" si="683"/>
        <v>0</v>
      </c>
      <c r="K1875" s="109">
        <f t="shared" si="677"/>
        <v>0</v>
      </c>
      <c r="L1875" s="98"/>
    </row>
    <row r="1876" spans="1:12" s="5" customFormat="1" ht="14.1" customHeight="1" x14ac:dyDescent="0.25">
      <c r="A1876" s="104">
        <v>5</v>
      </c>
      <c r="B1876" s="192">
        <f t="shared" ref="B1876:E1876" si="684">B1838</f>
        <v>0</v>
      </c>
      <c r="C1876" s="192">
        <f t="shared" si="684"/>
        <v>0</v>
      </c>
      <c r="D1876" s="280">
        <f t="shared" si="684"/>
        <v>0</v>
      </c>
      <c r="E1876" s="301">
        <f t="shared" si="684"/>
        <v>0</v>
      </c>
      <c r="F1876" s="105"/>
      <c r="G1876" s="106"/>
      <c r="H1876" s="107">
        <f t="shared" ref="H1876:J1876" si="685">H1838</f>
        <v>0</v>
      </c>
      <c r="I1876" s="108">
        <f t="shared" si="685"/>
        <v>0</v>
      </c>
      <c r="J1876" s="108">
        <f t="shared" si="685"/>
        <v>0</v>
      </c>
      <c r="K1876" s="109">
        <f t="shared" si="677"/>
        <v>0</v>
      </c>
      <c r="L1876" s="98"/>
    </row>
    <row r="1877" spans="1:12" s="5" customFormat="1" ht="14.1" customHeight="1" x14ac:dyDescent="0.25">
      <c r="A1877" s="104">
        <v>6</v>
      </c>
      <c r="B1877" s="192">
        <f t="shared" ref="B1877:E1877" si="686">B1839</f>
        <v>0</v>
      </c>
      <c r="C1877" s="192">
        <f t="shared" si="686"/>
        <v>0</v>
      </c>
      <c r="D1877" s="280">
        <f t="shared" si="686"/>
        <v>0</v>
      </c>
      <c r="E1877" s="301">
        <f t="shared" si="686"/>
        <v>0</v>
      </c>
      <c r="F1877" s="105"/>
      <c r="G1877" s="106"/>
      <c r="H1877" s="107">
        <f t="shared" ref="H1877:J1877" si="687">H1839</f>
        <v>0</v>
      </c>
      <c r="I1877" s="108">
        <f t="shared" si="687"/>
        <v>0</v>
      </c>
      <c r="J1877" s="108">
        <f t="shared" si="687"/>
        <v>0</v>
      </c>
      <c r="K1877" s="109">
        <f t="shared" si="677"/>
        <v>0</v>
      </c>
      <c r="L1877" s="98"/>
    </row>
    <row r="1878" spans="1:12" s="5" customFormat="1" ht="14.1" customHeight="1" x14ac:dyDescent="0.25">
      <c r="A1878" s="104">
        <v>7</v>
      </c>
      <c r="B1878" s="192">
        <f t="shared" ref="B1878:E1878" si="688">B1840</f>
        <v>0</v>
      </c>
      <c r="C1878" s="192">
        <f t="shared" si="688"/>
        <v>0</v>
      </c>
      <c r="D1878" s="280">
        <f t="shared" si="688"/>
        <v>0</v>
      </c>
      <c r="E1878" s="301">
        <f t="shared" si="688"/>
        <v>0</v>
      </c>
      <c r="F1878" s="105"/>
      <c r="G1878" s="106"/>
      <c r="H1878" s="107">
        <f t="shared" ref="H1878:J1878" si="689">H1840</f>
        <v>0</v>
      </c>
      <c r="I1878" s="108">
        <f t="shared" si="689"/>
        <v>0</v>
      </c>
      <c r="J1878" s="108">
        <f t="shared" si="689"/>
        <v>0</v>
      </c>
      <c r="K1878" s="109">
        <f t="shared" si="677"/>
        <v>0</v>
      </c>
      <c r="L1878" s="98"/>
    </row>
    <row r="1879" spans="1:12" s="5" customFormat="1" ht="14.1" customHeight="1" x14ac:dyDescent="0.25">
      <c r="A1879" s="104">
        <v>8</v>
      </c>
      <c r="B1879" s="192">
        <f t="shared" ref="B1879:E1879" si="690">B1841</f>
        <v>0</v>
      </c>
      <c r="C1879" s="192">
        <f t="shared" si="690"/>
        <v>0</v>
      </c>
      <c r="D1879" s="280">
        <f t="shared" si="690"/>
        <v>0</v>
      </c>
      <c r="E1879" s="301">
        <f t="shared" si="690"/>
        <v>0</v>
      </c>
      <c r="F1879" s="105"/>
      <c r="G1879" s="106"/>
      <c r="H1879" s="107">
        <f t="shared" ref="H1879:J1879" si="691">H1841</f>
        <v>0</v>
      </c>
      <c r="I1879" s="108">
        <f t="shared" si="691"/>
        <v>0</v>
      </c>
      <c r="J1879" s="108">
        <f t="shared" si="691"/>
        <v>0</v>
      </c>
      <c r="K1879" s="109">
        <f t="shared" si="677"/>
        <v>0</v>
      </c>
      <c r="L1879" s="98"/>
    </row>
    <row r="1880" spans="1:12" s="5" customFormat="1" ht="14.1" customHeight="1" x14ac:dyDescent="0.25">
      <c r="A1880" s="104">
        <v>9</v>
      </c>
      <c r="B1880" s="192">
        <f t="shared" ref="B1880:E1880" si="692">B1842</f>
        <v>0</v>
      </c>
      <c r="C1880" s="192">
        <f t="shared" si="692"/>
        <v>0</v>
      </c>
      <c r="D1880" s="280">
        <f t="shared" si="692"/>
        <v>0</v>
      </c>
      <c r="E1880" s="301">
        <f t="shared" si="692"/>
        <v>0</v>
      </c>
      <c r="F1880" s="105"/>
      <c r="G1880" s="106"/>
      <c r="H1880" s="107">
        <f t="shared" ref="H1880:J1880" si="693">H1842</f>
        <v>0</v>
      </c>
      <c r="I1880" s="108">
        <f t="shared" si="693"/>
        <v>0</v>
      </c>
      <c r="J1880" s="108">
        <f t="shared" si="693"/>
        <v>0</v>
      </c>
      <c r="K1880" s="109">
        <f t="shared" si="677"/>
        <v>0</v>
      </c>
      <c r="L1880" s="98"/>
    </row>
    <row r="1881" spans="1:12" s="5" customFormat="1" ht="14.1" customHeight="1" x14ac:dyDescent="0.25">
      <c r="A1881" s="104">
        <v>10</v>
      </c>
      <c r="B1881" s="192">
        <f t="shared" ref="B1881:E1881" si="694">B1843</f>
        <v>0</v>
      </c>
      <c r="C1881" s="192">
        <f t="shared" si="694"/>
        <v>0</v>
      </c>
      <c r="D1881" s="280">
        <f t="shared" si="694"/>
        <v>0</v>
      </c>
      <c r="E1881" s="301">
        <f t="shared" si="694"/>
        <v>0</v>
      </c>
      <c r="F1881" s="105"/>
      <c r="G1881" s="106"/>
      <c r="H1881" s="107">
        <f t="shared" ref="H1881:J1881" si="695">H1843</f>
        <v>0</v>
      </c>
      <c r="I1881" s="108">
        <f t="shared" si="695"/>
        <v>0</v>
      </c>
      <c r="J1881" s="108">
        <f t="shared" si="695"/>
        <v>0</v>
      </c>
      <c r="K1881" s="109">
        <f t="shared" si="677"/>
        <v>0</v>
      </c>
      <c r="L1881" s="98"/>
    </row>
    <row r="1882" spans="1:12" s="5" customFormat="1" ht="14.1" customHeight="1" x14ac:dyDescent="0.25">
      <c r="A1882" s="104">
        <v>11</v>
      </c>
      <c r="B1882" s="192">
        <f t="shared" ref="B1882:E1882" si="696">B1844</f>
        <v>0</v>
      </c>
      <c r="C1882" s="192">
        <f t="shared" si="696"/>
        <v>0</v>
      </c>
      <c r="D1882" s="280">
        <f t="shared" si="696"/>
        <v>0</v>
      </c>
      <c r="E1882" s="301">
        <f t="shared" si="696"/>
        <v>0</v>
      </c>
      <c r="F1882" s="105"/>
      <c r="G1882" s="106"/>
      <c r="H1882" s="107">
        <f t="shared" ref="H1882:J1882" si="697">H1844</f>
        <v>0</v>
      </c>
      <c r="I1882" s="108">
        <f t="shared" si="697"/>
        <v>0</v>
      </c>
      <c r="J1882" s="108">
        <f t="shared" si="697"/>
        <v>0</v>
      </c>
      <c r="K1882" s="109">
        <f t="shared" si="677"/>
        <v>0</v>
      </c>
      <c r="L1882" s="98"/>
    </row>
    <row r="1883" spans="1:12" s="5" customFormat="1" ht="14.1" customHeight="1" x14ac:dyDescent="0.25">
      <c r="A1883" s="104">
        <v>12</v>
      </c>
      <c r="B1883" s="192">
        <f t="shared" ref="B1883:E1883" si="698">B1845</f>
        <v>0</v>
      </c>
      <c r="C1883" s="192">
        <f t="shared" si="698"/>
        <v>0</v>
      </c>
      <c r="D1883" s="280">
        <f t="shared" si="698"/>
        <v>0</v>
      </c>
      <c r="E1883" s="301">
        <f t="shared" si="698"/>
        <v>0</v>
      </c>
      <c r="F1883" s="105"/>
      <c r="G1883" s="106"/>
      <c r="H1883" s="107">
        <f t="shared" ref="H1883:J1883" si="699">H1845</f>
        <v>0</v>
      </c>
      <c r="I1883" s="108">
        <f t="shared" si="699"/>
        <v>0</v>
      </c>
      <c r="J1883" s="108">
        <f t="shared" si="699"/>
        <v>0</v>
      </c>
      <c r="K1883" s="109">
        <f t="shared" si="677"/>
        <v>0</v>
      </c>
      <c r="L1883" s="98"/>
    </row>
    <row r="1884" spans="1:12" s="5" customFormat="1" ht="14.1" customHeight="1" x14ac:dyDescent="0.25">
      <c r="A1884" s="104">
        <v>13</v>
      </c>
      <c r="B1884" s="192">
        <f t="shared" ref="B1884:E1884" si="700">B1846</f>
        <v>0</v>
      </c>
      <c r="C1884" s="192">
        <f t="shared" si="700"/>
        <v>0</v>
      </c>
      <c r="D1884" s="280">
        <f t="shared" si="700"/>
        <v>0</v>
      </c>
      <c r="E1884" s="301">
        <f t="shared" si="700"/>
        <v>0</v>
      </c>
      <c r="F1884" s="105"/>
      <c r="G1884" s="106"/>
      <c r="H1884" s="107">
        <f t="shared" ref="H1884:J1884" si="701">H1846</f>
        <v>0</v>
      </c>
      <c r="I1884" s="108">
        <f t="shared" si="701"/>
        <v>0</v>
      </c>
      <c r="J1884" s="108">
        <f t="shared" si="701"/>
        <v>0</v>
      </c>
      <c r="K1884" s="109">
        <f t="shared" si="677"/>
        <v>0</v>
      </c>
      <c r="L1884" s="98"/>
    </row>
    <row r="1885" spans="1:12" s="5" customFormat="1" ht="14.1" customHeight="1" x14ac:dyDescent="0.25">
      <c r="A1885" s="104">
        <v>14</v>
      </c>
      <c r="B1885" s="192">
        <f t="shared" ref="B1885:E1885" si="702">B1847</f>
        <v>0</v>
      </c>
      <c r="C1885" s="192">
        <f t="shared" si="702"/>
        <v>0</v>
      </c>
      <c r="D1885" s="280">
        <f t="shared" si="702"/>
        <v>0</v>
      </c>
      <c r="E1885" s="301">
        <f t="shared" si="702"/>
        <v>0</v>
      </c>
      <c r="F1885" s="105"/>
      <c r="G1885" s="106"/>
      <c r="H1885" s="107">
        <f t="shared" ref="H1885:J1885" si="703">H1847</f>
        <v>0</v>
      </c>
      <c r="I1885" s="108">
        <f t="shared" si="703"/>
        <v>0</v>
      </c>
      <c r="J1885" s="108">
        <f t="shared" si="703"/>
        <v>0</v>
      </c>
      <c r="K1885" s="109">
        <f t="shared" si="677"/>
        <v>0</v>
      </c>
      <c r="L1885" s="98"/>
    </row>
    <row r="1886" spans="1:12" s="5" customFormat="1" ht="14.1" customHeight="1" x14ac:dyDescent="0.25">
      <c r="A1886" s="104">
        <v>15</v>
      </c>
      <c r="B1886" s="192">
        <f t="shared" ref="B1886:E1886" si="704">B1848</f>
        <v>0</v>
      </c>
      <c r="C1886" s="192">
        <f t="shared" si="704"/>
        <v>0</v>
      </c>
      <c r="D1886" s="280">
        <f t="shared" si="704"/>
        <v>0</v>
      </c>
      <c r="E1886" s="301">
        <f t="shared" si="704"/>
        <v>0</v>
      </c>
      <c r="F1886" s="105"/>
      <c r="G1886" s="106"/>
      <c r="H1886" s="107">
        <f t="shared" ref="H1886:J1886" si="705">H1848</f>
        <v>0</v>
      </c>
      <c r="I1886" s="108">
        <f t="shared" si="705"/>
        <v>0</v>
      </c>
      <c r="J1886" s="108">
        <f t="shared" si="705"/>
        <v>0</v>
      </c>
      <c r="K1886" s="109">
        <f t="shared" si="677"/>
        <v>0</v>
      </c>
      <c r="L1886" s="98"/>
    </row>
    <row r="1887" spans="1:12" s="5" customFormat="1" ht="14.1" customHeight="1" x14ac:dyDescent="0.25">
      <c r="A1887" s="104">
        <v>16</v>
      </c>
      <c r="B1887" s="192">
        <f t="shared" ref="B1887:E1887" si="706">B1849</f>
        <v>0</v>
      </c>
      <c r="C1887" s="192">
        <f t="shared" si="706"/>
        <v>0</v>
      </c>
      <c r="D1887" s="280">
        <f t="shared" si="706"/>
        <v>0</v>
      </c>
      <c r="E1887" s="301">
        <f t="shared" si="706"/>
        <v>0</v>
      </c>
      <c r="F1887" s="105"/>
      <c r="G1887" s="106"/>
      <c r="H1887" s="107">
        <f t="shared" ref="H1887:J1887" si="707">H1849</f>
        <v>0</v>
      </c>
      <c r="I1887" s="108">
        <f t="shared" si="707"/>
        <v>0</v>
      </c>
      <c r="J1887" s="108">
        <f t="shared" si="707"/>
        <v>0</v>
      </c>
      <c r="K1887" s="109">
        <f t="shared" si="677"/>
        <v>0</v>
      </c>
      <c r="L1887" s="98"/>
    </row>
    <row r="1888" spans="1:12" s="5" customFormat="1" ht="9.9499999999999993" customHeight="1" x14ac:dyDescent="0.25">
      <c r="A1888" s="81"/>
      <c r="B1888" s="215"/>
      <c r="C1888" s="215"/>
      <c r="D1888" s="281"/>
      <c r="E1888" s="303"/>
      <c r="F1888" s="110"/>
      <c r="G1888" s="111"/>
      <c r="H1888" s="112"/>
      <c r="I1888" s="113"/>
      <c r="J1888" s="113"/>
      <c r="K1888" s="114"/>
      <c r="L1888" s="98"/>
    </row>
    <row r="1889" spans="1:12" s="5" customFormat="1" ht="5.0999999999999996" customHeight="1" x14ac:dyDescent="0.25">
      <c r="A1889" s="81"/>
      <c r="B1889" s="216"/>
      <c r="C1889" s="216"/>
      <c r="D1889" s="221"/>
      <c r="E1889" s="304"/>
      <c r="F1889" s="116"/>
      <c r="G1889" s="116"/>
      <c r="H1889" s="116"/>
      <c r="I1889" s="117"/>
      <c r="J1889" s="361"/>
      <c r="K1889" s="362"/>
      <c r="L1889" s="82"/>
    </row>
    <row r="1890" spans="1:12" s="5" customFormat="1" ht="16.5" customHeight="1" x14ac:dyDescent="0.3">
      <c r="A1890" s="81"/>
      <c r="B1890" s="217"/>
      <c r="C1890" s="217"/>
      <c r="D1890" s="263"/>
      <c r="E1890" s="300"/>
      <c r="F1890" s="82"/>
      <c r="G1890" s="82"/>
      <c r="H1890" s="82"/>
      <c r="I1890" s="118" t="s">
        <v>14</v>
      </c>
      <c r="J1890" s="363">
        <f>SUM(K1872:K1887)</f>
        <v>1080000</v>
      </c>
      <c r="K1890" s="364"/>
      <c r="L1890" s="98"/>
    </row>
    <row r="1891" spans="1:12" s="5" customFormat="1" ht="5.0999999999999996" customHeight="1" x14ac:dyDescent="0.3">
      <c r="A1891" s="81"/>
      <c r="B1891" s="217"/>
      <c r="C1891" s="217"/>
      <c r="D1891" s="263"/>
      <c r="E1891" s="300"/>
      <c r="F1891" s="82"/>
      <c r="G1891" s="82"/>
      <c r="H1891" s="82"/>
      <c r="I1891" s="119"/>
      <c r="J1891" s="365"/>
      <c r="K1891" s="365"/>
      <c r="L1891" s="82"/>
    </row>
    <row r="1892" spans="1:12" s="5" customFormat="1" ht="16.5" customHeight="1" x14ac:dyDescent="0.3">
      <c r="A1892" s="81"/>
      <c r="B1892" s="217"/>
      <c r="C1892" s="217"/>
      <c r="D1892" s="263"/>
      <c r="E1892" s="300"/>
      <c r="F1892" s="82"/>
      <c r="G1892" s="82"/>
      <c r="H1892" s="82"/>
      <c r="I1892" s="118" t="s">
        <v>15</v>
      </c>
      <c r="J1892" s="120">
        <f>J1854</f>
        <v>0</v>
      </c>
      <c r="K1892" s="121">
        <f>J1890*J1892</f>
        <v>0</v>
      </c>
      <c r="L1892" s="122"/>
    </row>
    <row r="1893" spans="1:12" s="5" customFormat="1" ht="5.0999999999999996" customHeight="1" x14ac:dyDescent="0.3">
      <c r="A1893" s="81"/>
      <c r="B1893" s="217"/>
      <c r="C1893" s="217"/>
      <c r="D1893" s="263"/>
      <c r="E1893" s="300"/>
      <c r="F1893" s="82"/>
      <c r="G1893" s="82"/>
      <c r="H1893" s="82"/>
      <c r="I1893" s="119"/>
      <c r="J1893" s="362"/>
      <c r="K1893" s="362"/>
      <c r="L1893" s="82"/>
    </row>
    <row r="1894" spans="1:12" s="5" customFormat="1" ht="16.5" customHeight="1" x14ac:dyDescent="0.3">
      <c r="A1894" s="81"/>
      <c r="B1894" s="218" t="s">
        <v>16</v>
      </c>
      <c r="C1894" s="218"/>
      <c r="D1894" s="263"/>
      <c r="E1894" s="300" t="s">
        <v>17</v>
      </c>
      <c r="F1894" s="82"/>
      <c r="G1894" s="82"/>
      <c r="H1894" s="82"/>
      <c r="I1894" s="118" t="s">
        <v>27</v>
      </c>
      <c r="J1894" s="366">
        <f>((J1890/1.11)+(K1892/1.11))*11%</f>
        <v>107027.02702702703</v>
      </c>
      <c r="K1894" s="367"/>
      <c r="L1894" s="123"/>
    </row>
    <row r="1895" spans="1:12" s="5" customFormat="1" ht="5.0999999999999996" customHeight="1" x14ac:dyDescent="0.3">
      <c r="A1895" s="81"/>
      <c r="B1895" s="217"/>
      <c r="C1895" s="217"/>
      <c r="D1895" s="263"/>
      <c r="E1895" s="300"/>
      <c r="F1895" s="82"/>
      <c r="G1895" s="82"/>
      <c r="H1895" s="82"/>
      <c r="I1895" s="119"/>
      <c r="J1895" s="362"/>
      <c r="K1895" s="362"/>
      <c r="L1895" s="82"/>
    </row>
    <row r="1896" spans="1:12" s="5" customFormat="1" ht="16.5" customHeight="1" x14ac:dyDescent="0.3">
      <c r="A1896" s="81"/>
      <c r="B1896" s="219"/>
      <c r="C1896" s="247"/>
      <c r="D1896" s="263"/>
      <c r="E1896" s="300"/>
      <c r="F1896" s="82"/>
      <c r="G1896" s="82"/>
      <c r="H1896" s="82"/>
      <c r="I1896" s="118" t="s">
        <v>18</v>
      </c>
      <c r="J1896" s="124"/>
      <c r="K1896" s="125">
        <f>J1890-K1892</f>
        <v>1080000</v>
      </c>
      <c r="L1896" s="123"/>
    </row>
    <row r="1897" spans="1:12" s="5" customFormat="1" ht="7.5" customHeight="1" x14ac:dyDescent="0.25">
      <c r="A1897" s="126"/>
      <c r="B1897" s="220"/>
      <c r="C1897" s="220"/>
      <c r="D1897" s="221"/>
      <c r="E1897" s="305"/>
      <c r="F1897" s="319"/>
      <c r="G1897" s="82"/>
      <c r="H1897" s="82"/>
      <c r="I1897" s="128"/>
      <c r="J1897" s="127"/>
      <c r="K1897" s="319"/>
      <c r="L1897" s="116"/>
    </row>
    <row r="1898" spans="1:12" s="5" customFormat="1" ht="13.5" customHeight="1" x14ac:dyDescent="0.25">
      <c r="A1898" s="81"/>
      <c r="B1898" s="221" t="s">
        <v>19</v>
      </c>
      <c r="C1898" s="220"/>
      <c r="D1898" s="221"/>
      <c r="E1898" s="300"/>
      <c r="F1898" s="82"/>
      <c r="G1898" s="82"/>
      <c r="H1898" s="187"/>
      <c r="I1898" s="188" t="s">
        <v>29</v>
      </c>
      <c r="J1898" s="368" t="str">
        <f>J1860</f>
        <v>NOVI / CONDRO</v>
      </c>
      <c r="K1898" s="369"/>
      <c r="L1898" s="82"/>
    </row>
    <row r="1899" spans="1:12" s="5" customFormat="1" ht="13.5" customHeight="1" x14ac:dyDescent="0.25">
      <c r="A1899" s="126"/>
      <c r="B1899" s="222"/>
      <c r="C1899" s="248"/>
      <c r="D1899" s="221"/>
      <c r="E1899" s="300"/>
      <c r="F1899" s="82"/>
      <c r="G1899" s="82"/>
      <c r="H1899" s="187"/>
      <c r="I1899" s="189" t="s">
        <v>28</v>
      </c>
      <c r="J1899" s="368" t="str">
        <f>J1861</f>
        <v xml:space="preserve"> </v>
      </c>
      <c r="K1899" s="369"/>
      <c r="L1899" s="116"/>
    </row>
    <row r="1900" spans="1:12" s="5" customFormat="1" ht="7.5" customHeight="1" x14ac:dyDescent="0.25">
      <c r="A1900" s="126"/>
      <c r="B1900" s="222"/>
      <c r="C1900" s="248"/>
      <c r="D1900" s="221"/>
      <c r="E1900" s="300"/>
      <c r="F1900" s="82"/>
      <c r="G1900" s="82"/>
      <c r="H1900" s="187"/>
      <c r="I1900" s="189"/>
      <c r="J1900" s="191"/>
      <c r="K1900" s="191"/>
      <c r="L1900" s="116"/>
    </row>
    <row r="1901" spans="1:12" ht="7.5" customHeight="1" x14ac:dyDescent="0.25">
      <c r="A1901" s="129"/>
      <c r="B1901" s="223"/>
      <c r="C1901" s="223"/>
      <c r="D1901" s="266"/>
      <c r="E1901" s="306"/>
      <c r="F1901" s="130"/>
      <c r="G1901" s="130"/>
      <c r="H1901" s="130"/>
      <c r="I1901" s="131"/>
      <c r="J1901" s="131"/>
      <c r="K1901" s="130"/>
      <c r="L1901" s="130"/>
    </row>
    <row r="1902" spans="1:12" s="5" customFormat="1" ht="16.5" customHeight="1" x14ac:dyDescent="0.3">
      <c r="A1902" s="132"/>
      <c r="B1902" s="224" t="s">
        <v>0</v>
      </c>
      <c r="C1902" s="249"/>
      <c r="D1902" s="282" t="str">
        <f>D1864</f>
        <v>AM</v>
      </c>
      <c r="E1902" s="317">
        <f>E1826</f>
        <v>22090017</v>
      </c>
      <c r="F1902" s="133"/>
      <c r="G1902" s="134" t="s">
        <v>2</v>
      </c>
      <c r="H1902" s="370" t="str">
        <f>H1864</f>
        <v>CV  WISUDA</v>
      </c>
      <c r="I1902" s="370"/>
      <c r="J1902" s="370"/>
      <c r="K1902" s="371"/>
      <c r="L1902" s="135"/>
    </row>
    <row r="1903" spans="1:12" s="5" customFormat="1" ht="7.5" customHeight="1" x14ac:dyDescent="0.3">
      <c r="A1903" s="132"/>
      <c r="B1903" s="225"/>
      <c r="C1903" s="250"/>
      <c r="D1903" s="257"/>
      <c r="E1903" s="308"/>
      <c r="F1903" s="374" t="s">
        <v>3</v>
      </c>
      <c r="G1903" s="136"/>
      <c r="H1903" s="372"/>
      <c r="I1903" s="372"/>
      <c r="J1903" s="372"/>
      <c r="K1903" s="373"/>
      <c r="L1903" s="135"/>
    </row>
    <row r="1904" spans="1:12" s="5" customFormat="1" ht="16.5" customHeight="1" x14ac:dyDescent="0.3">
      <c r="A1904" s="132"/>
      <c r="B1904" s="224" t="s">
        <v>4</v>
      </c>
      <c r="C1904" s="249"/>
      <c r="D1904" s="375">
        <f>D1866</f>
        <v>44819</v>
      </c>
      <c r="E1904" s="376"/>
      <c r="F1904" s="374"/>
      <c r="G1904" s="137"/>
      <c r="H1904" s="377" t="str">
        <f>H1866</f>
        <v xml:space="preserve"> </v>
      </c>
      <c r="I1904" s="377"/>
      <c r="J1904" s="377"/>
      <c r="K1904" s="378"/>
      <c r="L1904" s="137"/>
    </row>
    <row r="1905" spans="1:12" s="5" customFormat="1" ht="7.5" customHeight="1" x14ac:dyDescent="0.3">
      <c r="A1905" s="132"/>
      <c r="B1905" s="225"/>
      <c r="C1905" s="250"/>
      <c r="D1905" s="257"/>
      <c r="E1905" s="308"/>
      <c r="F1905" s="374"/>
      <c r="G1905" s="137"/>
      <c r="H1905" s="379" t="str">
        <f>H1867</f>
        <v>PURWOKERTO</v>
      </c>
      <c r="I1905" s="379"/>
      <c r="J1905" s="379"/>
      <c r="K1905" s="380"/>
      <c r="L1905" s="138"/>
    </row>
    <row r="1906" spans="1:12" s="5" customFormat="1" ht="16.5" customHeight="1" x14ac:dyDescent="0.4">
      <c r="A1906" s="132"/>
      <c r="B1906" s="224" t="s">
        <v>5</v>
      </c>
      <c r="C1906" s="249"/>
      <c r="D1906" s="283" t="str">
        <f>D1868</f>
        <v>KO 0977</v>
      </c>
      <c r="E1906" s="307"/>
      <c r="F1906" s="139"/>
      <c r="G1906" s="140"/>
      <c r="H1906" s="381"/>
      <c r="I1906" s="381"/>
      <c r="J1906" s="381"/>
      <c r="K1906" s="382"/>
      <c r="L1906" s="138"/>
    </row>
    <row r="1907" spans="1:12" s="5" customFormat="1" ht="7.5" customHeight="1" x14ac:dyDescent="0.45">
      <c r="A1907" s="132"/>
      <c r="B1907" s="226"/>
      <c r="C1907" s="251"/>
      <c r="D1907" s="267"/>
      <c r="E1907" s="309"/>
      <c r="F1907" s="141"/>
      <c r="G1907" s="133"/>
      <c r="H1907" s="133"/>
      <c r="I1907" s="142"/>
      <c r="J1907" s="142"/>
      <c r="K1907" s="143"/>
      <c r="L1907" s="133"/>
    </row>
    <row r="1908" spans="1:12" s="5" customFormat="1" ht="14.25" thickBot="1" x14ac:dyDescent="0.3">
      <c r="A1908" s="132"/>
      <c r="B1908" s="227" t="s">
        <v>6</v>
      </c>
      <c r="C1908" s="227" t="s">
        <v>7</v>
      </c>
      <c r="D1908" s="284" t="s">
        <v>8</v>
      </c>
      <c r="E1908" s="268"/>
      <c r="F1908" s="145" t="s">
        <v>9</v>
      </c>
      <c r="G1908" s="146"/>
      <c r="H1908" s="144" t="s">
        <v>10</v>
      </c>
      <c r="I1908" s="147" t="s">
        <v>11</v>
      </c>
      <c r="J1908" s="147" t="s">
        <v>12</v>
      </c>
      <c r="K1908" s="148" t="s">
        <v>13</v>
      </c>
      <c r="L1908" s="149"/>
    </row>
    <row r="1909" spans="1:12" s="5" customFormat="1" ht="9.9499999999999993" customHeight="1" thickTop="1" x14ac:dyDescent="0.25">
      <c r="A1909" s="132"/>
      <c r="B1909" s="228"/>
      <c r="C1909" s="252"/>
      <c r="D1909" s="285"/>
      <c r="E1909" s="269"/>
      <c r="F1909" s="151"/>
      <c r="G1909" s="152"/>
      <c r="H1909" s="150"/>
      <c r="I1909" s="153"/>
      <c r="J1909" s="153"/>
      <c r="K1909" s="154"/>
      <c r="L1909" s="149"/>
    </row>
    <row r="1910" spans="1:12" s="5" customFormat="1" ht="14.1" customHeight="1" x14ac:dyDescent="0.25">
      <c r="A1910" s="155">
        <v>1</v>
      </c>
      <c r="B1910" s="193">
        <f t="shared" ref="B1910:D1910" si="708">B1872</f>
        <v>10</v>
      </c>
      <c r="C1910" s="193" t="str">
        <f t="shared" si="708"/>
        <v>GRS</v>
      </c>
      <c r="D1910" s="286">
        <f t="shared" si="708"/>
        <v>1</v>
      </c>
      <c r="E1910" s="310" t="str">
        <f>E1834</f>
        <v>BINDER CLIP KENKO NO. 200</v>
      </c>
      <c r="F1910" s="156"/>
      <c r="G1910" s="157"/>
      <c r="H1910" s="158">
        <f t="shared" ref="H1910:J1910" si="709">H1872</f>
        <v>120000</v>
      </c>
      <c r="I1910" s="159">
        <f t="shared" si="709"/>
        <v>0.1</v>
      </c>
      <c r="J1910" s="159">
        <f t="shared" si="709"/>
        <v>0</v>
      </c>
      <c r="K1910" s="160">
        <f t="shared" ref="K1910:K1925" si="710">(B1910*H1910-((B1910*H1910)*I1910))-((B1910*H1910-((B1910*H1910)*I1910))*J1910)</f>
        <v>1080000</v>
      </c>
      <c r="L1910" s="149"/>
    </row>
    <row r="1911" spans="1:12" s="5" customFormat="1" ht="14.1" customHeight="1" x14ac:dyDescent="0.25">
      <c r="A1911" s="155">
        <v>2</v>
      </c>
      <c r="B1911" s="193">
        <f t="shared" ref="B1911:D1911" si="711">B1873</f>
        <v>0</v>
      </c>
      <c r="C1911" s="193">
        <f t="shared" si="711"/>
        <v>0</v>
      </c>
      <c r="D1911" s="286">
        <f t="shared" si="711"/>
        <v>0</v>
      </c>
      <c r="E1911" s="310">
        <f t="shared" ref="E1911:E1925" si="712">E1835</f>
        <v>0</v>
      </c>
      <c r="F1911" s="156"/>
      <c r="G1911" s="157"/>
      <c r="H1911" s="158">
        <f t="shared" ref="H1911:J1911" si="713">H1873</f>
        <v>0</v>
      </c>
      <c r="I1911" s="159">
        <f t="shared" si="713"/>
        <v>0</v>
      </c>
      <c r="J1911" s="159">
        <f t="shared" si="713"/>
        <v>0</v>
      </c>
      <c r="K1911" s="160">
        <f t="shared" si="710"/>
        <v>0</v>
      </c>
      <c r="L1911" s="149"/>
    </row>
    <row r="1912" spans="1:12" s="5" customFormat="1" ht="14.1" customHeight="1" x14ac:dyDescent="0.25">
      <c r="A1912" s="155">
        <v>3</v>
      </c>
      <c r="B1912" s="193">
        <f t="shared" ref="B1912:D1912" si="714">B1874</f>
        <v>0</v>
      </c>
      <c r="C1912" s="193">
        <f t="shared" si="714"/>
        <v>0</v>
      </c>
      <c r="D1912" s="286">
        <f t="shared" si="714"/>
        <v>0</v>
      </c>
      <c r="E1912" s="310">
        <f t="shared" si="712"/>
        <v>0</v>
      </c>
      <c r="F1912" s="156"/>
      <c r="G1912" s="157"/>
      <c r="H1912" s="158">
        <f t="shared" ref="H1912:J1912" si="715">H1874</f>
        <v>0</v>
      </c>
      <c r="I1912" s="159">
        <f t="shared" si="715"/>
        <v>0</v>
      </c>
      <c r="J1912" s="159">
        <f t="shared" si="715"/>
        <v>0</v>
      </c>
      <c r="K1912" s="160">
        <f t="shared" si="710"/>
        <v>0</v>
      </c>
      <c r="L1912" s="149"/>
    </row>
    <row r="1913" spans="1:12" s="5" customFormat="1" ht="14.1" customHeight="1" x14ac:dyDescent="0.25">
      <c r="A1913" s="155">
        <v>4</v>
      </c>
      <c r="B1913" s="193">
        <f t="shared" ref="B1913:D1913" si="716">B1875</f>
        <v>0</v>
      </c>
      <c r="C1913" s="193">
        <f t="shared" si="716"/>
        <v>0</v>
      </c>
      <c r="D1913" s="286">
        <f t="shared" si="716"/>
        <v>0</v>
      </c>
      <c r="E1913" s="310">
        <f t="shared" si="712"/>
        <v>0</v>
      </c>
      <c r="F1913" s="156"/>
      <c r="G1913" s="157"/>
      <c r="H1913" s="158">
        <f t="shared" ref="H1913:J1913" si="717">H1875</f>
        <v>0</v>
      </c>
      <c r="I1913" s="159">
        <f t="shared" si="717"/>
        <v>0</v>
      </c>
      <c r="J1913" s="159">
        <f t="shared" si="717"/>
        <v>0</v>
      </c>
      <c r="K1913" s="160">
        <f t="shared" si="710"/>
        <v>0</v>
      </c>
      <c r="L1913" s="149"/>
    </row>
    <row r="1914" spans="1:12" s="5" customFormat="1" ht="14.1" customHeight="1" x14ac:dyDescent="0.25">
      <c r="A1914" s="155">
        <v>5</v>
      </c>
      <c r="B1914" s="193">
        <f t="shared" ref="B1914:D1914" si="718">B1876</f>
        <v>0</v>
      </c>
      <c r="C1914" s="193">
        <f t="shared" si="718"/>
        <v>0</v>
      </c>
      <c r="D1914" s="286">
        <f t="shared" si="718"/>
        <v>0</v>
      </c>
      <c r="E1914" s="310">
        <f t="shared" si="712"/>
        <v>0</v>
      </c>
      <c r="F1914" s="156"/>
      <c r="G1914" s="157"/>
      <c r="H1914" s="158">
        <f t="shared" ref="H1914:J1914" si="719">H1876</f>
        <v>0</v>
      </c>
      <c r="I1914" s="159">
        <f t="shared" si="719"/>
        <v>0</v>
      </c>
      <c r="J1914" s="159">
        <f t="shared" si="719"/>
        <v>0</v>
      </c>
      <c r="K1914" s="160">
        <f t="shared" si="710"/>
        <v>0</v>
      </c>
      <c r="L1914" s="149"/>
    </row>
    <row r="1915" spans="1:12" s="5" customFormat="1" ht="14.1" customHeight="1" x14ac:dyDescent="0.25">
      <c r="A1915" s="155">
        <v>6</v>
      </c>
      <c r="B1915" s="193">
        <f t="shared" ref="B1915:D1915" si="720">B1877</f>
        <v>0</v>
      </c>
      <c r="C1915" s="193">
        <f t="shared" si="720"/>
        <v>0</v>
      </c>
      <c r="D1915" s="286">
        <f t="shared" si="720"/>
        <v>0</v>
      </c>
      <c r="E1915" s="310">
        <f t="shared" si="712"/>
        <v>0</v>
      </c>
      <c r="F1915" s="156"/>
      <c r="G1915" s="157"/>
      <c r="H1915" s="158">
        <f t="shared" ref="H1915:J1915" si="721">H1877</f>
        <v>0</v>
      </c>
      <c r="I1915" s="159">
        <f t="shared" si="721"/>
        <v>0</v>
      </c>
      <c r="J1915" s="159">
        <f t="shared" si="721"/>
        <v>0</v>
      </c>
      <c r="K1915" s="160">
        <f t="shared" si="710"/>
        <v>0</v>
      </c>
      <c r="L1915" s="149"/>
    </row>
    <row r="1916" spans="1:12" s="5" customFormat="1" ht="14.1" customHeight="1" x14ac:dyDescent="0.25">
      <c r="A1916" s="155">
        <v>7</v>
      </c>
      <c r="B1916" s="193">
        <f t="shared" ref="B1916:D1916" si="722">B1878</f>
        <v>0</v>
      </c>
      <c r="C1916" s="193">
        <f t="shared" si="722"/>
        <v>0</v>
      </c>
      <c r="D1916" s="286">
        <f t="shared" si="722"/>
        <v>0</v>
      </c>
      <c r="E1916" s="310">
        <f t="shared" si="712"/>
        <v>0</v>
      </c>
      <c r="F1916" s="156"/>
      <c r="G1916" s="157"/>
      <c r="H1916" s="158">
        <f t="shared" ref="H1916:J1916" si="723">H1878</f>
        <v>0</v>
      </c>
      <c r="I1916" s="159">
        <f t="shared" si="723"/>
        <v>0</v>
      </c>
      <c r="J1916" s="159">
        <f t="shared" si="723"/>
        <v>0</v>
      </c>
      <c r="K1916" s="160">
        <f t="shared" si="710"/>
        <v>0</v>
      </c>
      <c r="L1916" s="149"/>
    </row>
    <row r="1917" spans="1:12" s="5" customFormat="1" ht="14.1" customHeight="1" x14ac:dyDescent="0.25">
      <c r="A1917" s="155">
        <v>8</v>
      </c>
      <c r="B1917" s="193">
        <f t="shared" ref="B1917:D1917" si="724">B1879</f>
        <v>0</v>
      </c>
      <c r="C1917" s="193">
        <f t="shared" si="724"/>
        <v>0</v>
      </c>
      <c r="D1917" s="286">
        <f t="shared" si="724"/>
        <v>0</v>
      </c>
      <c r="E1917" s="310">
        <f t="shared" si="712"/>
        <v>0</v>
      </c>
      <c r="F1917" s="156"/>
      <c r="G1917" s="157"/>
      <c r="H1917" s="158">
        <f t="shared" ref="H1917:J1917" si="725">H1879</f>
        <v>0</v>
      </c>
      <c r="I1917" s="159">
        <f t="shared" si="725"/>
        <v>0</v>
      </c>
      <c r="J1917" s="159">
        <f t="shared" si="725"/>
        <v>0</v>
      </c>
      <c r="K1917" s="160">
        <f t="shared" si="710"/>
        <v>0</v>
      </c>
      <c r="L1917" s="149"/>
    </row>
    <row r="1918" spans="1:12" s="5" customFormat="1" ht="14.1" customHeight="1" x14ac:dyDescent="0.25">
      <c r="A1918" s="155">
        <v>9</v>
      </c>
      <c r="B1918" s="193">
        <f t="shared" ref="B1918:D1918" si="726">B1880</f>
        <v>0</v>
      </c>
      <c r="C1918" s="193">
        <f t="shared" si="726"/>
        <v>0</v>
      </c>
      <c r="D1918" s="286">
        <f t="shared" si="726"/>
        <v>0</v>
      </c>
      <c r="E1918" s="310">
        <f t="shared" si="712"/>
        <v>0</v>
      </c>
      <c r="F1918" s="156"/>
      <c r="G1918" s="157"/>
      <c r="H1918" s="158">
        <f t="shared" ref="H1918:J1918" si="727">H1880</f>
        <v>0</v>
      </c>
      <c r="I1918" s="159">
        <f t="shared" si="727"/>
        <v>0</v>
      </c>
      <c r="J1918" s="159">
        <f t="shared" si="727"/>
        <v>0</v>
      </c>
      <c r="K1918" s="160">
        <f t="shared" si="710"/>
        <v>0</v>
      </c>
      <c r="L1918" s="149"/>
    </row>
    <row r="1919" spans="1:12" s="5" customFormat="1" ht="14.1" customHeight="1" x14ac:dyDescent="0.25">
      <c r="A1919" s="155">
        <v>10</v>
      </c>
      <c r="B1919" s="193">
        <f t="shared" ref="B1919:D1919" si="728">B1881</f>
        <v>0</v>
      </c>
      <c r="C1919" s="193">
        <f t="shared" si="728"/>
        <v>0</v>
      </c>
      <c r="D1919" s="286">
        <f t="shared" si="728"/>
        <v>0</v>
      </c>
      <c r="E1919" s="310">
        <f t="shared" si="712"/>
        <v>0</v>
      </c>
      <c r="F1919" s="156"/>
      <c r="G1919" s="157"/>
      <c r="H1919" s="158">
        <f t="shared" ref="H1919:J1919" si="729">H1881</f>
        <v>0</v>
      </c>
      <c r="I1919" s="159">
        <f t="shared" si="729"/>
        <v>0</v>
      </c>
      <c r="J1919" s="159">
        <f t="shared" si="729"/>
        <v>0</v>
      </c>
      <c r="K1919" s="160">
        <f t="shared" si="710"/>
        <v>0</v>
      </c>
      <c r="L1919" s="149"/>
    </row>
    <row r="1920" spans="1:12" s="5" customFormat="1" ht="14.1" customHeight="1" x14ac:dyDescent="0.25">
      <c r="A1920" s="155">
        <v>11</v>
      </c>
      <c r="B1920" s="193">
        <f t="shared" ref="B1920:D1920" si="730">B1882</f>
        <v>0</v>
      </c>
      <c r="C1920" s="193">
        <f t="shared" si="730"/>
        <v>0</v>
      </c>
      <c r="D1920" s="286">
        <f t="shared" si="730"/>
        <v>0</v>
      </c>
      <c r="E1920" s="310">
        <f t="shared" si="712"/>
        <v>0</v>
      </c>
      <c r="F1920" s="156"/>
      <c r="G1920" s="157"/>
      <c r="H1920" s="158">
        <f t="shared" ref="H1920:J1920" si="731">H1882</f>
        <v>0</v>
      </c>
      <c r="I1920" s="159">
        <f t="shared" si="731"/>
        <v>0</v>
      </c>
      <c r="J1920" s="159">
        <f t="shared" si="731"/>
        <v>0</v>
      </c>
      <c r="K1920" s="160">
        <f t="shared" si="710"/>
        <v>0</v>
      </c>
      <c r="L1920" s="149"/>
    </row>
    <row r="1921" spans="1:12" s="5" customFormat="1" ht="14.1" customHeight="1" x14ac:dyDescent="0.25">
      <c r="A1921" s="155">
        <v>12</v>
      </c>
      <c r="B1921" s="193">
        <f t="shared" ref="B1921:D1921" si="732">B1883</f>
        <v>0</v>
      </c>
      <c r="C1921" s="193">
        <f t="shared" si="732"/>
        <v>0</v>
      </c>
      <c r="D1921" s="286">
        <f t="shared" si="732"/>
        <v>0</v>
      </c>
      <c r="E1921" s="310">
        <f t="shared" si="712"/>
        <v>0</v>
      </c>
      <c r="F1921" s="156"/>
      <c r="G1921" s="157"/>
      <c r="H1921" s="158">
        <f t="shared" ref="H1921:J1921" si="733">H1883</f>
        <v>0</v>
      </c>
      <c r="I1921" s="159">
        <f t="shared" si="733"/>
        <v>0</v>
      </c>
      <c r="J1921" s="159">
        <f t="shared" si="733"/>
        <v>0</v>
      </c>
      <c r="K1921" s="160">
        <f t="shared" si="710"/>
        <v>0</v>
      </c>
      <c r="L1921" s="149"/>
    </row>
    <row r="1922" spans="1:12" s="5" customFormat="1" ht="14.1" customHeight="1" x14ac:dyDescent="0.25">
      <c r="A1922" s="155">
        <v>13</v>
      </c>
      <c r="B1922" s="193">
        <f t="shared" ref="B1922:D1922" si="734">B1884</f>
        <v>0</v>
      </c>
      <c r="C1922" s="193">
        <f t="shared" si="734"/>
        <v>0</v>
      </c>
      <c r="D1922" s="286">
        <f t="shared" si="734"/>
        <v>0</v>
      </c>
      <c r="E1922" s="310">
        <f t="shared" si="712"/>
        <v>0</v>
      </c>
      <c r="F1922" s="156"/>
      <c r="G1922" s="157"/>
      <c r="H1922" s="158">
        <f t="shared" ref="H1922:J1922" si="735">H1884</f>
        <v>0</v>
      </c>
      <c r="I1922" s="159">
        <f t="shared" si="735"/>
        <v>0</v>
      </c>
      <c r="J1922" s="159">
        <f t="shared" si="735"/>
        <v>0</v>
      </c>
      <c r="K1922" s="160">
        <f t="shared" si="710"/>
        <v>0</v>
      </c>
      <c r="L1922" s="149"/>
    </row>
    <row r="1923" spans="1:12" s="5" customFormat="1" ht="14.1" customHeight="1" x14ac:dyDescent="0.25">
      <c r="A1923" s="155">
        <v>14</v>
      </c>
      <c r="B1923" s="193">
        <f t="shared" ref="B1923:D1923" si="736">B1885</f>
        <v>0</v>
      </c>
      <c r="C1923" s="193">
        <f t="shared" si="736"/>
        <v>0</v>
      </c>
      <c r="D1923" s="286">
        <f t="shared" si="736"/>
        <v>0</v>
      </c>
      <c r="E1923" s="310">
        <f t="shared" si="712"/>
        <v>0</v>
      </c>
      <c r="F1923" s="156"/>
      <c r="G1923" s="157"/>
      <c r="H1923" s="158">
        <f t="shared" ref="H1923:J1923" si="737">H1885</f>
        <v>0</v>
      </c>
      <c r="I1923" s="159">
        <f t="shared" si="737"/>
        <v>0</v>
      </c>
      <c r="J1923" s="159">
        <f t="shared" si="737"/>
        <v>0</v>
      </c>
      <c r="K1923" s="160">
        <f t="shared" si="710"/>
        <v>0</v>
      </c>
      <c r="L1923" s="149"/>
    </row>
    <row r="1924" spans="1:12" s="5" customFormat="1" ht="14.1" customHeight="1" x14ac:dyDescent="0.25">
      <c r="A1924" s="155">
        <v>15</v>
      </c>
      <c r="B1924" s="193">
        <f t="shared" ref="B1924:D1924" si="738">B1886</f>
        <v>0</v>
      </c>
      <c r="C1924" s="193">
        <f t="shared" si="738"/>
        <v>0</v>
      </c>
      <c r="D1924" s="286">
        <f t="shared" si="738"/>
        <v>0</v>
      </c>
      <c r="E1924" s="310">
        <f t="shared" si="712"/>
        <v>0</v>
      </c>
      <c r="F1924" s="156"/>
      <c r="G1924" s="157"/>
      <c r="H1924" s="158">
        <f t="shared" ref="H1924:J1924" si="739">H1886</f>
        <v>0</v>
      </c>
      <c r="I1924" s="159">
        <f t="shared" si="739"/>
        <v>0</v>
      </c>
      <c r="J1924" s="159">
        <f t="shared" si="739"/>
        <v>0</v>
      </c>
      <c r="K1924" s="160">
        <f t="shared" si="710"/>
        <v>0</v>
      </c>
      <c r="L1924" s="149"/>
    </row>
    <row r="1925" spans="1:12" s="5" customFormat="1" ht="14.1" customHeight="1" x14ac:dyDescent="0.25">
      <c r="A1925" s="155">
        <v>16</v>
      </c>
      <c r="B1925" s="193">
        <f t="shared" ref="B1925:D1925" si="740">B1887</f>
        <v>0</v>
      </c>
      <c r="C1925" s="193">
        <f t="shared" si="740"/>
        <v>0</v>
      </c>
      <c r="D1925" s="286">
        <f t="shared" si="740"/>
        <v>0</v>
      </c>
      <c r="E1925" s="310">
        <f t="shared" si="712"/>
        <v>0</v>
      </c>
      <c r="F1925" s="156"/>
      <c r="G1925" s="157"/>
      <c r="H1925" s="158">
        <f t="shared" ref="H1925:J1925" si="741">H1887</f>
        <v>0</v>
      </c>
      <c r="I1925" s="159">
        <f t="shared" si="741"/>
        <v>0</v>
      </c>
      <c r="J1925" s="159">
        <f t="shared" si="741"/>
        <v>0</v>
      </c>
      <c r="K1925" s="160">
        <f t="shared" si="710"/>
        <v>0</v>
      </c>
      <c r="L1925" s="149"/>
    </row>
    <row r="1926" spans="1:12" s="5" customFormat="1" ht="9.9499999999999993" customHeight="1" x14ac:dyDescent="0.25">
      <c r="A1926" s="132"/>
      <c r="B1926" s="229"/>
      <c r="C1926" s="229"/>
      <c r="D1926" s="287"/>
      <c r="E1926" s="312"/>
      <c r="F1926" s="161"/>
      <c r="G1926" s="162"/>
      <c r="H1926" s="163"/>
      <c r="I1926" s="164"/>
      <c r="J1926" s="164"/>
      <c r="K1926" s="165"/>
      <c r="L1926" s="149"/>
    </row>
    <row r="1927" spans="1:12" s="5" customFormat="1" ht="5.0999999999999996" customHeight="1" x14ac:dyDescent="0.25">
      <c r="A1927" s="132"/>
      <c r="B1927" s="230"/>
      <c r="C1927" s="230"/>
      <c r="D1927" s="235"/>
      <c r="E1927" s="313"/>
      <c r="F1927" s="167"/>
      <c r="G1927" s="167"/>
      <c r="H1927" s="167"/>
      <c r="I1927" s="168"/>
      <c r="J1927" s="383"/>
      <c r="K1927" s="358"/>
      <c r="L1927" s="133"/>
    </row>
    <row r="1928" spans="1:12" s="5" customFormat="1" ht="16.5" customHeight="1" x14ac:dyDescent="0.3">
      <c r="A1928" s="132"/>
      <c r="B1928" s="231"/>
      <c r="C1928" s="231"/>
      <c r="D1928" s="267"/>
      <c r="E1928" s="309"/>
      <c r="F1928" s="133"/>
      <c r="G1928" s="133"/>
      <c r="H1928" s="133"/>
      <c r="I1928" s="169" t="s">
        <v>14</v>
      </c>
      <c r="J1928" s="384">
        <f>SUM(K1910:K1925)</f>
        <v>1080000</v>
      </c>
      <c r="K1928" s="385"/>
      <c r="L1928" s="149"/>
    </row>
    <row r="1929" spans="1:12" s="5" customFormat="1" ht="5.0999999999999996" customHeight="1" x14ac:dyDescent="0.3">
      <c r="A1929" s="132"/>
      <c r="B1929" s="231"/>
      <c r="C1929" s="231"/>
      <c r="D1929" s="267"/>
      <c r="E1929" s="309"/>
      <c r="F1929" s="133"/>
      <c r="G1929" s="133"/>
      <c r="H1929" s="133"/>
      <c r="I1929" s="170"/>
      <c r="J1929" s="386"/>
      <c r="K1929" s="386"/>
      <c r="L1929" s="133"/>
    </row>
    <row r="1930" spans="1:12" s="5" customFormat="1" ht="16.5" customHeight="1" x14ac:dyDescent="0.3">
      <c r="A1930" s="132"/>
      <c r="B1930" s="231"/>
      <c r="C1930" s="231"/>
      <c r="D1930" s="267"/>
      <c r="E1930" s="309"/>
      <c r="F1930" s="133"/>
      <c r="G1930" s="133"/>
      <c r="H1930" s="133"/>
      <c r="I1930" s="169" t="s">
        <v>15</v>
      </c>
      <c r="J1930" s="171">
        <f>J1892</f>
        <v>0</v>
      </c>
      <c r="K1930" s="172">
        <f>J1928*J1930</f>
        <v>0</v>
      </c>
      <c r="L1930" s="173"/>
    </row>
    <row r="1931" spans="1:12" s="5" customFormat="1" ht="5.0999999999999996" customHeight="1" x14ac:dyDescent="0.3">
      <c r="A1931" s="132"/>
      <c r="B1931" s="231"/>
      <c r="C1931" s="231"/>
      <c r="D1931" s="267"/>
      <c r="E1931" s="309"/>
      <c r="F1931" s="133"/>
      <c r="G1931" s="133"/>
      <c r="H1931" s="133"/>
      <c r="I1931" s="170"/>
      <c r="J1931" s="358"/>
      <c r="K1931" s="358"/>
      <c r="L1931" s="133"/>
    </row>
    <row r="1932" spans="1:12" s="5" customFormat="1" ht="16.5" customHeight="1" x14ac:dyDescent="0.3">
      <c r="A1932" s="132"/>
      <c r="B1932" s="232" t="s">
        <v>16</v>
      </c>
      <c r="C1932" s="232"/>
      <c r="D1932" s="267"/>
      <c r="E1932" s="309" t="s">
        <v>17</v>
      </c>
      <c r="F1932" s="133"/>
      <c r="G1932" s="133"/>
      <c r="H1932" s="133"/>
      <c r="I1932" s="169" t="s">
        <v>27</v>
      </c>
      <c r="J1932" s="356">
        <f>((J1928/1.11)+(K1930/1.11))*11%</f>
        <v>107027.02702702703</v>
      </c>
      <c r="K1932" s="357"/>
      <c r="L1932" s="174"/>
    </row>
    <row r="1933" spans="1:12" s="5" customFormat="1" ht="5.0999999999999996" customHeight="1" x14ac:dyDescent="0.3">
      <c r="A1933" s="132"/>
      <c r="B1933" s="231"/>
      <c r="C1933" s="231"/>
      <c r="D1933" s="267"/>
      <c r="E1933" s="309"/>
      <c r="F1933" s="133"/>
      <c r="G1933" s="133"/>
      <c r="H1933" s="133"/>
      <c r="I1933" s="170"/>
      <c r="J1933" s="358"/>
      <c r="K1933" s="358"/>
      <c r="L1933" s="133"/>
    </row>
    <row r="1934" spans="1:12" s="5" customFormat="1" ht="16.5" customHeight="1" x14ac:dyDescent="0.3">
      <c r="A1934" s="132"/>
      <c r="B1934" s="233"/>
      <c r="C1934" s="253"/>
      <c r="D1934" s="267"/>
      <c r="E1934" s="309"/>
      <c r="F1934" s="133"/>
      <c r="G1934" s="133"/>
      <c r="H1934" s="133"/>
      <c r="I1934" s="169" t="s">
        <v>18</v>
      </c>
      <c r="J1934" s="175"/>
      <c r="K1934" s="176">
        <f>J1928-K1930</f>
        <v>1080000</v>
      </c>
      <c r="L1934" s="174"/>
    </row>
    <row r="1935" spans="1:12" s="5" customFormat="1" ht="7.5" customHeight="1" x14ac:dyDescent="0.25">
      <c r="A1935" s="177"/>
      <c r="B1935" s="234"/>
      <c r="C1935" s="234"/>
      <c r="D1935" s="235"/>
      <c r="E1935" s="314"/>
      <c r="F1935" s="318"/>
      <c r="G1935" s="133"/>
      <c r="H1935" s="133"/>
      <c r="I1935" s="179"/>
      <c r="J1935" s="178"/>
      <c r="K1935" s="318"/>
      <c r="L1935" s="167"/>
    </row>
    <row r="1936" spans="1:12" s="5" customFormat="1" ht="13.5" customHeight="1" x14ac:dyDescent="0.25">
      <c r="A1936" s="132"/>
      <c r="B1936" s="235" t="s">
        <v>19</v>
      </c>
      <c r="C1936" s="234"/>
      <c r="D1936" s="235"/>
      <c r="E1936" s="309"/>
      <c r="F1936" s="133"/>
      <c r="G1936" s="133"/>
      <c r="H1936" s="184"/>
      <c r="I1936" s="185" t="s">
        <v>29</v>
      </c>
      <c r="J1936" s="359" t="str">
        <f>J1898</f>
        <v>NOVI / CONDRO</v>
      </c>
      <c r="K1936" s="360"/>
      <c r="L1936" s="133"/>
    </row>
    <row r="1937" spans="1:12" s="5" customFormat="1" ht="13.5" customHeight="1" x14ac:dyDescent="0.25">
      <c r="A1937" s="177"/>
      <c r="B1937" s="236"/>
      <c r="C1937" s="254"/>
      <c r="D1937" s="235"/>
      <c r="E1937" s="309"/>
      <c r="F1937" s="133"/>
      <c r="G1937" s="133"/>
      <c r="H1937" s="184"/>
      <c r="I1937" s="186" t="s">
        <v>28</v>
      </c>
      <c r="J1937" s="359" t="str">
        <f>J1899</f>
        <v xml:space="preserve"> </v>
      </c>
      <c r="K1937" s="360"/>
      <c r="L1937" s="167"/>
    </row>
    <row r="1938" spans="1:12" s="5" customFormat="1" ht="7.5" customHeight="1" x14ac:dyDescent="0.25">
      <c r="A1938" s="177"/>
      <c r="B1938" s="236"/>
      <c r="C1938" s="254"/>
      <c r="D1938" s="235"/>
      <c r="E1938" s="309"/>
      <c r="F1938" s="133"/>
      <c r="G1938" s="133"/>
      <c r="H1938" s="184"/>
      <c r="I1938" s="186"/>
      <c r="J1938" s="190"/>
      <c r="K1938" s="190"/>
      <c r="L1938" s="167"/>
    </row>
    <row r="1939" spans="1:12" ht="7.5" customHeight="1" x14ac:dyDescent="0.25">
      <c r="A1939" s="1"/>
      <c r="I1939" s="3"/>
      <c r="J1939" s="3"/>
    </row>
    <row r="1940" spans="1:12" s="5" customFormat="1" ht="16.5" customHeight="1" x14ac:dyDescent="0.3">
      <c r="A1940" s="4"/>
      <c r="B1940" s="195" t="s">
        <v>0</v>
      </c>
      <c r="C1940" s="237"/>
      <c r="D1940" s="270" t="s">
        <v>1</v>
      </c>
      <c r="E1940" s="315">
        <f>E1826+1</f>
        <v>22090018</v>
      </c>
      <c r="G1940" s="6" t="s">
        <v>2</v>
      </c>
      <c r="H1940" s="387" t="s">
        <v>30</v>
      </c>
      <c r="I1940" s="387"/>
      <c r="J1940" s="387"/>
      <c r="K1940" s="388"/>
      <c r="L1940" s="7"/>
    </row>
    <row r="1941" spans="1:12" s="5" customFormat="1" ht="7.5" customHeight="1" x14ac:dyDescent="0.3">
      <c r="A1941" s="4"/>
      <c r="B1941" s="196"/>
      <c r="C1941" s="238"/>
      <c r="D1941" s="255"/>
      <c r="E1941" s="290"/>
      <c r="F1941" s="391" t="s">
        <v>3</v>
      </c>
      <c r="G1941" s="8"/>
      <c r="H1941" s="389"/>
      <c r="I1941" s="389"/>
      <c r="J1941" s="389"/>
      <c r="K1941" s="390"/>
      <c r="L1941" s="7"/>
    </row>
    <row r="1942" spans="1:12" s="5" customFormat="1" ht="16.5" customHeight="1" x14ac:dyDescent="0.3">
      <c r="A1942" s="4"/>
      <c r="B1942" s="195" t="s">
        <v>4</v>
      </c>
      <c r="C1942" s="237"/>
      <c r="D1942" s="392">
        <v>44819</v>
      </c>
      <c r="E1942" s="393"/>
      <c r="F1942" s="391"/>
      <c r="G1942" s="9"/>
      <c r="H1942" s="394" t="s">
        <v>31</v>
      </c>
      <c r="I1942" s="394"/>
      <c r="J1942" s="394"/>
      <c r="K1942" s="395"/>
      <c r="L1942" s="9"/>
    </row>
    <row r="1943" spans="1:12" s="5" customFormat="1" ht="7.5" customHeight="1" x14ac:dyDescent="0.3">
      <c r="A1943" s="4"/>
      <c r="B1943" s="196"/>
      <c r="C1943" s="238"/>
      <c r="D1943" s="255"/>
      <c r="E1943" s="290"/>
      <c r="F1943" s="391"/>
      <c r="G1943" s="9"/>
      <c r="H1943" s="396" t="s">
        <v>32</v>
      </c>
      <c r="I1943" s="396"/>
      <c r="J1943" s="396"/>
      <c r="K1943" s="397"/>
      <c r="L1943" s="10"/>
    </row>
    <row r="1944" spans="1:12" s="5" customFormat="1" ht="16.5" customHeight="1" x14ac:dyDescent="0.4">
      <c r="A1944" s="4"/>
      <c r="B1944" s="195" t="s">
        <v>5</v>
      </c>
      <c r="C1944" s="237"/>
      <c r="D1944" s="271" t="s">
        <v>109</v>
      </c>
      <c r="E1944" s="289"/>
      <c r="F1944" s="11"/>
      <c r="G1944" s="12"/>
      <c r="H1944" s="398"/>
      <c r="I1944" s="398"/>
      <c r="J1944" s="398"/>
      <c r="K1944" s="399"/>
      <c r="L1944" s="10"/>
    </row>
    <row r="1945" spans="1:12" s="5" customFormat="1" ht="7.5" customHeight="1" x14ac:dyDescent="0.45">
      <c r="A1945" s="4"/>
      <c r="B1945" s="197"/>
      <c r="C1945" s="239"/>
      <c r="D1945" s="259"/>
      <c r="E1945" s="291"/>
      <c r="F1945" s="13"/>
      <c r="I1945" s="14"/>
      <c r="J1945" s="14"/>
      <c r="K1945" s="15"/>
    </row>
    <row r="1946" spans="1:12" s="5" customFormat="1" ht="14.25" thickBot="1" x14ac:dyDescent="0.3">
      <c r="A1946" s="4"/>
      <c r="B1946" s="198" t="s">
        <v>6</v>
      </c>
      <c r="C1946" s="198" t="s">
        <v>7</v>
      </c>
      <c r="D1946" s="272" t="s">
        <v>8</v>
      </c>
      <c r="E1946" s="260"/>
      <c r="F1946" s="17" t="s">
        <v>9</v>
      </c>
      <c r="G1946" s="18"/>
      <c r="H1946" s="16" t="s">
        <v>10</v>
      </c>
      <c r="I1946" s="19" t="s">
        <v>11</v>
      </c>
      <c r="J1946" s="19" t="s">
        <v>12</v>
      </c>
      <c r="K1946" s="20" t="s">
        <v>13</v>
      </c>
      <c r="L1946" s="21"/>
    </row>
    <row r="1947" spans="1:12" s="5" customFormat="1" ht="9.9499999999999993" customHeight="1" thickTop="1" x14ac:dyDescent="0.25">
      <c r="A1947" s="4"/>
      <c r="B1947" s="199"/>
      <c r="C1947" s="240"/>
      <c r="D1947" s="273"/>
      <c r="E1947" s="261"/>
      <c r="F1947" s="23"/>
      <c r="G1947" s="24"/>
      <c r="H1947" s="22"/>
      <c r="I1947" s="25"/>
      <c r="J1947" s="25"/>
      <c r="K1947" s="26"/>
      <c r="L1947" s="21"/>
    </row>
    <row r="1948" spans="1:12" s="5" customFormat="1" ht="14.1" customHeight="1" x14ac:dyDescent="0.25">
      <c r="A1948" s="27">
        <v>1</v>
      </c>
      <c r="B1948" s="200">
        <v>72</v>
      </c>
      <c r="C1948" s="200" t="s">
        <v>34</v>
      </c>
      <c r="D1948" s="274">
        <v>1</v>
      </c>
      <c r="E1948" s="292" t="s">
        <v>110</v>
      </c>
      <c r="F1948" s="28"/>
      <c r="G1948" s="29"/>
      <c r="H1948" s="30">
        <v>57000</v>
      </c>
      <c r="I1948" s="31">
        <v>0.13500000000000001</v>
      </c>
      <c r="J1948" s="31"/>
      <c r="K1948" s="32">
        <f t="shared" ref="K1948:K1963" si="742">(B1948*H1948-((B1948*H1948)*I1948))-((B1948*H1948-((B1948*H1948)*I1948))*J1948)</f>
        <v>3549960</v>
      </c>
      <c r="L1948" s="21"/>
    </row>
    <row r="1949" spans="1:12" s="5" customFormat="1" ht="14.1" customHeight="1" x14ac:dyDescent="0.25">
      <c r="A1949" s="27">
        <v>2</v>
      </c>
      <c r="B1949" s="200"/>
      <c r="C1949" s="200"/>
      <c r="D1949" s="274"/>
      <c r="E1949" s="292"/>
      <c r="F1949" s="28"/>
      <c r="G1949" s="29"/>
      <c r="H1949" s="30"/>
      <c r="I1949" s="31"/>
      <c r="J1949" s="31"/>
      <c r="K1949" s="32">
        <f t="shared" si="742"/>
        <v>0</v>
      </c>
      <c r="L1949" s="21"/>
    </row>
    <row r="1950" spans="1:12" s="5" customFormat="1" ht="14.1" customHeight="1" x14ac:dyDescent="0.25">
      <c r="A1950" s="27">
        <v>3</v>
      </c>
      <c r="B1950" s="200"/>
      <c r="C1950" s="200"/>
      <c r="D1950" s="274"/>
      <c r="E1950" s="292"/>
      <c r="F1950" s="28"/>
      <c r="G1950" s="29"/>
      <c r="H1950" s="30"/>
      <c r="I1950" s="31"/>
      <c r="J1950" s="31"/>
      <c r="K1950" s="32">
        <f t="shared" si="742"/>
        <v>0</v>
      </c>
      <c r="L1950" s="21"/>
    </row>
    <row r="1951" spans="1:12" s="5" customFormat="1" ht="14.1" customHeight="1" x14ac:dyDescent="0.25">
      <c r="A1951" s="27">
        <v>4</v>
      </c>
      <c r="B1951" s="200"/>
      <c r="C1951" s="200"/>
      <c r="D1951" s="274"/>
      <c r="E1951" s="292"/>
      <c r="F1951" s="28"/>
      <c r="G1951" s="29"/>
      <c r="H1951" s="30"/>
      <c r="I1951" s="31"/>
      <c r="J1951" s="31"/>
      <c r="K1951" s="32">
        <f t="shared" si="742"/>
        <v>0</v>
      </c>
      <c r="L1951" s="21"/>
    </row>
    <row r="1952" spans="1:12" s="5" customFormat="1" ht="14.1" customHeight="1" x14ac:dyDescent="0.25">
      <c r="A1952" s="27">
        <v>5</v>
      </c>
      <c r="B1952" s="200"/>
      <c r="C1952" s="200"/>
      <c r="D1952" s="274"/>
      <c r="E1952" s="292"/>
      <c r="F1952" s="28"/>
      <c r="G1952" s="29"/>
      <c r="H1952" s="30"/>
      <c r="I1952" s="31"/>
      <c r="J1952" s="31"/>
      <c r="K1952" s="32">
        <f t="shared" si="742"/>
        <v>0</v>
      </c>
      <c r="L1952" s="21"/>
    </row>
    <row r="1953" spans="1:12" s="5" customFormat="1" ht="14.1" customHeight="1" x14ac:dyDescent="0.25">
      <c r="A1953" s="27">
        <v>6</v>
      </c>
      <c r="B1953" s="200"/>
      <c r="C1953" s="200"/>
      <c r="D1953" s="274"/>
      <c r="E1953" s="292"/>
      <c r="F1953" s="28"/>
      <c r="G1953" s="29"/>
      <c r="H1953" s="30"/>
      <c r="I1953" s="31"/>
      <c r="J1953" s="31"/>
      <c r="K1953" s="32">
        <f t="shared" si="742"/>
        <v>0</v>
      </c>
      <c r="L1953" s="21"/>
    </row>
    <row r="1954" spans="1:12" s="5" customFormat="1" ht="14.1" customHeight="1" x14ac:dyDescent="0.25">
      <c r="A1954" s="27">
        <v>7</v>
      </c>
      <c r="B1954" s="200"/>
      <c r="C1954" s="200"/>
      <c r="D1954" s="274"/>
      <c r="E1954" s="292"/>
      <c r="F1954" s="28"/>
      <c r="G1954" s="29"/>
      <c r="H1954" s="30"/>
      <c r="I1954" s="31"/>
      <c r="J1954" s="31"/>
      <c r="K1954" s="32">
        <f t="shared" si="742"/>
        <v>0</v>
      </c>
      <c r="L1954" s="21"/>
    </row>
    <row r="1955" spans="1:12" s="5" customFormat="1" ht="14.1" customHeight="1" x14ac:dyDescent="0.25">
      <c r="A1955" s="27">
        <v>8</v>
      </c>
      <c r="B1955" s="200"/>
      <c r="C1955" s="200"/>
      <c r="D1955" s="274"/>
      <c r="E1955" s="293"/>
      <c r="F1955" s="28"/>
      <c r="G1955" s="29"/>
      <c r="H1955" s="30"/>
      <c r="I1955" s="31"/>
      <c r="J1955" s="31"/>
      <c r="K1955" s="32">
        <f t="shared" si="742"/>
        <v>0</v>
      </c>
      <c r="L1955" s="21"/>
    </row>
    <row r="1956" spans="1:12" s="5" customFormat="1" ht="14.1" customHeight="1" x14ac:dyDescent="0.25">
      <c r="A1956" s="27">
        <v>9</v>
      </c>
      <c r="B1956" s="200"/>
      <c r="C1956" s="200"/>
      <c r="D1956" s="274"/>
      <c r="E1956" s="292"/>
      <c r="F1956" s="28"/>
      <c r="G1956" s="29"/>
      <c r="H1956" s="30"/>
      <c r="I1956" s="31"/>
      <c r="J1956" s="31"/>
      <c r="K1956" s="32">
        <f t="shared" si="742"/>
        <v>0</v>
      </c>
      <c r="L1956" s="21"/>
    </row>
    <row r="1957" spans="1:12" s="5" customFormat="1" ht="14.1" customHeight="1" x14ac:dyDescent="0.25">
      <c r="A1957" s="27">
        <v>10</v>
      </c>
      <c r="B1957" s="200"/>
      <c r="C1957" s="200"/>
      <c r="D1957" s="274"/>
      <c r="E1957" s="292"/>
      <c r="F1957" s="28"/>
      <c r="G1957" s="29"/>
      <c r="H1957" s="30"/>
      <c r="I1957" s="31"/>
      <c r="J1957" s="31"/>
      <c r="K1957" s="32">
        <f t="shared" si="742"/>
        <v>0</v>
      </c>
      <c r="L1957" s="21"/>
    </row>
    <row r="1958" spans="1:12" s="5" customFormat="1" ht="14.1" customHeight="1" x14ac:dyDescent="0.25">
      <c r="A1958" s="27">
        <v>11</v>
      </c>
      <c r="B1958" s="200"/>
      <c r="C1958" s="200"/>
      <c r="D1958" s="274"/>
      <c r="E1958" s="292"/>
      <c r="F1958" s="28"/>
      <c r="G1958" s="29"/>
      <c r="H1958" s="30"/>
      <c r="I1958" s="31"/>
      <c r="J1958" s="31"/>
      <c r="K1958" s="32">
        <f t="shared" si="742"/>
        <v>0</v>
      </c>
      <c r="L1958" s="21"/>
    </row>
    <row r="1959" spans="1:12" s="5" customFormat="1" ht="14.1" customHeight="1" x14ac:dyDescent="0.25">
      <c r="A1959" s="27">
        <v>12</v>
      </c>
      <c r="B1959" s="200"/>
      <c r="C1959" s="200"/>
      <c r="D1959" s="274"/>
      <c r="E1959" s="292"/>
      <c r="F1959" s="28"/>
      <c r="G1959" s="29"/>
      <c r="H1959" s="30"/>
      <c r="I1959" s="31"/>
      <c r="J1959" s="31"/>
      <c r="K1959" s="32">
        <f t="shared" si="742"/>
        <v>0</v>
      </c>
      <c r="L1959" s="21"/>
    </row>
    <row r="1960" spans="1:12" s="5" customFormat="1" ht="14.1" customHeight="1" x14ac:dyDescent="0.25">
      <c r="A1960" s="27">
        <v>13</v>
      </c>
      <c r="B1960" s="200"/>
      <c r="C1960" s="200"/>
      <c r="D1960" s="274"/>
      <c r="E1960" s="292"/>
      <c r="F1960" s="28"/>
      <c r="G1960" s="29"/>
      <c r="H1960" s="30"/>
      <c r="I1960" s="31"/>
      <c r="J1960" s="31"/>
      <c r="K1960" s="32">
        <f t="shared" si="742"/>
        <v>0</v>
      </c>
      <c r="L1960" s="21"/>
    </row>
    <row r="1961" spans="1:12" s="5" customFormat="1" ht="14.1" customHeight="1" x14ac:dyDescent="0.25">
      <c r="A1961" s="27">
        <v>14</v>
      </c>
      <c r="B1961" s="200"/>
      <c r="C1961" s="200"/>
      <c r="D1961" s="274"/>
      <c r="E1961" s="292"/>
      <c r="F1961" s="28"/>
      <c r="G1961" s="29"/>
      <c r="H1961" s="30"/>
      <c r="I1961" s="31"/>
      <c r="J1961" s="31"/>
      <c r="K1961" s="32">
        <f t="shared" si="742"/>
        <v>0</v>
      </c>
      <c r="L1961" s="21"/>
    </row>
    <row r="1962" spans="1:12" s="5" customFormat="1" ht="14.1" customHeight="1" x14ac:dyDescent="0.25">
      <c r="A1962" s="27">
        <v>15</v>
      </c>
      <c r="B1962" s="200"/>
      <c r="C1962" s="200"/>
      <c r="D1962" s="274"/>
      <c r="E1962" s="292"/>
      <c r="F1962" s="28"/>
      <c r="G1962" s="29"/>
      <c r="H1962" s="30"/>
      <c r="I1962" s="31"/>
      <c r="J1962" s="31"/>
      <c r="K1962" s="32">
        <f t="shared" si="742"/>
        <v>0</v>
      </c>
      <c r="L1962" s="21"/>
    </row>
    <row r="1963" spans="1:12" s="5" customFormat="1" ht="14.1" customHeight="1" x14ac:dyDescent="0.25">
      <c r="A1963" s="27">
        <v>16</v>
      </c>
      <c r="B1963" s="200"/>
      <c r="C1963" s="200"/>
      <c r="D1963" s="274"/>
      <c r="E1963" s="293"/>
      <c r="F1963" s="28"/>
      <c r="G1963" s="29"/>
      <c r="H1963" s="30"/>
      <c r="I1963" s="31"/>
      <c r="J1963" s="31"/>
      <c r="K1963" s="32">
        <f t="shared" si="742"/>
        <v>0</v>
      </c>
      <c r="L1963" s="21"/>
    </row>
    <row r="1964" spans="1:12" s="5" customFormat="1" ht="9.9499999999999993" customHeight="1" x14ac:dyDescent="0.25">
      <c r="A1964" s="4"/>
      <c r="B1964" s="201"/>
      <c r="C1964" s="201"/>
      <c r="D1964" s="275"/>
      <c r="E1964" s="294"/>
      <c r="F1964" s="33"/>
      <c r="G1964" s="34"/>
      <c r="H1964" s="35"/>
      <c r="I1964" s="36"/>
      <c r="J1964" s="36"/>
      <c r="K1964" s="37"/>
      <c r="L1964" s="21"/>
    </row>
    <row r="1965" spans="1:12" s="5" customFormat="1" ht="5.0999999999999996" customHeight="1" x14ac:dyDescent="0.25">
      <c r="A1965" s="4"/>
      <c r="B1965" s="202"/>
      <c r="C1965" s="202"/>
      <c r="D1965" s="207"/>
      <c r="E1965" s="295"/>
      <c r="F1965" s="38"/>
      <c r="G1965" s="38"/>
      <c r="H1965" s="38"/>
      <c r="I1965" s="39"/>
      <c r="J1965" s="400"/>
      <c r="K1965" s="394"/>
    </row>
    <row r="1966" spans="1:12" s="5" customFormat="1" ht="16.5" customHeight="1" x14ac:dyDescent="0.3">
      <c r="A1966" s="4"/>
      <c r="B1966" s="203"/>
      <c r="C1966" s="203"/>
      <c r="D1966" s="259"/>
      <c r="E1966" s="291"/>
      <c r="I1966" s="40" t="s">
        <v>14</v>
      </c>
      <c r="J1966" s="401">
        <f>SUM(K1948:K1963)</f>
        <v>3549960</v>
      </c>
      <c r="K1966" s="402"/>
      <c r="L1966" s="21"/>
    </row>
    <row r="1967" spans="1:12" s="5" customFormat="1" ht="5.0999999999999996" customHeight="1" x14ac:dyDescent="0.3">
      <c r="A1967" s="4"/>
      <c r="B1967" s="203"/>
      <c r="C1967" s="203"/>
      <c r="D1967" s="259"/>
      <c r="E1967" s="291"/>
      <c r="I1967" s="41"/>
      <c r="J1967" s="403"/>
      <c r="K1967" s="403"/>
    </row>
    <row r="1968" spans="1:12" s="5" customFormat="1" ht="16.5" customHeight="1" x14ac:dyDescent="0.3">
      <c r="A1968" s="4"/>
      <c r="B1968" s="203"/>
      <c r="C1968" s="203"/>
      <c r="D1968" s="259"/>
      <c r="E1968" s="291"/>
      <c r="I1968" s="40" t="s">
        <v>15</v>
      </c>
      <c r="J1968" s="42"/>
      <c r="K1968" s="43">
        <f>J1966*J1968</f>
        <v>0</v>
      </c>
      <c r="L1968" s="44"/>
    </row>
    <row r="1969" spans="1:12" s="5" customFormat="1" ht="5.0999999999999996" customHeight="1" x14ac:dyDescent="0.3">
      <c r="A1969" s="4"/>
      <c r="B1969" s="203"/>
      <c r="C1969" s="203"/>
      <c r="D1969" s="259"/>
      <c r="E1969" s="291"/>
      <c r="I1969" s="41"/>
      <c r="J1969" s="394"/>
      <c r="K1969" s="394"/>
    </row>
    <row r="1970" spans="1:12" s="5" customFormat="1" ht="16.5" customHeight="1" x14ac:dyDescent="0.3">
      <c r="A1970" s="4"/>
      <c r="B1970" s="204" t="s">
        <v>16</v>
      </c>
      <c r="C1970" s="204"/>
      <c r="D1970" s="259"/>
      <c r="E1970" s="291" t="s">
        <v>17</v>
      </c>
      <c r="I1970" s="40" t="s">
        <v>27</v>
      </c>
      <c r="J1970" s="404">
        <f>((J1966/1.11)+(K1968/1.11))*11%</f>
        <v>351797.83783783781</v>
      </c>
      <c r="K1970" s="405"/>
      <c r="L1970" s="45"/>
    </row>
    <row r="1971" spans="1:12" s="5" customFormat="1" ht="5.0999999999999996" customHeight="1" x14ac:dyDescent="0.3">
      <c r="A1971" s="4"/>
      <c r="B1971" s="203"/>
      <c r="C1971" s="203"/>
      <c r="D1971" s="259"/>
      <c r="E1971" s="291"/>
      <c r="I1971" s="41"/>
      <c r="J1971" s="394"/>
      <c r="K1971" s="394"/>
    </row>
    <row r="1972" spans="1:12" s="5" customFormat="1" ht="16.5" customHeight="1" x14ac:dyDescent="0.3">
      <c r="A1972" s="4"/>
      <c r="B1972" s="205"/>
      <c r="C1972" s="241"/>
      <c r="D1972" s="259"/>
      <c r="E1972" s="291"/>
      <c r="I1972" s="40" t="s">
        <v>18</v>
      </c>
      <c r="J1972" s="46"/>
      <c r="K1972" s="47">
        <f>J1966-K1968</f>
        <v>3549960</v>
      </c>
      <c r="L1972" s="45"/>
    </row>
    <row r="1973" spans="1:12" s="5" customFormat="1" ht="7.5" customHeight="1" x14ac:dyDescent="0.25">
      <c r="A1973" s="48"/>
      <c r="B1973" s="206"/>
      <c r="C1973" s="206"/>
      <c r="D1973" s="207"/>
      <c r="E1973" s="296"/>
      <c r="F1973" s="320"/>
      <c r="I1973" s="76"/>
      <c r="J1973" s="77"/>
      <c r="K1973" s="320"/>
      <c r="L1973" s="38"/>
    </row>
    <row r="1974" spans="1:12" s="5" customFormat="1" ht="13.5" customHeight="1" x14ac:dyDescent="0.25">
      <c r="A1974" s="4"/>
      <c r="B1974" s="207" t="s">
        <v>19</v>
      </c>
      <c r="C1974" s="206"/>
      <c r="D1974" s="207"/>
      <c r="E1974" s="291"/>
      <c r="H1974" s="180"/>
      <c r="I1974" s="181" t="s">
        <v>29</v>
      </c>
      <c r="J1974" s="406" t="s">
        <v>36</v>
      </c>
      <c r="K1974" s="407"/>
    </row>
    <row r="1975" spans="1:12" s="5" customFormat="1" ht="13.5" customHeight="1" x14ac:dyDescent="0.25">
      <c r="A1975" s="48"/>
      <c r="B1975" s="208"/>
      <c r="C1975" s="242"/>
      <c r="D1975" s="207"/>
      <c r="E1975" s="291"/>
      <c r="H1975" s="180"/>
      <c r="I1975" s="182" t="s">
        <v>28</v>
      </c>
      <c r="J1975" s="406"/>
      <c r="K1975" s="407"/>
      <c r="L1975" s="38"/>
    </row>
    <row r="1976" spans="1:12" s="5" customFormat="1" ht="7.5" customHeight="1" x14ac:dyDescent="0.25">
      <c r="A1976" s="48"/>
      <c r="B1976" s="208"/>
      <c r="C1976" s="242"/>
      <c r="D1976" s="207"/>
      <c r="E1976" s="291"/>
      <c r="H1976" s="180"/>
      <c r="I1976" s="182"/>
      <c r="J1976" s="183" t="s">
        <v>100</v>
      </c>
      <c r="K1976" s="183"/>
      <c r="L1976" s="38"/>
    </row>
    <row r="1977" spans="1:12" ht="7.5" customHeight="1" x14ac:dyDescent="0.25">
      <c r="A1977" s="78"/>
      <c r="B1977" s="209"/>
      <c r="C1977" s="209"/>
      <c r="D1977" s="262"/>
      <c r="E1977" s="297"/>
      <c r="F1977" s="79"/>
      <c r="G1977" s="79"/>
      <c r="H1977" s="79"/>
      <c r="I1977" s="80"/>
      <c r="J1977" s="80"/>
      <c r="K1977" s="79"/>
      <c r="L1977" s="79"/>
    </row>
    <row r="1978" spans="1:12" s="5" customFormat="1" ht="16.5" customHeight="1" x14ac:dyDescent="0.3">
      <c r="A1978" s="81"/>
      <c r="B1978" s="210" t="s">
        <v>0</v>
      </c>
      <c r="C1978" s="243"/>
      <c r="D1978" s="276" t="str">
        <f>D1940</f>
        <v>AM</v>
      </c>
      <c r="E1978" s="316">
        <f>E1940</f>
        <v>22090018</v>
      </c>
      <c r="F1978" s="82"/>
      <c r="G1978" s="83" t="s">
        <v>2</v>
      </c>
      <c r="H1978" s="408" t="str">
        <f>H1940</f>
        <v>CV PELITA JAYA</v>
      </c>
      <c r="I1978" s="408"/>
      <c r="J1978" s="408"/>
      <c r="K1978" s="409"/>
      <c r="L1978" s="84"/>
    </row>
    <row r="1979" spans="1:12" s="5" customFormat="1" ht="7.5" customHeight="1" x14ac:dyDescent="0.3">
      <c r="A1979" s="81"/>
      <c r="B1979" s="211"/>
      <c r="C1979" s="244"/>
      <c r="D1979" s="256"/>
      <c r="E1979" s="299"/>
      <c r="F1979" s="412" t="s">
        <v>3</v>
      </c>
      <c r="G1979" s="85"/>
      <c r="H1979" s="410"/>
      <c r="I1979" s="410"/>
      <c r="J1979" s="410"/>
      <c r="K1979" s="411"/>
      <c r="L1979" s="84"/>
    </row>
    <row r="1980" spans="1:12" s="5" customFormat="1" ht="16.5" customHeight="1" x14ac:dyDescent="0.3">
      <c r="A1980" s="81"/>
      <c r="B1980" s="210" t="s">
        <v>4</v>
      </c>
      <c r="C1980" s="243"/>
      <c r="D1980" s="413">
        <f>D1942</f>
        <v>44819</v>
      </c>
      <c r="E1980" s="414"/>
      <c r="F1980" s="412"/>
      <c r="G1980" s="86"/>
      <c r="H1980" s="415" t="str">
        <f>H1942</f>
        <v>(  ANUGERAH SEJAHTERA  )</v>
      </c>
      <c r="I1980" s="415"/>
      <c r="J1980" s="415"/>
      <c r="K1980" s="416"/>
      <c r="L1980" s="86"/>
    </row>
    <row r="1981" spans="1:12" s="5" customFormat="1" ht="7.5" customHeight="1" x14ac:dyDescent="0.3">
      <c r="A1981" s="81"/>
      <c r="B1981" s="211"/>
      <c r="C1981" s="244"/>
      <c r="D1981" s="256"/>
      <c r="E1981" s="299"/>
      <c r="F1981" s="412"/>
      <c r="G1981" s="86"/>
      <c r="H1981" s="417" t="str">
        <f>H1943</f>
        <v>PURWOKERTO</v>
      </c>
      <c r="I1981" s="417"/>
      <c r="J1981" s="417"/>
      <c r="K1981" s="418"/>
      <c r="L1981" s="87"/>
    </row>
    <row r="1982" spans="1:12" s="5" customFormat="1" ht="16.5" customHeight="1" x14ac:dyDescent="0.4">
      <c r="A1982" s="81"/>
      <c r="B1982" s="210" t="s">
        <v>5</v>
      </c>
      <c r="C1982" s="243"/>
      <c r="D1982" s="277" t="str">
        <f>D1944</f>
        <v>KO 0976</v>
      </c>
      <c r="E1982" s="298"/>
      <c r="F1982" s="88"/>
      <c r="G1982" s="89"/>
      <c r="H1982" s="419"/>
      <c r="I1982" s="419"/>
      <c r="J1982" s="419"/>
      <c r="K1982" s="420"/>
      <c r="L1982" s="87"/>
    </row>
    <row r="1983" spans="1:12" s="5" customFormat="1" ht="7.5" customHeight="1" x14ac:dyDescent="0.45">
      <c r="A1983" s="81"/>
      <c r="B1983" s="212"/>
      <c r="C1983" s="245"/>
      <c r="D1983" s="263"/>
      <c r="E1983" s="300"/>
      <c r="F1983" s="90"/>
      <c r="G1983" s="82"/>
      <c r="H1983" s="82"/>
      <c r="I1983" s="91"/>
      <c r="J1983" s="91"/>
      <c r="K1983" s="92"/>
      <c r="L1983" s="82"/>
    </row>
    <row r="1984" spans="1:12" s="5" customFormat="1" ht="14.25" thickBot="1" x14ac:dyDescent="0.3">
      <c r="A1984" s="81"/>
      <c r="B1984" s="213" t="s">
        <v>6</v>
      </c>
      <c r="C1984" s="213" t="s">
        <v>7</v>
      </c>
      <c r="D1984" s="278" t="s">
        <v>8</v>
      </c>
      <c r="E1984" s="264"/>
      <c r="F1984" s="94" t="s">
        <v>9</v>
      </c>
      <c r="G1984" s="95"/>
      <c r="H1984" s="93" t="s">
        <v>10</v>
      </c>
      <c r="I1984" s="96" t="s">
        <v>11</v>
      </c>
      <c r="J1984" s="96" t="s">
        <v>12</v>
      </c>
      <c r="K1984" s="97" t="s">
        <v>13</v>
      </c>
      <c r="L1984" s="98"/>
    </row>
    <row r="1985" spans="1:12" s="5" customFormat="1" ht="9.9499999999999993" customHeight="1" thickTop="1" x14ac:dyDescent="0.25">
      <c r="A1985" s="81"/>
      <c r="B1985" s="214"/>
      <c r="C1985" s="246"/>
      <c r="D1985" s="279"/>
      <c r="E1985" s="265"/>
      <c r="F1985" s="100"/>
      <c r="G1985" s="101"/>
      <c r="H1985" s="99"/>
      <c r="I1985" s="102"/>
      <c r="J1985" s="102"/>
      <c r="K1985" s="103"/>
      <c r="L1985" s="98"/>
    </row>
    <row r="1986" spans="1:12" s="5" customFormat="1" ht="14.1" customHeight="1" x14ac:dyDescent="0.25">
      <c r="A1986" s="104">
        <v>1</v>
      </c>
      <c r="B1986" s="192">
        <f t="shared" ref="B1986:D1986" si="743">B1948</f>
        <v>72</v>
      </c>
      <c r="C1986" s="192" t="str">
        <f t="shared" si="743"/>
        <v>LSN</v>
      </c>
      <c r="D1986" s="280">
        <f t="shared" si="743"/>
        <v>1</v>
      </c>
      <c r="E1986" s="301" t="str">
        <f>E1948</f>
        <v>CORRECTION FLUID KENKO KE-823M</v>
      </c>
      <c r="F1986" s="105"/>
      <c r="G1986" s="106"/>
      <c r="H1986" s="107">
        <f t="shared" ref="H1986:J1986" si="744">H1948</f>
        <v>57000</v>
      </c>
      <c r="I1986" s="108">
        <f t="shared" si="744"/>
        <v>0.13500000000000001</v>
      </c>
      <c r="J1986" s="108">
        <f t="shared" si="744"/>
        <v>0</v>
      </c>
      <c r="K1986" s="109">
        <f t="shared" ref="K1986:K2001" si="745">(B1986*H1986-((B1986*H1986)*I1986))-((B1986*H1986-((B1986*H1986)*I1986))*J1986)</f>
        <v>3549960</v>
      </c>
      <c r="L1986" s="98"/>
    </row>
    <row r="1987" spans="1:12" s="5" customFormat="1" ht="14.1" customHeight="1" x14ac:dyDescent="0.25">
      <c r="A1987" s="104">
        <v>2</v>
      </c>
      <c r="B1987" s="192">
        <f t="shared" ref="B1987:E1987" si="746">B1949</f>
        <v>0</v>
      </c>
      <c r="C1987" s="192">
        <f t="shared" si="746"/>
        <v>0</v>
      </c>
      <c r="D1987" s="280">
        <f t="shared" si="746"/>
        <v>0</v>
      </c>
      <c r="E1987" s="301">
        <f t="shared" si="746"/>
        <v>0</v>
      </c>
      <c r="F1987" s="105"/>
      <c r="G1987" s="106"/>
      <c r="H1987" s="107">
        <f t="shared" ref="H1987:J1987" si="747">H1949</f>
        <v>0</v>
      </c>
      <c r="I1987" s="108">
        <f t="shared" si="747"/>
        <v>0</v>
      </c>
      <c r="J1987" s="108">
        <f t="shared" si="747"/>
        <v>0</v>
      </c>
      <c r="K1987" s="109">
        <f t="shared" si="745"/>
        <v>0</v>
      </c>
      <c r="L1987" s="98"/>
    </row>
    <row r="1988" spans="1:12" s="5" customFormat="1" ht="14.1" customHeight="1" x14ac:dyDescent="0.25">
      <c r="A1988" s="104">
        <v>3</v>
      </c>
      <c r="B1988" s="192">
        <f t="shared" ref="B1988:E1988" si="748">B1950</f>
        <v>0</v>
      </c>
      <c r="C1988" s="192">
        <f t="shared" si="748"/>
        <v>0</v>
      </c>
      <c r="D1988" s="280">
        <f t="shared" si="748"/>
        <v>0</v>
      </c>
      <c r="E1988" s="301">
        <f t="shared" si="748"/>
        <v>0</v>
      </c>
      <c r="F1988" s="105"/>
      <c r="G1988" s="106"/>
      <c r="H1988" s="107">
        <f t="shared" ref="H1988:J1988" si="749">H1950</f>
        <v>0</v>
      </c>
      <c r="I1988" s="108">
        <f t="shared" si="749"/>
        <v>0</v>
      </c>
      <c r="J1988" s="108">
        <f t="shared" si="749"/>
        <v>0</v>
      </c>
      <c r="K1988" s="109">
        <f t="shared" si="745"/>
        <v>0</v>
      </c>
      <c r="L1988" s="98"/>
    </row>
    <row r="1989" spans="1:12" s="5" customFormat="1" ht="14.1" customHeight="1" x14ac:dyDescent="0.25">
      <c r="A1989" s="104">
        <v>4</v>
      </c>
      <c r="B1989" s="192">
        <f t="shared" ref="B1989:E1989" si="750">B1951</f>
        <v>0</v>
      </c>
      <c r="C1989" s="192">
        <f t="shared" si="750"/>
        <v>0</v>
      </c>
      <c r="D1989" s="280">
        <f t="shared" si="750"/>
        <v>0</v>
      </c>
      <c r="E1989" s="301">
        <f t="shared" si="750"/>
        <v>0</v>
      </c>
      <c r="F1989" s="105"/>
      <c r="G1989" s="106"/>
      <c r="H1989" s="107">
        <f t="shared" ref="H1989:J1989" si="751">H1951</f>
        <v>0</v>
      </c>
      <c r="I1989" s="108">
        <f t="shared" si="751"/>
        <v>0</v>
      </c>
      <c r="J1989" s="108">
        <f t="shared" si="751"/>
        <v>0</v>
      </c>
      <c r="K1989" s="109">
        <f t="shared" si="745"/>
        <v>0</v>
      </c>
      <c r="L1989" s="98"/>
    </row>
    <row r="1990" spans="1:12" s="5" customFormat="1" ht="14.1" customHeight="1" x14ac:dyDescent="0.25">
      <c r="A1990" s="104">
        <v>5</v>
      </c>
      <c r="B1990" s="192">
        <f t="shared" ref="B1990:E1990" si="752">B1952</f>
        <v>0</v>
      </c>
      <c r="C1990" s="192">
        <f t="shared" si="752"/>
        <v>0</v>
      </c>
      <c r="D1990" s="280">
        <f t="shared" si="752"/>
        <v>0</v>
      </c>
      <c r="E1990" s="301">
        <f t="shared" si="752"/>
        <v>0</v>
      </c>
      <c r="F1990" s="105"/>
      <c r="G1990" s="106"/>
      <c r="H1990" s="107">
        <f t="shared" ref="H1990:J1990" si="753">H1952</f>
        <v>0</v>
      </c>
      <c r="I1990" s="108">
        <f t="shared" si="753"/>
        <v>0</v>
      </c>
      <c r="J1990" s="108">
        <f t="shared" si="753"/>
        <v>0</v>
      </c>
      <c r="K1990" s="109">
        <f t="shared" si="745"/>
        <v>0</v>
      </c>
      <c r="L1990" s="98"/>
    </row>
    <row r="1991" spans="1:12" s="5" customFormat="1" ht="14.1" customHeight="1" x14ac:dyDescent="0.25">
      <c r="A1991" s="104">
        <v>6</v>
      </c>
      <c r="B1991" s="192">
        <f t="shared" ref="B1991:E1991" si="754">B1953</f>
        <v>0</v>
      </c>
      <c r="C1991" s="192">
        <f t="shared" si="754"/>
        <v>0</v>
      </c>
      <c r="D1991" s="280">
        <f t="shared" si="754"/>
        <v>0</v>
      </c>
      <c r="E1991" s="301">
        <f t="shared" si="754"/>
        <v>0</v>
      </c>
      <c r="F1991" s="105"/>
      <c r="G1991" s="106"/>
      <c r="H1991" s="107">
        <f t="shared" ref="H1991:J1991" si="755">H1953</f>
        <v>0</v>
      </c>
      <c r="I1991" s="108">
        <f t="shared" si="755"/>
        <v>0</v>
      </c>
      <c r="J1991" s="108">
        <f t="shared" si="755"/>
        <v>0</v>
      </c>
      <c r="K1991" s="109">
        <f t="shared" si="745"/>
        <v>0</v>
      </c>
      <c r="L1991" s="98"/>
    </row>
    <row r="1992" spans="1:12" s="5" customFormat="1" ht="14.1" customHeight="1" x14ac:dyDescent="0.25">
      <c r="A1992" s="104">
        <v>7</v>
      </c>
      <c r="B1992" s="192">
        <f t="shared" ref="B1992:E1992" si="756">B1954</f>
        <v>0</v>
      </c>
      <c r="C1992" s="192">
        <f t="shared" si="756"/>
        <v>0</v>
      </c>
      <c r="D1992" s="280">
        <f t="shared" si="756"/>
        <v>0</v>
      </c>
      <c r="E1992" s="301">
        <f t="shared" si="756"/>
        <v>0</v>
      </c>
      <c r="F1992" s="105"/>
      <c r="G1992" s="106"/>
      <c r="H1992" s="107">
        <f t="shared" ref="H1992:J1992" si="757">H1954</f>
        <v>0</v>
      </c>
      <c r="I1992" s="108">
        <f t="shared" si="757"/>
        <v>0</v>
      </c>
      <c r="J1992" s="108">
        <f t="shared" si="757"/>
        <v>0</v>
      </c>
      <c r="K1992" s="109">
        <f t="shared" si="745"/>
        <v>0</v>
      </c>
      <c r="L1992" s="98"/>
    </row>
    <row r="1993" spans="1:12" s="5" customFormat="1" ht="14.1" customHeight="1" x14ac:dyDescent="0.25">
      <c r="A1993" s="104">
        <v>8</v>
      </c>
      <c r="B1993" s="192">
        <f t="shared" ref="B1993:E1993" si="758">B1955</f>
        <v>0</v>
      </c>
      <c r="C1993" s="192">
        <f t="shared" si="758"/>
        <v>0</v>
      </c>
      <c r="D1993" s="280">
        <f t="shared" si="758"/>
        <v>0</v>
      </c>
      <c r="E1993" s="301">
        <f t="shared" si="758"/>
        <v>0</v>
      </c>
      <c r="F1993" s="105"/>
      <c r="G1993" s="106"/>
      <c r="H1993" s="107">
        <f t="shared" ref="H1993:J1993" si="759">H1955</f>
        <v>0</v>
      </c>
      <c r="I1993" s="108">
        <f t="shared" si="759"/>
        <v>0</v>
      </c>
      <c r="J1993" s="108">
        <f t="shared" si="759"/>
        <v>0</v>
      </c>
      <c r="K1993" s="109">
        <f t="shared" si="745"/>
        <v>0</v>
      </c>
      <c r="L1993" s="98"/>
    </row>
    <row r="1994" spans="1:12" s="5" customFormat="1" ht="14.1" customHeight="1" x14ac:dyDescent="0.25">
      <c r="A1994" s="104">
        <v>9</v>
      </c>
      <c r="B1994" s="192">
        <f t="shared" ref="B1994:E1994" si="760">B1956</f>
        <v>0</v>
      </c>
      <c r="C1994" s="192">
        <f t="shared" si="760"/>
        <v>0</v>
      </c>
      <c r="D1994" s="280">
        <f t="shared" si="760"/>
        <v>0</v>
      </c>
      <c r="E1994" s="301">
        <f t="shared" si="760"/>
        <v>0</v>
      </c>
      <c r="F1994" s="105"/>
      <c r="G1994" s="106"/>
      <c r="H1994" s="107">
        <f t="shared" ref="H1994:J1994" si="761">H1956</f>
        <v>0</v>
      </c>
      <c r="I1994" s="108">
        <f t="shared" si="761"/>
        <v>0</v>
      </c>
      <c r="J1994" s="108">
        <f t="shared" si="761"/>
        <v>0</v>
      </c>
      <c r="K1994" s="109">
        <f t="shared" si="745"/>
        <v>0</v>
      </c>
      <c r="L1994" s="98"/>
    </row>
    <row r="1995" spans="1:12" s="5" customFormat="1" ht="14.1" customHeight="1" x14ac:dyDescent="0.25">
      <c r="A1995" s="104">
        <v>10</v>
      </c>
      <c r="B1995" s="192">
        <f t="shared" ref="B1995:E1995" si="762">B1957</f>
        <v>0</v>
      </c>
      <c r="C1995" s="192">
        <f t="shared" si="762"/>
        <v>0</v>
      </c>
      <c r="D1995" s="280">
        <f t="shared" si="762"/>
        <v>0</v>
      </c>
      <c r="E1995" s="301">
        <f t="shared" si="762"/>
        <v>0</v>
      </c>
      <c r="F1995" s="105"/>
      <c r="G1995" s="106"/>
      <c r="H1995" s="107">
        <f t="shared" ref="H1995:J1995" si="763">H1957</f>
        <v>0</v>
      </c>
      <c r="I1995" s="108">
        <f t="shared" si="763"/>
        <v>0</v>
      </c>
      <c r="J1995" s="108">
        <f t="shared" si="763"/>
        <v>0</v>
      </c>
      <c r="K1995" s="109">
        <f t="shared" si="745"/>
        <v>0</v>
      </c>
      <c r="L1995" s="98"/>
    </row>
    <row r="1996" spans="1:12" s="5" customFormat="1" ht="14.1" customHeight="1" x14ac:dyDescent="0.25">
      <c r="A1996" s="104">
        <v>11</v>
      </c>
      <c r="B1996" s="192">
        <f t="shared" ref="B1996:E1996" si="764">B1958</f>
        <v>0</v>
      </c>
      <c r="C1996" s="192">
        <f t="shared" si="764"/>
        <v>0</v>
      </c>
      <c r="D1996" s="280">
        <f t="shared" si="764"/>
        <v>0</v>
      </c>
      <c r="E1996" s="301">
        <f t="shared" si="764"/>
        <v>0</v>
      </c>
      <c r="F1996" s="105"/>
      <c r="G1996" s="106"/>
      <c r="H1996" s="107">
        <f t="shared" ref="H1996:J1996" si="765">H1958</f>
        <v>0</v>
      </c>
      <c r="I1996" s="108">
        <f t="shared" si="765"/>
        <v>0</v>
      </c>
      <c r="J1996" s="108">
        <f t="shared" si="765"/>
        <v>0</v>
      </c>
      <c r="K1996" s="109">
        <f t="shared" si="745"/>
        <v>0</v>
      </c>
      <c r="L1996" s="98"/>
    </row>
    <row r="1997" spans="1:12" s="5" customFormat="1" ht="14.1" customHeight="1" x14ac:dyDescent="0.25">
      <c r="A1997" s="104">
        <v>12</v>
      </c>
      <c r="B1997" s="192">
        <f t="shared" ref="B1997:E1997" si="766">B1959</f>
        <v>0</v>
      </c>
      <c r="C1997" s="192">
        <f t="shared" si="766"/>
        <v>0</v>
      </c>
      <c r="D1997" s="280">
        <f t="shared" si="766"/>
        <v>0</v>
      </c>
      <c r="E1997" s="301">
        <f t="shared" si="766"/>
        <v>0</v>
      </c>
      <c r="F1997" s="105"/>
      <c r="G1997" s="106"/>
      <c r="H1997" s="107">
        <f t="shared" ref="H1997:J1997" si="767">H1959</f>
        <v>0</v>
      </c>
      <c r="I1997" s="108">
        <f t="shared" si="767"/>
        <v>0</v>
      </c>
      <c r="J1997" s="108">
        <f t="shared" si="767"/>
        <v>0</v>
      </c>
      <c r="K1997" s="109">
        <f t="shared" si="745"/>
        <v>0</v>
      </c>
      <c r="L1997" s="98"/>
    </row>
    <row r="1998" spans="1:12" s="5" customFormat="1" ht="14.1" customHeight="1" x14ac:dyDescent="0.25">
      <c r="A1998" s="104">
        <v>13</v>
      </c>
      <c r="B1998" s="192">
        <f t="shared" ref="B1998:E1998" si="768">B1960</f>
        <v>0</v>
      </c>
      <c r="C1998" s="192">
        <f t="shared" si="768"/>
        <v>0</v>
      </c>
      <c r="D1998" s="280">
        <f t="shared" si="768"/>
        <v>0</v>
      </c>
      <c r="E1998" s="301">
        <f t="shared" si="768"/>
        <v>0</v>
      </c>
      <c r="F1998" s="105"/>
      <c r="G1998" s="106"/>
      <c r="H1998" s="107">
        <f t="shared" ref="H1998:J1998" si="769">H1960</f>
        <v>0</v>
      </c>
      <c r="I1998" s="108">
        <f t="shared" si="769"/>
        <v>0</v>
      </c>
      <c r="J1998" s="108">
        <f t="shared" si="769"/>
        <v>0</v>
      </c>
      <c r="K1998" s="109">
        <f t="shared" si="745"/>
        <v>0</v>
      </c>
      <c r="L1998" s="98"/>
    </row>
    <row r="1999" spans="1:12" s="5" customFormat="1" ht="14.1" customHeight="1" x14ac:dyDescent="0.25">
      <c r="A1999" s="104">
        <v>14</v>
      </c>
      <c r="B1999" s="192">
        <f t="shared" ref="B1999:E1999" si="770">B1961</f>
        <v>0</v>
      </c>
      <c r="C1999" s="192">
        <f t="shared" si="770"/>
        <v>0</v>
      </c>
      <c r="D1999" s="280">
        <f t="shared" si="770"/>
        <v>0</v>
      </c>
      <c r="E1999" s="301">
        <f t="shared" si="770"/>
        <v>0</v>
      </c>
      <c r="F1999" s="105"/>
      <c r="G1999" s="106"/>
      <c r="H1999" s="107">
        <f t="shared" ref="H1999:J1999" si="771">H1961</f>
        <v>0</v>
      </c>
      <c r="I1999" s="108">
        <f t="shared" si="771"/>
        <v>0</v>
      </c>
      <c r="J1999" s="108">
        <f t="shared" si="771"/>
        <v>0</v>
      </c>
      <c r="K1999" s="109">
        <f t="shared" si="745"/>
        <v>0</v>
      </c>
      <c r="L1999" s="98"/>
    </row>
    <row r="2000" spans="1:12" s="5" customFormat="1" ht="14.1" customHeight="1" x14ac:dyDescent="0.25">
      <c r="A2000" s="104">
        <v>15</v>
      </c>
      <c r="B2000" s="192">
        <f t="shared" ref="B2000:E2000" si="772">B1962</f>
        <v>0</v>
      </c>
      <c r="C2000" s="192">
        <f t="shared" si="772"/>
        <v>0</v>
      </c>
      <c r="D2000" s="280">
        <f t="shared" si="772"/>
        <v>0</v>
      </c>
      <c r="E2000" s="301">
        <f t="shared" si="772"/>
        <v>0</v>
      </c>
      <c r="F2000" s="105"/>
      <c r="G2000" s="106"/>
      <c r="H2000" s="107">
        <f t="shared" ref="H2000:J2000" si="773">H1962</f>
        <v>0</v>
      </c>
      <c r="I2000" s="108">
        <f t="shared" si="773"/>
        <v>0</v>
      </c>
      <c r="J2000" s="108">
        <f t="shared" si="773"/>
        <v>0</v>
      </c>
      <c r="K2000" s="109">
        <f t="shared" si="745"/>
        <v>0</v>
      </c>
      <c r="L2000" s="98"/>
    </row>
    <row r="2001" spans="1:12" s="5" customFormat="1" ht="14.1" customHeight="1" x14ac:dyDescent="0.25">
      <c r="A2001" s="104">
        <v>16</v>
      </c>
      <c r="B2001" s="192">
        <f t="shared" ref="B2001:E2001" si="774">B1963</f>
        <v>0</v>
      </c>
      <c r="C2001" s="192">
        <f t="shared" si="774"/>
        <v>0</v>
      </c>
      <c r="D2001" s="280">
        <f t="shared" si="774"/>
        <v>0</v>
      </c>
      <c r="E2001" s="301">
        <f t="shared" si="774"/>
        <v>0</v>
      </c>
      <c r="F2001" s="105"/>
      <c r="G2001" s="106"/>
      <c r="H2001" s="107">
        <f t="shared" ref="H2001:J2001" si="775">H1963</f>
        <v>0</v>
      </c>
      <c r="I2001" s="108">
        <f t="shared" si="775"/>
        <v>0</v>
      </c>
      <c r="J2001" s="108">
        <f t="shared" si="775"/>
        <v>0</v>
      </c>
      <c r="K2001" s="109">
        <f t="shared" si="745"/>
        <v>0</v>
      </c>
      <c r="L2001" s="98"/>
    </row>
    <row r="2002" spans="1:12" s="5" customFormat="1" ht="9.9499999999999993" customHeight="1" x14ac:dyDescent="0.25">
      <c r="A2002" s="81"/>
      <c r="B2002" s="215"/>
      <c r="C2002" s="215"/>
      <c r="D2002" s="281"/>
      <c r="E2002" s="303"/>
      <c r="F2002" s="110"/>
      <c r="G2002" s="111"/>
      <c r="H2002" s="112"/>
      <c r="I2002" s="113"/>
      <c r="J2002" s="113"/>
      <c r="K2002" s="114"/>
      <c r="L2002" s="98"/>
    </row>
    <row r="2003" spans="1:12" s="5" customFormat="1" ht="5.0999999999999996" customHeight="1" x14ac:dyDescent="0.25">
      <c r="A2003" s="81"/>
      <c r="B2003" s="216"/>
      <c r="C2003" s="216"/>
      <c r="D2003" s="221"/>
      <c r="E2003" s="304"/>
      <c r="F2003" s="116"/>
      <c r="G2003" s="116"/>
      <c r="H2003" s="116"/>
      <c r="I2003" s="117"/>
      <c r="J2003" s="361"/>
      <c r="K2003" s="362"/>
      <c r="L2003" s="82"/>
    </row>
    <row r="2004" spans="1:12" s="5" customFormat="1" ht="16.5" customHeight="1" x14ac:dyDescent="0.3">
      <c r="A2004" s="81"/>
      <c r="B2004" s="217"/>
      <c r="C2004" s="217"/>
      <c r="D2004" s="263"/>
      <c r="E2004" s="300"/>
      <c r="F2004" s="82"/>
      <c r="G2004" s="82"/>
      <c r="H2004" s="82"/>
      <c r="I2004" s="118" t="s">
        <v>14</v>
      </c>
      <c r="J2004" s="363">
        <f>SUM(K1986:K2001)</f>
        <v>3549960</v>
      </c>
      <c r="K2004" s="364"/>
      <c r="L2004" s="98"/>
    </row>
    <row r="2005" spans="1:12" s="5" customFormat="1" ht="5.0999999999999996" customHeight="1" x14ac:dyDescent="0.3">
      <c r="A2005" s="81"/>
      <c r="B2005" s="217"/>
      <c r="C2005" s="217"/>
      <c r="D2005" s="263"/>
      <c r="E2005" s="300"/>
      <c r="F2005" s="82"/>
      <c r="G2005" s="82"/>
      <c r="H2005" s="82"/>
      <c r="I2005" s="119"/>
      <c r="J2005" s="365"/>
      <c r="K2005" s="365"/>
      <c r="L2005" s="82"/>
    </row>
    <row r="2006" spans="1:12" s="5" customFormat="1" ht="16.5" customHeight="1" x14ac:dyDescent="0.3">
      <c r="A2006" s="81"/>
      <c r="B2006" s="217"/>
      <c r="C2006" s="217"/>
      <c r="D2006" s="263"/>
      <c r="E2006" s="300"/>
      <c r="F2006" s="82"/>
      <c r="G2006" s="82"/>
      <c r="H2006" s="82"/>
      <c r="I2006" s="118" t="s">
        <v>15</v>
      </c>
      <c r="J2006" s="120">
        <f>J1968</f>
        <v>0</v>
      </c>
      <c r="K2006" s="121">
        <f>J2004*J2006</f>
        <v>0</v>
      </c>
      <c r="L2006" s="122"/>
    </row>
    <row r="2007" spans="1:12" s="5" customFormat="1" ht="5.0999999999999996" customHeight="1" x14ac:dyDescent="0.3">
      <c r="A2007" s="81"/>
      <c r="B2007" s="217"/>
      <c r="C2007" s="217"/>
      <c r="D2007" s="263"/>
      <c r="E2007" s="300"/>
      <c r="F2007" s="82"/>
      <c r="G2007" s="82"/>
      <c r="H2007" s="82"/>
      <c r="I2007" s="119"/>
      <c r="J2007" s="362"/>
      <c r="K2007" s="362"/>
      <c r="L2007" s="82"/>
    </row>
    <row r="2008" spans="1:12" s="5" customFormat="1" ht="16.5" customHeight="1" x14ac:dyDescent="0.3">
      <c r="A2008" s="81"/>
      <c r="B2008" s="218" t="s">
        <v>16</v>
      </c>
      <c r="C2008" s="218"/>
      <c r="D2008" s="263"/>
      <c r="E2008" s="300" t="s">
        <v>17</v>
      </c>
      <c r="F2008" s="82"/>
      <c r="G2008" s="82"/>
      <c r="H2008" s="82"/>
      <c r="I2008" s="118" t="s">
        <v>27</v>
      </c>
      <c r="J2008" s="366">
        <f>((J2004/1.11)+(K2006/1.11))*11%</f>
        <v>351797.83783783781</v>
      </c>
      <c r="K2008" s="367"/>
      <c r="L2008" s="123"/>
    </row>
    <row r="2009" spans="1:12" s="5" customFormat="1" ht="5.0999999999999996" customHeight="1" x14ac:dyDescent="0.3">
      <c r="A2009" s="81"/>
      <c r="B2009" s="217"/>
      <c r="C2009" s="217"/>
      <c r="D2009" s="263"/>
      <c r="E2009" s="300"/>
      <c r="F2009" s="82"/>
      <c r="G2009" s="82"/>
      <c r="H2009" s="82"/>
      <c r="I2009" s="119"/>
      <c r="J2009" s="362"/>
      <c r="K2009" s="362"/>
      <c r="L2009" s="82"/>
    </row>
    <row r="2010" spans="1:12" s="5" customFormat="1" ht="16.5" customHeight="1" x14ac:dyDescent="0.3">
      <c r="A2010" s="81"/>
      <c r="B2010" s="219"/>
      <c r="C2010" s="247"/>
      <c r="D2010" s="263"/>
      <c r="E2010" s="300"/>
      <c r="F2010" s="82"/>
      <c r="G2010" s="82"/>
      <c r="H2010" s="82"/>
      <c r="I2010" s="118" t="s">
        <v>18</v>
      </c>
      <c r="J2010" s="124"/>
      <c r="K2010" s="125">
        <f>J2004-K2006</f>
        <v>3549960</v>
      </c>
      <c r="L2010" s="123"/>
    </row>
    <row r="2011" spans="1:12" s="5" customFormat="1" ht="7.5" customHeight="1" x14ac:dyDescent="0.25">
      <c r="A2011" s="126"/>
      <c r="B2011" s="220"/>
      <c r="C2011" s="220"/>
      <c r="D2011" s="221"/>
      <c r="E2011" s="305"/>
      <c r="F2011" s="319"/>
      <c r="G2011" s="82"/>
      <c r="H2011" s="82"/>
      <c r="I2011" s="128"/>
      <c r="J2011" s="127"/>
      <c r="K2011" s="319"/>
      <c r="L2011" s="116"/>
    </row>
    <row r="2012" spans="1:12" s="5" customFormat="1" ht="13.5" customHeight="1" x14ac:dyDescent="0.25">
      <c r="A2012" s="81"/>
      <c r="B2012" s="221" t="s">
        <v>19</v>
      </c>
      <c r="C2012" s="220"/>
      <c r="D2012" s="221"/>
      <c r="E2012" s="300"/>
      <c r="F2012" s="82"/>
      <c r="G2012" s="82"/>
      <c r="H2012" s="187"/>
      <c r="I2012" s="188" t="s">
        <v>29</v>
      </c>
      <c r="J2012" s="368" t="str">
        <f>J1974</f>
        <v>NOVI / CONDRO</v>
      </c>
      <c r="K2012" s="369"/>
      <c r="L2012" s="82"/>
    </row>
    <row r="2013" spans="1:12" s="5" customFormat="1" ht="13.5" customHeight="1" x14ac:dyDescent="0.25">
      <c r="A2013" s="126"/>
      <c r="B2013" s="222"/>
      <c r="C2013" s="248"/>
      <c r="D2013" s="221"/>
      <c r="E2013" s="300"/>
      <c r="F2013" s="82"/>
      <c r="G2013" s="82"/>
      <c r="H2013" s="187"/>
      <c r="I2013" s="189" t="s">
        <v>28</v>
      </c>
      <c r="J2013" s="368">
        <f>J1975</f>
        <v>0</v>
      </c>
      <c r="K2013" s="369"/>
      <c r="L2013" s="116"/>
    </row>
    <row r="2014" spans="1:12" s="5" customFormat="1" ht="7.5" customHeight="1" x14ac:dyDescent="0.25">
      <c r="A2014" s="126"/>
      <c r="B2014" s="222"/>
      <c r="C2014" s="248"/>
      <c r="D2014" s="221"/>
      <c r="E2014" s="300"/>
      <c r="F2014" s="82"/>
      <c r="G2014" s="82"/>
      <c r="H2014" s="187"/>
      <c r="I2014" s="189"/>
      <c r="J2014" s="191"/>
      <c r="K2014" s="191"/>
      <c r="L2014" s="116"/>
    </row>
    <row r="2015" spans="1:12" ht="7.5" customHeight="1" x14ac:dyDescent="0.25">
      <c r="A2015" s="129"/>
      <c r="B2015" s="223"/>
      <c r="C2015" s="223"/>
      <c r="D2015" s="266"/>
      <c r="E2015" s="306"/>
      <c r="F2015" s="130"/>
      <c r="G2015" s="130"/>
      <c r="H2015" s="130"/>
      <c r="I2015" s="131"/>
      <c r="J2015" s="131"/>
      <c r="K2015" s="130"/>
      <c r="L2015" s="130"/>
    </row>
    <row r="2016" spans="1:12" s="5" customFormat="1" ht="16.5" customHeight="1" x14ac:dyDescent="0.3">
      <c r="A2016" s="132"/>
      <c r="B2016" s="224" t="s">
        <v>0</v>
      </c>
      <c r="C2016" s="249"/>
      <c r="D2016" s="282" t="str">
        <f>D1978</f>
        <v>AM</v>
      </c>
      <c r="E2016" s="317">
        <f>E1940</f>
        <v>22090018</v>
      </c>
      <c r="F2016" s="133"/>
      <c r="G2016" s="134" t="s">
        <v>2</v>
      </c>
      <c r="H2016" s="370" t="str">
        <f>H1978</f>
        <v>CV PELITA JAYA</v>
      </c>
      <c r="I2016" s="370"/>
      <c r="J2016" s="370"/>
      <c r="K2016" s="371"/>
      <c r="L2016" s="135"/>
    </row>
    <row r="2017" spans="1:12" s="5" customFormat="1" ht="7.5" customHeight="1" x14ac:dyDescent="0.3">
      <c r="A2017" s="132"/>
      <c r="B2017" s="225"/>
      <c r="C2017" s="250"/>
      <c r="D2017" s="257"/>
      <c r="E2017" s="308"/>
      <c r="F2017" s="374" t="s">
        <v>3</v>
      </c>
      <c r="G2017" s="136"/>
      <c r="H2017" s="372"/>
      <c r="I2017" s="372"/>
      <c r="J2017" s="372"/>
      <c r="K2017" s="373"/>
      <c r="L2017" s="135"/>
    </row>
    <row r="2018" spans="1:12" s="5" customFormat="1" ht="16.5" customHeight="1" x14ac:dyDescent="0.3">
      <c r="A2018" s="132"/>
      <c r="B2018" s="224" t="s">
        <v>4</v>
      </c>
      <c r="C2018" s="249"/>
      <c r="D2018" s="375">
        <f>D1980</f>
        <v>44819</v>
      </c>
      <c r="E2018" s="376"/>
      <c r="F2018" s="374"/>
      <c r="G2018" s="137"/>
      <c r="H2018" s="377" t="str">
        <f>H1980</f>
        <v>(  ANUGERAH SEJAHTERA  )</v>
      </c>
      <c r="I2018" s="377"/>
      <c r="J2018" s="377"/>
      <c r="K2018" s="378"/>
      <c r="L2018" s="137"/>
    </row>
    <row r="2019" spans="1:12" s="5" customFormat="1" ht="7.5" customHeight="1" x14ac:dyDescent="0.3">
      <c r="A2019" s="132"/>
      <c r="B2019" s="225"/>
      <c r="C2019" s="250"/>
      <c r="D2019" s="257"/>
      <c r="E2019" s="308"/>
      <c r="F2019" s="374"/>
      <c r="G2019" s="137"/>
      <c r="H2019" s="379" t="str">
        <f>H1981</f>
        <v>PURWOKERTO</v>
      </c>
      <c r="I2019" s="379"/>
      <c r="J2019" s="379"/>
      <c r="K2019" s="380"/>
      <c r="L2019" s="138"/>
    </row>
    <row r="2020" spans="1:12" s="5" customFormat="1" ht="16.5" customHeight="1" x14ac:dyDescent="0.4">
      <c r="A2020" s="132"/>
      <c r="B2020" s="224" t="s">
        <v>5</v>
      </c>
      <c r="C2020" s="249"/>
      <c r="D2020" s="283" t="str">
        <f>D1982</f>
        <v>KO 0976</v>
      </c>
      <c r="E2020" s="307"/>
      <c r="F2020" s="139"/>
      <c r="G2020" s="140"/>
      <c r="H2020" s="381"/>
      <c r="I2020" s="381"/>
      <c r="J2020" s="381"/>
      <c r="K2020" s="382"/>
      <c r="L2020" s="138"/>
    </row>
    <row r="2021" spans="1:12" s="5" customFormat="1" ht="7.5" customHeight="1" x14ac:dyDescent="0.45">
      <c r="A2021" s="132"/>
      <c r="B2021" s="226"/>
      <c r="C2021" s="251"/>
      <c r="D2021" s="267"/>
      <c r="E2021" s="309"/>
      <c r="F2021" s="141"/>
      <c r="G2021" s="133"/>
      <c r="H2021" s="133"/>
      <c r="I2021" s="142"/>
      <c r="J2021" s="142"/>
      <c r="K2021" s="143"/>
      <c r="L2021" s="133"/>
    </row>
    <row r="2022" spans="1:12" s="5" customFormat="1" ht="14.25" thickBot="1" x14ac:dyDescent="0.3">
      <c r="A2022" s="132"/>
      <c r="B2022" s="227" t="s">
        <v>6</v>
      </c>
      <c r="C2022" s="227" t="s">
        <v>7</v>
      </c>
      <c r="D2022" s="284" t="s">
        <v>8</v>
      </c>
      <c r="E2022" s="268"/>
      <c r="F2022" s="145" t="s">
        <v>9</v>
      </c>
      <c r="G2022" s="146"/>
      <c r="H2022" s="144" t="s">
        <v>10</v>
      </c>
      <c r="I2022" s="147" t="s">
        <v>11</v>
      </c>
      <c r="J2022" s="147" t="s">
        <v>12</v>
      </c>
      <c r="K2022" s="148" t="s">
        <v>13</v>
      </c>
      <c r="L2022" s="149"/>
    </row>
    <row r="2023" spans="1:12" s="5" customFormat="1" ht="9.9499999999999993" customHeight="1" thickTop="1" x14ac:dyDescent="0.25">
      <c r="A2023" s="132"/>
      <c r="B2023" s="228"/>
      <c r="C2023" s="252"/>
      <c r="D2023" s="285"/>
      <c r="E2023" s="269"/>
      <c r="F2023" s="151"/>
      <c r="G2023" s="152"/>
      <c r="H2023" s="150"/>
      <c r="I2023" s="153"/>
      <c r="J2023" s="153"/>
      <c r="K2023" s="154"/>
      <c r="L2023" s="149"/>
    </row>
    <row r="2024" spans="1:12" s="5" customFormat="1" ht="14.1" customHeight="1" x14ac:dyDescent="0.25">
      <c r="A2024" s="155">
        <v>1</v>
      </c>
      <c r="B2024" s="193">
        <f t="shared" ref="B2024:D2024" si="776">B1986</f>
        <v>72</v>
      </c>
      <c r="C2024" s="193" t="str">
        <f t="shared" si="776"/>
        <v>LSN</v>
      </c>
      <c r="D2024" s="286">
        <f t="shared" si="776"/>
        <v>1</v>
      </c>
      <c r="E2024" s="310" t="str">
        <f>E1948</f>
        <v>CORRECTION FLUID KENKO KE-823M</v>
      </c>
      <c r="F2024" s="156"/>
      <c r="G2024" s="157"/>
      <c r="H2024" s="158">
        <f t="shared" ref="H2024:J2024" si="777">H1986</f>
        <v>57000</v>
      </c>
      <c r="I2024" s="159">
        <f t="shared" si="777"/>
        <v>0.13500000000000001</v>
      </c>
      <c r="J2024" s="159">
        <f t="shared" si="777"/>
        <v>0</v>
      </c>
      <c r="K2024" s="160">
        <f t="shared" ref="K2024:K2039" si="778">(B2024*H2024-((B2024*H2024)*I2024))-((B2024*H2024-((B2024*H2024)*I2024))*J2024)</f>
        <v>3549960</v>
      </c>
      <c r="L2024" s="149"/>
    </row>
    <row r="2025" spans="1:12" s="5" customFormat="1" ht="14.1" customHeight="1" x14ac:dyDescent="0.25">
      <c r="A2025" s="155">
        <v>2</v>
      </c>
      <c r="B2025" s="193">
        <f t="shared" ref="B2025:D2025" si="779">B1987</f>
        <v>0</v>
      </c>
      <c r="C2025" s="193">
        <f t="shared" si="779"/>
        <v>0</v>
      </c>
      <c r="D2025" s="286">
        <f t="shared" si="779"/>
        <v>0</v>
      </c>
      <c r="E2025" s="310">
        <f t="shared" ref="E2025:E2039" si="780">E1949</f>
        <v>0</v>
      </c>
      <c r="F2025" s="156"/>
      <c r="G2025" s="157"/>
      <c r="H2025" s="158">
        <f t="shared" ref="H2025:J2025" si="781">H1987</f>
        <v>0</v>
      </c>
      <c r="I2025" s="159">
        <f t="shared" si="781"/>
        <v>0</v>
      </c>
      <c r="J2025" s="159">
        <f t="shared" si="781"/>
        <v>0</v>
      </c>
      <c r="K2025" s="160">
        <f t="shared" si="778"/>
        <v>0</v>
      </c>
      <c r="L2025" s="149"/>
    </row>
    <row r="2026" spans="1:12" s="5" customFormat="1" ht="14.1" customHeight="1" x14ac:dyDescent="0.25">
      <c r="A2026" s="155">
        <v>3</v>
      </c>
      <c r="B2026" s="193">
        <f t="shared" ref="B2026:D2026" si="782">B1988</f>
        <v>0</v>
      </c>
      <c r="C2026" s="193">
        <f t="shared" si="782"/>
        <v>0</v>
      </c>
      <c r="D2026" s="286">
        <f t="shared" si="782"/>
        <v>0</v>
      </c>
      <c r="E2026" s="310">
        <f t="shared" si="780"/>
        <v>0</v>
      </c>
      <c r="F2026" s="156"/>
      <c r="G2026" s="157"/>
      <c r="H2026" s="158">
        <f t="shared" ref="H2026:J2026" si="783">H1988</f>
        <v>0</v>
      </c>
      <c r="I2026" s="159">
        <f t="shared" si="783"/>
        <v>0</v>
      </c>
      <c r="J2026" s="159">
        <f t="shared" si="783"/>
        <v>0</v>
      </c>
      <c r="K2026" s="160">
        <f t="shared" si="778"/>
        <v>0</v>
      </c>
      <c r="L2026" s="149"/>
    </row>
    <row r="2027" spans="1:12" s="5" customFormat="1" ht="14.1" customHeight="1" x14ac:dyDescent="0.25">
      <c r="A2027" s="155">
        <v>4</v>
      </c>
      <c r="B2027" s="193">
        <f t="shared" ref="B2027:D2027" si="784">B1989</f>
        <v>0</v>
      </c>
      <c r="C2027" s="193">
        <f t="shared" si="784"/>
        <v>0</v>
      </c>
      <c r="D2027" s="286">
        <f t="shared" si="784"/>
        <v>0</v>
      </c>
      <c r="E2027" s="310">
        <f t="shared" si="780"/>
        <v>0</v>
      </c>
      <c r="F2027" s="156"/>
      <c r="G2027" s="157"/>
      <c r="H2027" s="158">
        <f t="shared" ref="H2027:J2027" si="785">H1989</f>
        <v>0</v>
      </c>
      <c r="I2027" s="159">
        <f t="shared" si="785"/>
        <v>0</v>
      </c>
      <c r="J2027" s="159">
        <f t="shared" si="785"/>
        <v>0</v>
      </c>
      <c r="K2027" s="160">
        <f t="shared" si="778"/>
        <v>0</v>
      </c>
      <c r="L2027" s="149"/>
    </row>
    <row r="2028" spans="1:12" s="5" customFormat="1" ht="14.1" customHeight="1" x14ac:dyDescent="0.25">
      <c r="A2028" s="155">
        <v>5</v>
      </c>
      <c r="B2028" s="193">
        <f t="shared" ref="B2028:D2028" si="786">B1990</f>
        <v>0</v>
      </c>
      <c r="C2028" s="193">
        <f t="shared" si="786"/>
        <v>0</v>
      </c>
      <c r="D2028" s="286">
        <f t="shared" si="786"/>
        <v>0</v>
      </c>
      <c r="E2028" s="310">
        <f t="shared" si="780"/>
        <v>0</v>
      </c>
      <c r="F2028" s="156"/>
      <c r="G2028" s="157"/>
      <c r="H2028" s="158">
        <f t="shared" ref="H2028:J2028" si="787">H1990</f>
        <v>0</v>
      </c>
      <c r="I2028" s="159">
        <f t="shared" si="787"/>
        <v>0</v>
      </c>
      <c r="J2028" s="159">
        <f t="shared" si="787"/>
        <v>0</v>
      </c>
      <c r="K2028" s="160">
        <f t="shared" si="778"/>
        <v>0</v>
      </c>
      <c r="L2028" s="149"/>
    </row>
    <row r="2029" spans="1:12" s="5" customFormat="1" ht="14.1" customHeight="1" x14ac:dyDescent="0.25">
      <c r="A2029" s="155">
        <v>6</v>
      </c>
      <c r="B2029" s="193">
        <f t="shared" ref="B2029:D2029" si="788">B1991</f>
        <v>0</v>
      </c>
      <c r="C2029" s="193">
        <f t="shared" si="788"/>
        <v>0</v>
      </c>
      <c r="D2029" s="286">
        <f t="shared" si="788"/>
        <v>0</v>
      </c>
      <c r="E2029" s="310">
        <f t="shared" si="780"/>
        <v>0</v>
      </c>
      <c r="F2029" s="156"/>
      <c r="G2029" s="157"/>
      <c r="H2029" s="158">
        <f t="shared" ref="H2029:J2029" si="789">H1991</f>
        <v>0</v>
      </c>
      <c r="I2029" s="159">
        <f t="shared" si="789"/>
        <v>0</v>
      </c>
      <c r="J2029" s="159">
        <f t="shared" si="789"/>
        <v>0</v>
      </c>
      <c r="K2029" s="160">
        <f t="shared" si="778"/>
        <v>0</v>
      </c>
      <c r="L2029" s="149"/>
    </row>
    <row r="2030" spans="1:12" s="5" customFormat="1" ht="14.1" customHeight="1" x14ac:dyDescent="0.25">
      <c r="A2030" s="155">
        <v>7</v>
      </c>
      <c r="B2030" s="193">
        <f t="shared" ref="B2030:D2030" si="790">B1992</f>
        <v>0</v>
      </c>
      <c r="C2030" s="193">
        <f t="shared" si="790"/>
        <v>0</v>
      </c>
      <c r="D2030" s="286">
        <f t="shared" si="790"/>
        <v>0</v>
      </c>
      <c r="E2030" s="310">
        <f t="shared" si="780"/>
        <v>0</v>
      </c>
      <c r="F2030" s="156"/>
      <c r="G2030" s="157"/>
      <c r="H2030" s="158">
        <f t="shared" ref="H2030:J2030" si="791">H1992</f>
        <v>0</v>
      </c>
      <c r="I2030" s="159">
        <f t="shared" si="791"/>
        <v>0</v>
      </c>
      <c r="J2030" s="159">
        <f t="shared" si="791"/>
        <v>0</v>
      </c>
      <c r="K2030" s="160">
        <f t="shared" si="778"/>
        <v>0</v>
      </c>
      <c r="L2030" s="149"/>
    </row>
    <row r="2031" spans="1:12" s="5" customFormat="1" ht="14.1" customHeight="1" x14ac:dyDescent="0.25">
      <c r="A2031" s="155">
        <v>8</v>
      </c>
      <c r="B2031" s="193">
        <f t="shared" ref="B2031:D2031" si="792">B1993</f>
        <v>0</v>
      </c>
      <c r="C2031" s="193">
        <f t="shared" si="792"/>
        <v>0</v>
      </c>
      <c r="D2031" s="286">
        <f t="shared" si="792"/>
        <v>0</v>
      </c>
      <c r="E2031" s="310">
        <f t="shared" si="780"/>
        <v>0</v>
      </c>
      <c r="F2031" s="156"/>
      <c r="G2031" s="157"/>
      <c r="H2031" s="158">
        <f t="shared" ref="H2031:J2031" si="793">H1993</f>
        <v>0</v>
      </c>
      <c r="I2031" s="159">
        <f t="shared" si="793"/>
        <v>0</v>
      </c>
      <c r="J2031" s="159">
        <f t="shared" si="793"/>
        <v>0</v>
      </c>
      <c r="K2031" s="160">
        <f t="shared" si="778"/>
        <v>0</v>
      </c>
      <c r="L2031" s="149"/>
    </row>
    <row r="2032" spans="1:12" s="5" customFormat="1" ht="14.1" customHeight="1" x14ac:dyDescent="0.25">
      <c r="A2032" s="155">
        <v>9</v>
      </c>
      <c r="B2032" s="193">
        <f t="shared" ref="B2032:D2032" si="794">B1994</f>
        <v>0</v>
      </c>
      <c r="C2032" s="193">
        <f t="shared" si="794"/>
        <v>0</v>
      </c>
      <c r="D2032" s="286">
        <f t="shared" si="794"/>
        <v>0</v>
      </c>
      <c r="E2032" s="310">
        <f t="shared" si="780"/>
        <v>0</v>
      </c>
      <c r="F2032" s="156"/>
      <c r="G2032" s="157"/>
      <c r="H2032" s="158">
        <f t="shared" ref="H2032:J2032" si="795">H1994</f>
        <v>0</v>
      </c>
      <c r="I2032" s="159">
        <f t="shared" si="795"/>
        <v>0</v>
      </c>
      <c r="J2032" s="159">
        <f t="shared" si="795"/>
        <v>0</v>
      </c>
      <c r="K2032" s="160">
        <f t="shared" si="778"/>
        <v>0</v>
      </c>
      <c r="L2032" s="149"/>
    </row>
    <row r="2033" spans="1:12" s="5" customFormat="1" ht="14.1" customHeight="1" x14ac:dyDescent="0.25">
      <c r="A2033" s="155">
        <v>10</v>
      </c>
      <c r="B2033" s="193">
        <f t="shared" ref="B2033:D2033" si="796">B1995</f>
        <v>0</v>
      </c>
      <c r="C2033" s="193">
        <f t="shared" si="796"/>
        <v>0</v>
      </c>
      <c r="D2033" s="286">
        <f t="shared" si="796"/>
        <v>0</v>
      </c>
      <c r="E2033" s="310">
        <f t="shared" si="780"/>
        <v>0</v>
      </c>
      <c r="F2033" s="156"/>
      <c r="G2033" s="157"/>
      <c r="H2033" s="158">
        <f t="shared" ref="H2033:J2033" si="797">H1995</f>
        <v>0</v>
      </c>
      <c r="I2033" s="159">
        <f t="shared" si="797"/>
        <v>0</v>
      </c>
      <c r="J2033" s="159">
        <f t="shared" si="797"/>
        <v>0</v>
      </c>
      <c r="K2033" s="160">
        <f t="shared" si="778"/>
        <v>0</v>
      </c>
      <c r="L2033" s="149"/>
    </row>
    <row r="2034" spans="1:12" s="5" customFormat="1" ht="14.1" customHeight="1" x14ac:dyDescent="0.25">
      <c r="A2034" s="155">
        <v>11</v>
      </c>
      <c r="B2034" s="193">
        <f t="shared" ref="B2034:D2034" si="798">B1996</f>
        <v>0</v>
      </c>
      <c r="C2034" s="193">
        <f t="shared" si="798"/>
        <v>0</v>
      </c>
      <c r="D2034" s="286">
        <f t="shared" si="798"/>
        <v>0</v>
      </c>
      <c r="E2034" s="310">
        <f t="shared" si="780"/>
        <v>0</v>
      </c>
      <c r="F2034" s="156"/>
      <c r="G2034" s="157"/>
      <c r="H2034" s="158">
        <f t="shared" ref="H2034:J2034" si="799">H1996</f>
        <v>0</v>
      </c>
      <c r="I2034" s="159">
        <f t="shared" si="799"/>
        <v>0</v>
      </c>
      <c r="J2034" s="159">
        <f t="shared" si="799"/>
        <v>0</v>
      </c>
      <c r="K2034" s="160">
        <f t="shared" si="778"/>
        <v>0</v>
      </c>
      <c r="L2034" s="149"/>
    </row>
    <row r="2035" spans="1:12" s="5" customFormat="1" ht="14.1" customHeight="1" x14ac:dyDescent="0.25">
      <c r="A2035" s="155">
        <v>12</v>
      </c>
      <c r="B2035" s="193">
        <f t="shared" ref="B2035:D2035" si="800">B1997</f>
        <v>0</v>
      </c>
      <c r="C2035" s="193">
        <f t="shared" si="800"/>
        <v>0</v>
      </c>
      <c r="D2035" s="286">
        <f t="shared" si="800"/>
        <v>0</v>
      </c>
      <c r="E2035" s="310">
        <f t="shared" si="780"/>
        <v>0</v>
      </c>
      <c r="F2035" s="156"/>
      <c r="G2035" s="157"/>
      <c r="H2035" s="158">
        <f t="shared" ref="H2035:J2035" si="801">H1997</f>
        <v>0</v>
      </c>
      <c r="I2035" s="159">
        <f t="shared" si="801"/>
        <v>0</v>
      </c>
      <c r="J2035" s="159">
        <f t="shared" si="801"/>
        <v>0</v>
      </c>
      <c r="K2035" s="160">
        <f t="shared" si="778"/>
        <v>0</v>
      </c>
      <c r="L2035" s="149"/>
    </row>
    <row r="2036" spans="1:12" s="5" customFormat="1" ht="14.1" customHeight="1" x14ac:dyDescent="0.25">
      <c r="A2036" s="155">
        <v>13</v>
      </c>
      <c r="B2036" s="193">
        <f t="shared" ref="B2036:D2036" si="802">B1998</f>
        <v>0</v>
      </c>
      <c r="C2036" s="193">
        <f t="shared" si="802"/>
        <v>0</v>
      </c>
      <c r="D2036" s="286">
        <f t="shared" si="802"/>
        <v>0</v>
      </c>
      <c r="E2036" s="310">
        <f t="shared" si="780"/>
        <v>0</v>
      </c>
      <c r="F2036" s="156"/>
      <c r="G2036" s="157"/>
      <c r="H2036" s="158">
        <f t="shared" ref="H2036:J2036" si="803">H1998</f>
        <v>0</v>
      </c>
      <c r="I2036" s="159">
        <f t="shared" si="803"/>
        <v>0</v>
      </c>
      <c r="J2036" s="159">
        <f t="shared" si="803"/>
        <v>0</v>
      </c>
      <c r="K2036" s="160">
        <f t="shared" si="778"/>
        <v>0</v>
      </c>
      <c r="L2036" s="149"/>
    </row>
    <row r="2037" spans="1:12" s="5" customFormat="1" ht="14.1" customHeight="1" x14ac:dyDescent="0.25">
      <c r="A2037" s="155">
        <v>14</v>
      </c>
      <c r="B2037" s="193">
        <f t="shared" ref="B2037:D2037" si="804">B1999</f>
        <v>0</v>
      </c>
      <c r="C2037" s="193">
        <f t="shared" si="804"/>
        <v>0</v>
      </c>
      <c r="D2037" s="286">
        <f t="shared" si="804"/>
        <v>0</v>
      </c>
      <c r="E2037" s="310">
        <f t="shared" si="780"/>
        <v>0</v>
      </c>
      <c r="F2037" s="156"/>
      <c r="G2037" s="157"/>
      <c r="H2037" s="158">
        <f t="shared" ref="H2037:J2037" si="805">H1999</f>
        <v>0</v>
      </c>
      <c r="I2037" s="159">
        <f t="shared" si="805"/>
        <v>0</v>
      </c>
      <c r="J2037" s="159">
        <f t="shared" si="805"/>
        <v>0</v>
      </c>
      <c r="K2037" s="160">
        <f t="shared" si="778"/>
        <v>0</v>
      </c>
      <c r="L2037" s="149"/>
    </row>
    <row r="2038" spans="1:12" s="5" customFormat="1" ht="14.1" customHeight="1" x14ac:dyDescent="0.25">
      <c r="A2038" s="155">
        <v>15</v>
      </c>
      <c r="B2038" s="193">
        <f t="shared" ref="B2038:D2038" si="806">B2000</f>
        <v>0</v>
      </c>
      <c r="C2038" s="193">
        <f t="shared" si="806"/>
        <v>0</v>
      </c>
      <c r="D2038" s="286">
        <f t="shared" si="806"/>
        <v>0</v>
      </c>
      <c r="E2038" s="310">
        <f t="shared" si="780"/>
        <v>0</v>
      </c>
      <c r="F2038" s="156"/>
      <c r="G2038" s="157"/>
      <c r="H2038" s="158">
        <f t="shared" ref="H2038:J2038" si="807">H2000</f>
        <v>0</v>
      </c>
      <c r="I2038" s="159">
        <f t="shared" si="807"/>
        <v>0</v>
      </c>
      <c r="J2038" s="159">
        <f t="shared" si="807"/>
        <v>0</v>
      </c>
      <c r="K2038" s="160">
        <f t="shared" si="778"/>
        <v>0</v>
      </c>
      <c r="L2038" s="149"/>
    </row>
    <row r="2039" spans="1:12" s="5" customFormat="1" ht="14.1" customHeight="1" x14ac:dyDescent="0.25">
      <c r="A2039" s="155">
        <v>16</v>
      </c>
      <c r="B2039" s="193">
        <f t="shared" ref="B2039:D2039" si="808">B2001</f>
        <v>0</v>
      </c>
      <c r="C2039" s="193">
        <f t="shared" si="808"/>
        <v>0</v>
      </c>
      <c r="D2039" s="286">
        <f t="shared" si="808"/>
        <v>0</v>
      </c>
      <c r="E2039" s="310">
        <f t="shared" si="780"/>
        <v>0</v>
      </c>
      <c r="F2039" s="156"/>
      <c r="G2039" s="157"/>
      <c r="H2039" s="158">
        <f t="shared" ref="H2039:J2039" si="809">H2001</f>
        <v>0</v>
      </c>
      <c r="I2039" s="159">
        <f t="shared" si="809"/>
        <v>0</v>
      </c>
      <c r="J2039" s="159">
        <f t="shared" si="809"/>
        <v>0</v>
      </c>
      <c r="K2039" s="160">
        <f t="shared" si="778"/>
        <v>0</v>
      </c>
      <c r="L2039" s="149"/>
    </row>
    <row r="2040" spans="1:12" s="5" customFormat="1" ht="9.9499999999999993" customHeight="1" x14ac:dyDescent="0.25">
      <c r="A2040" s="132"/>
      <c r="B2040" s="229"/>
      <c r="C2040" s="229"/>
      <c r="D2040" s="287"/>
      <c r="E2040" s="312"/>
      <c r="F2040" s="161"/>
      <c r="G2040" s="162"/>
      <c r="H2040" s="163"/>
      <c r="I2040" s="164"/>
      <c r="J2040" s="164"/>
      <c r="K2040" s="165"/>
      <c r="L2040" s="149"/>
    </row>
    <row r="2041" spans="1:12" s="5" customFormat="1" ht="5.0999999999999996" customHeight="1" x14ac:dyDescent="0.25">
      <c r="A2041" s="132"/>
      <c r="B2041" s="230"/>
      <c r="C2041" s="230"/>
      <c r="D2041" s="235"/>
      <c r="E2041" s="313"/>
      <c r="F2041" s="167"/>
      <c r="G2041" s="167"/>
      <c r="H2041" s="167"/>
      <c r="I2041" s="168"/>
      <c r="J2041" s="383"/>
      <c r="K2041" s="358"/>
      <c r="L2041" s="133"/>
    </row>
    <row r="2042" spans="1:12" s="5" customFormat="1" ht="16.5" customHeight="1" x14ac:dyDescent="0.3">
      <c r="A2042" s="132"/>
      <c r="B2042" s="231"/>
      <c r="C2042" s="231"/>
      <c r="D2042" s="267"/>
      <c r="E2042" s="309"/>
      <c r="F2042" s="133"/>
      <c r="G2042" s="133"/>
      <c r="H2042" s="133"/>
      <c r="I2042" s="169" t="s">
        <v>14</v>
      </c>
      <c r="J2042" s="384">
        <f>SUM(K2024:K2039)</f>
        <v>3549960</v>
      </c>
      <c r="K2042" s="385"/>
      <c r="L2042" s="149"/>
    </row>
    <row r="2043" spans="1:12" s="5" customFormat="1" ht="5.0999999999999996" customHeight="1" x14ac:dyDescent="0.3">
      <c r="A2043" s="132"/>
      <c r="B2043" s="231"/>
      <c r="C2043" s="231"/>
      <c r="D2043" s="267"/>
      <c r="E2043" s="309"/>
      <c r="F2043" s="133"/>
      <c r="G2043" s="133"/>
      <c r="H2043" s="133"/>
      <c r="I2043" s="170"/>
      <c r="J2043" s="386"/>
      <c r="K2043" s="386"/>
      <c r="L2043" s="133"/>
    </row>
    <row r="2044" spans="1:12" s="5" customFormat="1" ht="16.5" customHeight="1" x14ac:dyDescent="0.3">
      <c r="A2044" s="132"/>
      <c r="B2044" s="231"/>
      <c r="C2044" s="231"/>
      <c r="D2044" s="267"/>
      <c r="E2044" s="309"/>
      <c r="F2044" s="133"/>
      <c r="G2044" s="133"/>
      <c r="H2044" s="133"/>
      <c r="I2044" s="169" t="s">
        <v>15</v>
      </c>
      <c r="J2044" s="171">
        <f>J2006</f>
        <v>0</v>
      </c>
      <c r="K2044" s="172">
        <f>J2042*J2044</f>
        <v>0</v>
      </c>
      <c r="L2044" s="173"/>
    </row>
    <row r="2045" spans="1:12" s="5" customFormat="1" ht="5.0999999999999996" customHeight="1" x14ac:dyDescent="0.3">
      <c r="A2045" s="132"/>
      <c r="B2045" s="231"/>
      <c r="C2045" s="231"/>
      <c r="D2045" s="267"/>
      <c r="E2045" s="309"/>
      <c r="F2045" s="133"/>
      <c r="G2045" s="133"/>
      <c r="H2045" s="133"/>
      <c r="I2045" s="170"/>
      <c r="J2045" s="358"/>
      <c r="K2045" s="358"/>
      <c r="L2045" s="133"/>
    </row>
    <row r="2046" spans="1:12" s="5" customFormat="1" ht="16.5" customHeight="1" x14ac:dyDescent="0.3">
      <c r="A2046" s="132"/>
      <c r="B2046" s="232" t="s">
        <v>16</v>
      </c>
      <c r="C2046" s="232"/>
      <c r="D2046" s="267"/>
      <c r="E2046" s="309" t="s">
        <v>17</v>
      </c>
      <c r="F2046" s="133"/>
      <c r="G2046" s="133"/>
      <c r="H2046" s="133"/>
      <c r="I2046" s="169" t="s">
        <v>27</v>
      </c>
      <c r="J2046" s="356">
        <f>((J2042/1.11)+(K2044/1.11))*11%</f>
        <v>351797.83783783781</v>
      </c>
      <c r="K2046" s="357"/>
      <c r="L2046" s="174"/>
    </row>
    <row r="2047" spans="1:12" s="5" customFormat="1" ht="5.0999999999999996" customHeight="1" x14ac:dyDescent="0.3">
      <c r="A2047" s="132"/>
      <c r="B2047" s="231"/>
      <c r="C2047" s="231"/>
      <c r="D2047" s="267"/>
      <c r="E2047" s="309"/>
      <c r="F2047" s="133"/>
      <c r="G2047" s="133"/>
      <c r="H2047" s="133"/>
      <c r="I2047" s="170"/>
      <c r="J2047" s="358"/>
      <c r="K2047" s="358"/>
      <c r="L2047" s="133"/>
    </row>
    <row r="2048" spans="1:12" s="5" customFormat="1" ht="16.5" customHeight="1" x14ac:dyDescent="0.3">
      <c r="A2048" s="132"/>
      <c r="B2048" s="233"/>
      <c r="C2048" s="253"/>
      <c r="D2048" s="267"/>
      <c r="E2048" s="309"/>
      <c r="F2048" s="133"/>
      <c r="G2048" s="133"/>
      <c r="H2048" s="133"/>
      <c r="I2048" s="169" t="s">
        <v>18</v>
      </c>
      <c r="J2048" s="175"/>
      <c r="K2048" s="176">
        <f>J2042-K2044</f>
        <v>3549960</v>
      </c>
      <c r="L2048" s="174"/>
    </row>
    <row r="2049" spans="1:12" s="5" customFormat="1" ht="7.5" customHeight="1" x14ac:dyDescent="0.25">
      <c r="A2049" s="177"/>
      <c r="B2049" s="234"/>
      <c r="C2049" s="234"/>
      <c r="D2049" s="235"/>
      <c r="E2049" s="314"/>
      <c r="F2049" s="318"/>
      <c r="G2049" s="133"/>
      <c r="H2049" s="133"/>
      <c r="I2049" s="179"/>
      <c r="J2049" s="178"/>
      <c r="K2049" s="318"/>
      <c r="L2049" s="167"/>
    </row>
    <row r="2050" spans="1:12" s="5" customFormat="1" ht="13.5" customHeight="1" x14ac:dyDescent="0.25">
      <c r="A2050" s="132"/>
      <c r="B2050" s="235" t="s">
        <v>19</v>
      </c>
      <c r="C2050" s="234"/>
      <c r="D2050" s="235"/>
      <c r="E2050" s="309"/>
      <c r="F2050" s="133"/>
      <c r="G2050" s="133"/>
      <c r="H2050" s="184"/>
      <c r="I2050" s="185" t="s">
        <v>29</v>
      </c>
      <c r="J2050" s="359" t="str">
        <f>J2012</f>
        <v>NOVI / CONDRO</v>
      </c>
      <c r="K2050" s="360"/>
      <c r="L2050" s="133"/>
    </row>
    <row r="2051" spans="1:12" s="5" customFormat="1" ht="13.5" customHeight="1" x14ac:dyDescent="0.25">
      <c r="A2051" s="177"/>
      <c r="B2051" s="236"/>
      <c r="C2051" s="254"/>
      <c r="D2051" s="235"/>
      <c r="E2051" s="309"/>
      <c r="F2051" s="133"/>
      <c r="G2051" s="133"/>
      <c r="H2051" s="184"/>
      <c r="I2051" s="186" t="s">
        <v>28</v>
      </c>
      <c r="J2051" s="359">
        <f>J2013</f>
        <v>0</v>
      </c>
      <c r="K2051" s="360"/>
      <c r="L2051" s="167"/>
    </row>
    <row r="2052" spans="1:12" s="5" customFormat="1" ht="7.5" customHeight="1" x14ac:dyDescent="0.25">
      <c r="A2052" s="177"/>
      <c r="B2052" s="236"/>
      <c r="C2052" s="254"/>
      <c r="D2052" s="235"/>
      <c r="E2052" s="309"/>
      <c r="F2052" s="133"/>
      <c r="G2052" s="133"/>
      <c r="H2052" s="184"/>
      <c r="I2052" s="186"/>
      <c r="J2052" s="190"/>
      <c r="K2052" s="190"/>
      <c r="L2052" s="167"/>
    </row>
    <row r="2053" spans="1:12" ht="7.5" customHeight="1" x14ac:dyDescent="0.25">
      <c r="A2053" s="1"/>
      <c r="I2053" s="3"/>
      <c r="J2053" s="3"/>
    </row>
    <row r="2054" spans="1:12" s="5" customFormat="1" ht="16.5" customHeight="1" x14ac:dyDescent="0.3">
      <c r="A2054" s="4"/>
      <c r="B2054" s="195" t="s">
        <v>0</v>
      </c>
      <c r="C2054" s="237"/>
      <c r="D2054" s="270" t="s">
        <v>1</v>
      </c>
      <c r="E2054" s="315">
        <f>E1940+1</f>
        <v>22090019</v>
      </c>
      <c r="G2054" s="6" t="s">
        <v>2</v>
      </c>
      <c r="H2054" s="387" t="s">
        <v>111</v>
      </c>
      <c r="I2054" s="387"/>
      <c r="J2054" s="387"/>
      <c r="K2054" s="388"/>
      <c r="L2054" s="7"/>
    </row>
    <row r="2055" spans="1:12" s="5" customFormat="1" ht="7.5" customHeight="1" x14ac:dyDescent="0.3">
      <c r="A2055" s="4"/>
      <c r="B2055" s="196"/>
      <c r="C2055" s="238"/>
      <c r="D2055" s="255"/>
      <c r="E2055" s="290"/>
      <c r="F2055" s="391" t="s">
        <v>3</v>
      </c>
      <c r="G2055" s="8"/>
      <c r="H2055" s="389"/>
      <c r="I2055" s="389"/>
      <c r="J2055" s="389"/>
      <c r="K2055" s="390"/>
      <c r="L2055" s="7"/>
    </row>
    <row r="2056" spans="1:12" s="5" customFormat="1" ht="16.5" customHeight="1" x14ac:dyDescent="0.3">
      <c r="A2056" s="4"/>
      <c r="B2056" s="195" t="s">
        <v>4</v>
      </c>
      <c r="C2056" s="237"/>
      <c r="D2056" s="392">
        <v>44819</v>
      </c>
      <c r="E2056" s="393"/>
      <c r="F2056" s="391"/>
      <c r="G2056" s="9"/>
      <c r="H2056" s="394" t="s">
        <v>100</v>
      </c>
      <c r="I2056" s="394"/>
      <c r="J2056" s="394"/>
      <c r="K2056" s="395"/>
      <c r="L2056" s="9"/>
    </row>
    <row r="2057" spans="1:12" s="5" customFormat="1" ht="7.5" customHeight="1" x14ac:dyDescent="0.3">
      <c r="A2057" s="4"/>
      <c r="B2057" s="196"/>
      <c r="C2057" s="238"/>
      <c r="D2057" s="255"/>
      <c r="E2057" s="290"/>
      <c r="F2057" s="391"/>
      <c r="G2057" s="9"/>
      <c r="H2057" s="396" t="s">
        <v>154</v>
      </c>
      <c r="I2057" s="396"/>
      <c r="J2057" s="396"/>
      <c r="K2057" s="397"/>
      <c r="L2057" s="10"/>
    </row>
    <row r="2058" spans="1:12" s="5" customFormat="1" ht="16.5" customHeight="1" x14ac:dyDescent="0.4">
      <c r="A2058" s="4"/>
      <c r="B2058" s="195" t="s">
        <v>5</v>
      </c>
      <c r="C2058" s="237"/>
      <c r="D2058" s="271" t="s">
        <v>112</v>
      </c>
      <c r="E2058" s="289"/>
      <c r="F2058" s="11"/>
      <c r="G2058" s="12"/>
      <c r="H2058" s="398"/>
      <c r="I2058" s="398"/>
      <c r="J2058" s="398"/>
      <c r="K2058" s="399"/>
      <c r="L2058" s="10"/>
    </row>
    <row r="2059" spans="1:12" s="5" customFormat="1" ht="7.5" customHeight="1" x14ac:dyDescent="0.45">
      <c r="A2059" s="4"/>
      <c r="B2059" s="197"/>
      <c r="C2059" s="239"/>
      <c r="D2059" s="259"/>
      <c r="E2059" s="291"/>
      <c r="F2059" s="13"/>
      <c r="I2059" s="14"/>
      <c r="J2059" s="14"/>
      <c r="K2059" s="15"/>
    </row>
    <row r="2060" spans="1:12" s="5" customFormat="1" ht="14.25" thickBot="1" x14ac:dyDescent="0.3">
      <c r="A2060" s="4"/>
      <c r="B2060" s="198" t="s">
        <v>6</v>
      </c>
      <c r="C2060" s="198" t="s">
        <v>7</v>
      </c>
      <c r="D2060" s="272" t="s">
        <v>8</v>
      </c>
      <c r="E2060" s="260"/>
      <c r="F2060" s="17" t="s">
        <v>9</v>
      </c>
      <c r="G2060" s="18"/>
      <c r="H2060" s="16" t="s">
        <v>10</v>
      </c>
      <c r="I2060" s="19" t="s">
        <v>11</v>
      </c>
      <c r="J2060" s="19" t="s">
        <v>12</v>
      </c>
      <c r="K2060" s="20" t="s">
        <v>13</v>
      </c>
      <c r="L2060" s="21"/>
    </row>
    <row r="2061" spans="1:12" s="5" customFormat="1" ht="9.9499999999999993" customHeight="1" thickTop="1" x14ac:dyDescent="0.25">
      <c r="A2061" s="4"/>
      <c r="B2061" s="199"/>
      <c r="C2061" s="240"/>
      <c r="D2061" s="273"/>
      <c r="E2061" s="261"/>
      <c r="F2061" s="23"/>
      <c r="G2061" s="24"/>
      <c r="H2061" s="22"/>
      <c r="I2061" s="25"/>
      <c r="J2061" s="25"/>
      <c r="K2061" s="26"/>
      <c r="L2061" s="21"/>
    </row>
    <row r="2062" spans="1:12" s="5" customFormat="1" ht="14.1" customHeight="1" x14ac:dyDescent="0.25">
      <c r="A2062" s="27">
        <v>1</v>
      </c>
      <c r="B2062" s="200">
        <v>180</v>
      </c>
      <c r="C2062" s="200" t="s">
        <v>43</v>
      </c>
      <c r="D2062" s="274"/>
      <c r="E2062" s="292" t="s">
        <v>113</v>
      </c>
      <c r="F2062" s="28"/>
      <c r="G2062" s="29"/>
      <c r="H2062" s="30">
        <v>4500</v>
      </c>
      <c r="I2062" s="31">
        <v>0.14499999999999999</v>
      </c>
      <c r="J2062" s="31"/>
      <c r="K2062" s="32">
        <f t="shared" ref="K2062:K2077" si="810">(B2062*H2062-((B2062*H2062)*I2062))-((B2062*H2062-((B2062*H2062)*I2062))*J2062)</f>
        <v>692550</v>
      </c>
      <c r="L2062" s="21"/>
    </row>
    <row r="2063" spans="1:12" s="5" customFormat="1" ht="14.1" customHeight="1" x14ac:dyDescent="0.25">
      <c r="A2063" s="27">
        <v>2</v>
      </c>
      <c r="B2063" s="200">
        <v>20</v>
      </c>
      <c r="C2063" s="200" t="s">
        <v>43</v>
      </c>
      <c r="D2063" s="274"/>
      <c r="E2063" s="292" t="s">
        <v>114</v>
      </c>
      <c r="F2063" s="28"/>
      <c r="G2063" s="29"/>
      <c r="H2063" s="30">
        <v>19000</v>
      </c>
      <c r="I2063" s="31">
        <v>0.14499999999999999</v>
      </c>
      <c r="J2063" s="31"/>
      <c r="K2063" s="32">
        <f t="shared" si="810"/>
        <v>324900</v>
      </c>
      <c r="L2063" s="21"/>
    </row>
    <row r="2064" spans="1:12" s="5" customFormat="1" ht="14.1" customHeight="1" x14ac:dyDescent="0.25">
      <c r="A2064" s="27">
        <v>3</v>
      </c>
      <c r="B2064" s="200">
        <v>35</v>
      </c>
      <c r="C2064" s="200" t="s">
        <v>34</v>
      </c>
      <c r="D2064" s="274"/>
      <c r="E2064" s="292" t="s">
        <v>115</v>
      </c>
      <c r="F2064" s="28"/>
      <c r="G2064" s="29"/>
      <c r="H2064" s="30">
        <v>31200</v>
      </c>
      <c r="I2064" s="31">
        <v>0.14499999999999999</v>
      </c>
      <c r="J2064" s="31"/>
      <c r="K2064" s="32">
        <f t="shared" si="810"/>
        <v>933660</v>
      </c>
      <c r="L2064" s="21"/>
    </row>
    <row r="2065" spans="1:12" s="5" customFormat="1" ht="14.1" customHeight="1" x14ac:dyDescent="0.25">
      <c r="A2065" s="27">
        <v>4</v>
      </c>
      <c r="B2065" s="200">
        <v>18</v>
      </c>
      <c r="C2065" s="200" t="s">
        <v>34</v>
      </c>
      <c r="D2065" s="274"/>
      <c r="E2065" s="292" t="s">
        <v>116</v>
      </c>
      <c r="F2065" s="28"/>
      <c r="G2065" s="29"/>
      <c r="H2065" s="30">
        <v>79200</v>
      </c>
      <c r="I2065" s="31">
        <v>0.14499999999999999</v>
      </c>
      <c r="J2065" s="31"/>
      <c r="K2065" s="32">
        <f t="shared" si="810"/>
        <v>1218888</v>
      </c>
      <c r="L2065" s="21"/>
    </row>
    <row r="2066" spans="1:12" s="5" customFormat="1" ht="14.1" customHeight="1" x14ac:dyDescent="0.25">
      <c r="A2066" s="27">
        <v>5</v>
      </c>
      <c r="B2066" s="200">
        <v>9</v>
      </c>
      <c r="C2066" s="200" t="s">
        <v>43</v>
      </c>
      <c r="D2066" s="274"/>
      <c r="E2066" s="292" t="s">
        <v>117</v>
      </c>
      <c r="F2066" s="28"/>
      <c r="G2066" s="29"/>
      <c r="H2066" s="30">
        <v>41000</v>
      </c>
      <c r="I2066" s="31">
        <v>0.14499999999999999</v>
      </c>
      <c r="J2066" s="31"/>
      <c r="K2066" s="32">
        <f t="shared" si="810"/>
        <v>315495</v>
      </c>
      <c r="L2066" s="21"/>
    </row>
    <row r="2067" spans="1:12" s="5" customFormat="1" ht="14.1" customHeight="1" x14ac:dyDescent="0.25">
      <c r="A2067" s="27">
        <v>6</v>
      </c>
      <c r="B2067" s="200">
        <v>3</v>
      </c>
      <c r="C2067" s="200" t="s">
        <v>34</v>
      </c>
      <c r="D2067" s="274"/>
      <c r="E2067" s="292" t="s">
        <v>118</v>
      </c>
      <c r="F2067" s="28"/>
      <c r="G2067" s="29"/>
      <c r="H2067" s="30">
        <v>84000</v>
      </c>
      <c r="I2067" s="31">
        <v>0.14499999999999999</v>
      </c>
      <c r="J2067" s="31"/>
      <c r="K2067" s="32">
        <f t="shared" si="810"/>
        <v>215460</v>
      </c>
      <c r="L2067" s="21"/>
    </row>
    <row r="2068" spans="1:12" s="5" customFormat="1" ht="14.1" customHeight="1" x14ac:dyDescent="0.25">
      <c r="A2068" s="27">
        <v>7</v>
      </c>
      <c r="B2068" s="200">
        <v>7</v>
      </c>
      <c r="C2068" s="200" t="s">
        <v>34</v>
      </c>
      <c r="D2068" s="274"/>
      <c r="E2068" s="292" t="s">
        <v>119</v>
      </c>
      <c r="F2068" s="28"/>
      <c r="G2068" s="29"/>
      <c r="H2068" s="30">
        <v>74400</v>
      </c>
      <c r="I2068" s="31">
        <v>0.14499999999999999</v>
      </c>
      <c r="J2068" s="31"/>
      <c r="K2068" s="32">
        <f t="shared" si="810"/>
        <v>445284</v>
      </c>
      <c r="L2068" s="21"/>
    </row>
    <row r="2069" spans="1:12" s="5" customFormat="1" ht="14.1" customHeight="1" x14ac:dyDescent="0.25">
      <c r="A2069" s="27">
        <v>8</v>
      </c>
      <c r="B2069" s="200">
        <v>16</v>
      </c>
      <c r="C2069" s="200" t="s">
        <v>34</v>
      </c>
      <c r="D2069" s="274"/>
      <c r="E2069" s="293" t="s">
        <v>120</v>
      </c>
      <c r="F2069" s="28"/>
      <c r="G2069" s="29"/>
      <c r="H2069" s="30">
        <v>36000</v>
      </c>
      <c r="I2069" s="31">
        <v>0.14499999999999999</v>
      </c>
      <c r="J2069" s="31"/>
      <c r="K2069" s="32">
        <f t="shared" si="810"/>
        <v>492480</v>
      </c>
      <c r="L2069" s="21"/>
    </row>
    <row r="2070" spans="1:12" s="5" customFormat="1" ht="14.1" customHeight="1" x14ac:dyDescent="0.25">
      <c r="A2070" s="27">
        <v>9</v>
      </c>
      <c r="B2070" s="200"/>
      <c r="C2070" s="200"/>
      <c r="D2070" s="274"/>
      <c r="E2070" s="292"/>
      <c r="F2070" s="28"/>
      <c r="G2070" s="29"/>
      <c r="H2070" s="30"/>
      <c r="I2070" s="31"/>
      <c r="J2070" s="31"/>
      <c r="K2070" s="32">
        <f t="shared" si="810"/>
        <v>0</v>
      </c>
      <c r="L2070" s="21"/>
    </row>
    <row r="2071" spans="1:12" s="5" customFormat="1" ht="14.1" customHeight="1" x14ac:dyDescent="0.25">
      <c r="A2071" s="27">
        <v>10</v>
      </c>
      <c r="B2071" s="200"/>
      <c r="C2071" s="200"/>
      <c r="D2071" s="274"/>
      <c r="E2071" s="292"/>
      <c r="F2071" s="28"/>
      <c r="G2071" s="29"/>
      <c r="H2071" s="30"/>
      <c r="I2071" s="31"/>
      <c r="J2071" s="31"/>
      <c r="K2071" s="32">
        <f t="shared" si="810"/>
        <v>0</v>
      </c>
      <c r="L2071" s="21"/>
    </row>
    <row r="2072" spans="1:12" s="5" customFormat="1" ht="14.1" customHeight="1" x14ac:dyDescent="0.25">
      <c r="A2072" s="27">
        <v>11</v>
      </c>
      <c r="B2072" s="200"/>
      <c r="C2072" s="200"/>
      <c r="D2072" s="274"/>
      <c r="E2072" s="292"/>
      <c r="F2072" s="28"/>
      <c r="G2072" s="29"/>
      <c r="H2072" s="30"/>
      <c r="I2072" s="31"/>
      <c r="J2072" s="31"/>
      <c r="K2072" s="32">
        <f t="shared" si="810"/>
        <v>0</v>
      </c>
      <c r="L2072" s="21"/>
    </row>
    <row r="2073" spans="1:12" s="5" customFormat="1" ht="14.1" customHeight="1" x14ac:dyDescent="0.25">
      <c r="A2073" s="27">
        <v>12</v>
      </c>
      <c r="B2073" s="200"/>
      <c r="C2073" s="200"/>
      <c r="D2073" s="274"/>
      <c r="E2073" s="292"/>
      <c r="F2073" s="28"/>
      <c r="G2073" s="29"/>
      <c r="H2073" s="30"/>
      <c r="I2073" s="31"/>
      <c r="J2073" s="31"/>
      <c r="K2073" s="32">
        <f t="shared" si="810"/>
        <v>0</v>
      </c>
      <c r="L2073" s="21"/>
    </row>
    <row r="2074" spans="1:12" s="5" customFormat="1" ht="14.1" customHeight="1" x14ac:dyDescent="0.25">
      <c r="A2074" s="27">
        <v>13</v>
      </c>
      <c r="B2074" s="200"/>
      <c r="C2074" s="200"/>
      <c r="D2074" s="274"/>
      <c r="E2074" s="292"/>
      <c r="F2074" s="28"/>
      <c r="G2074" s="29"/>
      <c r="H2074" s="30"/>
      <c r="I2074" s="31"/>
      <c r="J2074" s="31"/>
      <c r="K2074" s="32">
        <f t="shared" si="810"/>
        <v>0</v>
      </c>
      <c r="L2074" s="21"/>
    </row>
    <row r="2075" spans="1:12" s="5" customFormat="1" ht="14.1" customHeight="1" x14ac:dyDescent="0.25">
      <c r="A2075" s="27">
        <v>14</v>
      </c>
      <c r="B2075" s="200"/>
      <c r="C2075" s="200"/>
      <c r="D2075" s="274"/>
      <c r="E2075" s="292"/>
      <c r="F2075" s="28"/>
      <c r="G2075" s="29"/>
      <c r="H2075" s="30"/>
      <c r="I2075" s="31"/>
      <c r="J2075" s="31"/>
      <c r="K2075" s="32">
        <f t="shared" si="810"/>
        <v>0</v>
      </c>
      <c r="L2075" s="21"/>
    </row>
    <row r="2076" spans="1:12" s="5" customFormat="1" ht="14.1" customHeight="1" x14ac:dyDescent="0.25">
      <c r="A2076" s="27">
        <v>15</v>
      </c>
      <c r="B2076" s="200"/>
      <c r="C2076" s="200"/>
      <c r="D2076" s="274"/>
      <c r="E2076" s="292"/>
      <c r="F2076" s="28"/>
      <c r="G2076" s="29"/>
      <c r="H2076" s="30"/>
      <c r="I2076" s="31"/>
      <c r="J2076" s="31"/>
      <c r="K2076" s="32">
        <f t="shared" si="810"/>
        <v>0</v>
      </c>
      <c r="L2076" s="21"/>
    </row>
    <row r="2077" spans="1:12" s="5" customFormat="1" ht="14.1" customHeight="1" x14ac:dyDescent="0.25">
      <c r="A2077" s="27">
        <v>16</v>
      </c>
      <c r="B2077" s="200"/>
      <c r="C2077" s="200"/>
      <c r="D2077" s="274"/>
      <c r="E2077" s="293"/>
      <c r="F2077" s="28"/>
      <c r="G2077" s="29"/>
      <c r="H2077" s="30"/>
      <c r="I2077" s="31"/>
      <c r="J2077" s="31"/>
      <c r="K2077" s="32">
        <f t="shared" si="810"/>
        <v>0</v>
      </c>
      <c r="L2077" s="21"/>
    </row>
    <row r="2078" spans="1:12" s="5" customFormat="1" ht="9.9499999999999993" customHeight="1" x14ac:dyDescent="0.25">
      <c r="A2078" s="4"/>
      <c r="B2078" s="201"/>
      <c r="C2078" s="201"/>
      <c r="D2078" s="275"/>
      <c r="E2078" s="294"/>
      <c r="F2078" s="33"/>
      <c r="G2078" s="34"/>
      <c r="H2078" s="35"/>
      <c r="I2078" s="36"/>
      <c r="J2078" s="36"/>
      <c r="K2078" s="37"/>
      <c r="L2078" s="21"/>
    </row>
    <row r="2079" spans="1:12" s="5" customFormat="1" ht="5.0999999999999996" customHeight="1" x14ac:dyDescent="0.25">
      <c r="A2079" s="4"/>
      <c r="B2079" s="202"/>
      <c r="C2079" s="202"/>
      <c r="D2079" s="207"/>
      <c r="E2079" s="295"/>
      <c r="F2079" s="38"/>
      <c r="G2079" s="38"/>
      <c r="H2079" s="38"/>
      <c r="I2079" s="39"/>
      <c r="J2079" s="400"/>
      <c r="K2079" s="394"/>
    </row>
    <row r="2080" spans="1:12" s="5" customFormat="1" ht="16.5" customHeight="1" x14ac:dyDescent="0.3">
      <c r="A2080" s="4"/>
      <c r="B2080" s="203"/>
      <c r="C2080" s="203"/>
      <c r="D2080" s="259"/>
      <c r="E2080" s="291"/>
      <c r="I2080" s="40" t="s">
        <v>14</v>
      </c>
      <c r="J2080" s="401">
        <f>SUM(K2062:K2077)</f>
        <v>4638717</v>
      </c>
      <c r="K2080" s="402"/>
      <c r="L2080" s="21"/>
    </row>
    <row r="2081" spans="1:12" s="5" customFormat="1" ht="5.0999999999999996" customHeight="1" x14ac:dyDescent="0.3">
      <c r="A2081" s="4"/>
      <c r="B2081" s="203"/>
      <c r="C2081" s="203"/>
      <c r="D2081" s="259"/>
      <c r="E2081" s="291"/>
      <c r="I2081" s="41"/>
      <c r="J2081" s="403"/>
      <c r="K2081" s="403"/>
    </row>
    <row r="2082" spans="1:12" s="5" customFormat="1" ht="16.5" customHeight="1" x14ac:dyDescent="0.3">
      <c r="A2082" s="4"/>
      <c r="B2082" s="203"/>
      <c r="C2082" s="203"/>
      <c r="D2082" s="259"/>
      <c r="E2082" s="291"/>
      <c r="I2082" s="40" t="s">
        <v>15</v>
      </c>
      <c r="J2082" s="42"/>
      <c r="K2082" s="43">
        <f>J2080*J2082</f>
        <v>0</v>
      </c>
      <c r="L2082" s="44"/>
    </row>
    <row r="2083" spans="1:12" s="5" customFormat="1" ht="5.0999999999999996" customHeight="1" x14ac:dyDescent="0.3">
      <c r="A2083" s="4"/>
      <c r="B2083" s="203"/>
      <c r="C2083" s="203"/>
      <c r="D2083" s="259"/>
      <c r="E2083" s="291"/>
      <c r="I2083" s="41"/>
      <c r="J2083" s="394"/>
      <c r="K2083" s="394"/>
    </row>
    <row r="2084" spans="1:12" s="5" customFormat="1" ht="16.5" customHeight="1" x14ac:dyDescent="0.3">
      <c r="A2084" s="4"/>
      <c r="B2084" s="204" t="s">
        <v>16</v>
      </c>
      <c r="C2084" s="204"/>
      <c r="D2084" s="259"/>
      <c r="E2084" s="291" t="s">
        <v>17</v>
      </c>
      <c r="I2084" s="40" t="s">
        <v>27</v>
      </c>
      <c r="J2084" s="404">
        <f>((J2080/1.11)+(K2082/1.11))*11%</f>
        <v>459692.67567567562</v>
      </c>
      <c r="K2084" s="405"/>
      <c r="L2084" s="45"/>
    </row>
    <row r="2085" spans="1:12" s="5" customFormat="1" ht="5.0999999999999996" customHeight="1" x14ac:dyDescent="0.3">
      <c r="A2085" s="4"/>
      <c r="B2085" s="203"/>
      <c r="C2085" s="203"/>
      <c r="D2085" s="259"/>
      <c r="E2085" s="291"/>
      <c r="I2085" s="41"/>
      <c r="J2085" s="394"/>
      <c r="K2085" s="394"/>
    </row>
    <row r="2086" spans="1:12" s="5" customFormat="1" ht="16.5" customHeight="1" x14ac:dyDescent="0.3">
      <c r="A2086" s="4"/>
      <c r="B2086" s="205"/>
      <c r="C2086" s="241"/>
      <c r="D2086" s="259"/>
      <c r="E2086" s="291"/>
      <c r="I2086" s="40" t="s">
        <v>18</v>
      </c>
      <c r="J2086" s="46"/>
      <c r="K2086" s="47">
        <f>J2080-K2082</f>
        <v>4638717</v>
      </c>
      <c r="L2086" s="45"/>
    </row>
    <row r="2087" spans="1:12" s="5" customFormat="1" ht="7.5" customHeight="1" x14ac:dyDescent="0.25">
      <c r="A2087" s="48"/>
      <c r="B2087" s="206"/>
      <c r="C2087" s="206"/>
      <c r="D2087" s="207"/>
      <c r="E2087" s="296"/>
      <c r="F2087" s="320"/>
      <c r="I2087" s="76"/>
      <c r="J2087" s="77"/>
      <c r="K2087" s="320"/>
      <c r="L2087" s="38"/>
    </row>
    <row r="2088" spans="1:12" s="5" customFormat="1" ht="13.5" customHeight="1" x14ac:dyDescent="0.25">
      <c r="A2088" s="4"/>
      <c r="B2088" s="207" t="s">
        <v>19</v>
      </c>
      <c r="C2088" s="206"/>
      <c r="D2088" s="207"/>
      <c r="E2088" s="291"/>
      <c r="H2088" s="180"/>
      <c r="I2088" s="181" t="s">
        <v>29</v>
      </c>
      <c r="J2088" s="406" t="s">
        <v>36</v>
      </c>
      <c r="K2088" s="407"/>
    </row>
    <row r="2089" spans="1:12" s="5" customFormat="1" ht="13.5" customHeight="1" x14ac:dyDescent="0.25">
      <c r="A2089" s="48"/>
      <c r="B2089" s="208"/>
      <c r="C2089" s="242"/>
      <c r="D2089" s="207"/>
      <c r="E2089" s="291"/>
      <c r="H2089" s="180"/>
      <c r="I2089" s="182" t="s">
        <v>28</v>
      </c>
      <c r="J2089" s="406" t="s">
        <v>100</v>
      </c>
      <c r="K2089" s="407"/>
      <c r="L2089" s="38"/>
    </row>
    <row r="2090" spans="1:12" s="5" customFormat="1" ht="7.5" customHeight="1" x14ac:dyDescent="0.25">
      <c r="A2090" s="48"/>
      <c r="B2090" s="208"/>
      <c r="C2090" s="242"/>
      <c r="D2090" s="207"/>
      <c r="E2090" s="291"/>
      <c r="H2090" s="180"/>
      <c r="I2090" s="182"/>
      <c r="J2090" s="183"/>
      <c r="K2090" s="183"/>
      <c r="L2090" s="38"/>
    </row>
    <row r="2091" spans="1:12" ht="7.5" customHeight="1" x14ac:dyDescent="0.25">
      <c r="A2091" s="78"/>
      <c r="B2091" s="209"/>
      <c r="C2091" s="209"/>
      <c r="D2091" s="262"/>
      <c r="E2091" s="297"/>
      <c r="F2091" s="79"/>
      <c r="G2091" s="79"/>
      <c r="H2091" s="79"/>
      <c r="I2091" s="80"/>
      <c r="J2091" s="80"/>
      <c r="K2091" s="79"/>
      <c r="L2091" s="79"/>
    </row>
    <row r="2092" spans="1:12" s="5" customFormat="1" ht="16.5" customHeight="1" x14ac:dyDescent="0.3">
      <c r="A2092" s="81"/>
      <c r="B2092" s="210" t="s">
        <v>0</v>
      </c>
      <c r="C2092" s="243"/>
      <c r="D2092" s="276" t="str">
        <f>D2054</f>
        <v>AM</v>
      </c>
      <c r="E2092" s="316">
        <f>E2054</f>
        <v>22090019</v>
      </c>
      <c r="F2092" s="82"/>
      <c r="G2092" s="83" t="s">
        <v>2</v>
      </c>
      <c r="H2092" s="408" t="str">
        <f>H2054</f>
        <v>CV RAINBOW NUSANTARA</v>
      </c>
      <c r="I2092" s="408"/>
      <c r="J2092" s="408"/>
      <c r="K2092" s="409"/>
      <c r="L2092" s="84"/>
    </row>
    <row r="2093" spans="1:12" s="5" customFormat="1" ht="7.5" customHeight="1" x14ac:dyDescent="0.3">
      <c r="A2093" s="81"/>
      <c r="B2093" s="211"/>
      <c r="C2093" s="244"/>
      <c r="D2093" s="256"/>
      <c r="E2093" s="299"/>
      <c r="F2093" s="412" t="s">
        <v>3</v>
      </c>
      <c r="G2093" s="85"/>
      <c r="H2093" s="410"/>
      <c r="I2093" s="410"/>
      <c r="J2093" s="410"/>
      <c r="K2093" s="411"/>
      <c r="L2093" s="84"/>
    </row>
    <row r="2094" spans="1:12" s="5" customFormat="1" ht="16.5" customHeight="1" x14ac:dyDescent="0.3">
      <c r="A2094" s="81"/>
      <c r="B2094" s="210" t="s">
        <v>4</v>
      </c>
      <c r="C2094" s="243"/>
      <c r="D2094" s="413">
        <f>D2056</f>
        <v>44819</v>
      </c>
      <c r="E2094" s="414"/>
      <c r="F2094" s="412"/>
      <c r="G2094" s="86"/>
      <c r="H2094" s="415" t="str">
        <f>H2056</f>
        <v xml:space="preserve"> </v>
      </c>
      <c r="I2094" s="415"/>
      <c r="J2094" s="415"/>
      <c r="K2094" s="416"/>
      <c r="L2094" s="86"/>
    </row>
    <row r="2095" spans="1:12" s="5" customFormat="1" ht="7.5" customHeight="1" x14ac:dyDescent="0.3">
      <c r="A2095" s="81"/>
      <c r="B2095" s="211"/>
      <c r="C2095" s="244"/>
      <c r="D2095" s="256"/>
      <c r="E2095" s="299"/>
      <c r="F2095" s="412"/>
      <c r="G2095" s="86"/>
      <c r="H2095" s="417" t="str">
        <f>H2057</f>
        <v>SIDOARJO</v>
      </c>
      <c r="I2095" s="417"/>
      <c r="J2095" s="417"/>
      <c r="K2095" s="418"/>
      <c r="L2095" s="87"/>
    </row>
    <row r="2096" spans="1:12" s="5" customFormat="1" ht="16.5" customHeight="1" x14ac:dyDescent="0.4">
      <c r="A2096" s="81"/>
      <c r="B2096" s="210" t="s">
        <v>5</v>
      </c>
      <c r="C2096" s="243"/>
      <c r="D2096" s="277" t="str">
        <f>D2058</f>
        <v>KO 0812</v>
      </c>
      <c r="E2096" s="298"/>
      <c r="F2096" s="88"/>
      <c r="G2096" s="89"/>
      <c r="H2096" s="419"/>
      <c r="I2096" s="419"/>
      <c r="J2096" s="419"/>
      <c r="K2096" s="420"/>
      <c r="L2096" s="87"/>
    </row>
    <row r="2097" spans="1:12" s="5" customFormat="1" ht="7.5" customHeight="1" x14ac:dyDescent="0.45">
      <c r="A2097" s="81"/>
      <c r="B2097" s="212"/>
      <c r="C2097" s="245"/>
      <c r="D2097" s="263"/>
      <c r="E2097" s="300"/>
      <c r="F2097" s="90"/>
      <c r="G2097" s="82"/>
      <c r="H2097" s="82"/>
      <c r="I2097" s="91"/>
      <c r="J2097" s="91"/>
      <c r="K2097" s="92"/>
      <c r="L2097" s="82"/>
    </row>
    <row r="2098" spans="1:12" s="5" customFormat="1" ht="14.25" thickBot="1" x14ac:dyDescent="0.3">
      <c r="A2098" s="81"/>
      <c r="B2098" s="213" t="s">
        <v>6</v>
      </c>
      <c r="C2098" s="213" t="s">
        <v>7</v>
      </c>
      <c r="D2098" s="278" t="s">
        <v>8</v>
      </c>
      <c r="E2098" s="264"/>
      <c r="F2098" s="94" t="s">
        <v>9</v>
      </c>
      <c r="G2098" s="95"/>
      <c r="H2098" s="93" t="s">
        <v>10</v>
      </c>
      <c r="I2098" s="96" t="s">
        <v>11</v>
      </c>
      <c r="J2098" s="96" t="s">
        <v>12</v>
      </c>
      <c r="K2098" s="97" t="s">
        <v>13</v>
      </c>
      <c r="L2098" s="98"/>
    </row>
    <row r="2099" spans="1:12" s="5" customFormat="1" ht="9.9499999999999993" customHeight="1" thickTop="1" x14ac:dyDescent="0.25">
      <c r="A2099" s="81"/>
      <c r="B2099" s="214"/>
      <c r="C2099" s="246"/>
      <c r="D2099" s="279"/>
      <c r="E2099" s="265"/>
      <c r="F2099" s="100"/>
      <c r="G2099" s="101"/>
      <c r="H2099" s="99"/>
      <c r="I2099" s="102"/>
      <c r="J2099" s="102"/>
      <c r="K2099" s="103"/>
      <c r="L2099" s="98"/>
    </row>
    <row r="2100" spans="1:12" s="5" customFormat="1" ht="14.1" customHeight="1" x14ac:dyDescent="0.25">
      <c r="A2100" s="104">
        <v>1</v>
      </c>
      <c r="B2100" s="192">
        <f t="shared" ref="B2100:D2100" si="811">B2062</f>
        <v>180</v>
      </c>
      <c r="C2100" s="192" t="str">
        <f t="shared" si="811"/>
        <v>PCS</v>
      </c>
      <c r="D2100" s="280">
        <f t="shared" si="811"/>
        <v>0</v>
      </c>
      <c r="E2100" s="301" t="str">
        <f>E2062</f>
        <v>STAND PEN KENKO STP-100SG</v>
      </c>
      <c r="F2100" s="105"/>
      <c r="G2100" s="106"/>
      <c r="H2100" s="107">
        <f t="shared" ref="H2100:J2100" si="812">H2062</f>
        <v>4500</v>
      </c>
      <c r="I2100" s="108">
        <f t="shared" si="812"/>
        <v>0.14499999999999999</v>
      </c>
      <c r="J2100" s="108">
        <f t="shared" si="812"/>
        <v>0</v>
      </c>
      <c r="K2100" s="109">
        <f t="shared" ref="K2100:K2115" si="813">(B2100*H2100-((B2100*H2100)*I2100))-((B2100*H2100-((B2100*H2100)*I2100))*J2100)</f>
        <v>692550</v>
      </c>
      <c r="L2100" s="98"/>
    </row>
    <row r="2101" spans="1:12" s="5" customFormat="1" ht="14.1" customHeight="1" x14ac:dyDescent="0.25">
      <c r="A2101" s="104">
        <v>2</v>
      </c>
      <c r="B2101" s="192">
        <f t="shared" ref="B2101:E2101" si="814">B2063</f>
        <v>20</v>
      </c>
      <c r="C2101" s="192" t="str">
        <f t="shared" si="814"/>
        <v>PCS</v>
      </c>
      <c r="D2101" s="280">
        <f t="shared" si="814"/>
        <v>0</v>
      </c>
      <c r="E2101" s="301" t="str">
        <f t="shared" si="814"/>
        <v>HAND TALLY COUNTER KENKO HT-302</v>
      </c>
      <c r="F2101" s="105"/>
      <c r="G2101" s="106"/>
      <c r="H2101" s="107">
        <f t="shared" ref="H2101:J2101" si="815">H2063</f>
        <v>19000</v>
      </c>
      <c r="I2101" s="108">
        <f t="shared" si="815"/>
        <v>0.14499999999999999</v>
      </c>
      <c r="J2101" s="108">
        <f t="shared" si="815"/>
        <v>0</v>
      </c>
      <c r="K2101" s="109">
        <f t="shared" si="813"/>
        <v>324900</v>
      </c>
      <c r="L2101" s="98"/>
    </row>
    <row r="2102" spans="1:12" s="5" customFormat="1" ht="14.1" customHeight="1" x14ac:dyDescent="0.25">
      <c r="A2102" s="104">
        <v>3</v>
      </c>
      <c r="B2102" s="192">
        <f t="shared" ref="B2102:E2102" si="816">B2064</f>
        <v>35</v>
      </c>
      <c r="C2102" s="192" t="str">
        <f t="shared" si="816"/>
        <v>LSN</v>
      </c>
      <c r="D2102" s="280">
        <f t="shared" si="816"/>
        <v>0</v>
      </c>
      <c r="E2102" s="301" t="str">
        <f t="shared" si="816"/>
        <v>MECHANICAL PENCIL 0.5 MM KENKO MP-07</v>
      </c>
      <c r="F2102" s="105"/>
      <c r="G2102" s="106"/>
      <c r="H2102" s="107">
        <f t="shared" ref="H2102:J2102" si="817">H2064</f>
        <v>31200</v>
      </c>
      <c r="I2102" s="108">
        <f t="shared" si="817"/>
        <v>0.14499999999999999</v>
      </c>
      <c r="J2102" s="108">
        <f t="shared" si="817"/>
        <v>0</v>
      </c>
      <c r="K2102" s="109">
        <f t="shared" si="813"/>
        <v>933660</v>
      </c>
      <c r="L2102" s="98"/>
    </row>
    <row r="2103" spans="1:12" s="5" customFormat="1" ht="14.1" customHeight="1" x14ac:dyDescent="0.25">
      <c r="A2103" s="104">
        <v>4</v>
      </c>
      <c r="B2103" s="192">
        <f t="shared" ref="B2103:E2103" si="818">B2065</f>
        <v>18</v>
      </c>
      <c r="C2103" s="192" t="str">
        <f t="shared" si="818"/>
        <v>LSN</v>
      </c>
      <c r="D2103" s="280">
        <f t="shared" si="818"/>
        <v>0</v>
      </c>
      <c r="E2103" s="301" t="str">
        <f t="shared" si="818"/>
        <v>PENSIL WARNA KENKO CP-12HALF CLASSIC (PENDEK)</v>
      </c>
      <c r="F2103" s="105"/>
      <c r="G2103" s="106"/>
      <c r="H2103" s="107">
        <f t="shared" ref="H2103:J2103" si="819">H2065</f>
        <v>79200</v>
      </c>
      <c r="I2103" s="108">
        <f t="shared" si="819"/>
        <v>0.14499999999999999</v>
      </c>
      <c r="J2103" s="108">
        <f t="shared" si="819"/>
        <v>0</v>
      </c>
      <c r="K2103" s="109">
        <f t="shared" si="813"/>
        <v>1218888</v>
      </c>
      <c r="L2103" s="98"/>
    </row>
    <row r="2104" spans="1:12" s="5" customFormat="1" ht="14.1" customHeight="1" x14ac:dyDescent="0.25">
      <c r="A2104" s="104">
        <v>5</v>
      </c>
      <c r="B2104" s="192">
        <f t="shared" ref="B2104:E2104" si="820">B2066</f>
        <v>9</v>
      </c>
      <c r="C2104" s="192" t="str">
        <f t="shared" si="820"/>
        <v>PCS</v>
      </c>
      <c r="D2104" s="280">
        <f t="shared" si="820"/>
        <v>0</v>
      </c>
      <c r="E2104" s="301" t="str">
        <f t="shared" si="820"/>
        <v>GARISAN BESI (STAINLESS STEEL) KENKO 100 CM / 1 M</v>
      </c>
      <c r="F2104" s="105"/>
      <c r="G2104" s="106"/>
      <c r="H2104" s="107">
        <f t="shared" ref="H2104:J2104" si="821">H2066</f>
        <v>41000</v>
      </c>
      <c r="I2104" s="108">
        <f t="shared" si="821"/>
        <v>0.14499999999999999</v>
      </c>
      <c r="J2104" s="108">
        <f t="shared" si="821"/>
        <v>0</v>
      </c>
      <c r="K2104" s="109">
        <f t="shared" si="813"/>
        <v>315495</v>
      </c>
      <c r="L2104" s="98"/>
    </row>
    <row r="2105" spans="1:12" s="5" customFormat="1" ht="14.1" customHeight="1" x14ac:dyDescent="0.25">
      <c r="A2105" s="104">
        <v>6</v>
      </c>
      <c r="B2105" s="192">
        <f t="shared" ref="B2105:E2105" si="822">B2067</f>
        <v>3</v>
      </c>
      <c r="C2105" s="192" t="str">
        <f t="shared" si="822"/>
        <v>LSN</v>
      </c>
      <c r="D2105" s="280">
        <f t="shared" si="822"/>
        <v>0</v>
      </c>
      <c r="E2105" s="301" t="str">
        <f t="shared" si="822"/>
        <v>STAMP PLATE NUMBER KENKO N-38 (Cap Nomer)</v>
      </c>
      <c r="F2105" s="105"/>
      <c r="G2105" s="106"/>
      <c r="H2105" s="107">
        <f t="shared" ref="H2105:J2105" si="823">H2067</f>
        <v>84000</v>
      </c>
      <c r="I2105" s="108">
        <f t="shared" si="823"/>
        <v>0.14499999999999999</v>
      </c>
      <c r="J2105" s="108">
        <f t="shared" si="823"/>
        <v>0</v>
      </c>
      <c r="K2105" s="109">
        <f t="shared" si="813"/>
        <v>215460</v>
      </c>
      <c r="L2105" s="98"/>
    </row>
    <row r="2106" spans="1:12" s="5" customFormat="1" ht="14.1" customHeight="1" x14ac:dyDescent="0.25">
      <c r="A2106" s="104">
        <v>7</v>
      </c>
      <c r="B2106" s="192">
        <f t="shared" ref="B2106:E2106" si="824">B2068</f>
        <v>7</v>
      </c>
      <c r="C2106" s="192" t="str">
        <f t="shared" si="824"/>
        <v>LSN</v>
      </c>
      <c r="D2106" s="280">
        <f t="shared" si="824"/>
        <v>0</v>
      </c>
      <c r="E2106" s="301" t="str">
        <f t="shared" si="824"/>
        <v>DATE STAMP KENKO D-4 (Cap Tanggal 4 Mm)</v>
      </c>
      <c r="F2106" s="105"/>
      <c r="G2106" s="106"/>
      <c r="H2106" s="107">
        <f t="shared" ref="H2106:J2106" si="825">H2068</f>
        <v>74400</v>
      </c>
      <c r="I2106" s="108">
        <f t="shared" si="825"/>
        <v>0.14499999999999999</v>
      </c>
      <c r="J2106" s="108">
        <f t="shared" si="825"/>
        <v>0</v>
      </c>
      <c r="K2106" s="109">
        <f t="shared" si="813"/>
        <v>445284</v>
      </c>
      <c r="L2106" s="98"/>
    </row>
    <row r="2107" spans="1:12" s="5" customFormat="1" ht="14.1" customHeight="1" x14ac:dyDescent="0.25">
      <c r="A2107" s="104">
        <v>8</v>
      </c>
      <c r="B2107" s="192">
        <f t="shared" ref="B2107:E2107" si="826">B2069</f>
        <v>16</v>
      </c>
      <c r="C2107" s="192" t="str">
        <f t="shared" si="826"/>
        <v>LSN</v>
      </c>
      <c r="D2107" s="280">
        <f t="shared" si="826"/>
        <v>0</v>
      </c>
      <c r="E2107" s="301" t="str">
        <f t="shared" si="826"/>
        <v>GARISAN BESI (STAINLESS STEEL) KENKO 15 CM</v>
      </c>
      <c r="F2107" s="105"/>
      <c r="G2107" s="106"/>
      <c r="H2107" s="107">
        <f t="shared" ref="H2107:J2107" si="827">H2069</f>
        <v>36000</v>
      </c>
      <c r="I2107" s="108">
        <f t="shared" si="827"/>
        <v>0.14499999999999999</v>
      </c>
      <c r="J2107" s="108">
        <f t="shared" si="827"/>
        <v>0</v>
      </c>
      <c r="K2107" s="109">
        <f t="shared" si="813"/>
        <v>492480</v>
      </c>
      <c r="L2107" s="98"/>
    </row>
    <row r="2108" spans="1:12" s="5" customFormat="1" ht="14.1" customHeight="1" x14ac:dyDescent="0.25">
      <c r="A2108" s="104">
        <v>9</v>
      </c>
      <c r="B2108" s="192">
        <f t="shared" ref="B2108:E2108" si="828">B2070</f>
        <v>0</v>
      </c>
      <c r="C2108" s="192">
        <f t="shared" si="828"/>
        <v>0</v>
      </c>
      <c r="D2108" s="280">
        <f t="shared" si="828"/>
        <v>0</v>
      </c>
      <c r="E2108" s="301">
        <f t="shared" si="828"/>
        <v>0</v>
      </c>
      <c r="F2108" s="105"/>
      <c r="G2108" s="106"/>
      <c r="H2108" s="107">
        <f t="shared" ref="H2108:J2108" si="829">H2070</f>
        <v>0</v>
      </c>
      <c r="I2108" s="108">
        <f t="shared" si="829"/>
        <v>0</v>
      </c>
      <c r="J2108" s="108">
        <f t="shared" si="829"/>
        <v>0</v>
      </c>
      <c r="K2108" s="109">
        <f t="shared" si="813"/>
        <v>0</v>
      </c>
      <c r="L2108" s="98"/>
    </row>
    <row r="2109" spans="1:12" s="5" customFormat="1" ht="14.1" customHeight="1" x14ac:dyDescent="0.25">
      <c r="A2109" s="104">
        <v>10</v>
      </c>
      <c r="B2109" s="192">
        <f t="shared" ref="B2109:E2109" si="830">B2071</f>
        <v>0</v>
      </c>
      <c r="C2109" s="192">
        <f t="shared" si="830"/>
        <v>0</v>
      </c>
      <c r="D2109" s="280">
        <f t="shared" si="830"/>
        <v>0</v>
      </c>
      <c r="E2109" s="301">
        <f t="shared" si="830"/>
        <v>0</v>
      </c>
      <c r="F2109" s="105"/>
      <c r="G2109" s="106"/>
      <c r="H2109" s="107">
        <f t="shared" ref="H2109:J2109" si="831">H2071</f>
        <v>0</v>
      </c>
      <c r="I2109" s="108">
        <f t="shared" si="831"/>
        <v>0</v>
      </c>
      <c r="J2109" s="108">
        <f t="shared" si="831"/>
        <v>0</v>
      </c>
      <c r="K2109" s="109">
        <f t="shared" si="813"/>
        <v>0</v>
      </c>
      <c r="L2109" s="98"/>
    </row>
    <row r="2110" spans="1:12" s="5" customFormat="1" ht="14.1" customHeight="1" x14ac:dyDescent="0.25">
      <c r="A2110" s="104">
        <v>11</v>
      </c>
      <c r="B2110" s="192">
        <f t="shared" ref="B2110:E2110" si="832">B2072</f>
        <v>0</v>
      </c>
      <c r="C2110" s="192">
        <f t="shared" si="832"/>
        <v>0</v>
      </c>
      <c r="D2110" s="280">
        <f t="shared" si="832"/>
        <v>0</v>
      </c>
      <c r="E2110" s="301">
        <f t="shared" si="832"/>
        <v>0</v>
      </c>
      <c r="F2110" s="105"/>
      <c r="G2110" s="106"/>
      <c r="H2110" s="107">
        <f t="shared" ref="H2110:J2110" si="833">H2072</f>
        <v>0</v>
      </c>
      <c r="I2110" s="108">
        <f t="shared" si="833"/>
        <v>0</v>
      </c>
      <c r="J2110" s="108">
        <f t="shared" si="833"/>
        <v>0</v>
      </c>
      <c r="K2110" s="109">
        <f t="shared" si="813"/>
        <v>0</v>
      </c>
      <c r="L2110" s="98"/>
    </row>
    <row r="2111" spans="1:12" s="5" customFormat="1" ht="14.1" customHeight="1" x14ac:dyDescent="0.25">
      <c r="A2111" s="104">
        <v>12</v>
      </c>
      <c r="B2111" s="192">
        <f t="shared" ref="B2111:E2111" si="834">B2073</f>
        <v>0</v>
      </c>
      <c r="C2111" s="192">
        <f t="shared" si="834"/>
        <v>0</v>
      </c>
      <c r="D2111" s="280">
        <f t="shared" si="834"/>
        <v>0</v>
      </c>
      <c r="E2111" s="301">
        <f t="shared" si="834"/>
        <v>0</v>
      </c>
      <c r="F2111" s="105"/>
      <c r="G2111" s="106"/>
      <c r="H2111" s="107">
        <f t="shared" ref="H2111:J2111" si="835">H2073</f>
        <v>0</v>
      </c>
      <c r="I2111" s="108">
        <f t="shared" si="835"/>
        <v>0</v>
      </c>
      <c r="J2111" s="108">
        <f t="shared" si="835"/>
        <v>0</v>
      </c>
      <c r="K2111" s="109">
        <f t="shared" si="813"/>
        <v>0</v>
      </c>
      <c r="L2111" s="98"/>
    </row>
    <row r="2112" spans="1:12" s="5" customFormat="1" ht="14.1" customHeight="1" x14ac:dyDescent="0.25">
      <c r="A2112" s="104">
        <v>13</v>
      </c>
      <c r="B2112" s="192">
        <f t="shared" ref="B2112:E2112" si="836">B2074</f>
        <v>0</v>
      </c>
      <c r="C2112" s="192">
        <f t="shared" si="836"/>
        <v>0</v>
      </c>
      <c r="D2112" s="280">
        <f t="shared" si="836"/>
        <v>0</v>
      </c>
      <c r="E2112" s="301">
        <f t="shared" si="836"/>
        <v>0</v>
      </c>
      <c r="F2112" s="105"/>
      <c r="G2112" s="106"/>
      <c r="H2112" s="107">
        <f t="shared" ref="H2112:J2112" si="837">H2074</f>
        <v>0</v>
      </c>
      <c r="I2112" s="108">
        <f t="shared" si="837"/>
        <v>0</v>
      </c>
      <c r="J2112" s="108">
        <f t="shared" si="837"/>
        <v>0</v>
      </c>
      <c r="K2112" s="109">
        <f t="shared" si="813"/>
        <v>0</v>
      </c>
      <c r="L2112" s="98"/>
    </row>
    <row r="2113" spans="1:12" s="5" customFormat="1" ht="14.1" customHeight="1" x14ac:dyDescent="0.25">
      <c r="A2113" s="104">
        <v>14</v>
      </c>
      <c r="B2113" s="192">
        <f t="shared" ref="B2113:E2113" si="838">B2075</f>
        <v>0</v>
      </c>
      <c r="C2113" s="192">
        <f t="shared" si="838"/>
        <v>0</v>
      </c>
      <c r="D2113" s="280">
        <f t="shared" si="838"/>
        <v>0</v>
      </c>
      <c r="E2113" s="301">
        <f t="shared" si="838"/>
        <v>0</v>
      </c>
      <c r="F2113" s="105"/>
      <c r="G2113" s="106"/>
      <c r="H2113" s="107">
        <f t="shared" ref="H2113:J2113" si="839">H2075</f>
        <v>0</v>
      </c>
      <c r="I2113" s="108">
        <f t="shared" si="839"/>
        <v>0</v>
      </c>
      <c r="J2113" s="108">
        <f t="shared" si="839"/>
        <v>0</v>
      </c>
      <c r="K2113" s="109">
        <f t="shared" si="813"/>
        <v>0</v>
      </c>
      <c r="L2113" s="98"/>
    </row>
    <row r="2114" spans="1:12" s="5" customFormat="1" ht="14.1" customHeight="1" x14ac:dyDescent="0.25">
      <c r="A2114" s="104">
        <v>15</v>
      </c>
      <c r="B2114" s="192">
        <f t="shared" ref="B2114:E2114" si="840">B2076</f>
        <v>0</v>
      </c>
      <c r="C2114" s="192">
        <f t="shared" si="840"/>
        <v>0</v>
      </c>
      <c r="D2114" s="280">
        <f t="shared" si="840"/>
        <v>0</v>
      </c>
      <c r="E2114" s="301">
        <f t="shared" si="840"/>
        <v>0</v>
      </c>
      <c r="F2114" s="105"/>
      <c r="G2114" s="106"/>
      <c r="H2114" s="107">
        <f t="shared" ref="H2114:J2114" si="841">H2076</f>
        <v>0</v>
      </c>
      <c r="I2114" s="108">
        <f t="shared" si="841"/>
        <v>0</v>
      </c>
      <c r="J2114" s="108">
        <f t="shared" si="841"/>
        <v>0</v>
      </c>
      <c r="K2114" s="109">
        <f t="shared" si="813"/>
        <v>0</v>
      </c>
      <c r="L2114" s="98"/>
    </row>
    <row r="2115" spans="1:12" s="5" customFormat="1" ht="14.1" customHeight="1" x14ac:dyDescent="0.25">
      <c r="A2115" s="104">
        <v>16</v>
      </c>
      <c r="B2115" s="192">
        <f t="shared" ref="B2115:E2115" si="842">B2077</f>
        <v>0</v>
      </c>
      <c r="C2115" s="192">
        <f t="shared" si="842"/>
        <v>0</v>
      </c>
      <c r="D2115" s="280">
        <f t="shared" si="842"/>
        <v>0</v>
      </c>
      <c r="E2115" s="301">
        <f t="shared" si="842"/>
        <v>0</v>
      </c>
      <c r="F2115" s="105"/>
      <c r="G2115" s="106"/>
      <c r="H2115" s="107">
        <f t="shared" ref="H2115:J2115" si="843">H2077</f>
        <v>0</v>
      </c>
      <c r="I2115" s="108">
        <f t="shared" si="843"/>
        <v>0</v>
      </c>
      <c r="J2115" s="108">
        <f t="shared" si="843"/>
        <v>0</v>
      </c>
      <c r="K2115" s="109">
        <f t="shared" si="813"/>
        <v>0</v>
      </c>
      <c r="L2115" s="98"/>
    </row>
    <row r="2116" spans="1:12" s="5" customFormat="1" ht="9.9499999999999993" customHeight="1" x14ac:dyDescent="0.25">
      <c r="A2116" s="81"/>
      <c r="B2116" s="215"/>
      <c r="C2116" s="215"/>
      <c r="D2116" s="281"/>
      <c r="E2116" s="303"/>
      <c r="F2116" s="110"/>
      <c r="G2116" s="111"/>
      <c r="H2116" s="112"/>
      <c r="I2116" s="113"/>
      <c r="J2116" s="113"/>
      <c r="K2116" s="114"/>
      <c r="L2116" s="98"/>
    </row>
    <row r="2117" spans="1:12" s="5" customFormat="1" ht="5.0999999999999996" customHeight="1" x14ac:dyDescent="0.25">
      <c r="A2117" s="81"/>
      <c r="B2117" s="216"/>
      <c r="C2117" s="216"/>
      <c r="D2117" s="221"/>
      <c r="E2117" s="304"/>
      <c r="F2117" s="116"/>
      <c r="G2117" s="116"/>
      <c r="H2117" s="116"/>
      <c r="I2117" s="117"/>
      <c r="J2117" s="361"/>
      <c r="K2117" s="362"/>
      <c r="L2117" s="82"/>
    </row>
    <row r="2118" spans="1:12" s="5" customFormat="1" ht="16.5" customHeight="1" x14ac:dyDescent="0.3">
      <c r="A2118" s="81"/>
      <c r="B2118" s="217"/>
      <c r="C2118" s="217"/>
      <c r="D2118" s="263"/>
      <c r="E2118" s="300"/>
      <c r="F2118" s="82"/>
      <c r="G2118" s="82"/>
      <c r="H2118" s="82"/>
      <c r="I2118" s="118" t="s">
        <v>14</v>
      </c>
      <c r="J2118" s="363">
        <f>SUM(K2100:K2115)</f>
        <v>4638717</v>
      </c>
      <c r="K2118" s="364"/>
      <c r="L2118" s="98"/>
    </row>
    <row r="2119" spans="1:12" s="5" customFormat="1" ht="5.0999999999999996" customHeight="1" x14ac:dyDescent="0.3">
      <c r="A2119" s="81"/>
      <c r="B2119" s="217"/>
      <c r="C2119" s="217"/>
      <c r="D2119" s="263"/>
      <c r="E2119" s="300"/>
      <c r="F2119" s="82"/>
      <c r="G2119" s="82"/>
      <c r="H2119" s="82"/>
      <c r="I2119" s="119"/>
      <c r="J2119" s="365"/>
      <c r="K2119" s="365"/>
      <c r="L2119" s="82"/>
    </row>
    <row r="2120" spans="1:12" s="5" customFormat="1" ht="16.5" customHeight="1" x14ac:dyDescent="0.3">
      <c r="A2120" s="81"/>
      <c r="B2120" s="217"/>
      <c r="C2120" s="217"/>
      <c r="D2120" s="263"/>
      <c r="E2120" s="300"/>
      <c r="F2120" s="82"/>
      <c r="G2120" s="82"/>
      <c r="H2120" s="82"/>
      <c r="I2120" s="118" t="s">
        <v>15</v>
      </c>
      <c r="J2120" s="120">
        <f>J2082</f>
        <v>0</v>
      </c>
      <c r="K2120" s="121">
        <f>J2118*J2120</f>
        <v>0</v>
      </c>
      <c r="L2120" s="122"/>
    </row>
    <row r="2121" spans="1:12" s="5" customFormat="1" ht="5.0999999999999996" customHeight="1" x14ac:dyDescent="0.3">
      <c r="A2121" s="81"/>
      <c r="B2121" s="217"/>
      <c r="C2121" s="217"/>
      <c r="D2121" s="263"/>
      <c r="E2121" s="300"/>
      <c r="F2121" s="82"/>
      <c r="G2121" s="82"/>
      <c r="H2121" s="82"/>
      <c r="I2121" s="119"/>
      <c r="J2121" s="362"/>
      <c r="K2121" s="362"/>
      <c r="L2121" s="82"/>
    </row>
    <row r="2122" spans="1:12" s="5" customFormat="1" ht="16.5" customHeight="1" x14ac:dyDescent="0.3">
      <c r="A2122" s="81"/>
      <c r="B2122" s="218" t="s">
        <v>16</v>
      </c>
      <c r="C2122" s="218"/>
      <c r="D2122" s="263"/>
      <c r="E2122" s="300" t="s">
        <v>17</v>
      </c>
      <c r="F2122" s="82"/>
      <c r="G2122" s="82"/>
      <c r="H2122" s="82"/>
      <c r="I2122" s="118" t="s">
        <v>27</v>
      </c>
      <c r="J2122" s="366">
        <f>((J2118/1.11)+(K2120/1.11))*11%</f>
        <v>459692.67567567562</v>
      </c>
      <c r="K2122" s="367"/>
      <c r="L2122" s="123"/>
    </row>
    <row r="2123" spans="1:12" s="5" customFormat="1" ht="5.0999999999999996" customHeight="1" x14ac:dyDescent="0.3">
      <c r="A2123" s="81"/>
      <c r="B2123" s="217"/>
      <c r="C2123" s="217"/>
      <c r="D2123" s="263"/>
      <c r="E2123" s="300"/>
      <c r="F2123" s="82"/>
      <c r="G2123" s="82"/>
      <c r="H2123" s="82"/>
      <c r="I2123" s="119"/>
      <c r="J2123" s="362"/>
      <c r="K2123" s="362"/>
      <c r="L2123" s="82"/>
    </row>
    <row r="2124" spans="1:12" s="5" customFormat="1" ht="16.5" customHeight="1" x14ac:dyDescent="0.3">
      <c r="A2124" s="81"/>
      <c r="B2124" s="219"/>
      <c r="C2124" s="247"/>
      <c r="D2124" s="263"/>
      <c r="E2124" s="300"/>
      <c r="F2124" s="82"/>
      <c r="G2124" s="82"/>
      <c r="H2124" s="82"/>
      <c r="I2124" s="118" t="s">
        <v>18</v>
      </c>
      <c r="J2124" s="124"/>
      <c r="K2124" s="125">
        <f>J2118-K2120</f>
        <v>4638717</v>
      </c>
      <c r="L2124" s="123"/>
    </row>
    <row r="2125" spans="1:12" s="5" customFormat="1" ht="7.5" customHeight="1" x14ac:dyDescent="0.25">
      <c r="A2125" s="126"/>
      <c r="B2125" s="220"/>
      <c r="C2125" s="220"/>
      <c r="D2125" s="221"/>
      <c r="E2125" s="305"/>
      <c r="F2125" s="319"/>
      <c r="G2125" s="82"/>
      <c r="H2125" s="82"/>
      <c r="I2125" s="128"/>
      <c r="J2125" s="127"/>
      <c r="K2125" s="319"/>
      <c r="L2125" s="116"/>
    </row>
    <row r="2126" spans="1:12" s="5" customFormat="1" ht="13.5" customHeight="1" x14ac:dyDescent="0.25">
      <c r="A2126" s="81"/>
      <c r="B2126" s="221" t="s">
        <v>19</v>
      </c>
      <c r="C2126" s="220"/>
      <c r="D2126" s="221"/>
      <c r="E2126" s="300"/>
      <c r="F2126" s="82"/>
      <c r="G2126" s="82"/>
      <c r="H2126" s="187"/>
      <c r="I2126" s="188" t="s">
        <v>29</v>
      </c>
      <c r="J2126" s="368" t="str">
        <f>J2088</f>
        <v>NOVI / CONDRO</v>
      </c>
      <c r="K2126" s="369"/>
      <c r="L2126" s="82"/>
    </row>
    <row r="2127" spans="1:12" s="5" customFormat="1" ht="13.5" customHeight="1" x14ac:dyDescent="0.25">
      <c r="A2127" s="126"/>
      <c r="B2127" s="222"/>
      <c r="C2127" s="248"/>
      <c r="D2127" s="221"/>
      <c r="E2127" s="300"/>
      <c r="F2127" s="82"/>
      <c r="G2127" s="82"/>
      <c r="H2127" s="187"/>
      <c r="I2127" s="189" t="s">
        <v>28</v>
      </c>
      <c r="J2127" s="368" t="str">
        <f>J2089</f>
        <v xml:space="preserve"> </v>
      </c>
      <c r="K2127" s="369"/>
      <c r="L2127" s="116"/>
    </row>
    <row r="2128" spans="1:12" s="5" customFormat="1" ht="7.5" customHeight="1" x14ac:dyDescent="0.25">
      <c r="A2128" s="126"/>
      <c r="B2128" s="222"/>
      <c r="C2128" s="248"/>
      <c r="D2128" s="221"/>
      <c r="E2128" s="300"/>
      <c r="F2128" s="82"/>
      <c r="G2128" s="82"/>
      <c r="H2128" s="187"/>
      <c r="I2128" s="189"/>
      <c r="J2128" s="191"/>
      <c r="K2128" s="191"/>
      <c r="L2128" s="116"/>
    </row>
    <row r="2129" spans="1:12" ht="7.5" customHeight="1" x14ac:dyDescent="0.25">
      <c r="A2129" s="129"/>
      <c r="B2129" s="223"/>
      <c r="C2129" s="223"/>
      <c r="D2129" s="266"/>
      <c r="E2129" s="306"/>
      <c r="F2129" s="130"/>
      <c r="G2129" s="130"/>
      <c r="H2129" s="130"/>
      <c r="I2129" s="131"/>
      <c r="J2129" s="131"/>
      <c r="K2129" s="130"/>
      <c r="L2129" s="130"/>
    </row>
    <row r="2130" spans="1:12" s="5" customFormat="1" ht="16.5" customHeight="1" x14ac:dyDescent="0.3">
      <c r="A2130" s="132"/>
      <c r="B2130" s="224" t="s">
        <v>0</v>
      </c>
      <c r="C2130" s="249"/>
      <c r="D2130" s="282" t="str">
        <f>D2092</f>
        <v>AM</v>
      </c>
      <c r="E2130" s="317">
        <f>E2054</f>
        <v>22090019</v>
      </c>
      <c r="F2130" s="133"/>
      <c r="G2130" s="134" t="s">
        <v>2</v>
      </c>
      <c r="H2130" s="370" t="str">
        <f>H2092</f>
        <v>CV RAINBOW NUSANTARA</v>
      </c>
      <c r="I2130" s="370"/>
      <c r="J2130" s="370"/>
      <c r="K2130" s="371"/>
      <c r="L2130" s="135"/>
    </row>
    <row r="2131" spans="1:12" s="5" customFormat="1" ht="7.5" customHeight="1" x14ac:dyDescent="0.3">
      <c r="A2131" s="132"/>
      <c r="B2131" s="225"/>
      <c r="C2131" s="250"/>
      <c r="D2131" s="257"/>
      <c r="E2131" s="308"/>
      <c r="F2131" s="374" t="s">
        <v>3</v>
      </c>
      <c r="G2131" s="136"/>
      <c r="H2131" s="372"/>
      <c r="I2131" s="372"/>
      <c r="J2131" s="372"/>
      <c r="K2131" s="373"/>
      <c r="L2131" s="135"/>
    </row>
    <row r="2132" spans="1:12" s="5" customFormat="1" ht="16.5" customHeight="1" x14ac:dyDescent="0.3">
      <c r="A2132" s="132"/>
      <c r="B2132" s="224" t="s">
        <v>4</v>
      </c>
      <c r="C2132" s="249"/>
      <c r="D2132" s="375">
        <f>D2094</f>
        <v>44819</v>
      </c>
      <c r="E2132" s="376"/>
      <c r="F2132" s="374"/>
      <c r="G2132" s="137"/>
      <c r="H2132" s="377" t="str">
        <f>H2094</f>
        <v xml:space="preserve"> </v>
      </c>
      <c r="I2132" s="377"/>
      <c r="J2132" s="377"/>
      <c r="K2132" s="378"/>
      <c r="L2132" s="137"/>
    </row>
    <row r="2133" spans="1:12" s="5" customFormat="1" ht="7.5" customHeight="1" x14ac:dyDescent="0.3">
      <c r="A2133" s="132"/>
      <c r="B2133" s="225"/>
      <c r="C2133" s="250"/>
      <c r="D2133" s="257"/>
      <c r="E2133" s="308"/>
      <c r="F2133" s="374"/>
      <c r="G2133" s="137"/>
      <c r="H2133" s="379" t="str">
        <f>H2095</f>
        <v>SIDOARJO</v>
      </c>
      <c r="I2133" s="379"/>
      <c r="J2133" s="379"/>
      <c r="K2133" s="380"/>
      <c r="L2133" s="138"/>
    </row>
    <row r="2134" spans="1:12" s="5" customFormat="1" ht="16.5" customHeight="1" x14ac:dyDescent="0.4">
      <c r="A2134" s="132"/>
      <c r="B2134" s="224" t="s">
        <v>5</v>
      </c>
      <c r="C2134" s="249"/>
      <c r="D2134" s="283" t="str">
        <f>D2096</f>
        <v>KO 0812</v>
      </c>
      <c r="E2134" s="307"/>
      <c r="F2134" s="139"/>
      <c r="G2134" s="140"/>
      <c r="H2134" s="381"/>
      <c r="I2134" s="381"/>
      <c r="J2134" s="381"/>
      <c r="K2134" s="382"/>
      <c r="L2134" s="138"/>
    </row>
    <row r="2135" spans="1:12" s="5" customFormat="1" ht="7.5" customHeight="1" x14ac:dyDescent="0.45">
      <c r="A2135" s="132"/>
      <c r="B2135" s="226"/>
      <c r="C2135" s="251"/>
      <c r="D2135" s="267"/>
      <c r="E2135" s="309"/>
      <c r="F2135" s="141"/>
      <c r="G2135" s="133"/>
      <c r="H2135" s="133"/>
      <c r="I2135" s="142"/>
      <c r="J2135" s="142"/>
      <c r="K2135" s="143"/>
      <c r="L2135" s="133"/>
    </row>
    <row r="2136" spans="1:12" s="5" customFormat="1" ht="14.25" thickBot="1" x14ac:dyDescent="0.3">
      <c r="A2136" s="132"/>
      <c r="B2136" s="227" t="s">
        <v>6</v>
      </c>
      <c r="C2136" s="227" t="s">
        <v>7</v>
      </c>
      <c r="D2136" s="284" t="s">
        <v>8</v>
      </c>
      <c r="E2136" s="268"/>
      <c r="F2136" s="145" t="s">
        <v>9</v>
      </c>
      <c r="G2136" s="146"/>
      <c r="H2136" s="144" t="s">
        <v>10</v>
      </c>
      <c r="I2136" s="147" t="s">
        <v>11</v>
      </c>
      <c r="J2136" s="147" t="s">
        <v>12</v>
      </c>
      <c r="K2136" s="148" t="s">
        <v>13</v>
      </c>
      <c r="L2136" s="149"/>
    </row>
    <row r="2137" spans="1:12" s="5" customFormat="1" ht="9.9499999999999993" customHeight="1" thickTop="1" x14ac:dyDescent="0.25">
      <c r="A2137" s="132"/>
      <c r="B2137" s="228"/>
      <c r="C2137" s="252"/>
      <c r="D2137" s="285"/>
      <c r="E2137" s="269"/>
      <c r="F2137" s="151"/>
      <c r="G2137" s="152"/>
      <c r="H2137" s="150"/>
      <c r="I2137" s="153"/>
      <c r="J2137" s="153"/>
      <c r="K2137" s="154"/>
      <c r="L2137" s="149"/>
    </row>
    <row r="2138" spans="1:12" s="5" customFormat="1" ht="14.1" customHeight="1" x14ac:dyDescent="0.25">
      <c r="A2138" s="155">
        <v>1</v>
      </c>
      <c r="B2138" s="193">
        <f t="shared" ref="B2138:D2138" si="844">B2100</f>
        <v>180</v>
      </c>
      <c r="C2138" s="193" t="str">
        <f t="shared" si="844"/>
        <v>PCS</v>
      </c>
      <c r="D2138" s="286">
        <f t="shared" si="844"/>
        <v>0</v>
      </c>
      <c r="E2138" s="310" t="str">
        <f>E2062</f>
        <v>STAND PEN KENKO STP-100SG</v>
      </c>
      <c r="F2138" s="156"/>
      <c r="G2138" s="157"/>
      <c r="H2138" s="158">
        <f t="shared" ref="H2138:J2138" si="845">H2100</f>
        <v>4500</v>
      </c>
      <c r="I2138" s="159">
        <f t="shared" si="845"/>
        <v>0.14499999999999999</v>
      </c>
      <c r="J2138" s="159">
        <f t="shared" si="845"/>
        <v>0</v>
      </c>
      <c r="K2138" s="160">
        <f t="shared" ref="K2138:K2153" si="846">(B2138*H2138-((B2138*H2138)*I2138))-((B2138*H2138-((B2138*H2138)*I2138))*J2138)</f>
        <v>692550</v>
      </c>
      <c r="L2138" s="149"/>
    </row>
    <row r="2139" spans="1:12" s="5" customFormat="1" ht="14.1" customHeight="1" x14ac:dyDescent="0.25">
      <c r="A2139" s="155">
        <v>2</v>
      </c>
      <c r="B2139" s="193">
        <f t="shared" ref="B2139:D2139" si="847">B2101</f>
        <v>20</v>
      </c>
      <c r="C2139" s="193" t="str">
        <f t="shared" si="847"/>
        <v>PCS</v>
      </c>
      <c r="D2139" s="286">
        <f t="shared" si="847"/>
        <v>0</v>
      </c>
      <c r="E2139" s="310" t="str">
        <f t="shared" ref="E2139:E2153" si="848">E2063</f>
        <v>HAND TALLY COUNTER KENKO HT-302</v>
      </c>
      <c r="F2139" s="156"/>
      <c r="G2139" s="157"/>
      <c r="H2139" s="158">
        <f t="shared" ref="H2139:J2139" si="849">H2101</f>
        <v>19000</v>
      </c>
      <c r="I2139" s="159">
        <f t="shared" si="849"/>
        <v>0.14499999999999999</v>
      </c>
      <c r="J2139" s="159">
        <f t="shared" si="849"/>
        <v>0</v>
      </c>
      <c r="K2139" s="160">
        <f t="shared" si="846"/>
        <v>324900</v>
      </c>
      <c r="L2139" s="149"/>
    </row>
    <row r="2140" spans="1:12" s="5" customFormat="1" ht="14.1" customHeight="1" x14ac:dyDescent="0.25">
      <c r="A2140" s="155">
        <v>3</v>
      </c>
      <c r="B2140" s="193">
        <f t="shared" ref="B2140:D2140" si="850">B2102</f>
        <v>35</v>
      </c>
      <c r="C2140" s="193" t="str">
        <f t="shared" si="850"/>
        <v>LSN</v>
      </c>
      <c r="D2140" s="286">
        <f t="shared" si="850"/>
        <v>0</v>
      </c>
      <c r="E2140" s="310" t="str">
        <f t="shared" si="848"/>
        <v>MECHANICAL PENCIL 0.5 MM KENKO MP-07</v>
      </c>
      <c r="F2140" s="156"/>
      <c r="G2140" s="157"/>
      <c r="H2140" s="158">
        <f t="shared" ref="H2140:J2140" si="851">H2102</f>
        <v>31200</v>
      </c>
      <c r="I2140" s="159">
        <f t="shared" si="851"/>
        <v>0.14499999999999999</v>
      </c>
      <c r="J2140" s="159">
        <f t="shared" si="851"/>
        <v>0</v>
      </c>
      <c r="K2140" s="160">
        <f t="shared" si="846"/>
        <v>933660</v>
      </c>
      <c r="L2140" s="149"/>
    </row>
    <row r="2141" spans="1:12" s="5" customFormat="1" ht="14.1" customHeight="1" x14ac:dyDescent="0.25">
      <c r="A2141" s="155">
        <v>4</v>
      </c>
      <c r="B2141" s="193">
        <f t="shared" ref="B2141:D2141" si="852">B2103</f>
        <v>18</v>
      </c>
      <c r="C2141" s="193" t="str">
        <f t="shared" si="852"/>
        <v>LSN</v>
      </c>
      <c r="D2141" s="286">
        <f t="shared" si="852"/>
        <v>0</v>
      </c>
      <c r="E2141" s="310" t="str">
        <f t="shared" si="848"/>
        <v>PENSIL WARNA KENKO CP-12HALF CLASSIC (PENDEK)</v>
      </c>
      <c r="F2141" s="156"/>
      <c r="G2141" s="157"/>
      <c r="H2141" s="158">
        <f t="shared" ref="H2141:J2141" si="853">H2103</f>
        <v>79200</v>
      </c>
      <c r="I2141" s="159">
        <f t="shared" si="853"/>
        <v>0.14499999999999999</v>
      </c>
      <c r="J2141" s="159">
        <f t="shared" si="853"/>
        <v>0</v>
      </c>
      <c r="K2141" s="160">
        <f t="shared" si="846"/>
        <v>1218888</v>
      </c>
      <c r="L2141" s="149"/>
    </row>
    <row r="2142" spans="1:12" s="5" customFormat="1" ht="14.1" customHeight="1" x14ac:dyDescent="0.25">
      <c r="A2142" s="155">
        <v>5</v>
      </c>
      <c r="B2142" s="193">
        <f t="shared" ref="B2142:D2142" si="854">B2104</f>
        <v>9</v>
      </c>
      <c r="C2142" s="193" t="str">
        <f t="shared" si="854"/>
        <v>PCS</v>
      </c>
      <c r="D2142" s="286">
        <f t="shared" si="854"/>
        <v>0</v>
      </c>
      <c r="E2142" s="310" t="str">
        <f t="shared" si="848"/>
        <v>GARISAN BESI (STAINLESS STEEL) KENKO 100 CM / 1 M</v>
      </c>
      <c r="F2142" s="156"/>
      <c r="G2142" s="157"/>
      <c r="H2142" s="158">
        <f t="shared" ref="H2142:J2142" si="855">H2104</f>
        <v>41000</v>
      </c>
      <c r="I2142" s="159">
        <f t="shared" si="855"/>
        <v>0.14499999999999999</v>
      </c>
      <c r="J2142" s="159">
        <f t="shared" si="855"/>
        <v>0</v>
      </c>
      <c r="K2142" s="160">
        <f t="shared" si="846"/>
        <v>315495</v>
      </c>
      <c r="L2142" s="149"/>
    </row>
    <row r="2143" spans="1:12" s="5" customFormat="1" ht="14.1" customHeight="1" x14ac:dyDescent="0.25">
      <c r="A2143" s="155">
        <v>6</v>
      </c>
      <c r="B2143" s="193">
        <f t="shared" ref="B2143:D2143" si="856">B2105</f>
        <v>3</v>
      </c>
      <c r="C2143" s="193" t="str">
        <f t="shared" si="856"/>
        <v>LSN</v>
      </c>
      <c r="D2143" s="286">
        <f t="shared" si="856"/>
        <v>0</v>
      </c>
      <c r="E2143" s="310" t="str">
        <f t="shared" si="848"/>
        <v>STAMP PLATE NUMBER KENKO N-38 (Cap Nomer)</v>
      </c>
      <c r="F2143" s="156"/>
      <c r="G2143" s="157"/>
      <c r="H2143" s="158">
        <f t="shared" ref="H2143:J2143" si="857">H2105</f>
        <v>84000</v>
      </c>
      <c r="I2143" s="159">
        <f t="shared" si="857"/>
        <v>0.14499999999999999</v>
      </c>
      <c r="J2143" s="159">
        <f t="shared" si="857"/>
        <v>0</v>
      </c>
      <c r="K2143" s="160">
        <f t="shared" si="846"/>
        <v>215460</v>
      </c>
      <c r="L2143" s="149"/>
    </row>
    <row r="2144" spans="1:12" s="5" customFormat="1" ht="14.1" customHeight="1" x14ac:dyDescent="0.25">
      <c r="A2144" s="155">
        <v>7</v>
      </c>
      <c r="B2144" s="193">
        <f t="shared" ref="B2144:D2144" si="858">B2106</f>
        <v>7</v>
      </c>
      <c r="C2144" s="193" t="str">
        <f t="shared" si="858"/>
        <v>LSN</v>
      </c>
      <c r="D2144" s="286">
        <f t="shared" si="858"/>
        <v>0</v>
      </c>
      <c r="E2144" s="310" t="str">
        <f t="shared" si="848"/>
        <v>DATE STAMP KENKO D-4 (Cap Tanggal 4 Mm)</v>
      </c>
      <c r="F2144" s="156"/>
      <c r="G2144" s="157"/>
      <c r="H2144" s="158">
        <f t="shared" ref="H2144:J2144" si="859">H2106</f>
        <v>74400</v>
      </c>
      <c r="I2144" s="159">
        <f t="shared" si="859"/>
        <v>0.14499999999999999</v>
      </c>
      <c r="J2144" s="159">
        <f t="shared" si="859"/>
        <v>0</v>
      </c>
      <c r="K2144" s="160">
        <f t="shared" si="846"/>
        <v>445284</v>
      </c>
      <c r="L2144" s="149"/>
    </row>
    <row r="2145" spans="1:12" s="5" customFormat="1" ht="14.1" customHeight="1" x14ac:dyDescent="0.25">
      <c r="A2145" s="155">
        <v>8</v>
      </c>
      <c r="B2145" s="193">
        <f t="shared" ref="B2145:D2145" si="860">B2107</f>
        <v>16</v>
      </c>
      <c r="C2145" s="193" t="str">
        <f t="shared" si="860"/>
        <v>LSN</v>
      </c>
      <c r="D2145" s="286">
        <f t="shared" si="860"/>
        <v>0</v>
      </c>
      <c r="E2145" s="310" t="str">
        <f t="shared" si="848"/>
        <v>GARISAN BESI (STAINLESS STEEL) KENKO 15 CM</v>
      </c>
      <c r="F2145" s="156"/>
      <c r="G2145" s="157"/>
      <c r="H2145" s="158">
        <f t="shared" ref="H2145:J2145" si="861">H2107</f>
        <v>36000</v>
      </c>
      <c r="I2145" s="159">
        <f t="shared" si="861"/>
        <v>0.14499999999999999</v>
      </c>
      <c r="J2145" s="159">
        <f t="shared" si="861"/>
        <v>0</v>
      </c>
      <c r="K2145" s="160">
        <f t="shared" si="846"/>
        <v>492480</v>
      </c>
      <c r="L2145" s="149"/>
    </row>
    <row r="2146" spans="1:12" s="5" customFormat="1" ht="14.1" customHeight="1" x14ac:dyDescent="0.25">
      <c r="A2146" s="155">
        <v>9</v>
      </c>
      <c r="B2146" s="193">
        <f t="shared" ref="B2146:D2146" si="862">B2108</f>
        <v>0</v>
      </c>
      <c r="C2146" s="193">
        <f t="shared" si="862"/>
        <v>0</v>
      </c>
      <c r="D2146" s="286">
        <f t="shared" si="862"/>
        <v>0</v>
      </c>
      <c r="E2146" s="310">
        <f t="shared" si="848"/>
        <v>0</v>
      </c>
      <c r="F2146" s="156"/>
      <c r="G2146" s="157"/>
      <c r="H2146" s="158">
        <f t="shared" ref="H2146:J2146" si="863">H2108</f>
        <v>0</v>
      </c>
      <c r="I2146" s="159">
        <f t="shared" si="863"/>
        <v>0</v>
      </c>
      <c r="J2146" s="159">
        <f t="shared" si="863"/>
        <v>0</v>
      </c>
      <c r="K2146" s="160">
        <f t="shared" si="846"/>
        <v>0</v>
      </c>
      <c r="L2146" s="149"/>
    </row>
    <row r="2147" spans="1:12" s="5" customFormat="1" ht="14.1" customHeight="1" x14ac:dyDescent="0.25">
      <c r="A2147" s="155">
        <v>10</v>
      </c>
      <c r="B2147" s="193">
        <f t="shared" ref="B2147:D2147" si="864">B2109</f>
        <v>0</v>
      </c>
      <c r="C2147" s="193">
        <f t="shared" si="864"/>
        <v>0</v>
      </c>
      <c r="D2147" s="286">
        <f t="shared" si="864"/>
        <v>0</v>
      </c>
      <c r="E2147" s="310">
        <f t="shared" si="848"/>
        <v>0</v>
      </c>
      <c r="F2147" s="156"/>
      <c r="G2147" s="157"/>
      <c r="H2147" s="158">
        <f t="shared" ref="H2147:J2147" si="865">H2109</f>
        <v>0</v>
      </c>
      <c r="I2147" s="159">
        <f t="shared" si="865"/>
        <v>0</v>
      </c>
      <c r="J2147" s="159">
        <f t="shared" si="865"/>
        <v>0</v>
      </c>
      <c r="K2147" s="160">
        <f t="shared" si="846"/>
        <v>0</v>
      </c>
      <c r="L2147" s="149"/>
    </row>
    <row r="2148" spans="1:12" s="5" customFormat="1" ht="14.1" customHeight="1" x14ac:dyDescent="0.25">
      <c r="A2148" s="155">
        <v>11</v>
      </c>
      <c r="B2148" s="193">
        <f t="shared" ref="B2148:D2148" si="866">B2110</f>
        <v>0</v>
      </c>
      <c r="C2148" s="193">
        <f t="shared" si="866"/>
        <v>0</v>
      </c>
      <c r="D2148" s="286">
        <f t="shared" si="866"/>
        <v>0</v>
      </c>
      <c r="E2148" s="310">
        <f t="shared" si="848"/>
        <v>0</v>
      </c>
      <c r="F2148" s="156"/>
      <c r="G2148" s="157"/>
      <c r="H2148" s="158">
        <f t="shared" ref="H2148:J2148" si="867">H2110</f>
        <v>0</v>
      </c>
      <c r="I2148" s="159">
        <f t="shared" si="867"/>
        <v>0</v>
      </c>
      <c r="J2148" s="159">
        <f t="shared" si="867"/>
        <v>0</v>
      </c>
      <c r="K2148" s="160">
        <f t="shared" si="846"/>
        <v>0</v>
      </c>
      <c r="L2148" s="149"/>
    </row>
    <row r="2149" spans="1:12" s="5" customFormat="1" ht="14.1" customHeight="1" x14ac:dyDescent="0.25">
      <c r="A2149" s="155">
        <v>12</v>
      </c>
      <c r="B2149" s="193">
        <f t="shared" ref="B2149:D2149" si="868">B2111</f>
        <v>0</v>
      </c>
      <c r="C2149" s="193">
        <f t="shared" si="868"/>
        <v>0</v>
      </c>
      <c r="D2149" s="286">
        <f t="shared" si="868"/>
        <v>0</v>
      </c>
      <c r="E2149" s="310">
        <f t="shared" si="848"/>
        <v>0</v>
      </c>
      <c r="F2149" s="156"/>
      <c r="G2149" s="157"/>
      <c r="H2149" s="158">
        <f t="shared" ref="H2149:J2149" si="869">H2111</f>
        <v>0</v>
      </c>
      <c r="I2149" s="159">
        <f t="shared" si="869"/>
        <v>0</v>
      </c>
      <c r="J2149" s="159">
        <f t="shared" si="869"/>
        <v>0</v>
      </c>
      <c r="K2149" s="160">
        <f t="shared" si="846"/>
        <v>0</v>
      </c>
      <c r="L2149" s="149"/>
    </row>
    <row r="2150" spans="1:12" s="5" customFormat="1" ht="14.1" customHeight="1" x14ac:dyDescent="0.25">
      <c r="A2150" s="155">
        <v>13</v>
      </c>
      <c r="B2150" s="193">
        <f t="shared" ref="B2150:D2150" si="870">B2112</f>
        <v>0</v>
      </c>
      <c r="C2150" s="193">
        <f t="shared" si="870"/>
        <v>0</v>
      </c>
      <c r="D2150" s="286">
        <f t="shared" si="870"/>
        <v>0</v>
      </c>
      <c r="E2150" s="310">
        <f t="shared" si="848"/>
        <v>0</v>
      </c>
      <c r="F2150" s="156"/>
      <c r="G2150" s="157"/>
      <c r="H2150" s="158">
        <f t="shared" ref="H2150:J2150" si="871">H2112</f>
        <v>0</v>
      </c>
      <c r="I2150" s="159">
        <f t="shared" si="871"/>
        <v>0</v>
      </c>
      <c r="J2150" s="159">
        <f t="shared" si="871"/>
        <v>0</v>
      </c>
      <c r="K2150" s="160">
        <f t="shared" si="846"/>
        <v>0</v>
      </c>
      <c r="L2150" s="149"/>
    </row>
    <row r="2151" spans="1:12" s="5" customFormat="1" ht="14.1" customHeight="1" x14ac:dyDescent="0.25">
      <c r="A2151" s="155">
        <v>14</v>
      </c>
      <c r="B2151" s="193">
        <f t="shared" ref="B2151:D2151" si="872">B2113</f>
        <v>0</v>
      </c>
      <c r="C2151" s="193">
        <f t="shared" si="872"/>
        <v>0</v>
      </c>
      <c r="D2151" s="286">
        <f t="shared" si="872"/>
        <v>0</v>
      </c>
      <c r="E2151" s="310">
        <f t="shared" si="848"/>
        <v>0</v>
      </c>
      <c r="F2151" s="156"/>
      <c r="G2151" s="157"/>
      <c r="H2151" s="158">
        <f t="shared" ref="H2151:J2151" si="873">H2113</f>
        <v>0</v>
      </c>
      <c r="I2151" s="159">
        <f t="shared" si="873"/>
        <v>0</v>
      </c>
      <c r="J2151" s="159">
        <f t="shared" si="873"/>
        <v>0</v>
      </c>
      <c r="K2151" s="160">
        <f t="shared" si="846"/>
        <v>0</v>
      </c>
      <c r="L2151" s="149"/>
    </row>
    <row r="2152" spans="1:12" s="5" customFormat="1" ht="14.1" customHeight="1" x14ac:dyDescent="0.25">
      <c r="A2152" s="155">
        <v>15</v>
      </c>
      <c r="B2152" s="193">
        <f t="shared" ref="B2152:D2152" si="874">B2114</f>
        <v>0</v>
      </c>
      <c r="C2152" s="193">
        <f t="shared" si="874"/>
        <v>0</v>
      </c>
      <c r="D2152" s="286">
        <f t="shared" si="874"/>
        <v>0</v>
      </c>
      <c r="E2152" s="310">
        <f t="shared" si="848"/>
        <v>0</v>
      </c>
      <c r="F2152" s="156"/>
      <c r="G2152" s="157"/>
      <c r="H2152" s="158">
        <f t="shared" ref="H2152:J2152" si="875">H2114</f>
        <v>0</v>
      </c>
      <c r="I2152" s="159">
        <f t="shared" si="875"/>
        <v>0</v>
      </c>
      <c r="J2152" s="159">
        <f t="shared" si="875"/>
        <v>0</v>
      </c>
      <c r="K2152" s="160">
        <f t="shared" si="846"/>
        <v>0</v>
      </c>
      <c r="L2152" s="149"/>
    </row>
    <row r="2153" spans="1:12" s="5" customFormat="1" ht="14.1" customHeight="1" x14ac:dyDescent="0.25">
      <c r="A2153" s="155">
        <v>16</v>
      </c>
      <c r="B2153" s="193">
        <f t="shared" ref="B2153:D2153" si="876">B2115</f>
        <v>0</v>
      </c>
      <c r="C2153" s="193">
        <f t="shared" si="876"/>
        <v>0</v>
      </c>
      <c r="D2153" s="286">
        <f t="shared" si="876"/>
        <v>0</v>
      </c>
      <c r="E2153" s="310">
        <f t="shared" si="848"/>
        <v>0</v>
      </c>
      <c r="F2153" s="156"/>
      <c r="G2153" s="157"/>
      <c r="H2153" s="158">
        <f t="shared" ref="H2153:J2153" si="877">H2115</f>
        <v>0</v>
      </c>
      <c r="I2153" s="159">
        <f t="shared" si="877"/>
        <v>0</v>
      </c>
      <c r="J2153" s="159">
        <f t="shared" si="877"/>
        <v>0</v>
      </c>
      <c r="K2153" s="160">
        <f t="shared" si="846"/>
        <v>0</v>
      </c>
      <c r="L2153" s="149"/>
    </row>
    <row r="2154" spans="1:12" s="5" customFormat="1" ht="9.9499999999999993" customHeight="1" x14ac:dyDescent="0.25">
      <c r="A2154" s="132"/>
      <c r="B2154" s="229"/>
      <c r="C2154" s="229"/>
      <c r="D2154" s="287"/>
      <c r="E2154" s="312"/>
      <c r="F2154" s="161"/>
      <c r="G2154" s="162"/>
      <c r="H2154" s="163"/>
      <c r="I2154" s="164"/>
      <c r="J2154" s="164"/>
      <c r="K2154" s="165"/>
      <c r="L2154" s="149"/>
    </row>
    <row r="2155" spans="1:12" s="5" customFormat="1" ht="5.0999999999999996" customHeight="1" x14ac:dyDescent="0.25">
      <c r="A2155" s="132"/>
      <c r="B2155" s="230"/>
      <c r="C2155" s="230"/>
      <c r="D2155" s="235"/>
      <c r="E2155" s="313"/>
      <c r="F2155" s="167"/>
      <c r="G2155" s="167"/>
      <c r="H2155" s="167"/>
      <c r="I2155" s="168"/>
      <c r="J2155" s="383"/>
      <c r="K2155" s="358"/>
      <c r="L2155" s="133"/>
    </row>
    <row r="2156" spans="1:12" s="5" customFormat="1" ht="16.5" customHeight="1" x14ac:dyDescent="0.3">
      <c r="A2156" s="132"/>
      <c r="B2156" s="231"/>
      <c r="C2156" s="231"/>
      <c r="D2156" s="267"/>
      <c r="E2156" s="309"/>
      <c r="F2156" s="133"/>
      <c r="G2156" s="133"/>
      <c r="H2156" s="133"/>
      <c r="I2156" s="169" t="s">
        <v>14</v>
      </c>
      <c r="J2156" s="384">
        <f>SUM(K2138:K2153)</f>
        <v>4638717</v>
      </c>
      <c r="K2156" s="385"/>
      <c r="L2156" s="149"/>
    </row>
    <row r="2157" spans="1:12" s="5" customFormat="1" ht="5.0999999999999996" customHeight="1" x14ac:dyDescent="0.3">
      <c r="A2157" s="132"/>
      <c r="B2157" s="231"/>
      <c r="C2157" s="231"/>
      <c r="D2157" s="267"/>
      <c r="E2157" s="309"/>
      <c r="F2157" s="133"/>
      <c r="G2157" s="133"/>
      <c r="H2157" s="133"/>
      <c r="I2157" s="170"/>
      <c r="J2157" s="386"/>
      <c r="K2157" s="386"/>
      <c r="L2157" s="133"/>
    </row>
    <row r="2158" spans="1:12" s="5" customFormat="1" ht="16.5" customHeight="1" x14ac:dyDescent="0.3">
      <c r="A2158" s="132"/>
      <c r="B2158" s="231"/>
      <c r="C2158" s="231"/>
      <c r="D2158" s="267"/>
      <c r="E2158" s="309"/>
      <c r="F2158" s="133"/>
      <c r="G2158" s="133"/>
      <c r="H2158" s="133"/>
      <c r="I2158" s="169" t="s">
        <v>15</v>
      </c>
      <c r="J2158" s="171">
        <f>J2120</f>
        <v>0</v>
      </c>
      <c r="K2158" s="172">
        <f>J2156*J2158</f>
        <v>0</v>
      </c>
      <c r="L2158" s="173"/>
    </row>
    <row r="2159" spans="1:12" s="5" customFormat="1" ht="5.0999999999999996" customHeight="1" x14ac:dyDescent="0.3">
      <c r="A2159" s="132"/>
      <c r="B2159" s="231"/>
      <c r="C2159" s="231"/>
      <c r="D2159" s="267"/>
      <c r="E2159" s="309"/>
      <c r="F2159" s="133"/>
      <c r="G2159" s="133"/>
      <c r="H2159" s="133"/>
      <c r="I2159" s="170"/>
      <c r="J2159" s="358"/>
      <c r="K2159" s="358"/>
      <c r="L2159" s="133"/>
    </row>
    <row r="2160" spans="1:12" s="5" customFormat="1" ht="16.5" customHeight="1" x14ac:dyDescent="0.3">
      <c r="A2160" s="132"/>
      <c r="B2160" s="232" t="s">
        <v>16</v>
      </c>
      <c r="C2160" s="232"/>
      <c r="D2160" s="267"/>
      <c r="E2160" s="309" t="s">
        <v>17</v>
      </c>
      <c r="F2160" s="133"/>
      <c r="G2160" s="133"/>
      <c r="H2160" s="133"/>
      <c r="I2160" s="169" t="s">
        <v>27</v>
      </c>
      <c r="J2160" s="356">
        <f>((J2156/1.11)+(K2158/1.11))*11%</f>
        <v>459692.67567567562</v>
      </c>
      <c r="K2160" s="357"/>
      <c r="L2160" s="174"/>
    </row>
    <row r="2161" spans="1:12" s="5" customFormat="1" ht="5.0999999999999996" customHeight="1" x14ac:dyDescent="0.3">
      <c r="A2161" s="132"/>
      <c r="B2161" s="231"/>
      <c r="C2161" s="231"/>
      <c r="D2161" s="267"/>
      <c r="E2161" s="309"/>
      <c r="F2161" s="133"/>
      <c r="G2161" s="133"/>
      <c r="H2161" s="133"/>
      <c r="I2161" s="170"/>
      <c r="J2161" s="358"/>
      <c r="K2161" s="358"/>
      <c r="L2161" s="133"/>
    </row>
    <row r="2162" spans="1:12" s="5" customFormat="1" ht="16.5" customHeight="1" x14ac:dyDescent="0.3">
      <c r="A2162" s="132"/>
      <c r="B2162" s="233"/>
      <c r="C2162" s="253"/>
      <c r="D2162" s="267"/>
      <c r="E2162" s="309"/>
      <c r="F2162" s="133"/>
      <c r="G2162" s="133"/>
      <c r="H2162" s="133"/>
      <c r="I2162" s="169" t="s">
        <v>18</v>
      </c>
      <c r="J2162" s="175"/>
      <c r="K2162" s="176">
        <f>J2156-K2158</f>
        <v>4638717</v>
      </c>
      <c r="L2162" s="174"/>
    </row>
    <row r="2163" spans="1:12" s="5" customFormat="1" ht="7.5" customHeight="1" x14ac:dyDescent="0.25">
      <c r="A2163" s="177"/>
      <c r="B2163" s="234"/>
      <c r="C2163" s="234"/>
      <c r="D2163" s="235"/>
      <c r="E2163" s="314"/>
      <c r="F2163" s="318"/>
      <c r="G2163" s="133"/>
      <c r="H2163" s="133"/>
      <c r="I2163" s="179"/>
      <c r="J2163" s="178"/>
      <c r="K2163" s="318"/>
      <c r="L2163" s="167"/>
    </row>
    <row r="2164" spans="1:12" s="5" customFormat="1" ht="13.5" customHeight="1" x14ac:dyDescent="0.25">
      <c r="A2164" s="132"/>
      <c r="B2164" s="235" t="s">
        <v>19</v>
      </c>
      <c r="C2164" s="234"/>
      <c r="D2164" s="235"/>
      <c r="E2164" s="309"/>
      <c r="F2164" s="133"/>
      <c r="G2164" s="133"/>
      <c r="H2164" s="184"/>
      <c r="I2164" s="185" t="s">
        <v>29</v>
      </c>
      <c r="J2164" s="359" t="str">
        <f>J2126</f>
        <v>NOVI / CONDRO</v>
      </c>
      <c r="K2164" s="360"/>
      <c r="L2164" s="133"/>
    </row>
    <row r="2165" spans="1:12" s="5" customFormat="1" ht="13.5" customHeight="1" x14ac:dyDescent="0.25">
      <c r="A2165" s="177"/>
      <c r="B2165" s="236"/>
      <c r="C2165" s="254"/>
      <c r="D2165" s="235"/>
      <c r="E2165" s="309"/>
      <c r="F2165" s="133"/>
      <c r="G2165" s="133"/>
      <c r="H2165" s="184"/>
      <c r="I2165" s="186" t="s">
        <v>28</v>
      </c>
      <c r="J2165" s="359" t="str">
        <f>J2127</f>
        <v xml:space="preserve"> </v>
      </c>
      <c r="K2165" s="360"/>
      <c r="L2165" s="167"/>
    </row>
    <row r="2166" spans="1:12" s="5" customFormat="1" ht="7.5" customHeight="1" x14ac:dyDescent="0.25">
      <c r="A2166" s="177"/>
      <c r="B2166" s="236"/>
      <c r="C2166" s="254"/>
      <c r="D2166" s="235"/>
      <c r="E2166" s="309"/>
      <c r="F2166" s="133"/>
      <c r="G2166" s="133"/>
      <c r="H2166" s="184"/>
      <c r="I2166" s="186"/>
      <c r="J2166" s="190"/>
      <c r="K2166" s="190"/>
      <c r="L2166" s="167"/>
    </row>
    <row r="2167" spans="1:12" ht="7.5" customHeight="1" x14ac:dyDescent="0.25">
      <c r="A2167" s="1"/>
      <c r="I2167" s="3"/>
      <c r="J2167" s="3"/>
    </row>
    <row r="2168" spans="1:12" s="5" customFormat="1" ht="16.5" customHeight="1" x14ac:dyDescent="0.3">
      <c r="A2168" s="4"/>
      <c r="B2168" s="195" t="s">
        <v>0</v>
      </c>
      <c r="C2168" s="237"/>
      <c r="D2168" s="270" t="s">
        <v>1</v>
      </c>
      <c r="E2168" s="315">
        <f>E2054+1</f>
        <v>22090020</v>
      </c>
      <c r="G2168" s="6" t="s">
        <v>2</v>
      </c>
      <c r="H2168" s="387" t="s">
        <v>45</v>
      </c>
      <c r="I2168" s="387"/>
      <c r="J2168" s="387"/>
      <c r="K2168" s="388"/>
      <c r="L2168" s="7"/>
    </row>
    <row r="2169" spans="1:12" s="5" customFormat="1" ht="7.5" customHeight="1" x14ac:dyDescent="0.3">
      <c r="A2169" s="4"/>
      <c r="B2169" s="196"/>
      <c r="C2169" s="238"/>
      <c r="D2169" s="255"/>
      <c r="E2169" s="290"/>
      <c r="F2169" s="391" t="s">
        <v>3</v>
      </c>
      <c r="G2169" s="8"/>
      <c r="H2169" s="389"/>
      <c r="I2169" s="389"/>
      <c r="J2169" s="389"/>
      <c r="K2169" s="390"/>
      <c r="L2169" s="7"/>
    </row>
    <row r="2170" spans="1:12" s="5" customFormat="1" ht="16.5" customHeight="1" x14ac:dyDescent="0.3">
      <c r="A2170" s="4"/>
      <c r="B2170" s="195" t="s">
        <v>4</v>
      </c>
      <c r="C2170" s="237"/>
      <c r="D2170" s="392">
        <v>44819</v>
      </c>
      <c r="E2170" s="393"/>
      <c r="F2170" s="391"/>
      <c r="G2170" s="9"/>
      <c r="H2170" s="394" t="s">
        <v>46</v>
      </c>
      <c r="I2170" s="394"/>
      <c r="J2170" s="394"/>
      <c r="K2170" s="395"/>
      <c r="L2170" s="9"/>
    </row>
    <row r="2171" spans="1:12" s="5" customFormat="1" ht="7.5" customHeight="1" x14ac:dyDescent="0.3">
      <c r="A2171" s="4"/>
      <c r="B2171" s="196"/>
      <c r="C2171" s="238"/>
      <c r="D2171" s="255"/>
      <c r="E2171" s="290"/>
      <c r="F2171" s="391"/>
      <c r="G2171" s="9"/>
      <c r="H2171" s="396" t="s">
        <v>47</v>
      </c>
      <c r="I2171" s="396"/>
      <c r="J2171" s="396"/>
      <c r="K2171" s="397"/>
      <c r="L2171" s="10"/>
    </row>
    <row r="2172" spans="1:12" s="5" customFormat="1" ht="16.5" customHeight="1" x14ac:dyDescent="0.4">
      <c r="A2172" s="4"/>
      <c r="B2172" s="195" t="s">
        <v>5</v>
      </c>
      <c r="C2172" s="237"/>
      <c r="D2172" s="271" t="s">
        <v>121</v>
      </c>
      <c r="E2172" s="289"/>
      <c r="F2172" s="11"/>
      <c r="G2172" s="12"/>
      <c r="H2172" s="398"/>
      <c r="I2172" s="398"/>
      <c r="J2172" s="398"/>
      <c r="K2172" s="399"/>
      <c r="L2172" s="10"/>
    </row>
    <row r="2173" spans="1:12" s="5" customFormat="1" ht="7.5" customHeight="1" x14ac:dyDescent="0.45">
      <c r="A2173" s="4"/>
      <c r="B2173" s="197"/>
      <c r="C2173" s="239"/>
      <c r="D2173" s="259"/>
      <c r="E2173" s="291"/>
      <c r="F2173" s="13"/>
      <c r="I2173" s="14"/>
      <c r="J2173" s="14"/>
      <c r="K2173" s="15"/>
    </row>
    <row r="2174" spans="1:12" s="5" customFormat="1" ht="14.25" thickBot="1" x14ac:dyDescent="0.3">
      <c r="A2174" s="4"/>
      <c r="B2174" s="198" t="s">
        <v>6</v>
      </c>
      <c r="C2174" s="198" t="s">
        <v>7</v>
      </c>
      <c r="D2174" s="272" t="s">
        <v>8</v>
      </c>
      <c r="E2174" s="260"/>
      <c r="F2174" s="17" t="s">
        <v>9</v>
      </c>
      <c r="G2174" s="18"/>
      <c r="H2174" s="16" t="s">
        <v>10</v>
      </c>
      <c r="I2174" s="19" t="s">
        <v>11</v>
      </c>
      <c r="J2174" s="19" t="s">
        <v>12</v>
      </c>
      <c r="K2174" s="20" t="s">
        <v>13</v>
      </c>
      <c r="L2174" s="21"/>
    </row>
    <row r="2175" spans="1:12" s="5" customFormat="1" ht="9.9499999999999993" customHeight="1" thickTop="1" x14ac:dyDescent="0.25">
      <c r="A2175" s="4"/>
      <c r="B2175" s="199"/>
      <c r="C2175" s="240"/>
      <c r="D2175" s="273"/>
      <c r="E2175" s="261"/>
      <c r="F2175" s="23"/>
      <c r="G2175" s="24"/>
      <c r="H2175" s="22"/>
      <c r="I2175" s="25"/>
      <c r="J2175" s="25"/>
      <c r="K2175" s="26"/>
      <c r="L2175" s="21"/>
    </row>
    <row r="2176" spans="1:12" s="5" customFormat="1" ht="14.1" customHeight="1" x14ac:dyDescent="0.25">
      <c r="A2176" s="27">
        <v>1</v>
      </c>
      <c r="B2176" s="200">
        <v>240</v>
      </c>
      <c r="C2176" s="200" t="s">
        <v>43</v>
      </c>
      <c r="D2176" s="274">
        <v>5</v>
      </c>
      <c r="E2176" s="292" t="s">
        <v>122</v>
      </c>
      <c r="F2176" s="28"/>
      <c r="G2176" s="29"/>
      <c r="H2176" s="30">
        <v>18800</v>
      </c>
      <c r="I2176" s="31">
        <v>0.125</v>
      </c>
      <c r="J2176" s="31"/>
      <c r="K2176" s="32">
        <f t="shared" ref="K2176:K2191" si="878">(B2176*H2176-((B2176*H2176)*I2176))-((B2176*H2176-((B2176*H2176)*I2176))*J2176)</f>
        <v>3948000</v>
      </c>
      <c r="L2176" s="21"/>
    </row>
    <row r="2177" spans="1:12" s="5" customFormat="1" ht="14.1" customHeight="1" x14ac:dyDescent="0.25">
      <c r="A2177" s="27">
        <v>2</v>
      </c>
      <c r="B2177" s="200">
        <v>24</v>
      </c>
      <c r="C2177" s="200" t="s">
        <v>43</v>
      </c>
      <c r="D2177" s="274">
        <v>1</v>
      </c>
      <c r="E2177" s="292" t="s">
        <v>123</v>
      </c>
      <c r="F2177" s="28"/>
      <c r="G2177" s="29"/>
      <c r="H2177" s="30">
        <v>95000</v>
      </c>
      <c r="I2177" s="31">
        <v>0.125</v>
      </c>
      <c r="J2177" s="31"/>
      <c r="K2177" s="32">
        <f t="shared" si="878"/>
        <v>1995000</v>
      </c>
      <c r="L2177" s="21"/>
    </row>
    <row r="2178" spans="1:12" s="5" customFormat="1" ht="14.1" customHeight="1" x14ac:dyDescent="0.25">
      <c r="A2178" s="27">
        <v>3</v>
      </c>
      <c r="B2178" s="200"/>
      <c r="C2178" s="200"/>
      <c r="D2178" s="274"/>
      <c r="E2178" s="292"/>
      <c r="F2178" s="28"/>
      <c r="G2178" s="29"/>
      <c r="H2178" s="30"/>
      <c r="I2178" s="31"/>
      <c r="J2178" s="31"/>
      <c r="K2178" s="32">
        <f t="shared" si="878"/>
        <v>0</v>
      </c>
      <c r="L2178" s="21"/>
    </row>
    <row r="2179" spans="1:12" s="5" customFormat="1" ht="14.1" customHeight="1" x14ac:dyDescent="0.25">
      <c r="A2179" s="27">
        <v>4</v>
      </c>
      <c r="B2179" s="200"/>
      <c r="C2179" s="200"/>
      <c r="D2179" s="274"/>
      <c r="E2179" s="292"/>
      <c r="F2179" s="28"/>
      <c r="G2179" s="29"/>
      <c r="H2179" s="30"/>
      <c r="I2179" s="31"/>
      <c r="J2179" s="31"/>
      <c r="K2179" s="32">
        <f t="shared" si="878"/>
        <v>0</v>
      </c>
      <c r="L2179" s="21"/>
    </row>
    <row r="2180" spans="1:12" s="5" customFormat="1" ht="14.1" customHeight="1" x14ac:dyDescent="0.25">
      <c r="A2180" s="27">
        <v>5</v>
      </c>
      <c r="B2180" s="200"/>
      <c r="C2180" s="200"/>
      <c r="D2180" s="274"/>
      <c r="E2180" s="292"/>
      <c r="F2180" s="28"/>
      <c r="G2180" s="29"/>
      <c r="H2180" s="30"/>
      <c r="I2180" s="31"/>
      <c r="J2180" s="31"/>
      <c r="K2180" s="32">
        <f t="shared" si="878"/>
        <v>0</v>
      </c>
      <c r="L2180" s="21"/>
    </row>
    <row r="2181" spans="1:12" s="5" customFormat="1" ht="14.1" customHeight="1" x14ac:dyDescent="0.25">
      <c r="A2181" s="27">
        <v>6</v>
      </c>
      <c r="B2181" s="200"/>
      <c r="C2181" s="200"/>
      <c r="D2181" s="274"/>
      <c r="E2181" s="292"/>
      <c r="F2181" s="28"/>
      <c r="G2181" s="29"/>
      <c r="H2181" s="30"/>
      <c r="I2181" s="31"/>
      <c r="J2181" s="31"/>
      <c r="K2181" s="32">
        <f t="shared" si="878"/>
        <v>0</v>
      </c>
      <c r="L2181" s="21"/>
    </row>
    <row r="2182" spans="1:12" s="5" customFormat="1" ht="14.1" customHeight="1" x14ac:dyDescent="0.25">
      <c r="A2182" s="27">
        <v>7</v>
      </c>
      <c r="B2182" s="200"/>
      <c r="C2182" s="200"/>
      <c r="D2182" s="274"/>
      <c r="E2182" s="292"/>
      <c r="F2182" s="28"/>
      <c r="G2182" s="29"/>
      <c r="H2182" s="30"/>
      <c r="I2182" s="31"/>
      <c r="J2182" s="31"/>
      <c r="K2182" s="32">
        <f t="shared" si="878"/>
        <v>0</v>
      </c>
      <c r="L2182" s="21"/>
    </row>
    <row r="2183" spans="1:12" s="5" customFormat="1" ht="14.1" customHeight="1" x14ac:dyDescent="0.25">
      <c r="A2183" s="27">
        <v>8</v>
      </c>
      <c r="B2183" s="200"/>
      <c r="C2183" s="200"/>
      <c r="D2183" s="274"/>
      <c r="E2183" s="293"/>
      <c r="F2183" s="28"/>
      <c r="G2183" s="29"/>
      <c r="H2183" s="30"/>
      <c r="I2183" s="31"/>
      <c r="J2183" s="31"/>
      <c r="K2183" s="32">
        <f t="shared" si="878"/>
        <v>0</v>
      </c>
      <c r="L2183" s="21"/>
    </row>
    <row r="2184" spans="1:12" s="5" customFormat="1" ht="14.1" customHeight="1" x14ac:dyDescent="0.25">
      <c r="A2184" s="27">
        <v>9</v>
      </c>
      <c r="B2184" s="200"/>
      <c r="C2184" s="200"/>
      <c r="D2184" s="274"/>
      <c r="E2184" s="292"/>
      <c r="F2184" s="28"/>
      <c r="G2184" s="29"/>
      <c r="H2184" s="30"/>
      <c r="I2184" s="31"/>
      <c r="J2184" s="31"/>
      <c r="K2184" s="32">
        <f t="shared" si="878"/>
        <v>0</v>
      </c>
      <c r="L2184" s="21"/>
    </row>
    <row r="2185" spans="1:12" s="5" customFormat="1" ht="14.1" customHeight="1" x14ac:dyDescent="0.25">
      <c r="A2185" s="27">
        <v>10</v>
      </c>
      <c r="B2185" s="200"/>
      <c r="C2185" s="200"/>
      <c r="D2185" s="274"/>
      <c r="E2185" s="292"/>
      <c r="F2185" s="28"/>
      <c r="G2185" s="29"/>
      <c r="H2185" s="30"/>
      <c r="I2185" s="31"/>
      <c r="J2185" s="31"/>
      <c r="K2185" s="32">
        <f t="shared" si="878"/>
        <v>0</v>
      </c>
      <c r="L2185" s="21"/>
    </row>
    <row r="2186" spans="1:12" s="5" customFormat="1" ht="14.1" customHeight="1" x14ac:dyDescent="0.25">
      <c r="A2186" s="27">
        <v>11</v>
      </c>
      <c r="B2186" s="200"/>
      <c r="C2186" s="200"/>
      <c r="D2186" s="274"/>
      <c r="E2186" s="292"/>
      <c r="F2186" s="28"/>
      <c r="G2186" s="29"/>
      <c r="H2186" s="30"/>
      <c r="I2186" s="31"/>
      <c r="J2186" s="31"/>
      <c r="K2186" s="32">
        <f t="shared" si="878"/>
        <v>0</v>
      </c>
      <c r="L2186" s="21"/>
    </row>
    <row r="2187" spans="1:12" s="5" customFormat="1" ht="14.1" customHeight="1" x14ac:dyDescent="0.25">
      <c r="A2187" s="27">
        <v>12</v>
      </c>
      <c r="B2187" s="200"/>
      <c r="C2187" s="200"/>
      <c r="D2187" s="274"/>
      <c r="E2187" s="292"/>
      <c r="F2187" s="28"/>
      <c r="G2187" s="29"/>
      <c r="H2187" s="30"/>
      <c r="I2187" s="31"/>
      <c r="J2187" s="31"/>
      <c r="K2187" s="32">
        <f t="shared" si="878"/>
        <v>0</v>
      </c>
      <c r="L2187" s="21"/>
    </row>
    <row r="2188" spans="1:12" s="5" customFormat="1" ht="14.1" customHeight="1" x14ac:dyDescent="0.25">
      <c r="A2188" s="27">
        <v>13</v>
      </c>
      <c r="B2188" s="200"/>
      <c r="C2188" s="200"/>
      <c r="D2188" s="274"/>
      <c r="E2188" s="292"/>
      <c r="F2188" s="28"/>
      <c r="G2188" s="29"/>
      <c r="H2188" s="30"/>
      <c r="I2188" s="31"/>
      <c r="J2188" s="31"/>
      <c r="K2188" s="32">
        <f t="shared" si="878"/>
        <v>0</v>
      </c>
      <c r="L2188" s="21"/>
    </row>
    <row r="2189" spans="1:12" s="5" customFormat="1" ht="14.1" customHeight="1" x14ac:dyDescent="0.25">
      <c r="A2189" s="27">
        <v>14</v>
      </c>
      <c r="B2189" s="200"/>
      <c r="C2189" s="200"/>
      <c r="D2189" s="274"/>
      <c r="E2189" s="292"/>
      <c r="F2189" s="28"/>
      <c r="G2189" s="29"/>
      <c r="H2189" s="30"/>
      <c r="I2189" s="31"/>
      <c r="J2189" s="31"/>
      <c r="K2189" s="32">
        <f t="shared" si="878"/>
        <v>0</v>
      </c>
      <c r="L2189" s="21"/>
    </row>
    <row r="2190" spans="1:12" s="5" customFormat="1" ht="14.1" customHeight="1" x14ac:dyDescent="0.25">
      <c r="A2190" s="27">
        <v>15</v>
      </c>
      <c r="B2190" s="200"/>
      <c r="C2190" s="200"/>
      <c r="D2190" s="274"/>
      <c r="E2190" s="292"/>
      <c r="F2190" s="28"/>
      <c r="G2190" s="29"/>
      <c r="H2190" s="30"/>
      <c r="I2190" s="31"/>
      <c r="J2190" s="31"/>
      <c r="K2190" s="32">
        <f t="shared" si="878"/>
        <v>0</v>
      </c>
      <c r="L2190" s="21"/>
    </row>
    <row r="2191" spans="1:12" s="5" customFormat="1" ht="14.1" customHeight="1" x14ac:dyDescent="0.25">
      <c r="A2191" s="27">
        <v>16</v>
      </c>
      <c r="B2191" s="200"/>
      <c r="C2191" s="200"/>
      <c r="D2191" s="274"/>
      <c r="E2191" s="293"/>
      <c r="F2191" s="28"/>
      <c r="G2191" s="29"/>
      <c r="H2191" s="30"/>
      <c r="I2191" s="31"/>
      <c r="J2191" s="31"/>
      <c r="K2191" s="32">
        <f t="shared" si="878"/>
        <v>0</v>
      </c>
      <c r="L2191" s="21"/>
    </row>
    <row r="2192" spans="1:12" s="5" customFormat="1" ht="9.9499999999999993" customHeight="1" x14ac:dyDescent="0.25">
      <c r="A2192" s="4"/>
      <c r="B2192" s="201"/>
      <c r="C2192" s="201"/>
      <c r="D2192" s="275"/>
      <c r="E2192" s="294"/>
      <c r="F2192" s="33"/>
      <c r="G2192" s="34"/>
      <c r="H2192" s="35"/>
      <c r="I2192" s="36"/>
      <c r="J2192" s="36"/>
      <c r="K2192" s="37"/>
      <c r="L2192" s="21"/>
    </row>
    <row r="2193" spans="1:12" s="5" customFormat="1" ht="5.0999999999999996" customHeight="1" x14ac:dyDescent="0.25">
      <c r="A2193" s="4"/>
      <c r="B2193" s="202"/>
      <c r="C2193" s="202"/>
      <c r="D2193" s="207"/>
      <c r="E2193" s="295"/>
      <c r="F2193" s="38"/>
      <c r="G2193" s="38"/>
      <c r="H2193" s="38"/>
      <c r="I2193" s="39"/>
      <c r="J2193" s="400"/>
      <c r="K2193" s="394"/>
    </row>
    <row r="2194" spans="1:12" s="5" customFormat="1" ht="16.5" customHeight="1" x14ac:dyDescent="0.3">
      <c r="A2194" s="4"/>
      <c r="B2194" s="203"/>
      <c r="C2194" s="203"/>
      <c r="D2194" s="259"/>
      <c r="E2194" s="291"/>
      <c r="I2194" s="40" t="s">
        <v>14</v>
      </c>
      <c r="J2194" s="401">
        <f>SUM(K2176:K2191)</f>
        <v>5943000</v>
      </c>
      <c r="K2194" s="402"/>
      <c r="L2194" s="21"/>
    </row>
    <row r="2195" spans="1:12" s="5" customFormat="1" ht="5.0999999999999996" customHeight="1" x14ac:dyDescent="0.3">
      <c r="A2195" s="4"/>
      <c r="B2195" s="203"/>
      <c r="C2195" s="203"/>
      <c r="D2195" s="259"/>
      <c r="E2195" s="291"/>
      <c r="I2195" s="41"/>
      <c r="J2195" s="403"/>
      <c r="K2195" s="403"/>
    </row>
    <row r="2196" spans="1:12" s="5" customFormat="1" ht="16.5" customHeight="1" x14ac:dyDescent="0.3">
      <c r="A2196" s="4"/>
      <c r="B2196" s="203"/>
      <c r="C2196" s="203"/>
      <c r="D2196" s="259"/>
      <c r="E2196" s="291"/>
      <c r="I2196" s="40" t="s">
        <v>15</v>
      </c>
      <c r="J2196" s="42"/>
      <c r="K2196" s="43">
        <f>J2194*J2196</f>
        <v>0</v>
      </c>
      <c r="L2196" s="44"/>
    </row>
    <row r="2197" spans="1:12" s="5" customFormat="1" ht="5.0999999999999996" customHeight="1" x14ac:dyDescent="0.3">
      <c r="A2197" s="4"/>
      <c r="B2197" s="203"/>
      <c r="C2197" s="203"/>
      <c r="D2197" s="259"/>
      <c r="E2197" s="291"/>
      <c r="I2197" s="41"/>
      <c r="J2197" s="394"/>
      <c r="K2197" s="394"/>
    </row>
    <row r="2198" spans="1:12" s="5" customFormat="1" ht="16.5" customHeight="1" x14ac:dyDescent="0.3">
      <c r="A2198" s="4"/>
      <c r="B2198" s="204" t="s">
        <v>16</v>
      </c>
      <c r="C2198" s="204"/>
      <c r="D2198" s="259"/>
      <c r="E2198" s="291" t="s">
        <v>17</v>
      </c>
      <c r="I2198" s="40" t="s">
        <v>27</v>
      </c>
      <c r="J2198" s="404">
        <f>((J2194/1.11)+(K2196/1.11))*11%</f>
        <v>588945.94594594592</v>
      </c>
      <c r="K2198" s="405"/>
      <c r="L2198" s="45"/>
    </row>
    <row r="2199" spans="1:12" s="5" customFormat="1" ht="5.0999999999999996" customHeight="1" x14ac:dyDescent="0.3">
      <c r="A2199" s="4"/>
      <c r="B2199" s="203"/>
      <c r="C2199" s="203"/>
      <c r="D2199" s="259"/>
      <c r="E2199" s="291"/>
      <c r="I2199" s="41"/>
      <c r="J2199" s="394"/>
      <c r="K2199" s="394"/>
    </row>
    <row r="2200" spans="1:12" s="5" customFormat="1" ht="16.5" customHeight="1" x14ac:dyDescent="0.3">
      <c r="A2200" s="4"/>
      <c r="B2200" s="205"/>
      <c r="C2200" s="241"/>
      <c r="D2200" s="259"/>
      <c r="E2200" s="291"/>
      <c r="I2200" s="40" t="s">
        <v>18</v>
      </c>
      <c r="J2200" s="46"/>
      <c r="K2200" s="47">
        <f>J2194-K2196</f>
        <v>5943000</v>
      </c>
      <c r="L2200" s="45"/>
    </row>
    <row r="2201" spans="1:12" s="5" customFormat="1" ht="7.5" customHeight="1" x14ac:dyDescent="0.25">
      <c r="A2201" s="48"/>
      <c r="B2201" s="206"/>
      <c r="C2201" s="206"/>
      <c r="D2201" s="207"/>
      <c r="E2201" s="296"/>
      <c r="F2201" s="320"/>
      <c r="I2201" s="76"/>
      <c r="J2201" s="77"/>
      <c r="K2201" s="320"/>
      <c r="L2201" s="38"/>
    </row>
    <row r="2202" spans="1:12" s="5" customFormat="1" ht="13.5" customHeight="1" x14ac:dyDescent="0.25">
      <c r="A2202" s="4"/>
      <c r="B2202" s="207" t="s">
        <v>19</v>
      </c>
      <c r="C2202" s="206"/>
      <c r="D2202" s="207"/>
      <c r="E2202" s="291"/>
      <c r="H2202" s="180"/>
      <c r="I2202" s="181" t="s">
        <v>29</v>
      </c>
      <c r="J2202" s="406" t="s">
        <v>36</v>
      </c>
      <c r="K2202" s="407"/>
    </row>
    <row r="2203" spans="1:12" s="5" customFormat="1" ht="13.5" customHeight="1" x14ac:dyDescent="0.25">
      <c r="A2203" s="48"/>
      <c r="B2203" s="208"/>
      <c r="C2203" s="242"/>
      <c r="D2203" s="207"/>
      <c r="E2203" s="291"/>
      <c r="H2203" s="180"/>
      <c r="I2203" s="182" t="s">
        <v>28</v>
      </c>
      <c r="J2203" s="406" t="s">
        <v>100</v>
      </c>
      <c r="K2203" s="407"/>
      <c r="L2203" s="38"/>
    </row>
    <row r="2204" spans="1:12" s="5" customFormat="1" ht="7.5" customHeight="1" x14ac:dyDescent="0.25">
      <c r="A2204" s="48"/>
      <c r="B2204" s="208"/>
      <c r="C2204" s="242"/>
      <c r="D2204" s="207"/>
      <c r="E2204" s="291"/>
      <c r="H2204" s="180"/>
      <c r="I2204" s="182"/>
      <c r="J2204" s="183"/>
      <c r="K2204" s="183"/>
      <c r="L2204" s="38"/>
    </row>
    <row r="2205" spans="1:12" ht="7.5" customHeight="1" x14ac:dyDescent="0.25">
      <c r="A2205" s="78"/>
      <c r="B2205" s="209"/>
      <c r="C2205" s="209"/>
      <c r="D2205" s="262"/>
      <c r="E2205" s="297"/>
      <c r="F2205" s="79"/>
      <c r="G2205" s="79"/>
      <c r="H2205" s="79"/>
      <c r="I2205" s="80"/>
      <c r="J2205" s="80"/>
      <c r="K2205" s="79"/>
      <c r="L2205" s="79"/>
    </row>
    <row r="2206" spans="1:12" s="5" customFormat="1" ht="16.5" customHeight="1" x14ac:dyDescent="0.3">
      <c r="A2206" s="81"/>
      <c r="B2206" s="210" t="s">
        <v>0</v>
      </c>
      <c r="C2206" s="243"/>
      <c r="D2206" s="276" t="str">
        <f>D2168</f>
        <v>AM</v>
      </c>
      <c r="E2206" s="316">
        <f>E2168</f>
        <v>22090020</v>
      </c>
      <c r="F2206" s="82"/>
      <c r="G2206" s="83" t="s">
        <v>2</v>
      </c>
      <c r="H2206" s="408" t="str">
        <f>H2168</f>
        <v>LILY JULIAWATI</v>
      </c>
      <c r="I2206" s="408"/>
      <c r="J2206" s="408"/>
      <c r="K2206" s="409"/>
      <c r="L2206" s="84"/>
    </row>
    <row r="2207" spans="1:12" s="5" customFormat="1" ht="7.5" customHeight="1" x14ac:dyDescent="0.3">
      <c r="A2207" s="81"/>
      <c r="B2207" s="211"/>
      <c r="C2207" s="244"/>
      <c r="D2207" s="256"/>
      <c r="E2207" s="299"/>
      <c r="F2207" s="412" t="s">
        <v>3</v>
      </c>
      <c r="G2207" s="85"/>
      <c r="H2207" s="410"/>
      <c r="I2207" s="410"/>
      <c r="J2207" s="410"/>
      <c r="K2207" s="411"/>
      <c r="L2207" s="84"/>
    </row>
    <row r="2208" spans="1:12" s="5" customFormat="1" ht="16.5" customHeight="1" x14ac:dyDescent="0.3">
      <c r="A2208" s="81"/>
      <c r="B2208" s="210" t="s">
        <v>4</v>
      </c>
      <c r="C2208" s="243"/>
      <c r="D2208" s="413">
        <f>D2170</f>
        <v>44819</v>
      </c>
      <c r="E2208" s="414"/>
      <c r="F2208" s="412"/>
      <c r="G2208" s="86"/>
      <c r="H2208" s="415" t="str">
        <f>H2170</f>
        <v>( REJO AGUNG )</v>
      </c>
      <c r="I2208" s="415"/>
      <c r="J2208" s="415"/>
      <c r="K2208" s="416"/>
      <c r="L2208" s="86"/>
    </row>
    <row r="2209" spans="1:12" s="5" customFormat="1" ht="7.5" customHeight="1" x14ac:dyDescent="0.3">
      <c r="A2209" s="81"/>
      <c r="B2209" s="211"/>
      <c r="C2209" s="244"/>
      <c r="D2209" s="256"/>
      <c r="E2209" s="299"/>
      <c r="F2209" s="412"/>
      <c r="G2209" s="86"/>
      <c r="H2209" s="417" t="str">
        <f>H2171</f>
        <v>JOMBANG</v>
      </c>
      <c r="I2209" s="417"/>
      <c r="J2209" s="417"/>
      <c r="K2209" s="418"/>
      <c r="L2209" s="87"/>
    </row>
    <row r="2210" spans="1:12" s="5" customFormat="1" ht="16.5" customHeight="1" x14ac:dyDescent="0.4">
      <c r="A2210" s="81"/>
      <c r="B2210" s="210" t="s">
        <v>5</v>
      </c>
      <c r="C2210" s="243"/>
      <c r="D2210" s="277" t="str">
        <f>D2172</f>
        <v>G 0984</v>
      </c>
      <c r="E2210" s="298"/>
      <c r="F2210" s="88"/>
      <c r="G2210" s="89"/>
      <c r="H2210" s="419"/>
      <c r="I2210" s="419"/>
      <c r="J2210" s="419"/>
      <c r="K2210" s="420"/>
      <c r="L2210" s="87"/>
    </row>
    <row r="2211" spans="1:12" s="5" customFormat="1" ht="7.5" customHeight="1" x14ac:dyDescent="0.45">
      <c r="A2211" s="81"/>
      <c r="B2211" s="212"/>
      <c r="C2211" s="245"/>
      <c r="D2211" s="263"/>
      <c r="E2211" s="300"/>
      <c r="F2211" s="90"/>
      <c r="G2211" s="82"/>
      <c r="H2211" s="82"/>
      <c r="I2211" s="91"/>
      <c r="J2211" s="91"/>
      <c r="K2211" s="92"/>
      <c r="L2211" s="82"/>
    </row>
    <row r="2212" spans="1:12" s="5" customFormat="1" ht="14.25" thickBot="1" x14ac:dyDescent="0.3">
      <c r="A2212" s="81"/>
      <c r="B2212" s="213" t="s">
        <v>6</v>
      </c>
      <c r="C2212" s="213" t="s">
        <v>7</v>
      </c>
      <c r="D2212" s="278" t="s">
        <v>8</v>
      </c>
      <c r="E2212" s="264"/>
      <c r="F2212" s="94" t="s">
        <v>9</v>
      </c>
      <c r="G2212" s="95"/>
      <c r="H2212" s="93" t="s">
        <v>10</v>
      </c>
      <c r="I2212" s="96" t="s">
        <v>11</v>
      </c>
      <c r="J2212" s="96" t="s">
        <v>12</v>
      </c>
      <c r="K2212" s="97" t="s">
        <v>13</v>
      </c>
      <c r="L2212" s="98"/>
    </row>
    <row r="2213" spans="1:12" s="5" customFormat="1" ht="9.9499999999999993" customHeight="1" thickTop="1" x14ac:dyDescent="0.25">
      <c r="A2213" s="81"/>
      <c r="B2213" s="214"/>
      <c r="C2213" s="246"/>
      <c r="D2213" s="279"/>
      <c r="E2213" s="265"/>
      <c r="F2213" s="100"/>
      <c r="G2213" s="101"/>
      <c r="H2213" s="99"/>
      <c r="I2213" s="102"/>
      <c r="J2213" s="102"/>
      <c r="K2213" s="103"/>
      <c r="L2213" s="98"/>
    </row>
    <row r="2214" spans="1:12" s="5" customFormat="1" ht="14.1" customHeight="1" x14ac:dyDescent="0.25">
      <c r="A2214" s="104">
        <v>1</v>
      </c>
      <c r="B2214" s="192">
        <f t="shared" ref="B2214:D2214" si="879">B2176</f>
        <v>240</v>
      </c>
      <c r="C2214" s="192" t="str">
        <f t="shared" si="879"/>
        <v>PCS</v>
      </c>
      <c r="D2214" s="280">
        <f t="shared" si="879"/>
        <v>5</v>
      </c>
      <c r="E2214" s="301" t="str">
        <f>E2176</f>
        <v>TAPE CUTTER JOYKO TD-103</v>
      </c>
      <c r="F2214" s="105"/>
      <c r="G2214" s="106"/>
      <c r="H2214" s="107">
        <f t="shared" ref="H2214:J2214" si="880">H2176</f>
        <v>18800</v>
      </c>
      <c r="I2214" s="108">
        <f t="shared" si="880"/>
        <v>0.125</v>
      </c>
      <c r="J2214" s="108">
        <f t="shared" si="880"/>
        <v>0</v>
      </c>
      <c r="K2214" s="109">
        <f t="shared" ref="K2214:K2229" si="881">(B2214*H2214-((B2214*H2214)*I2214))-((B2214*H2214-((B2214*H2214)*I2214))*J2214)</f>
        <v>3948000</v>
      </c>
      <c r="L2214" s="98"/>
    </row>
    <row r="2215" spans="1:12" s="5" customFormat="1" ht="14.1" customHeight="1" x14ac:dyDescent="0.25">
      <c r="A2215" s="104">
        <v>2</v>
      </c>
      <c r="B2215" s="192">
        <f t="shared" ref="B2215:E2215" si="882">B2177</f>
        <v>24</v>
      </c>
      <c r="C2215" s="192" t="str">
        <f t="shared" si="882"/>
        <v>PCS</v>
      </c>
      <c r="D2215" s="280">
        <f t="shared" si="882"/>
        <v>1</v>
      </c>
      <c r="E2215" s="301" t="str">
        <f t="shared" si="882"/>
        <v>STAPLER HEAVY DUTY JOYKO HD-12N/13</v>
      </c>
      <c r="F2215" s="105"/>
      <c r="G2215" s="106"/>
      <c r="H2215" s="107">
        <f t="shared" ref="H2215:J2215" si="883">H2177</f>
        <v>95000</v>
      </c>
      <c r="I2215" s="108">
        <f t="shared" si="883"/>
        <v>0.125</v>
      </c>
      <c r="J2215" s="108">
        <f t="shared" si="883"/>
        <v>0</v>
      </c>
      <c r="K2215" s="109">
        <f t="shared" si="881"/>
        <v>1995000</v>
      </c>
      <c r="L2215" s="98"/>
    </row>
    <row r="2216" spans="1:12" s="5" customFormat="1" ht="14.1" customHeight="1" x14ac:dyDescent="0.25">
      <c r="A2216" s="104">
        <v>3</v>
      </c>
      <c r="B2216" s="192">
        <f t="shared" ref="B2216:E2216" si="884">B2178</f>
        <v>0</v>
      </c>
      <c r="C2216" s="192">
        <f t="shared" si="884"/>
        <v>0</v>
      </c>
      <c r="D2216" s="280">
        <f t="shared" si="884"/>
        <v>0</v>
      </c>
      <c r="E2216" s="301">
        <f t="shared" si="884"/>
        <v>0</v>
      </c>
      <c r="F2216" s="105"/>
      <c r="G2216" s="106"/>
      <c r="H2216" s="107">
        <f t="shared" ref="H2216:J2216" si="885">H2178</f>
        <v>0</v>
      </c>
      <c r="I2216" s="108">
        <f t="shared" si="885"/>
        <v>0</v>
      </c>
      <c r="J2216" s="108">
        <f t="shared" si="885"/>
        <v>0</v>
      </c>
      <c r="K2216" s="109">
        <f t="shared" si="881"/>
        <v>0</v>
      </c>
      <c r="L2216" s="98"/>
    </row>
    <row r="2217" spans="1:12" s="5" customFormat="1" ht="14.1" customHeight="1" x14ac:dyDescent="0.25">
      <c r="A2217" s="104">
        <v>4</v>
      </c>
      <c r="B2217" s="192">
        <f t="shared" ref="B2217:E2217" si="886">B2179</f>
        <v>0</v>
      </c>
      <c r="C2217" s="192">
        <f t="shared" si="886"/>
        <v>0</v>
      </c>
      <c r="D2217" s="280">
        <f t="shared" si="886"/>
        <v>0</v>
      </c>
      <c r="E2217" s="301">
        <f t="shared" si="886"/>
        <v>0</v>
      </c>
      <c r="F2217" s="105"/>
      <c r="G2217" s="106"/>
      <c r="H2217" s="107">
        <f t="shared" ref="H2217:J2217" si="887">H2179</f>
        <v>0</v>
      </c>
      <c r="I2217" s="108">
        <f t="shared" si="887"/>
        <v>0</v>
      </c>
      <c r="J2217" s="108">
        <f t="shared" si="887"/>
        <v>0</v>
      </c>
      <c r="K2217" s="109">
        <f t="shared" si="881"/>
        <v>0</v>
      </c>
      <c r="L2217" s="98"/>
    </row>
    <row r="2218" spans="1:12" s="5" customFormat="1" ht="14.1" customHeight="1" x14ac:dyDescent="0.25">
      <c r="A2218" s="104">
        <v>5</v>
      </c>
      <c r="B2218" s="192">
        <f t="shared" ref="B2218:E2218" si="888">B2180</f>
        <v>0</v>
      </c>
      <c r="C2218" s="192">
        <f t="shared" si="888"/>
        <v>0</v>
      </c>
      <c r="D2218" s="280">
        <f t="shared" si="888"/>
        <v>0</v>
      </c>
      <c r="E2218" s="301">
        <f t="shared" si="888"/>
        <v>0</v>
      </c>
      <c r="F2218" s="105"/>
      <c r="G2218" s="106"/>
      <c r="H2218" s="107">
        <f t="shared" ref="H2218:J2218" si="889">H2180</f>
        <v>0</v>
      </c>
      <c r="I2218" s="108">
        <f t="shared" si="889"/>
        <v>0</v>
      </c>
      <c r="J2218" s="108">
        <f t="shared" si="889"/>
        <v>0</v>
      </c>
      <c r="K2218" s="109">
        <f t="shared" si="881"/>
        <v>0</v>
      </c>
      <c r="L2218" s="98"/>
    </row>
    <row r="2219" spans="1:12" s="5" customFormat="1" ht="14.1" customHeight="1" x14ac:dyDescent="0.25">
      <c r="A2219" s="104">
        <v>6</v>
      </c>
      <c r="B2219" s="192">
        <f t="shared" ref="B2219:E2219" si="890">B2181</f>
        <v>0</v>
      </c>
      <c r="C2219" s="192">
        <f t="shared" si="890"/>
        <v>0</v>
      </c>
      <c r="D2219" s="280">
        <f t="shared" si="890"/>
        <v>0</v>
      </c>
      <c r="E2219" s="301">
        <f t="shared" si="890"/>
        <v>0</v>
      </c>
      <c r="F2219" s="105"/>
      <c r="G2219" s="106"/>
      <c r="H2219" s="107">
        <f t="shared" ref="H2219:J2219" si="891">H2181</f>
        <v>0</v>
      </c>
      <c r="I2219" s="108">
        <f t="shared" si="891"/>
        <v>0</v>
      </c>
      <c r="J2219" s="108">
        <f t="shared" si="891"/>
        <v>0</v>
      </c>
      <c r="K2219" s="109">
        <f t="shared" si="881"/>
        <v>0</v>
      </c>
      <c r="L2219" s="98"/>
    </row>
    <row r="2220" spans="1:12" s="5" customFormat="1" ht="14.1" customHeight="1" x14ac:dyDescent="0.25">
      <c r="A2220" s="104">
        <v>7</v>
      </c>
      <c r="B2220" s="192">
        <f t="shared" ref="B2220:E2220" si="892">B2182</f>
        <v>0</v>
      </c>
      <c r="C2220" s="192">
        <f t="shared" si="892"/>
        <v>0</v>
      </c>
      <c r="D2220" s="280">
        <f t="shared" si="892"/>
        <v>0</v>
      </c>
      <c r="E2220" s="301">
        <f t="shared" si="892"/>
        <v>0</v>
      </c>
      <c r="F2220" s="105"/>
      <c r="G2220" s="106"/>
      <c r="H2220" s="107">
        <f t="shared" ref="H2220:J2220" si="893">H2182</f>
        <v>0</v>
      </c>
      <c r="I2220" s="108">
        <f t="shared" si="893"/>
        <v>0</v>
      </c>
      <c r="J2220" s="108">
        <f t="shared" si="893"/>
        <v>0</v>
      </c>
      <c r="K2220" s="109">
        <f t="shared" si="881"/>
        <v>0</v>
      </c>
      <c r="L2220" s="98"/>
    </row>
    <row r="2221" spans="1:12" s="5" customFormat="1" ht="14.1" customHeight="1" x14ac:dyDescent="0.25">
      <c r="A2221" s="104">
        <v>8</v>
      </c>
      <c r="B2221" s="192">
        <f t="shared" ref="B2221:E2221" si="894">B2183</f>
        <v>0</v>
      </c>
      <c r="C2221" s="192">
        <f t="shared" si="894"/>
        <v>0</v>
      </c>
      <c r="D2221" s="280">
        <f t="shared" si="894"/>
        <v>0</v>
      </c>
      <c r="E2221" s="301">
        <f t="shared" si="894"/>
        <v>0</v>
      </c>
      <c r="F2221" s="105"/>
      <c r="G2221" s="106"/>
      <c r="H2221" s="107">
        <f t="shared" ref="H2221:J2221" si="895">H2183</f>
        <v>0</v>
      </c>
      <c r="I2221" s="108">
        <f t="shared" si="895"/>
        <v>0</v>
      </c>
      <c r="J2221" s="108">
        <f t="shared" si="895"/>
        <v>0</v>
      </c>
      <c r="K2221" s="109">
        <f t="shared" si="881"/>
        <v>0</v>
      </c>
      <c r="L2221" s="98"/>
    </row>
    <row r="2222" spans="1:12" s="5" customFormat="1" ht="14.1" customHeight="1" x14ac:dyDescent="0.25">
      <c r="A2222" s="104">
        <v>9</v>
      </c>
      <c r="B2222" s="192">
        <f t="shared" ref="B2222:E2222" si="896">B2184</f>
        <v>0</v>
      </c>
      <c r="C2222" s="192">
        <f t="shared" si="896"/>
        <v>0</v>
      </c>
      <c r="D2222" s="280">
        <f t="shared" si="896"/>
        <v>0</v>
      </c>
      <c r="E2222" s="301">
        <f t="shared" si="896"/>
        <v>0</v>
      </c>
      <c r="F2222" s="105"/>
      <c r="G2222" s="106"/>
      <c r="H2222" s="107">
        <f t="shared" ref="H2222:J2222" si="897">H2184</f>
        <v>0</v>
      </c>
      <c r="I2222" s="108">
        <f t="shared" si="897"/>
        <v>0</v>
      </c>
      <c r="J2222" s="108">
        <f t="shared" si="897"/>
        <v>0</v>
      </c>
      <c r="K2222" s="109">
        <f t="shared" si="881"/>
        <v>0</v>
      </c>
      <c r="L2222" s="98"/>
    </row>
    <row r="2223" spans="1:12" s="5" customFormat="1" ht="14.1" customHeight="1" x14ac:dyDescent="0.25">
      <c r="A2223" s="104">
        <v>10</v>
      </c>
      <c r="B2223" s="192">
        <f t="shared" ref="B2223:E2223" si="898">B2185</f>
        <v>0</v>
      </c>
      <c r="C2223" s="192">
        <f t="shared" si="898"/>
        <v>0</v>
      </c>
      <c r="D2223" s="280">
        <f t="shared" si="898"/>
        <v>0</v>
      </c>
      <c r="E2223" s="301">
        <f t="shared" si="898"/>
        <v>0</v>
      </c>
      <c r="F2223" s="105"/>
      <c r="G2223" s="106"/>
      <c r="H2223" s="107">
        <f t="shared" ref="H2223:J2223" si="899">H2185</f>
        <v>0</v>
      </c>
      <c r="I2223" s="108">
        <f t="shared" si="899"/>
        <v>0</v>
      </c>
      <c r="J2223" s="108">
        <f t="shared" si="899"/>
        <v>0</v>
      </c>
      <c r="K2223" s="109">
        <f t="shared" si="881"/>
        <v>0</v>
      </c>
      <c r="L2223" s="98"/>
    </row>
    <row r="2224" spans="1:12" s="5" customFormat="1" ht="14.1" customHeight="1" x14ac:dyDescent="0.25">
      <c r="A2224" s="104">
        <v>11</v>
      </c>
      <c r="B2224" s="192">
        <f t="shared" ref="B2224:E2224" si="900">B2186</f>
        <v>0</v>
      </c>
      <c r="C2224" s="192">
        <f t="shared" si="900"/>
        <v>0</v>
      </c>
      <c r="D2224" s="280">
        <f t="shared" si="900"/>
        <v>0</v>
      </c>
      <c r="E2224" s="301">
        <f t="shared" si="900"/>
        <v>0</v>
      </c>
      <c r="F2224" s="105"/>
      <c r="G2224" s="106"/>
      <c r="H2224" s="107">
        <f t="shared" ref="H2224:J2224" si="901">H2186</f>
        <v>0</v>
      </c>
      <c r="I2224" s="108">
        <f t="shared" si="901"/>
        <v>0</v>
      </c>
      <c r="J2224" s="108">
        <f t="shared" si="901"/>
        <v>0</v>
      </c>
      <c r="K2224" s="109">
        <f t="shared" si="881"/>
        <v>0</v>
      </c>
      <c r="L2224" s="98"/>
    </row>
    <row r="2225" spans="1:12" s="5" customFormat="1" ht="14.1" customHeight="1" x14ac:dyDescent="0.25">
      <c r="A2225" s="104">
        <v>12</v>
      </c>
      <c r="B2225" s="192">
        <f t="shared" ref="B2225:E2225" si="902">B2187</f>
        <v>0</v>
      </c>
      <c r="C2225" s="192">
        <f t="shared" si="902"/>
        <v>0</v>
      </c>
      <c r="D2225" s="280">
        <f t="shared" si="902"/>
        <v>0</v>
      </c>
      <c r="E2225" s="301">
        <f t="shared" si="902"/>
        <v>0</v>
      </c>
      <c r="F2225" s="105"/>
      <c r="G2225" s="106"/>
      <c r="H2225" s="107">
        <f t="shared" ref="H2225:J2225" si="903">H2187</f>
        <v>0</v>
      </c>
      <c r="I2225" s="108">
        <f t="shared" si="903"/>
        <v>0</v>
      </c>
      <c r="J2225" s="108">
        <f t="shared" si="903"/>
        <v>0</v>
      </c>
      <c r="K2225" s="109">
        <f t="shared" si="881"/>
        <v>0</v>
      </c>
      <c r="L2225" s="98"/>
    </row>
    <row r="2226" spans="1:12" s="5" customFormat="1" ht="14.1" customHeight="1" x14ac:dyDescent="0.25">
      <c r="A2226" s="104">
        <v>13</v>
      </c>
      <c r="B2226" s="192">
        <f t="shared" ref="B2226:E2226" si="904">B2188</f>
        <v>0</v>
      </c>
      <c r="C2226" s="192">
        <f t="shared" si="904"/>
        <v>0</v>
      </c>
      <c r="D2226" s="280">
        <f t="shared" si="904"/>
        <v>0</v>
      </c>
      <c r="E2226" s="301">
        <f t="shared" si="904"/>
        <v>0</v>
      </c>
      <c r="F2226" s="105"/>
      <c r="G2226" s="106"/>
      <c r="H2226" s="107">
        <f t="shared" ref="H2226:J2226" si="905">H2188</f>
        <v>0</v>
      </c>
      <c r="I2226" s="108">
        <f t="shared" si="905"/>
        <v>0</v>
      </c>
      <c r="J2226" s="108">
        <f t="shared" si="905"/>
        <v>0</v>
      </c>
      <c r="K2226" s="109">
        <f t="shared" si="881"/>
        <v>0</v>
      </c>
      <c r="L2226" s="98"/>
    </row>
    <row r="2227" spans="1:12" s="5" customFormat="1" ht="14.1" customHeight="1" x14ac:dyDescent="0.25">
      <c r="A2227" s="104">
        <v>14</v>
      </c>
      <c r="B2227" s="192">
        <f t="shared" ref="B2227:E2227" si="906">B2189</f>
        <v>0</v>
      </c>
      <c r="C2227" s="192">
        <f t="shared" si="906"/>
        <v>0</v>
      </c>
      <c r="D2227" s="280">
        <f t="shared" si="906"/>
        <v>0</v>
      </c>
      <c r="E2227" s="301">
        <f t="shared" si="906"/>
        <v>0</v>
      </c>
      <c r="F2227" s="105"/>
      <c r="G2227" s="106"/>
      <c r="H2227" s="107">
        <f t="shared" ref="H2227:J2227" si="907">H2189</f>
        <v>0</v>
      </c>
      <c r="I2227" s="108">
        <f t="shared" si="907"/>
        <v>0</v>
      </c>
      <c r="J2227" s="108">
        <f t="shared" si="907"/>
        <v>0</v>
      </c>
      <c r="K2227" s="109">
        <f t="shared" si="881"/>
        <v>0</v>
      </c>
      <c r="L2227" s="98"/>
    </row>
    <row r="2228" spans="1:12" s="5" customFormat="1" ht="14.1" customHeight="1" x14ac:dyDescent="0.25">
      <c r="A2228" s="104">
        <v>15</v>
      </c>
      <c r="B2228" s="192">
        <f t="shared" ref="B2228:E2228" si="908">B2190</f>
        <v>0</v>
      </c>
      <c r="C2228" s="192">
        <f t="shared" si="908"/>
        <v>0</v>
      </c>
      <c r="D2228" s="280">
        <f t="shared" si="908"/>
        <v>0</v>
      </c>
      <c r="E2228" s="301">
        <f t="shared" si="908"/>
        <v>0</v>
      </c>
      <c r="F2228" s="105"/>
      <c r="G2228" s="106"/>
      <c r="H2228" s="107">
        <f t="shared" ref="H2228:J2228" si="909">H2190</f>
        <v>0</v>
      </c>
      <c r="I2228" s="108">
        <f t="shared" si="909"/>
        <v>0</v>
      </c>
      <c r="J2228" s="108">
        <f t="shared" si="909"/>
        <v>0</v>
      </c>
      <c r="K2228" s="109">
        <f t="shared" si="881"/>
        <v>0</v>
      </c>
      <c r="L2228" s="98"/>
    </row>
    <row r="2229" spans="1:12" s="5" customFormat="1" ht="14.1" customHeight="1" x14ac:dyDescent="0.25">
      <c r="A2229" s="104">
        <v>16</v>
      </c>
      <c r="B2229" s="192">
        <f t="shared" ref="B2229:E2229" si="910">B2191</f>
        <v>0</v>
      </c>
      <c r="C2229" s="192">
        <f t="shared" si="910"/>
        <v>0</v>
      </c>
      <c r="D2229" s="280">
        <f t="shared" si="910"/>
        <v>0</v>
      </c>
      <c r="E2229" s="301">
        <f t="shared" si="910"/>
        <v>0</v>
      </c>
      <c r="F2229" s="105"/>
      <c r="G2229" s="106"/>
      <c r="H2229" s="107">
        <f t="shared" ref="H2229:J2229" si="911">H2191</f>
        <v>0</v>
      </c>
      <c r="I2229" s="108">
        <f t="shared" si="911"/>
        <v>0</v>
      </c>
      <c r="J2229" s="108">
        <f t="shared" si="911"/>
        <v>0</v>
      </c>
      <c r="K2229" s="109">
        <f t="shared" si="881"/>
        <v>0</v>
      </c>
      <c r="L2229" s="98"/>
    </row>
    <row r="2230" spans="1:12" s="5" customFormat="1" ht="9.9499999999999993" customHeight="1" x14ac:dyDescent="0.25">
      <c r="A2230" s="81"/>
      <c r="B2230" s="215"/>
      <c r="C2230" s="215"/>
      <c r="D2230" s="281"/>
      <c r="E2230" s="303"/>
      <c r="F2230" s="110"/>
      <c r="G2230" s="111"/>
      <c r="H2230" s="112"/>
      <c r="I2230" s="113"/>
      <c r="J2230" s="113"/>
      <c r="K2230" s="114"/>
      <c r="L2230" s="98"/>
    </row>
    <row r="2231" spans="1:12" s="5" customFormat="1" ht="5.0999999999999996" customHeight="1" x14ac:dyDescent="0.25">
      <c r="A2231" s="81"/>
      <c r="B2231" s="216"/>
      <c r="C2231" s="216"/>
      <c r="D2231" s="221"/>
      <c r="E2231" s="304"/>
      <c r="F2231" s="116"/>
      <c r="G2231" s="116"/>
      <c r="H2231" s="116"/>
      <c r="I2231" s="117"/>
      <c r="J2231" s="361"/>
      <c r="K2231" s="362"/>
      <c r="L2231" s="82"/>
    </row>
    <row r="2232" spans="1:12" s="5" customFormat="1" ht="16.5" customHeight="1" x14ac:dyDescent="0.3">
      <c r="A2232" s="81"/>
      <c r="B2232" s="217"/>
      <c r="C2232" s="217"/>
      <c r="D2232" s="263"/>
      <c r="E2232" s="300"/>
      <c r="F2232" s="82"/>
      <c r="G2232" s="82"/>
      <c r="H2232" s="82"/>
      <c r="I2232" s="118" t="s">
        <v>14</v>
      </c>
      <c r="J2232" s="363">
        <f>SUM(K2214:K2229)</f>
        <v>5943000</v>
      </c>
      <c r="K2232" s="364"/>
      <c r="L2232" s="98"/>
    </row>
    <row r="2233" spans="1:12" s="5" customFormat="1" ht="5.0999999999999996" customHeight="1" x14ac:dyDescent="0.3">
      <c r="A2233" s="81"/>
      <c r="B2233" s="217"/>
      <c r="C2233" s="217"/>
      <c r="D2233" s="263"/>
      <c r="E2233" s="300"/>
      <c r="F2233" s="82"/>
      <c r="G2233" s="82"/>
      <c r="H2233" s="82"/>
      <c r="I2233" s="119"/>
      <c r="J2233" s="365"/>
      <c r="K2233" s="365"/>
      <c r="L2233" s="82"/>
    </row>
    <row r="2234" spans="1:12" s="5" customFormat="1" ht="16.5" customHeight="1" x14ac:dyDescent="0.3">
      <c r="A2234" s="81"/>
      <c r="B2234" s="217"/>
      <c r="C2234" s="217"/>
      <c r="D2234" s="263"/>
      <c r="E2234" s="300"/>
      <c r="F2234" s="82"/>
      <c r="G2234" s="82"/>
      <c r="H2234" s="82"/>
      <c r="I2234" s="118" t="s">
        <v>15</v>
      </c>
      <c r="J2234" s="120">
        <f>J2196</f>
        <v>0</v>
      </c>
      <c r="K2234" s="121">
        <f>J2232*J2234</f>
        <v>0</v>
      </c>
      <c r="L2234" s="122"/>
    </row>
    <row r="2235" spans="1:12" s="5" customFormat="1" ht="5.0999999999999996" customHeight="1" x14ac:dyDescent="0.3">
      <c r="A2235" s="81"/>
      <c r="B2235" s="217"/>
      <c r="C2235" s="217"/>
      <c r="D2235" s="263"/>
      <c r="E2235" s="300"/>
      <c r="F2235" s="82"/>
      <c r="G2235" s="82"/>
      <c r="H2235" s="82"/>
      <c r="I2235" s="119"/>
      <c r="J2235" s="362"/>
      <c r="K2235" s="362"/>
      <c r="L2235" s="82"/>
    </row>
    <row r="2236" spans="1:12" s="5" customFormat="1" ht="16.5" customHeight="1" x14ac:dyDescent="0.3">
      <c r="A2236" s="81"/>
      <c r="B2236" s="218" t="s">
        <v>16</v>
      </c>
      <c r="C2236" s="218"/>
      <c r="D2236" s="263"/>
      <c r="E2236" s="300" t="s">
        <v>17</v>
      </c>
      <c r="F2236" s="82"/>
      <c r="G2236" s="82"/>
      <c r="H2236" s="82"/>
      <c r="I2236" s="118" t="s">
        <v>27</v>
      </c>
      <c r="J2236" s="366">
        <f>((J2232/1.11)+(K2234/1.11))*11%</f>
        <v>588945.94594594592</v>
      </c>
      <c r="K2236" s="367"/>
      <c r="L2236" s="123"/>
    </row>
    <row r="2237" spans="1:12" s="5" customFormat="1" ht="5.0999999999999996" customHeight="1" x14ac:dyDescent="0.3">
      <c r="A2237" s="81"/>
      <c r="B2237" s="217"/>
      <c r="C2237" s="217"/>
      <c r="D2237" s="263"/>
      <c r="E2237" s="300"/>
      <c r="F2237" s="82"/>
      <c r="G2237" s="82"/>
      <c r="H2237" s="82"/>
      <c r="I2237" s="119"/>
      <c r="J2237" s="362"/>
      <c r="K2237" s="362"/>
      <c r="L2237" s="82"/>
    </row>
    <row r="2238" spans="1:12" s="5" customFormat="1" ht="16.5" customHeight="1" x14ac:dyDescent="0.3">
      <c r="A2238" s="81"/>
      <c r="B2238" s="219"/>
      <c r="C2238" s="247"/>
      <c r="D2238" s="263"/>
      <c r="E2238" s="300"/>
      <c r="F2238" s="82"/>
      <c r="G2238" s="82"/>
      <c r="H2238" s="82"/>
      <c r="I2238" s="118" t="s">
        <v>18</v>
      </c>
      <c r="J2238" s="124"/>
      <c r="K2238" s="125">
        <f>J2232-K2234</f>
        <v>5943000</v>
      </c>
      <c r="L2238" s="123"/>
    </row>
    <row r="2239" spans="1:12" s="5" customFormat="1" ht="7.5" customHeight="1" x14ac:dyDescent="0.25">
      <c r="A2239" s="126"/>
      <c r="B2239" s="220"/>
      <c r="C2239" s="220"/>
      <c r="D2239" s="221"/>
      <c r="E2239" s="305"/>
      <c r="F2239" s="319"/>
      <c r="G2239" s="82"/>
      <c r="H2239" s="82"/>
      <c r="I2239" s="128"/>
      <c r="J2239" s="127"/>
      <c r="K2239" s="319"/>
      <c r="L2239" s="116"/>
    </row>
    <row r="2240" spans="1:12" s="5" customFormat="1" ht="13.5" customHeight="1" x14ac:dyDescent="0.25">
      <c r="A2240" s="81"/>
      <c r="B2240" s="221" t="s">
        <v>19</v>
      </c>
      <c r="C2240" s="220"/>
      <c r="D2240" s="221"/>
      <c r="E2240" s="300"/>
      <c r="F2240" s="82"/>
      <c r="G2240" s="82"/>
      <c r="H2240" s="187"/>
      <c r="I2240" s="188" t="s">
        <v>29</v>
      </c>
      <c r="J2240" s="368" t="str">
        <f>J2202</f>
        <v>NOVI / CONDRO</v>
      </c>
      <c r="K2240" s="369"/>
      <c r="L2240" s="82"/>
    </row>
    <row r="2241" spans="1:12" s="5" customFormat="1" ht="13.5" customHeight="1" x14ac:dyDescent="0.25">
      <c r="A2241" s="126"/>
      <c r="B2241" s="222"/>
      <c r="C2241" s="248"/>
      <c r="D2241" s="221"/>
      <c r="E2241" s="300"/>
      <c r="F2241" s="82"/>
      <c r="G2241" s="82"/>
      <c r="H2241" s="187"/>
      <c r="I2241" s="189" t="s">
        <v>28</v>
      </c>
      <c r="J2241" s="368" t="str">
        <f>J2203</f>
        <v xml:space="preserve"> </v>
      </c>
      <c r="K2241" s="369"/>
      <c r="L2241" s="116"/>
    </row>
    <row r="2242" spans="1:12" s="5" customFormat="1" ht="7.5" customHeight="1" x14ac:dyDescent="0.25">
      <c r="A2242" s="126"/>
      <c r="B2242" s="222"/>
      <c r="C2242" s="248"/>
      <c r="D2242" s="221"/>
      <c r="E2242" s="300"/>
      <c r="F2242" s="82"/>
      <c r="G2242" s="82"/>
      <c r="H2242" s="187"/>
      <c r="I2242" s="189"/>
      <c r="J2242" s="191"/>
      <c r="K2242" s="191"/>
      <c r="L2242" s="116"/>
    </row>
    <row r="2243" spans="1:12" ht="7.5" customHeight="1" x14ac:dyDescent="0.25">
      <c r="A2243" s="129"/>
      <c r="B2243" s="223"/>
      <c r="C2243" s="223"/>
      <c r="D2243" s="266"/>
      <c r="E2243" s="306"/>
      <c r="F2243" s="130"/>
      <c r="G2243" s="130"/>
      <c r="H2243" s="130"/>
      <c r="I2243" s="131"/>
      <c r="J2243" s="131"/>
      <c r="K2243" s="130"/>
      <c r="L2243" s="130"/>
    </row>
    <row r="2244" spans="1:12" s="5" customFormat="1" ht="16.5" customHeight="1" x14ac:dyDescent="0.3">
      <c r="A2244" s="132"/>
      <c r="B2244" s="224" t="s">
        <v>0</v>
      </c>
      <c r="C2244" s="249"/>
      <c r="D2244" s="282" t="str">
        <f>D2206</f>
        <v>AM</v>
      </c>
      <c r="E2244" s="317">
        <f>E2168</f>
        <v>22090020</v>
      </c>
      <c r="F2244" s="133"/>
      <c r="G2244" s="134" t="s">
        <v>2</v>
      </c>
      <c r="H2244" s="370" t="str">
        <f>H2206</f>
        <v>LILY JULIAWATI</v>
      </c>
      <c r="I2244" s="370"/>
      <c r="J2244" s="370"/>
      <c r="K2244" s="371"/>
      <c r="L2244" s="135"/>
    </row>
    <row r="2245" spans="1:12" s="5" customFormat="1" ht="7.5" customHeight="1" x14ac:dyDescent="0.3">
      <c r="A2245" s="132"/>
      <c r="B2245" s="225"/>
      <c r="C2245" s="250"/>
      <c r="D2245" s="257"/>
      <c r="E2245" s="308"/>
      <c r="F2245" s="374" t="s">
        <v>3</v>
      </c>
      <c r="G2245" s="136"/>
      <c r="H2245" s="372"/>
      <c r="I2245" s="372"/>
      <c r="J2245" s="372"/>
      <c r="K2245" s="373"/>
      <c r="L2245" s="135"/>
    </row>
    <row r="2246" spans="1:12" s="5" customFormat="1" ht="16.5" customHeight="1" x14ac:dyDescent="0.3">
      <c r="A2246" s="132"/>
      <c r="B2246" s="224" t="s">
        <v>4</v>
      </c>
      <c r="C2246" s="249"/>
      <c r="D2246" s="375">
        <f>D2208</f>
        <v>44819</v>
      </c>
      <c r="E2246" s="376"/>
      <c r="F2246" s="374"/>
      <c r="G2246" s="137"/>
      <c r="H2246" s="377" t="str">
        <f>H2208</f>
        <v>( REJO AGUNG )</v>
      </c>
      <c r="I2246" s="377"/>
      <c r="J2246" s="377"/>
      <c r="K2246" s="378"/>
      <c r="L2246" s="137"/>
    </row>
    <row r="2247" spans="1:12" s="5" customFormat="1" ht="7.5" customHeight="1" x14ac:dyDescent="0.3">
      <c r="A2247" s="132"/>
      <c r="B2247" s="225"/>
      <c r="C2247" s="250"/>
      <c r="D2247" s="257"/>
      <c r="E2247" s="308"/>
      <c r="F2247" s="374"/>
      <c r="G2247" s="137"/>
      <c r="H2247" s="379" t="str">
        <f>H2209</f>
        <v>JOMBANG</v>
      </c>
      <c r="I2247" s="379"/>
      <c r="J2247" s="379"/>
      <c r="K2247" s="380"/>
      <c r="L2247" s="138"/>
    </row>
    <row r="2248" spans="1:12" s="5" customFormat="1" ht="16.5" customHeight="1" x14ac:dyDescent="0.4">
      <c r="A2248" s="132"/>
      <c r="B2248" s="224" t="s">
        <v>5</v>
      </c>
      <c r="C2248" s="249"/>
      <c r="D2248" s="283" t="str">
        <f>D2210</f>
        <v>G 0984</v>
      </c>
      <c r="E2248" s="307"/>
      <c r="F2248" s="139"/>
      <c r="G2248" s="140"/>
      <c r="H2248" s="381"/>
      <c r="I2248" s="381"/>
      <c r="J2248" s="381"/>
      <c r="K2248" s="382"/>
      <c r="L2248" s="138"/>
    </row>
    <row r="2249" spans="1:12" s="5" customFormat="1" ht="7.5" customHeight="1" x14ac:dyDescent="0.45">
      <c r="A2249" s="132"/>
      <c r="B2249" s="226"/>
      <c r="C2249" s="251"/>
      <c r="D2249" s="267"/>
      <c r="E2249" s="309"/>
      <c r="F2249" s="141"/>
      <c r="G2249" s="133"/>
      <c r="H2249" s="133"/>
      <c r="I2249" s="142"/>
      <c r="J2249" s="142"/>
      <c r="K2249" s="143"/>
      <c r="L2249" s="133"/>
    </row>
    <row r="2250" spans="1:12" s="5" customFormat="1" ht="14.25" thickBot="1" x14ac:dyDescent="0.3">
      <c r="A2250" s="132"/>
      <c r="B2250" s="227" t="s">
        <v>6</v>
      </c>
      <c r="C2250" s="227" t="s">
        <v>7</v>
      </c>
      <c r="D2250" s="284" t="s">
        <v>8</v>
      </c>
      <c r="E2250" s="268"/>
      <c r="F2250" s="145" t="s">
        <v>9</v>
      </c>
      <c r="G2250" s="146"/>
      <c r="H2250" s="144" t="s">
        <v>10</v>
      </c>
      <c r="I2250" s="147" t="s">
        <v>11</v>
      </c>
      <c r="J2250" s="147" t="s">
        <v>12</v>
      </c>
      <c r="K2250" s="148" t="s">
        <v>13</v>
      </c>
      <c r="L2250" s="149"/>
    </row>
    <row r="2251" spans="1:12" s="5" customFormat="1" ht="9.9499999999999993" customHeight="1" thickTop="1" x14ac:dyDescent="0.25">
      <c r="A2251" s="132"/>
      <c r="B2251" s="228"/>
      <c r="C2251" s="252"/>
      <c r="D2251" s="285"/>
      <c r="E2251" s="269"/>
      <c r="F2251" s="151"/>
      <c r="G2251" s="152"/>
      <c r="H2251" s="150"/>
      <c r="I2251" s="153"/>
      <c r="J2251" s="153"/>
      <c r="K2251" s="154"/>
      <c r="L2251" s="149"/>
    </row>
    <row r="2252" spans="1:12" s="5" customFormat="1" ht="14.1" customHeight="1" x14ac:dyDescent="0.25">
      <c r="A2252" s="155">
        <v>1</v>
      </c>
      <c r="B2252" s="193">
        <f t="shared" ref="B2252:D2252" si="912">B2214</f>
        <v>240</v>
      </c>
      <c r="C2252" s="193" t="str">
        <f t="shared" si="912"/>
        <v>PCS</v>
      </c>
      <c r="D2252" s="286">
        <f t="shared" si="912"/>
        <v>5</v>
      </c>
      <c r="E2252" s="310" t="str">
        <f>E2176</f>
        <v>TAPE CUTTER JOYKO TD-103</v>
      </c>
      <c r="F2252" s="156"/>
      <c r="G2252" s="157"/>
      <c r="H2252" s="158">
        <f t="shared" ref="H2252:J2252" si="913">H2214</f>
        <v>18800</v>
      </c>
      <c r="I2252" s="159">
        <f t="shared" si="913"/>
        <v>0.125</v>
      </c>
      <c r="J2252" s="159">
        <f t="shared" si="913"/>
        <v>0</v>
      </c>
      <c r="K2252" s="160">
        <f t="shared" ref="K2252:K2267" si="914">(B2252*H2252-((B2252*H2252)*I2252))-((B2252*H2252-((B2252*H2252)*I2252))*J2252)</f>
        <v>3948000</v>
      </c>
      <c r="L2252" s="149"/>
    </row>
    <row r="2253" spans="1:12" s="5" customFormat="1" ht="14.1" customHeight="1" x14ac:dyDescent="0.25">
      <c r="A2253" s="155">
        <v>2</v>
      </c>
      <c r="B2253" s="193">
        <f t="shared" ref="B2253:D2253" si="915">B2215</f>
        <v>24</v>
      </c>
      <c r="C2253" s="193" t="str">
        <f t="shared" si="915"/>
        <v>PCS</v>
      </c>
      <c r="D2253" s="286">
        <f t="shared" si="915"/>
        <v>1</v>
      </c>
      <c r="E2253" s="310" t="str">
        <f t="shared" ref="E2253:E2267" si="916">E2177</f>
        <v>STAPLER HEAVY DUTY JOYKO HD-12N/13</v>
      </c>
      <c r="F2253" s="156"/>
      <c r="G2253" s="157"/>
      <c r="H2253" s="158">
        <f t="shared" ref="H2253:J2253" si="917">H2215</f>
        <v>95000</v>
      </c>
      <c r="I2253" s="159">
        <f t="shared" si="917"/>
        <v>0.125</v>
      </c>
      <c r="J2253" s="159">
        <f t="shared" si="917"/>
        <v>0</v>
      </c>
      <c r="K2253" s="160">
        <f t="shared" si="914"/>
        <v>1995000</v>
      </c>
      <c r="L2253" s="149"/>
    </row>
    <row r="2254" spans="1:12" s="5" customFormat="1" ht="14.1" customHeight="1" x14ac:dyDescent="0.25">
      <c r="A2254" s="155">
        <v>3</v>
      </c>
      <c r="B2254" s="193">
        <f t="shared" ref="B2254:D2254" si="918">B2216</f>
        <v>0</v>
      </c>
      <c r="C2254" s="193">
        <f t="shared" si="918"/>
        <v>0</v>
      </c>
      <c r="D2254" s="286">
        <f t="shared" si="918"/>
        <v>0</v>
      </c>
      <c r="E2254" s="310">
        <f t="shared" si="916"/>
        <v>0</v>
      </c>
      <c r="F2254" s="156"/>
      <c r="G2254" s="157"/>
      <c r="H2254" s="158">
        <f t="shared" ref="H2254:J2254" si="919">H2216</f>
        <v>0</v>
      </c>
      <c r="I2254" s="159">
        <f t="shared" si="919"/>
        <v>0</v>
      </c>
      <c r="J2254" s="159">
        <f t="shared" si="919"/>
        <v>0</v>
      </c>
      <c r="K2254" s="160">
        <f t="shared" si="914"/>
        <v>0</v>
      </c>
      <c r="L2254" s="149"/>
    </row>
    <row r="2255" spans="1:12" s="5" customFormat="1" ht="14.1" customHeight="1" x14ac:dyDescent="0.25">
      <c r="A2255" s="155">
        <v>4</v>
      </c>
      <c r="B2255" s="193">
        <f t="shared" ref="B2255:D2255" si="920">B2217</f>
        <v>0</v>
      </c>
      <c r="C2255" s="193">
        <f t="shared" si="920"/>
        <v>0</v>
      </c>
      <c r="D2255" s="286">
        <f t="shared" si="920"/>
        <v>0</v>
      </c>
      <c r="E2255" s="310">
        <f t="shared" si="916"/>
        <v>0</v>
      </c>
      <c r="F2255" s="156"/>
      <c r="G2255" s="157"/>
      <c r="H2255" s="158">
        <f t="shared" ref="H2255:J2255" si="921">H2217</f>
        <v>0</v>
      </c>
      <c r="I2255" s="159">
        <f t="shared" si="921"/>
        <v>0</v>
      </c>
      <c r="J2255" s="159">
        <f t="shared" si="921"/>
        <v>0</v>
      </c>
      <c r="K2255" s="160">
        <f t="shared" si="914"/>
        <v>0</v>
      </c>
      <c r="L2255" s="149"/>
    </row>
    <row r="2256" spans="1:12" s="5" customFormat="1" ht="14.1" customHeight="1" x14ac:dyDescent="0.25">
      <c r="A2256" s="155">
        <v>5</v>
      </c>
      <c r="B2256" s="193">
        <f t="shared" ref="B2256:D2256" si="922">B2218</f>
        <v>0</v>
      </c>
      <c r="C2256" s="193">
        <f t="shared" si="922"/>
        <v>0</v>
      </c>
      <c r="D2256" s="286">
        <f t="shared" si="922"/>
        <v>0</v>
      </c>
      <c r="E2256" s="310">
        <f t="shared" si="916"/>
        <v>0</v>
      </c>
      <c r="F2256" s="156"/>
      <c r="G2256" s="157"/>
      <c r="H2256" s="158">
        <f t="shared" ref="H2256:J2256" si="923">H2218</f>
        <v>0</v>
      </c>
      <c r="I2256" s="159">
        <f t="shared" si="923"/>
        <v>0</v>
      </c>
      <c r="J2256" s="159">
        <f t="shared" si="923"/>
        <v>0</v>
      </c>
      <c r="K2256" s="160">
        <f t="shared" si="914"/>
        <v>0</v>
      </c>
      <c r="L2256" s="149"/>
    </row>
    <row r="2257" spans="1:12" s="5" customFormat="1" ht="14.1" customHeight="1" x14ac:dyDescent="0.25">
      <c r="A2257" s="155">
        <v>6</v>
      </c>
      <c r="B2257" s="193">
        <f t="shared" ref="B2257:D2257" si="924">B2219</f>
        <v>0</v>
      </c>
      <c r="C2257" s="193">
        <f t="shared" si="924"/>
        <v>0</v>
      </c>
      <c r="D2257" s="286">
        <f t="shared" si="924"/>
        <v>0</v>
      </c>
      <c r="E2257" s="310">
        <f t="shared" si="916"/>
        <v>0</v>
      </c>
      <c r="F2257" s="156"/>
      <c r="G2257" s="157"/>
      <c r="H2257" s="158">
        <f t="shared" ref="H2257:J2257" si="925">H2219</f>
        <v>0</v>
      </c>
      <c r="I2257" s="159">
        <f t="shared" si="925"/>
        <v>0</v>
      </c>
      <c r="J2257" s="159">
        <f t="shared" si="925"/>
        <v>0</v>
      </c>
      <c r="K2257" s="160">
        <f t="shared" si="914"/>
        <v>0</v>
      </c>
      <c r="L2257" s="149"/>
    </row>
    <row r="2258" spans="1:12" s="5" customFormat="1" ht="14.1" customHeight="1" x14ac:dyDescent="0.25">
      <c r="A2258" s="155">
        <v>7</v>
      </c>
      <c r="B2258" s="193">
        <f t="shared" ref="B2258:D2258" si="926">B2220</f>
        <v>0</v>
      </c>
      <c r="C2258" s="193">
        <f t="shared" si="926"/>
        <v>0</v>
      </c>
      <c r="D2258" s="286">
        <f t="shared" si="926"/>
        <v>0</v>
      </c>
      <c r="E2258" s="310">
        <f t="shared" si="916"/>
        <v>0</v>
      </c>
      <c r="F2258" s="156"/>
      <c r="G2258" s="157"/>
      <c r="H2258" s="158">
        <f t="shared" ref="H2258:J2258" si="927">H2220</f>
        <v>0</v>
      </c>
      <c r="I2258" s="159">
        <f t="shared" si="927"/>
        <v>0</v>
      </c>
      <c r="J2258" s="159">
        <f t="shared" si="927"/>
        <v>0</v>
      </c>
      <c r="K2258" s="160">
        <f t="shared" si="914"/>
        <v>0</v>
      </c>
      <c r="L2258" s="149"/>
    </row>
    <row r="2259" spans="1:12" s="5" customFormat="1" ht="14.1" customHeight="1" x14ac:dyDescent="0.25">
      <c r="A2259" s="155">
        <v>8</v>
      </c>
      <c r="B2259" s="193">
        <f t="shared" ref="B2259:D2259" si="928">B2221</f>
        <v>0</v>
      </c>
      <c r="C2259" s="193">
        <f t="shared" si="928"/>
        <v>0</v>
      </c>
      <c r="D2259" s="286">
        <f t="shared" si="928"/>
        <v>0</v>
      </c>
      <c r="E2259" s="310">
        <f t="shared" si="916"/>
        <v>0</v>
      </c>
      <c r="F2259" s="156"/>
      <c r="G2259" s="157"/>
      <c r="H2259" s="158">
        <f t="shared" ref="H2259:J2259" si="929">H2221</f>
        <v>0</v>
      </c>
      <c r="I2259" s="159">
        <f t="shared" si="929"/>
        <v>0</v>
      </c>
      <c r="J2259" s="159">
        <f t="shared" si="929"/>
        <v>0</v>
      </c>
      <c r="K2259" s="160">
        <f t="shared" si="914"/>
        <v>0</v>
      </c>
      <c r="L2259" s="149"/>
    </row>
    <row r="2260" spans="1:12" s="5" customFormat="1" ht="14.1" customHeight="1" x14ac:dyDescent="0.25">
      <c r="A2260" s="155">
        <v>9</v>
      </c>
      <c r="B2260" s="193">
        <f t="shared" ref="B2260:D2260" si="930">B2222</f>
        <v>0</v>
      </c>
      <c r="C2260" s="193">
        <f t="shared" si="930"/>
        <v>0</v>
      </c>
      <c r="D2260" s="286">
        <f t="shared" si="930"/>
        <v>0</v>
      </c>
      <c r="E2260" s="310">
        <f t="shared" si="916"/>
        <v>0</v>
      </c>
      <c r="F2260" s="156"/>
      <c r="G2260" s="157"/>
      <c r="H2260" s="158">
        <f t="shared" ref="H2260:J2260" si="931">H2222</f>
        <v>0</v>
      </c>
      <c r="I2260" s="159">
        <f t="shared" si="931"/>
        <v>0</v>
      </c>
      <c r="J2260" s="159">
        <f t="shared" si="931"/>
        <v>0</v>
      </c>
      <c r="K2260" s="160">
        <f t="shared" si="914"/>
        <v>0</v>
      </c>
      <c r="L2260" s="149"/>
    </row>
    <row r="2261" spans="1:12" s="5" customFormat="1" ht="14.1" customHeight="1" x14ac:dyDescent="0.25">
      <c r="A2261" s="155">
        <v>10</v>
      </c>
      <c r="B2261" s="193">
        <f t="shared" ref="B2261:D2261" si="932">B2223</f>
        <v>0</v>
      </c>
      <c r="C2261" s="193">
        <f t="shared" si="932"/>
        <v>0</v>
      </c>
      <c r="D2261" s="286">
        <f t="shared" si="932"/>
        <v>0</v>
      </c>
      <c r="E2261" s="310">
        <f t="shared" si="916"/>
        <v>0</v>
      </c>
      <c r="F2261" s="156"/>
      <c r="G2261" s="157"/>
      <c r="H2261" s="158">
        <f t="shared" ref="H2261:J2261" si="933">H2223</f>
        <v>0</v>
      </c>
      <c r="I2261" s="159">
        <f t="shared" si="933"/>
        <v>0</v>
      </c>
      <c r="J2261" s="159">
        <f t="shared" si="933"/>
        <v>0</v>
      </c>
      <c r="K2261" s="160">
        <f t="shared" si="914"/>
        <v>0</v>
      </c>
      <c r="L2261" s="149"/>
    </row>
    <row r="2262" spans="1:12" s="5" customFormat="1" ht="14.1" customHeight="1" x14ac:dyDescent="0.25">
      <c r="A2262" s="155">
        <v>11</v>
      </c>
      <c r="B2262" s="193">
        <f t="shared" ref="B2262:D2262" si="934">B2224</f>
        <v>0</v>
      </c>
      <c r="C2262" s="193">
        <f t="shared" si="934"/>
        <v>0</v>
      </c>
      <c r="D2262" s="286">
        <f t="shared" si="934"/>
        <v>0</v>
      </c>
      <c r="E2262" s="310">
        <f t="shared" si="916"/>
        <v>0</v>
      </c>
      <c r="F2262" s="156"/>
      <c r="G2262" s="157"/>
      <c r="H2262" s="158">
        <f t="shared" ref="H2262:J2262" si="935">H2224</f>
        <v>0</v>
      </c>
      <c r="I2262" s="159">
        <f t="shared" si="935"/>
        <v>0</v>
      </c>
      <c r="J2262" s="159">
        <f t="shared" si="935"/>
        <v>0</v>
      </c>
      <c r="K2262" s="160">
        <f t="shared" si="914"/>
        <v>0</v>
      </c>
      <c r="L2262" s="149"/>
    </row>
    <row r="2263" spans="1:12" s="5" customFormat="1" ht="14.1" customHeight="1" x14ac:dyDescent="0.25">
      <c r="A2263" s="155">
        <v>12</v>
      </c>
      <c r="B2263" s="193">
        <f t="shared" ref="B2263:D2263" si="936">B2225</f>
        <v>0</v>
      </c>
      <c r="C2263" s="193">
        <f t="shared" si="936"/>
        <v>0</v>
      </c>
      <c r="D2263" s="286">
        <f t="shared" si="936"/>
        <v>0</v>
      </c>
      <c r="E2263" s="310">
        <f t="shared" si="916"/>
        <v>0</v>
      </c>
      <c r="F2263" s="156"/>
      <c r="G2263" s="157"/>
      <c r="H2263" s="158">
        <f t="shared" ref="H2263:J2263" si="937">H2225</f>
        <v>0</v>
      </c>
      <c r="I2263" s="159">
        <f t="shared" si="937"/>
        <v>0</v>
      </c>
      <c r="J2263" s="159">
        <f t="shared" si="937"/>
        <v>0</v>
      </c>
      <c r="K2263" s="160">
        <f t="shared" si="914"/>
        <v>0</v>
      </c>
      <c r="L2263" s="149"/>
    </row>
    <row r="2264" spans="1:12" s="5" customFormat="1" ht="14.1" customHeight="1" x14ac:dyDescent="0.25">
      <c r="A2264" s="155">
        <v>13</v>
      </c>
      <c r="B2264" s="193">
        <f t="shared" ref="B2264:D2264" si="938">B2226</f>
        <v>0</v>
      </c>
      <c r="C2264" s="193">
        <f t="shared" si="938"/>
        <v>0</v>
      </c>
      <c r="D2264" s="286">
        <f t="shared" si="938"/>
        <v>0</v>
      </c>
      <c r="E2264" s="310">
        <f t="shared" si="916"/>
        <v>0</v>
      </c>
      <c r="F2264" s="156"/>
      <c r="G2264" s="157"/>
      <c r="H2264" s="158">
        <f t="shared" ref="H2264:J2264" si="939">H2226</f>
        <v>0</v>
      </c>
      <c r="I2264" s="159">
        <f t="shared" si="939"/>
        <v>0</v>
      </c>
      <c r="J2264" s="159">
        <f t="shared" si="939"/>
        <v>0</v>
      </c>
      <c r="K2264" s="160">
        <f t="shared" si="914"/>
        <v>0</v>
      </c>
      <c r="L2264" s="149"/>
    </row>
    <row r="2265" spans="1:12" s="5" customFormat="1" ht="14.1" customHeight="1" x14ac:dyDescent="0.25">
      <c r="A2265" s="155">
        <v>14</v>
      </c>
      <c r="B2265" s="193">
        <f t="shared" ref="B2265:D2265" si="940">B2227</f>
        <v>0</v>
      </c>
      <c r="C2265" s="193">
        <f t="shared" si="940"/>
        <v>0</v>
      </c>
      <c r="D2265" s="286">
        <f t="shared" si="940"/>
        <v>0</v>
      </c>
      <c r="E2265" s="310">
        <f t="shared" si="916"/>
        <v>0</v>
      </c>
      <c r="F2265" s="156"/>
      <c r="G2265" s="157"/>
      <c r="H2265" s="158">
        <f t="shared" ref="H2265:J2265" si="941">H2227</f>
        <v>0</v>
      </c>
      <c r="I2265" s="159">
        <f t="shared" si="941"/>
        <v>0</v>
      </c>
      <c r="J2265" s="159">
        <f t="shared" si="941"/>
        <v>0</v>
      </c>
      <c r="K2265" s="160">
        <f t="shared" si="914"/>
        <v>0</v>
      </c>
      <c r="L2265" s="149"/>
    </row>
    <row r="2266" spans="1:12" s="5" customFormat="1" ht="14.1" customHeight="1" x14ac:dyDescent="0.25">
      <c r="A2266" s="155">
        <v>15</v>
      </c>
      <c r="B2266" s="193">
        <f t="shared" ref="B2266:D2266" si="942">B2228</f>
        <v>0</v>
      </c>
      <c r="C2266" s="193">
        <f t="shared" si="942"/>
        <v>0</v>
      </c>
      <c r="D2266" s="286">
        <f t="shared" si="942"/>
        <v>0</v>
      </c>
      <c r="E2266" s="310">
        <f t="shared" si="916"/>
        <v>0</v>
      </c>
      <c r="F2266" s="156"/>
      <c r="G2266" s="157"/>
      <c r="H2266" s="158">
        <f t="shared" ref="H2266:J2266" si="943">H2228</f>
        <v>0</v>
      </c>
      <c r="I2266" s="159">
        <f t="shared" si="943"/>
        <v>0</v>
      </c>
      <c r="J2266" s="159">
        <f t="shared" si="943"/>
        <v>0</v>
      </c>
      <c r="K2266" s="160">
        <f t="shared" si="914"/>
        <v>0</v>
      </c>
      <c r="L2266" s="149"/>
    </row>
    <row r="2267" spans="1:12" s="5" customFormat="1" ht="14.1" customHeight="1" x14ac:dyDescent="0.25">
      <c r="A2267" s="155">
        <v>16</v>
      </c>
      <c r="B2267" s="193">
        <f t="shared" ref="B2267:D2267" si="944">B2229</f>
        <v>0</v>
      </c>
      <c r="C2267" s="193">
        <f t="shared" si="944"/>
        <v>0</v>
      </c>
      <c r="D2267" s="286">
        <f t="shared" si="944"/>
        <v>0</v>
      </c>
      <c r="E2267" s="310">
        <f t="shared" si="916"/>
        <v>0</v>
      </c>
      <c r="F2267" s="156"/>
      <c r="G2267" s="157"/>
      <c r="H2267" s="158">
        <f t="shared" ref="H2267:J2267" si="945">H2229</f>
        <v>0</v>
      </c>
      <c r="I2267" s="159">
        <f t="shared" si="945"/>
        <v>0</v>
      </c>
      <c r="J2267" s="159">
        <f t="shared" si="945"/>
        <v>0</v>
      </c>
      <c r="K2267" s="160">
        <f t="shared" si="914"/>
        <v>0</v>
      </c>
      <c r="L2267" s="149"/>
    </row>
    <row r="2268" spans="1:12" s="5" customFormat="1" ht="9.9499999999999993" customHeight="1" x14ac:dyDescent="0.25">
      <c r="A2268" s="132"/>
      <c r="B2268" s="229"/>
      <c r="C2268" s="229"/>
      <c r="D2268" s="287"/>
      <c r="E2268" s="312"/>
      <c r="F2268" s="161"/>
      <c r="G2268" s="162"/>
      <c r="H2268" s="163"/>
      <c r="I2268" s="164"/>
      <c r="J2268" s="164"/>
      <c r="K2268" s="165"/>
      <c r="L2268" s="149"/>
    </row>
    <row r="2269" spans="1:12" s="5" customFormat="1" ht="5.0999999999999996" customHeight="1" x14ac:dyDescent="0.25">
      <c r="A2269" s="132"/>
      <c r="B2269" s="230"/>
      <c r="C2269" s="230"/>
      <c r="D2269" s="235"/>
      <c r="E2269" s="313"/>
      <c r="F2269" s="167"/>
      <c r="G2269" s="167"/>
      <c r="H2269" s="167"/>
      <c r="I2269" s="168"/>
      <c r="J2269" s="383"/>
      <c r="K2269" s="358"/>
      <c r="L2269" s="133"/>
    </row>
    <row r="2270" spans="1:12" s="5" customFormat="1" ht="16.5" customHeight="1" x14ac:dyDescent="0.3">
      <c r="A2270" s="132"/>
      <c r="B2270" s="231"/>
      <c r="C2270" s="231"/>
      <c r="D2270" s="267"/>
      <c r="E2270" s="309"/>
      <c r="F2270" s="133"/>
      <c r="G2270" s="133"/>
      <c r="H2270" s="133"/>
      <c r="I2270" s="169" t="s">
        <v>14</v>
      </c>
      <c r="J2270" s="384">
        <f>SUM(K2252:K2267)</f>
        <v>5943000</v>
      </c>
      <c r="K2270" s="385"/>
      <c r="L2270" s="149"/>
    </row>
    <row r="2271" spans="1:12" s="5" customFormat="1" ht="5.0999999999999996" customHeight="1" x14ac:dyDescent="0.3">
      <c r="A2271" s="132"/>
      <c r="B2271" s="231"/>
      <c r="C2271" s="231"/>
      <c r="D2271" s="267"/>
      <c r="E2271" s="309"/>
      <c r="F2271" s="133"/>
      <c r="G2271" s="133"/>
      <c r="H2271" s="133"/>
      <c r="I2271" s="170"/>
      <c r="J2271" s="386"/>
      <c r="K2271" s="386"/>
      <c r="L2271" s="133"/>
    </row>
    <row r="2272" spans="1:12" s="5" customFormat="1" ht="16.5" customHeight="1" x14ac:dyDescent="0.3">
      <c r="A2272" s="132"/>
      <c r="B2272" s="231"/>
      <c r="C2272" s="231"/>
      <c r="D2272" s="267"/>
      <c r="E2272" s="309"/>
      <c r="F2272" s="133"/>
      <c r="G2272" s="133"/>
      <c r="H2272" s="133"/>
      <c r="I2272" s="169" t="s">
        <v>15</v>
      </c>
      <c r="J2272" s="171">
        <f>J2234</f>
        <v>0</v>
      </c>
      <c r="K2272" s="172">
        <f>J2270*J2272</f>
        <v>0</v>
      </c>
      <c r="L2272" s="173"/>
    </row>
    <row r="2273" spans="1:12" s="5" customFormat="1" ht="5.0999999999999996" customHeight="1" x14ac:dyDescent="0.3">
      <c r="A2273" s="132"/>
      <c r="B2273" s="231"/>
      <c r="C2273" s="231"/>
      <c r="D2273" s="267"/>
      <c r="E2273" s="309"/>
      <c r="F2273" s="133"/>
      <c r="G2273" s="133"/>
      <c r="H2273" s="133"/>
      <c r="I2273" s="170"/>
      <c r="J2273" s="358"/>
      <c r="K2273" s="358"/>
      <c r="L2273" s="133"/>
    </row>
    <row r="2274" spans="1:12" s="5" customFormat="1" ht="16.5" customHeight="1" x14ac:dyDescent="0.3">
      <c r="A2274" s="132"/>
      <c r="B2274" s="232" t="s">
        <v>16</v>
      </c>
      <c r="C2274" s="232"/>
      <c r="D2274" s="267"/>
      <c r="E2274" s="309" t="s">
        <v>17</v>
      </c>
      <c r="F2274" s="133"/>
      <c r="G2274" s="133"/>
      <c r="H2274" s="133"/>
      <c r="I2274" s="169" t="s">
        <v>27</v>
      </c>
      <c r="J2274" s="356">
        <f>((J2270/1.11)+(K2272/1.11))*11%</f>
        <v>588945.94594594592</v>
      </c>
      <c r="K2274" s="357"/>
      <c r="L2274" s="174"/>
    </row>
    <row r="2275" spans="1:12" s="5" customFormat="1" ht="5.0999999999999996" customHeight="1" x14ac:dyDescent="0.3">
      <c r="A2275" s="132"/>
      <c r="B2275" s="231"/>
      <c r="C2275" s="231"/>
      <c r="D2275" s="267"/>
      <c r="E2275" s="309"/>
      <c r="F2275" s="133"/>
      <c r="G2275" s="133"/>
      <c r="H2275" s="133"/>
      <c r="I2275" s="170"/>
      <c r="J2275" s="358"/>
      <c r="K2275" s="358"/>
      <c r="L2275" s="133"/>
    </row>
    <row r="2276" spans="1:12" s="5" customFormat="1" ht="16.5" customHeight="1" x14ac:dyDescent="0.3">
      <c r="A2276" s="132"/>
      <c r="B2276" s="233"/>
      <c r="C2276" s="253"/>
      <c r="D2276" s="267"/>
      <c r="E2276" s="309"/>
      <c r="F2276" s="133"/>
      <c r="G2276" s="133"/>
      <c r="H2276" s="133"/>
      <c r="I2276" s="169" t="s">
        <v>18</v>
      </c>
      <c r="J2276" s="175"/>
      <c r="K2276" s="176">
        <f>J2270-K2272</f>
        <v>5943000</v>
      </c>
      <c r="L2276" s="174"/>
    </row>
    <row r="2277" spans="1:12" s="5" customFormat="1" ht="7.5" customHeight="1" x14ac:dyDescent="0.25">
      <c r="A2277" s="177"/>
      <c r="B2277" s="234"/>
      <c r="C2277" s="234"/>
      <c r="D2277" s="235"/>
      <c r="E2277" s="314"/>
      <c r="F2277" s="318"/>
      <c r="G2277" s="133"/>
      <c r="H2277" s="133"/>
      <c r="I2277" s="179"/>
      <c r="J2277" s="178"/>
      <c r="K2277" s="318"/>
      <c r="L2277" s="167"/>
    </row>
    <row r="2278" spans="1:12" s="5" customFormat="1" ht="13.5" customHeight="1" x14ac:dyDescent="0.25">
      <c r="A2278" s="132"/>
      <c r="B2278" s="235" t="s">
        <v>19</v>
      </c>
      <c r="C2278" s="234"/>
      <c r="D2278" s="235"/>
      <c r="E2278" s="309"/>
      <c r="F2278" s="133"/>
      <c r="G2278" s="133"/>
      <c r="H2278" s="184"/>
      <c r="I2278" s="185" t="s">
        <v>29</v>
      </c>
      <c r="J2278" s="359" t="str">
        <f>J2240</f>
        <v>NOVI / CONDRO</v>
      </c>
      <c r="K2278" s="360"/>
      <c r="L2278" s="133"/>
    </row>
    <row r="2279" spans="1:12" s="5" customFormat="1" ht="13.5" customHeight="1" x14ac:dyDescent="0.25">
      <c r="A2279" s="177"/>
      <c r="B2279" s="236"/>
      <c r="C2279" s="254"/>
      <c r="D2279" s="235"/>
      <c r="E2279" s="309"/>
      <c r="F2279" s="133"/>
      <c r="G2279" s="133"/>
      <c r="H2279" s="184"/>
      <c r="I2279" s="186" t="s">
        <v>28</v>
      </c>
      <c r="J2279" s="359" t="str">
        <f>J2241</f>
        <v xml:space="preserve"> </v>
      </c>
      <c r="K2279" s="360"/>
      <c r="L2279" s="167"/>
    </row>
    <row r="2280" spans="1:12" s="5" customFormat="1" ht="7.5" customHeight="1" x14ac:dyDescent="0.25">
      <c r="A2280" s="177"/>
      <c r="B2280" s="236"/>
      <c r="C2280" s="254"/>
      <c r="D2280" s="235"/>
      <c r="E2280" s="309"/>
      <c r="F2280" s="133"/>
      <c r="G2280" s="133"/>
      <c r="H2280" s="184"/>
      <c r="I2280" s="186"/>
      <c r="J2280" s="190"/>
      <c r="K2280" s="190"/>
      <c r="L2280" s="167"/>
    </row>
    <row r="2281" spans="1:12" ht="7.5" customHeight="1" x14ac:dyDescent="0.25">
      <c r="A2281" s="1"/>
      <c r="I2281" s="3"/>
      <c r="J2281" s="3"/>
    </row>
    <row r="2282" spans="1:12" s="5" customFormat="1" ht="16.5" customHeight="1" x14ac:dyDescent="0.3">
      <c r="A2282" s="4"/>
      <c r="B2282" s="195" t="s">
        <v>0</v>
      </c>
      <c r="C2282" s="237"/>
      <c r="D2282" s="270" t="s">
        <v>1</v>
      </c>
      <c r="E2282" s="315">
        <f>E2168+1</f>
        <v>22090021</v>
      </c>
      <c r="G2282" s="6" t="s">
        <v>2</v>
      </c>
      <c r="H2282" s="387" t="s">
        <v>45</v>
      </c>
      <c r="I2282" s="387"/>
      <c r="J2282" s="387"/>
      <c r="K2282" s="388"/>
      <c r="L2282" s="7"/>
    </row>
    <row r="2283" spans="1:12" s="5" customFormat="1" ht="7.5" customHeight="1" x14ac:dyDescent="0.3">
      <c r="A2283" s="4"/>
      <c r="B2283" s="196"/>
      <c r="C2283" s="238"/>
      <c r="D2283" s="255"/>
      <c r="E2283" s="290"/>
      <c r="F2283" s="391" t="s">
        <v>3</v>
      </c>
      <c r="G2283" s="8"/>
      <c r="H2283" s="389"/>
      <c r="I2283" s="389"/>
      <c r="J2283" s="389"/>
      <c r="K2283" s="390"/>
      <c r="L2283" s="7"/>
    </row>
    <row r="2284" spans="1:12" s="5" customFormat="1" ht="16.5" customHeight="1" x14ac:dyDescent="0.3">
      <c r="A2284" s="4"/>
      <c r="B2284" s="195" t="s">
        <v>4</v>
      </c>
      <c r="C2284" s="237"/>
      <c r="D2284" s="392">
        <v>44820</v>
      </c>
      <c r="E2284" s="393"/>
      <c r="F2284" s="391"/>
      <c r="G2284" s="9"/>
      <c r="H2284" s="394" t="s">
        <v>46</v>
      </c>
      <c r="I2284" s="394"/>
      <c r="J2284" s="394"/>
      <c r="K2284" s="395"/>
      <c r="L2284" s="9"/>
    </row>
    <row r="2285" spans="1:12" s="5" customFormat="1" ht="7.5" customHeight="1" x14ac:dyDescent="0.3">
      <c r="A2285" s="4"/>
      <c r="B2285" s="196"/>
      <c r="C2285" s="238"/>
      <c r="D2285" s="255"/>
      <c r="E2285" s="290"/>
      <c r="F2285" s="391"/>
      <c r="G2285" s="9"/>
      <c r="H2285" s="396" t="s">
        <v>47</v>
      </c>
      <c r="I2285" s="396"/>
      <c r="J2285" s="396"/>
      <c r="K2285" s="397"/>
      <c r="L2285" s="10"/>
    </row>
    <row r="2286" spans="1:12" s="5" customFormat="1" ht="16.5" customHeight="1" x14ac:dyDescent="0.4">
      <c r="A2286" s="4"/>
      <c r="B2286" s="195" t="s">
        <v>5</v>
      </c>
      <c r="C2286" s="237"/>
      <c r="D2286" s="271" t="s">
        <v>124</v>
      </c>
      <c r="E2286" s="289"/>
      <c r="F2286" s="11"/>
      <c r="G2286" s="12"/>
      <c r="H2286" s="398"/>
      <c r="I2286" s="398"/>
      <c r="J2286" s="398"/>
      <c r="K2286" s="399"/>
      <c r="L2286" s="10"/>
    </row>
    <row r="2287" spans="1:12" s="5" customFormat="1" ht="7.5" customHeight="1" x14ac:dyDescent="0.45">
      <c r="A2287" s="4"/>
      <c r="B2287" s="197"/>
      <c r="C2287" s="239"/>
      <c r="D2287" s="259"/>
      <c r="E2287" s="291"/>
      <c r="F2287" s="13"/>
      <c r="I2287" s="14"/>
      <c r="J2287" s="14"/>
      <c r="K2287" s="15"/>
    </row>
    <row r="2288" spans="1:12" s="5" customFormat="1" ht="14.25" thickBot="1" x14ac:dyDescent="0.3">
      <c r="A2288" s="4"/>
      <c r="B2288" s="198" t="s">
        <v>6</v>
      </c>
      <c r="C2288" s="198" t="s">
        <v>7</v>
      </c>
      <c r="D2288" s="272" t="s">
        <v>8</v>
      </c>
      <c r="E2288" s="260"/>
      <c r="F2288" s="17" t="s">
        <v>9</v>
      </c>
      <c r="G2288" s="18"/>
      <c r="H2288" s="16" t="s">
        <v>10</v>
      </c>
      <c r="I2288" s="19" t="s">
        <v>11</v>
      </c>
      <c r="J2288" s="19" t="s">
        <v>12</v>
      </c>
      <c r="K2288" s="20" t="s">
        <v>13</v>
      </c>
      <c r="L2288" s="21"/>
    </row>
    <row r="2289" spans="1:12" s="5" customFormat="1" ht="9.9499999999999993" customHeight="1" thickTop="1" x14ac:dyDescent="0.25">
      <c r="A2289" s="4"/>
      <c r="B2289" s="199"/>
      <c r="C2289" s="240"/>
      <c r="D2289" s="273"/>
      <c r="E2289" s="261"/>
      <c r="F2289" s="23"/>
      <c r="G2289" s="24"/>
      <c r="H2289" s="22"/>
      <c r="I2289" s="25"/>
      <c r="J2289" s="25"/>
      <c r="K2289" s="26"/>
      <c r="L2289" s="21"/>
    </row>
    <row r="2290" spans="1:12" s="5" customFormat="1" ht="14.1" customHeight="1" x14ac:dyDescent="0.25">
      <c r="A2290" s="27">
        <v>1</v>
      </c>
      <c r="B2290" s="200">
        <v>60</v>
      </c>
      <c r="C2290" s="200" t="s">
        <v>34</v>
      </c>
      <c r="D2290" s="274">
        <v>1</v>
      </c>
      <c r="E2290" s="292" t="s">
        <v>125</v>
      </c>
      <c r="F2290" s="28"/>
      <c r="G2290" s="29"/>
      <c r="H2290" s="30">
        <v>55200</v>
      </c>
      <c r="I2290" s="31">
        <v>0.125</v>
      </c>
      <c r="J2290" s="31"/>
      <c r="K2290" s="32">
        <f t="shared" ref="K2290:K2305" si="946">(B2290*H2290-((B2290*H2290)*I2290))-((B2290*H2290-((B2290*H2290)*I2290))*J2290)</f>
        <v>2898000</v>
      </c>
      <c r="L2290" s="21"/>
    </row>
    <row r="2291" spans="1:12" s="5" customFormat="1" ht="14.1" customHeight="1" x14ac:dyDescent="0.25">
      <c r="A2291" s="27">
        <v>2</v>
      </c>
      <c r="B2291" s="200">
        <v>360</v>
      </c>
      <c r="C2291" s="200" t="s">
        <v>34</v>
      </c>
      <c r="D2291" s="274">
        <v>5</v>
      </c>
      <c r="E2291" s="292" t="s">
        <v>127</v>
      </c>
      <c r="F2291" s="28"/>
      <c r="G2291" s="29"/>
      <c r="H2291" s="30">
        <v>34500</v>
      </c>
      <c r="I2291" s="31">
        <v>0.125</v>
      </c>
      <c r="J2291" s="31"/>
      <c r="K2291" s="32">
        <f t="shared" si="946"/>
        <v>10867500</v>
      </c>
      <c r="L2291" s="21"/>
    </row>
    <row r="2292" spans="1:12" s="5" customFormat="1" ht="14.1" customHeight="1" x14ac:dyDescent="0.25">
      <c r="A2292" s="27">
        <v>3</v>
      </c>
      <c r="B2292" s="200">
        <v>576</v>
      </c>
      <c r="C2292" s="200" t="s">
        <v>34</v>
      </c>
      <c r="D2292" s="274">
        <v>4</v>
      </c>
      <c r="E2292" s="292" t="s">
        <v>126</v>
      </c>
      <c r="F2292" s="28"/>
      <c r="G2292" s="29"/>
      <c r="H2292" s="30">
        <v>17100</v>
      </c>
      <c r="I2292" s="31">
        <v>0.125</v>
      </c>
      <c r="J2292" s="31"/>
      <c r="K2292" s="32">
        <f t="shared" si="946"/>
        <v>8618400</v>
      </c>
      <c r="L2292" s="21"/>
    </row>
    <row r="2293" spans="1:12" s="5" customFormat="1" ht="14.1" customHeight="1" x14ac:dyDescent="0.25">
      <c r="A2293" s="27">
        <v>4</v>
      </c>
      <c r="B2293" s="200"/>
      <c r="C2293" s="200"/>
      <c r="D2293" s="274"/>
      <c r="E2293" s="292"/>
      <c r="F2293" s="28"/>
      <c r="G2293" s="29"/>
      <c r="H2293" s="30"/>
      <c r="I2293" s="31"/>
      <c r="J2293" s="31"/>
      <c r="K2293" s="32">
        <f t="shared" si="946"/>
        <v>0</v>
      </c>
      <c r="L2293" s="21"/>
    </row>
    <row r="2294" spans="1:12" s="5" customFormat="1" ht="14.1" customHeight="1" x14ac:dyDescent="0.25">
      <c r="A2294" s="27">
        <v>5</v>
      </c>
      <c r="B2294" s="200"/>
      <c r="C2294" s="200"/>
      <c r="D2294" s="274"/>
      <c r="E2294" s="292"/>
      <c r="F2294" s="28"/>
      <c r="G2294" s="29"/>
      <c r="H2294" s="30"/>
      <c r="I2294" s="31"/>
      <c r="J2294" s="31"/>
      <c r="K2294" s="32">
        <f t="shared" si="946"/>
        <v>0</v>
      </c>
      <c r="L2294" s="21"/>
    </row>
    <row r="2295" spans="1:12" s="5" customFormat="1" ht="14.1" customHeight="1" x14ac:dyDescent="0.25">
      <c r="A2295" s="27">
        <v>6</v>
      </c>
      <c r="B2295" s="200"/>
      <c r="C2295" s="200"/>
      <c r="D2295" s="274"/>
      <c r="E2295" s="292"/>
      <c r="F2295" s="28"/>
      <c r="G2295" s="29"/>
      <c r="H2295" s="30"/>
      <c r="I2295" s="31"/>
      <c r="J2295" s="31"/>
      <c r="K2295" s="32">
        <f t="shared" si="946"/>
        <v>0</v>
      </c>
      <c r="L2295" s="21"/>
    </row>
    <row r="2296" spans="1:12" s="5" customFormat="1" ht="14.1" customHeight="1" x14ac:dyDescent="0.25">
      <c r="A2296" s="27">
        <v>7</v>
      </c>
      <c r="B2296" s="200"/>
      <c r="C2296" s="200"/>
      <c r="D2296" s="274"/>
      <c r="E2296" s="292"/>
      <c r="F2296" s="28"/>
      <c r="G2296" s="29"/>
      <c r="H2296" s="30"/>
      <c r="I2296" s="31"/>
      <c r="J2296" s="31"/>
      <c r="K2296" s="32">
        <f t="shared" si="946"/>
        <v>0</v>
      </c>
      <c r="L2296" s="21"/>
    </row>
    <row r="2297" spans="1:12" s="5" customFormat="1" ht="14.1" customHeight="1" x14ac:dyDescent="0.25">
      <c r="A2297" s="27">
        <v>8</v>
      </c>
      <c r="B2297" s="200"/>
      <c r="C2297" s="200"/>
      <c r="D2297" s="274"/>
      <c r="E2297" s="293"/>
      <c r="F2297" s="28"/>
      <c r="G2297" s="29"/>
      <c r="H2297" s="30"/>
      <c r="I2297" s="31"/>
      <c r="J2297" s="31"/>
      <c r="K2297" s="32">
        <f t="shared" si="946"/>
        <v>0</v>
      </c>
      <c r="L2297" s="21"/>
    </row>
    <row r="2298" spans="1:12" s="5" customFormat="1" ht="14.1" customHeight="1" x14ac:dyDescent="0.25">
      <c r="A2298" s="27">
        <v>9</v>
      </c>
      <c r="B2298" s="200"/>
      <c r="C2298" s="200"/>
      <c r="D2298" s="274"/>
      <c r="E2298" s="292"/>
      <c r="F2298" s="28"/>
      <c r="G2298" s="29"/>
      <c r="H2298" s="30"/>
      <c r="I2298" s="31"/>
      <c r="J2298" s="31"/>
      <c r="K2298" s="32">
        <f t="shared" si="946"/>
        <v>0</v>
      </c>
      <c r="L2298" s="21"/>
    </row>
    <row r="2299" spans="1:12" s="5" customFormat="1" ht="14.1" customHeight="1" x14ac:dyDescent="0.25">
      <c r="A2299" s="27">
        <v>10</v>
      </c>
      <c r="B2299" s="200"/>
      <c r="C2299" s="200"/>
      <c r="D2299" s="274"/>
      <c r="E2299" s="292"/>
      <c r="F2299" s="28"/>
      <c r="G2299" s="29"/>
      <c r="H2299" s="30"/>
      <c r="I2299" s="31"/>
      <c r="J2299" s="31"/>
      <c r="K2299" s="32">
        <f t="shared" si="946"/>
        <v>0</v>
      </c>
      <c r="L2299" s="21"/>
    </row>
    <row r="2300" spans="1:12" s="5" customFormat="1" ht="14.1" customHeight="1" x14ac:dyDescent="0.25">
      <c r="A2300" s="27">
        <v>11</v>
      </c>
      <c r="B2300" s="200"/>
      <c r="C2300" s="200"/>
      <c r="D2300" s="274"/>
      <c r="E2300" s="292"/>
      <c r="F2300" s="28"/>
      <c r="G2300" s="29"/>
      <c r="H2300" s="30"/>
      <c r="I2300" s="31"/>
      <c r="J2300" s="31"/>
      <c r="K2300" s="32">
        <f t="shared" si="946"/>
        <v>0</v>
      </c>
      <c r="L2300" s="21"/>
    </row>
    <row r="2301" spans="1:12" s="5" customFormat="1" ht="14.1" customHeight="1" x14ac:dyDescent="0.25">
      <c r="A2301" s="27">
        <v>12</v>
      </c>
      <c r="B2301" s="200"/>
      <c r="C2301" s="200"/>
      <c r="D2301" s="274"/>
      <c r="E2301" s="292"/>
      <c r="F2301" s="28"/>
      <c r="G2301" s="29"/>
      <c r="H2301" s="30"/>
      <c r="I2301" s="31"/>
      <c r="J2301" s="31"/>
      <c r="K2301" s="32">
        <f t="shared" si="946"/>
        <v>0</v>
      </c>
      <c r="L2301" s="21"/>
    </row>
    <row r="2302" spans="1:12" s="5" customFormat="1" ht="14.1" customHeight="1" x14ac:dyDescent="0.25">
      <c r="A2302" s="27">
        <v>13</v>
      </c>
      <c r="B2302" s="200"/>
      <c r="C2302" s="200"/>
      <c r="D2302" s="274"/>
      <c r="E2302" s="292"/>
      <c r="F2302" s="28"/>
      <c r="G2302" s="29"/>
      <c r="H2302" s="30"/>
      <c r="I2302" s="31"/>
      <c r="J2302" s="31"/>
      <c r="K2302" s="32">
        <f t="shared" si="946"/>
        <v>0</v>
      </c>
      <c r="L2302" s="21"/>
    </row>
    <row r="2303" spans="1:12" s="5" customFormat="1" ht="14.1" customHeight="1" x14ac:dyDescent="0.25">
      <c r="A2303" s="27">
        <v>14</v>
      </c>
      <c r="B2303" s="200"/>
      <c r="C2303" s="200"/>
      <c r="D2303" s="274"/>
      <c r="E2303" s="292"/>
      <c r="F2303" s="28"/>
      <c r="G2303" s="29"/>
      <c r="H2303" s="30"/>
      <c r="I2303" s="31"/>
      <c r="J2303" s="31"/>
      <c r="K2303" s="32">
        <f t="shared" si="946"/>
        <v>0</v>
      </c>
      <c r="L2303" s="21"/>
    </row>
    <row r="2304" spans="1:12" s="5" customFormat="1" ht="14.1" customHeight="1" x14ac:dyDescent="0.25">
      <c r="A2304" s="27">
        <v>15</v>
      </c>
      <c r="B2304" s="200"/>
      <c r="C2304" s="200"/>
      <c r="D2304" s="274"/>
      <c r="E2304" s="292"/>
      <c r="F2304" s="28"/>
      <c r="G2304" s="29"/>
      <c r="H2304" s="30"/>
      <c r="I2304" s="31"/>
      <c r="J2304" s="31"/>
      <c r="K2304" s="32">
        <f t="shared" si="946"/>
        <v>0</v>
      </c>
      <c r="L2304" s="21"/>
    </row>
    <row r="2305" spans="1:12" s="5" customFormat="1" ht="14.1" customHeight="1" x14ac:dyDescent="0.25">
      <c r="A2305" s="27">
        <v>16</v>
      </c>
      <c r="B2305" s="200"/>
      <c r="C2305" s="200"/>
      <c r="D2305" s="274"/>
      <c r="E2305" s="293"/>
      <c r="F2305" s="28"/>
      <c r="G2305" s="29"/>
      <c r="H2305" s="30"/>
      <c r="I2305" s="31"/>
      <c r="J2305" s="31"/>
      <c r="K2305" s="32">
        <f t="shared" si="946"/>
        <v>0</v>
      </c>
      <c r="L2305" s="21"/>
    </row>
    <row r="2306" spans="1:12" s="5" customFormat="1" ht="9.9499999999999993" customHeight="1" x14ac:dyDescent="0.25">
      <c r="A2306" s="4"/>
      <c r="B2306" s="201"/>
      <c r="C2306" s="201"/>
      <c r="D2306" s="275"/>
      <c r="E2306" s="294"/>
      <c r="F2306" s="33"/>
      <c r="G2306" s="34"/>
      <c r="H2306" s="35"/>
      <c r="I2306" s="36"/>
      <c r="J2306" s="36"/>
      <c r="K2306" s="37"/>
      <c r="L2306" s="21"/>
    </row>
    <row r="2307" spans="1:12" s="5" customFormat="1" ht="5.0999999999999996" customHeight="1" x14ac:dyDescent="0.25">
      <c r="A2307" s="4"/>
      <c r="B2307" s="202"/>
      <c r="C2307" s="202"/>
      <c r="D2307" s="207"/>
      <c r="E2307" s="295"/>
      <c r="F2307" s="38"/>
      <c r="G2307" s="38"/>
      <c r="H2307" s="38"/>
      <c r="I2307" s="39"/>
      <c r="J2307" s="400"/>
      <c r="K2307" s="394"/>
    </row>
    <row r="2308" spans="1:12" s="5" customFormat="1" ht="16.5" customHeight="1" x14ac:dyDescent="0.3">
      <c r="A2308" s="4"/>
      <c r="B2308" s="203"/>
      <c r="C2308" s="203"/>
      <c r="D2308" s="259"/>
      <c r="E2308" s="291"/>
      <c r="I2308" s="40" t="s">
        <v>14</v>
      </c>
      <c r="J2308" s="401">
        <f>SUM(K2290:K2305)</f>
        <v>22383900</v>
      </c>
      <c r="K2308" s="402"/>
      <c r="L2308" s="21"/>
    </row>
    <row r="2309" spans="1:12" s="5" customFormat="1" ht="5.0999999999999996" customHeight="1" x14ac:dyDescent="0.3">
      <c r="A2309" s="4"/>
      <c r="B2309" s="203"/>
      <c r="C2309" s="203"/>
      <c r="D2309" s="259"/>
      <c r="E2309" s="291"/>
      <c r="I2309" s="41"/>
      <c r="J2309" s="403"/>
      <c r="K2309" s="403"/>
    </row>
    <row r="2310" spans="1:12" s="5" customFormat="1" ht="16.5" customHeight="1" x14ac:dyDescent="0.3">
      <c r="A2310" s="4"/>
      <c r="B2310" s="203"/>
      <c r="C2310" s="203"/>
      <c r="D2310" s="259"/>
      <c r="E2310" s="291"/>
      <c r="I2310" s="40" t="s">
        <v>15</v>
      </c>
      <c r="J2310" s="42"/>
      <c r="K2310" s="43">
        <f>J2308*J2310</f>
        <v>0</v>
      </c>
      <c r="L2310" s="44"/>
    </row>
    <row r="2311" spans="1:12" s="5" customFormat="1" ht="5.0999999999999996" customHeight="1" x14ac:dyDescent="0.3">
      <c r="A2311" s="4"/>
      <c r="B2311" s="203"/>
      <c r="C2311" s="203"/>
      <c r="D2311" s="259"/>
      <c r="E2311" s="291"/>
      <c r="I2311" s="41"/>
      <c r="J2311" s="394"/>
      <c r="K2311" s="394"/>
    </row>
    <row r="2312" spans="1:12" s="5" customFormat="1" ht="16.5" customHeight="1" x14ac:dyDescent="0.3">
      <c r="A2312" s="4"/>
      <c r="B2312" s="204" t="s">
        <v>16</v>
      </c>
      <c r="C2312" s="204"/>
      <c r="D2312" s="259"/>
      <c r="E2312" s="291" t="s">
        <v>17</v>
      </c>
      <c r="I2312" s="40" t="s">
        <v>27</v>
      </c>
      <c r="J2312" s="404">
        <f>((J2308/1.11)+(K2310/1.11))*11%</f>
        <v>2218224.3243243243</v>
      </c>
      <c r="K2312" s="405"/>
      <c r="L2312" s="45"/>
    </row>
    <row r="2313" spans="1:12" s="5" customFormat="1" ht="5.0999999999999996" customHeight="1" x14ac:dyDescent="0.3">
      <c r="A2313" s="4"/>
      <c r="B2313" s="203"/>
      <c r="C2313" s="203"/>
      <c r="D2313" s="259"/>
      <c r="E2313" s="291"/>
      <c r="I2313" s="41"/>
      <c r="J2313" s="394"/>
      <c r="K2313" s="394"/>
    </row>
    <row r="2314" spans="1:12" s="5" customFormat="1" ht="16.5" customHeight="1" x14ac:dyDescent="0.3">
      <c r="A2314" s="4"/>
      <c r="B2314" s="205"/>
      <c r="C2314" s="241"/>
      <c r="D2314" s="259"/>
      <c r="E2314" s="291"/>
      <c r="I2314" s="40" t="s">
        <v>18</v>
      </c>
      <c r="J2314" s="46"/>
      <c r="K2314" s="47">
        <f>J2308-K2310</f>
        <v>22383900</v>
      </c>
      <c r="L2314" s="45"/>
    </row>
    <row r="2315" spans="1:12" s="5" customFormat="1" ht="7.5" customHeight="1" x14ac:dyDescent="0.25">
      <c r="A2315" s="48"/>
      <c r="B2315" s="206"/>
      <c r="C2315" s="206"/>
      <c r="D2315" s="207"/>
      <c r="E2315" s="296"/>
      <c r="F2315" s="320"/>
      <c r="I2315" s="76"/>
      <c r="J2315" s="77"/>
      <c r="K2315" s="320"/>
      <c r="L2315" s="38"/>
    </row>
    <row r="2316" spans="1:12" s="5" customFormat="1" ht="13.5" customHeight="1" x14ac:dyDescent="0.25">
      <c r="A2316" s="4"/>
      <c r="B2316" s="207" t="s">
        <v>19</v>
      </c>
      <c r="C2316" s="206"/>
      <c r="D2316" s="207"/>
      <c r="E2316" s="291"/>
      <c r="H2316" s="180"/>
      <c r="I2316" s="181" t="s">
        <v>29</v>
      </c>
      <c r="J2316" s="406" t="s">
        <v>36</v>
      </c>
      <c r="K2316" s="407"/>
    </row>
    <row r="2317" spans="1:12" s="5" customFormat="1" ht="13.5" customHeight="1" x14ac:dyDescent="0.25">
      <c r="A2317" s="48"/>
      <c r="B2317" s="208"/>
      <c r="C2317" s="242"/>
      <c r="D2317" s="207"/>
      <c r="E2317" s="291"/>
      <c r="H2317" s="180"/>
      <c r="I2317" s="182" t="s">
        <v>28</v>
      </c>
      <c r="J2317" s="406" t="s">
        <v>100</v>
      </c>
      <c r="K2317" s="407"/>
      <c r="L2317" s="38"/>
    </row>
    <row r="2318" spans="1:12" s="5" customFormat="1" ht="7.5" customHeight="1" x14ac:dyDescent="0.25">
      <c r="A2318" s="48"/>
      <c r="B2318" s="208"/>
      <c r="C2318" s="242"/>
      <c r="D2318" s="207"/>
      <c r="E2318" s="291"/>
      <c r="H2318" s="180"/>
      <c r="I2318" s="182"/>
      <c r="J2318" s="183"/>
      <c r="K2318" s="183"/>
      <c r="L2318" s="38"/>
    </row>
    <row r="2319" spans="1:12" ht="7.5" customHeight="1" x14ac:dyDescent="0.25">
      <c r="A2319" s="78"/>
      <c r="B2319" s="209"/>
      <c r="C2319" s="209"/>
      <c r="D2319" s="262"/>
      <c r="E2319" s="297"/>
      <c r="F2319" s="79"/>
      <c r="G2319" s="79"/>
      <c r="H2319" s="79"/>
      <c r="I2319" s="80"/>
      <c r="J2319" s="80"/>
      <c r="K2319" s="79"/>
      <c r="L2319" s="79"/>
    </row>
    <row r="2320" spans="1:12" s="5" customFormat="1" ht="16.5" customHeight="1" x14ac:dyDescent="0.3">
      <c r="A2320" s="81"/>
      <c r="B2320" s="210" t="s">
        <v>0</v>
      </c>
      <c r="C2320" s="243"/>
      <c r="D2320" s="276" t="str">
        <f>D2282</f>
        <v>AM</v>
      </c>
      <c r="E2320" s="316">
        <f>E2282</f>
        <v>22090021</v>
      </c>
      <c r="F2320" s="82"/>
      <c r="G2320" s="83" t="s">
        <v>2</v>
      </c>
      <c r="H2320" s="408" t="str">
        <f>H2282</f>
        <v>LILY JULIAWATI</v>
      </c>
      <c r="I2320" s="408"/>
      <c r="J2320" s="408"/>
      <c r="K2320" s="409"/>
      <c r="L2320" s="84"/>
    </row>
    <row r="2321" spans="1:12" s="5" customFormat="1" ht="7.5" customHeight="1" x14ac:dyDescent="0.3">
      <c r="A2321" s="81"/>
      <c r="B2321" s="211"/>
      <c r="C2321" s="244"/>
      <c r="D2321" s="256"/>
      <c r="E2321" s="299"/>
      <c r="F2321" s="412" t="s">
        <v>3</v>
      </c>
      <c r="G2321" s="85"/>
      <c r="H2321" s="410"/>
      <c r="I2321" s="410"/>
      <c r="J2321" s="410"/>
      <c r="K2321" s="411"/>
      <c r="L2321" s="84"/>
    </row>
    <row r="2322" spans="1:12" s="5" customFormat="1" ht="16.5" customHeight="1" x14ac:dyDescent="0.3">
      <c r="A2322" s="81"/>
      <c r="B2322" s="210" t="s">
        <v>4</v>
      </c>
      <c r="C2322" s="243"/>
      <c r="D2322" s="413">
        <f>D2284</f>
        <v>44820</v>
      </c>
      <c r="E2322" s="414"/>
      <c r="F2322" s="412"/>
      <c r="G2322" s="86"/>
      <c r="H2322" s="415" t="str">
        <f>H2284</f>
        <v>( REJO AGUNG )</v>
      </c>
      <c r="I2322" s="415"/>
      <c r="J2322" s="415"/>
      <c r="K2322" s="416"/>
      <c r="L2322" s="86"/>
    </row>
    <row r="2323" spans="1:12" s="5" customFormat="1" ht="7.5" customHeight="1" x14ac:dyDescent="0.3">
      <c r="A2323" s="81"/>
      <c r="B2323" s="211"/>
      <c r="C2323" s="244"/>
      <c r="D2323" s="256"/>
      <c r="E2323" s="299"/>
      <c r="F2323" s="412"/>
      <c r="G2323" s="86"/>
      <c r="H2323" s="417" t="str">
        <f>H2285</f>
        <v>JOMBANG</v>
      </c>
      <c r="I2323" s="417"/>
      <c r="J2323" s="417"/>
      <c r="K2323" s="418"/>
      <c r="L2323" s="87"/>
    </row>
    <row r="2324" spans="1:12" s="5" customFormat="1" ht="16.5" customHeight="1" x14ac:dyDescent="0.4">
      <c r="A2324" s="81"/>
      <c r="B2324" s="210" t="s">
        <v>5</v>
      </c>
      <c r="C2324" s="243"/>
      <c r="D2324" s="277" t="str">
        <f>D2286</f>
        <v>G 1521</v>
      </c>
      <c r="E2324" s="298"/>
      <c r="F2324" s="88"/>
      <c r="G2324" s="89"/>
      <c r="H2324" s="419"/>
      <c r="I2324" s="419"/>
      <c r="J2324" s="419"/>
      <c r="K2324" s="420"/>
      <c r="L2324" s="87"/>
    </row>
    <row r="2325" spans="1:12" s="5" customFormat="1" ht="7.5" customHeight="1" x14ac:dyDescent="0.45">
      <c r="A2325" s="81"/>
      <c r="B2325" s="212"/>
      <c r="C2325" s="245"/>
      <c r="D2325" s="263"/>
      <c r="E2325" s="300"/>
      <c r="F2325" s="90"/>
      <c r="G2325" s="82"/>
      <c r="H2325" s="82"/>
      <c r="I2325" s="91"/>
      <c r="J2325" s="91"/>
      <c r="K2325" s="92"/>
      <c r="L2325" s="82"/>
    </row>
    <row r="2326" spans="1:12" s="5" customFormat="1" ht="14.25" thickBot="1" x14ac:dyDescent="0.3">
      <c r="A2326" s="81"/>
      <c r="B2326" s="213" t="s">
        <v>6</v>
      </c>
      <c r="C2326" s="213" t="s">
        <v>7</v>
      </c>
      <c r="D2326" s="278" t="s">
        <v>8</v>
      </c>
      <c r="E2326" s="264"/>
      <c r="F2326" s="94" t="s">
        <v>9</v>
      </c>
      <c r="G2326" s="95"/>
      <c r="H2326" s="93" t="s">
        <v>10</v>
      </c>
      <c r="I2326" s="96" t="s">
        <v>11</v>
      </c>
      <c r="J2326" s="96" t="s">
        <v>12</v>
      </c>
      <c r="K2326" s="97" t="s">
        <v>13</v>
      </c>
      <c r="L2326" s="98"/>
    </row>
    <row r="2327" spans="1:12" s="5" customFormat="1" ht="9.9499999999999993" customHeight="1" thickTop="1" x14ac:dyDescent="0.25">
      <c r="A2327" s="81"/>
      <c r="B2327" s="214"/>
      <c r="C2327" s="246"/>
      <c r="D2327" s="279"/>
      <c r="E2327" s="265"/>
      <c r="F2327" s="100"/>
      <c r="G2327" s="101"/>
      <c r="H2327" s="99"/>
      <c r="I2327" s="102"/>
      <c r="J2327" s="102"/>
      <c r="K2327" s="103"/>
      <c r="L2327" s="98"/>
    </row>
    <row r="2328" spans="1:12" s="5" customFormat="1" ht="14.1" customHeight="1" x14ac:dyDescent="0.25">
      <c r="A2328" s="104">
        <v>1</v>
      </c>
      <c r="B2328" s="192">
        <f t="shared" ref="B2328:D2328" si="947">B2290</f>
        <v>60</v>
      </c>
      <c r="C2328" s="192" t="str">
        <f t="shared" si="947"/>
        <v>LSN</v>
      </c>
      <c r="D2328" s="280">
        <f t="shared" si="947"/>
        <v>1</v>
      </c>
      <c r="E2328" s="301" t="str">
        <f>E2290</f>
        <v>CORRECTION TAPE JOYKO CT-507</v>
      </c>
      <c r="F2328" s="105"/>
      <c r="G2328" s="106"/>
      <c r="H2328" s="107">
        <f t="shared" ref="H2328:J2328" si="948">H2290</f>
        <v>55200</v>
      </c>
      <c r="I2328" s="108">
        <f t="shared" si="948"/>
        <v>0.125</v>
      </c>
      <c r="J2328" s="108">
        <f t="shared" si="948"/>
        <v>0</v>
      </c>
      <c r="K2328" s="109">
        <f t="shared" ref="K2328:K2343" si="949">(B2328*H2328-((B2328*H2328)*I2328))-((B2328*H2328-((B2328*H2328)*I2328))*J2328)</f>
        <v>2898000</v>
      </c>
      <c r="L2328" s="98"/>
    </row>
    <row r="2329" spans="1:12" s="5" customFormat="1" ht="14.1" customHeight="1" x14ac:dyDescent="0.25">
      <c r="A2329" s="104">
        <v>2</v>
      </c>
      <c r="B2329" s="192">
        <f t="shared" ref="B2329:E2329" si="950">B2291</f>
        <v>360</v>
      </c>
      <c r="C2329" s="192" t="str">
        <f t="shared" si="950"/>
        <v>LSN</v>
      </c>
      <c r="D2329" s="280">
        <f t="shared" si="950"/>
        <v>5</v>
      </c>
      <c r="E2329" s="301" t="str">
        <f t="shared" si="950"/>
        <v>ISI PENSIL 2B 2.0 MM JOYKO PL-11</v>
      </c>
      <c r="F2329" s="105"/>
      <c r="G2329" s="106"/>
      <c r="H2329" s="107">
        <f t="shared" ref="H2329:J2329" si="951">H2291</f>
        <v>34500</v>
      </c>
      <c r="I2329" s="108">
        <f t="shared" si="951"/>
        <v>0.125</v>
      </c>
      <c r="J2329" s="108">
        <f t="shared" si="951"/>
        <v>0</v>
      </c>
      <c r="K2329" s="109">
        <f t="shared" si="949"/>
        <v>10867500</v>
      </c>
      <c r="L2329" s="98"/>
    </row>
    <row r="2330" spans="1:12" s="5" customFormat="1" ht="14.1" customHeight="1" x14ac:dyDescent="0.25">
      <c r="A2330" s="104">
        <v>3</v>
      </c>
      <c r="B2330" s="192">
        <f t="shared" ref="B2330:E2330" si="952">B2292</f>
        <v>576</v>
      </c>
      <c r="C2330" s="192" t="str">
        <f t="shared" si="952"/>
        <v>LSN</v>
      </c>
      <c r="D2330" s="280">
        <f t="shared" si="952"/>
        <v>4</v>
      </c>
      <c r="E2330" s="301" t="str">
        <f t="shared" si="952"/>
        <v>ISI PENSIL 2B 2.0 MM JOYKO PL-10</v>
      </c>
      <c r="F2330" s="105"/>
      <c r="G2330" s="106"/>
      <c r="H2330" s="107">
        <f t="shared" ref="H2330:J2330" si="953">H2292</f>
        <v>17100</v>
      </c>
      <c r="I2330" s="108">
        <f t="shared" si="953"/>
        <v>0.125</v>
      </c>
      <c r="J2330" s="108">
        <f t="shared" si="953"/>
        <v>0</v>
      </c>
      <c r="K2330" s="109">
        <f t="shared" si="949"/>
        <v>8618400</v>
      </c>
      <c r="L2330" s="98"/>
    </row>
    <row r="2331" spans="1:12" s="5" customFormat="1" ht="14.1" customHeight="1" x14ac:dyDescent="0.25">
      <c r="A2331" s="104">
        <v>4</v>
      </c>
      <c r="B2331" s="192">
        <f t="shared" ref="B2331:E2331" si="954">B2293</f>
        <v>0</v>
      </c>
      <c r="C2331" s="192">
        <f t="shared" si="954"/>
        <v>0</v>
      </c>
      <c r="D2331" s="280">
        <f t="shared" si="954"/>
        <v>0</v>
      </c>
      <c r="E2331" s="301">
        <f t="shared" si="954"/>
        <v>0</v>
      </c>
      <c r="F2331" s="105"/>
      <c r="G2331" s="106"/>
      <c r="H2331" s="107">
        <f t="shared" ref="H2331:J2331" si="955">H2293</f>
        <v>0</v>
      </c>
      <c r="I2331" s="108">
        <f t="shared" si="955"/>
        <v>0</v>
      </c>
      <c r="J2331" s="108">
        <f t="shared" si="955"/>
        <v>0</v>
      </c>
      <c r="K2331" s="109">
        <f t="shared" si="949"/>
        <v>0</v>
      </c>
      <c r="L2331" s="98"/>
    </row>
    <row r="2332" spans="1:12" s="5" customFormat="1" ht="14.1" customHeight="1" x14ac:dyDescent="0.25">
      <c r="A2332" s="104">
        <v>5</v>
      </c>
      <c r="B2332" s="192">
        <f t="shared" ref="B2332:E2332" si="956">B2294</f>
        <v>0</v>
      </c>
      <c r="C2332" s="192">
        <f t="shared" si="956"/>
        <v>0</v>
      </c>
      <c r="D2332" s="280">
        <f t="shared" si="956"/>
        <v>0</v>
      </c>
      <c r="E2332" s="301">
        <f t="shared" si="956"/>
        <v>0</v>
      </c>
      <c r="F2332" s="105"/>
      <c r="G2332" s="106"/>
      <c r="H2332" s="107">
        <f t="shared" ref="H2332:J2332" si="957">H2294</f>
        <v>0</v>
      </c>
      <c r="I2332" s="108">
        <f t="shared" si="957"/>
        <v>0</v>
      </c>
      <c r="J2332" s="108">
        <f t="shared" si="957"/>
        <v>0</v>
      </c>
      <c r="K2332" s="109">
        <f t="shared" si="949"/>
        <v>0</v>
      </c>
      <c r="L2332" s="98"/>
    </row>
    <row r="2333" spans="1:12" s="5" customFormat="1" ht="14.1" customHeight="1" x14ac:dyDescent="0.25">
      <c r="A2333" s="104">
        <v>6</v>
      </c>
      <c r="B2333" s="192">
        <f t="shared" ref="B2333:E2333" si="958">B2295</f>
        <v>0</v>
      </c>
      <c r="C2333" s="192">
        <f t="shared" si="958"/>
        <v>0</v>
      </c>
      <c r="D2333" s="280">
        <f t="shared" si="958"/>
        <v>0</v>
      </c>
      <c r="E2333" s="301">
        <f t="shared" si="958"/>
        <v>0</v>
      </c>
      <c r="F2333" s="105"/>
      <c r="G2333" s="106"/>
      <c r="H2333" s="107">
        <f t="shared" ref="H2333:J2333" si="959">H2295</f>
        <v>0</v>
      </c>
      <c r="I2333" s="108">
        <f t="shared" si="959"/>
        <v>0</v>
      </c>
      <c r="J2333" s="108">
        <f t="shared" si="959"/>
        <v>0</v>
      </c>
      <c r="K2333" s="109">
        <f t="shared" si="949"/>
        <v>0</v>
      </c>
      <c r="L2333" s="98"/>
    </row>
    <row r="2334" spans="1:12" s="5" customFormat="1" ht="14.1" customHeight="1" x14ac:dyDescent="0.25">
      <c r="A2334" s="104">
        <v>7</v>
      </c>
      <c r="B2334" s="192">
        <f t="shared" ref="B2334:E2334" si="960">B2296</f>
        <v>0</v>
      </c>
      <c r="C2334" s="192">
        <f t="shared" si="960"/>
        <v>0</v>
      </c>
      <c r="D2334" s="280">
        <f t="shared" si="960"/>
        <v>0</v>
      </c>
      <c r="E2334" s="301">
        <f t="shared" si="960"/>
        <v>0</v>
      </c>
      <c r="F2334" s="105"/>
      <c r="G2334" s="106"/>
      <c r="H2334" s="107">
        <f t="shared" ref="H2334:J2334" si="961">H2296</f>
        <v>0</v>
      </c>
      <c r="I2334" s="108">
        <f t="shared" si="961"/>
        <v>0</v>
      </c>
      <c r="J2334" s="108">
        <f t="shared" si="961"/>
        <v>0</v>
      </c>
      <c r="K2334" s="109">
        <f t="shared" si="949"/>
        <v>0</v>
      </c>
      <c r="L2334" s="98"/>
    </row>
    <row r="2335" spans="1:12" s="5" customFormat="1" ht="14.1" customHeight="1" x14ac:dyDescent="0.25">
      <c r="A2335" s="104">
        <v>8</v>
      </c>
      <c r="B2335" s="192">
        <f t="shared" ref="B2335:E2335" si="962">B2297</f>
        <v>0</v>
      </c>
      <c r="C2335" s="192">
        <f t="shared" si="962"/>
        <v>0</v>
      </c>
      <c r="D2335" s="280">
        <f t="shared" si="962"/>
        <v>0</v>
      </c>
      <c r="E2335" s="301">
        <f t="shared" si="962"/>
        <v>0</v>
      </c>
      <c r="F2335" s="105"/>
      <c r="G2335" s="106"/>
      <c r="H2335" s="107">
        <f t="shared" ref="H2335:J2335" si="963">H2297</f>
        <v>0</v>
      </c>
      <c r="I2335" s="108">
        <f t="shared" si="963"/>
        <v>0</v>
      </c>
      <c r="J2335" s="108">
        <f t="shared" si="963"/>
        <v>0</v>
      </c>
      <c r="K2335" s="109">
        <f t="shared" si="949"/>
        <v>0</v>
      </c>
      <c r="L2335" s="98"/>
    </row>
    <row r="2336" spans="1:12" s="5" customFormat="1" ht="14.1" customHeight="1" x14ac:dyDescent="0.25">
      <c r="A2336" s="104">
        <v>9</v>
      </c>
      <c r="B2336" s="192">
        <f t="shared" ref="B2336:E2336" si="964">B2298</f>
        <v>0</v>
      </c>
      <c r="C2336" s="192">
        <f t="shared" si="964"/>
        <v>0</v>
      </c>
      <c r="D2336" s="280">
        <f t="shared" si="964"/>
        <v>0</v>
      </c>
      <c r="E2336" s="301">
        <f t="shared" si="964"/>
        <v>0</v>
      </c>
      <c r="F2336" s="105"/>
      <c r="G2336" s="106"/>
      <c r="H2336" s="107">
        <f t="shared" ref="H2336:J2336" si="965">H2298</f>
        <v>0</v>
      </c>
      <c r="I2336" s="108">
        <f t="shared" si="965"/>
        <v>0</v>
      </c>
      <c r="J2336" s="108">
        <f t="shared" si="965"/>
        <v>0</v>
      </c>
      <c r="K2336" s="109">
        <f t="shared" si="949"/>
        <v>0</v>
      </c>
      <c r="L2336" s="98"/>
    </row>
    <row r="2337" spans="1:12" s="5" customFormat="1" ht="14.1" customHeight="1" x14ac:dyDescent="0.25">
      <c r="A2337" s="104">
        <v>10</v>
      </c>
      <c r="B2337" s="192">
        <f t="shared" ref="B2337:E2337" si="966">B2299</f>
        <v>0</v>
      </c>
      <c r="C2337" s="192">
        <f t="shared" si="966"/>
        <v>0</v>
      </c>
      <c r="D2337" s="280">
        <f t="shared" si="966"/>
        <v>0</v>
      </c>
      <c r="E2337" s="301">
        <f t="shared" si="966"/>
        <v>0</v>
      </c>
      <c r="F2337" s="105"/>
      <c r="G2337" s="106"/>
      <c r="H2337" s="107">
        <f t="shared" ref="H2337:J2337" si="967">H2299</f>
        <v>0</v>
      </c>
      <c r="I2337" s="108">
        <f t="shared" si="967"/>
        <v>0</v>
      </c>
      <c r="J2337" s="108">
        <f t="shared" si="967"/>
        <v>0</v>
      </c>
      <c r="K2337" s="109">
        <f t="shared" si="949"/>
        <v>0</v>
      </c>
      <c r="L2337" s="98"/>
    </row>
    <row r="2338" spans="1:12" s="5" customFormat="1" ht="14.1" customHeight="1" x14ac:dyDescent="0.25">
      <c r="A2338" s="104">
        <v>11</v>
      </c>
      <c r="B2338" s="192">
        <f t="shared" ref="B2338:E2338" si="968">B2300</f>
        <v>0</v>
      </c>
      <c r="C2338" s="192">
        <f t="shared" si="968"/>
        <v>0</v>
      </c>
      <c r="D2338" s="280">
        <f t="shared" si="968"/>
        <v>0</v>
      </c>
      <c r="E2338" s="301">
        <f t="shared" si="968"/>
        <v>0</v>
      </c>
      <c r="F2338" s="105"/>
      <c r="G2338" s="106"/>
      <c r="H2338" s="107">
        <f t="shared" ref="H2338:J2338" si="969">H2300</f>
        <v>0</v>
      </c>
      <c r="I2338" s="108">
        <f t="shared" si="969"/>
        <v>0</v>
      </c>
      <c r="J2338" s="108">
        <f t="shared" si="969"/>
        <v>0</v>
      </c>
      <c r="K2338" s="109">
        <f t="shared" si="949"/>
        <v>0</v>
      </c>
      <c r="L2338" s="98"/>
    </row>
    <row r="2339" spans="1:12" s="5" customFormat="1" ht="14.1" customHeight="1" x14ac:dyDescent="0.25">
      <c r="A2339" s="104">
        <v>12</v>
      </c>
      <c r="B2339" s="192">
        <f t="shared" ref="B2339:E2339" si="970">B2301</f>
        <v>0</v>
      </c>
      <c r="C2339" s="192">
        <f t="shared" si="970"/>
        <v>0</v>
      </c>
      <c r="D2339" s="280">
        <f t="shared" si="970"/>
        <v>0</v>
      </c>
      <c r="E2339" s="301">
        <f t="shared" si="970"/>
        <v>0</v>
      </c>
      <c r="F2339" s="105"/>
      <c r="G2339" s="106"/>
      <c r="H2339" s="107">
        <f t="shared" ref="H2339:J2339" si="971">H2301</f>
        <v>0</v>
      </c>
      <c r="I2339" s="108">
        <f t="shared" si="971"/>
        <v>0</v>
      </c>
      <c r="J2339" s="108">
        <f t="shared" si="971"/>
        <v>0</v>
      </c>
      <c r="K2339" s="109">
        <f t="shared" si="949"/>
        <v>0</v>
      </c>
      <c r="L2339" s="98"/>
    </row>
    <row r="2340" spans="1:12" s="5" customFormat="1" ht="14.1" customHeight="1" x14ac:dyDescent="0.25">
      <c r="A2340" s="104">
        <v>13</v>
      </c>
      <c r="B2340" s="192">
        <f t="shared" ref="B2340:E2340" si="972">B2302</f>
        <v>0</v>
      </c>
      <c r="C2340" s="192">
        <f t="shared" si="972"/>
        <v>0</v>
      </c>
      <c r="D2340" s="280">
        <f t="shared" si="972"/>
        <v>0</v>
      </c>
      <c r="E2340" s="301">
        <f t="shared" si="972"/>
        <v>0</v>
      </c>
      <c r="F2340" s="105"/>
      <c r="G2340" s="106"/>
      <c r="H2340" s="107">
        <f t="shared" ref="H2340:J2340" si="973">H2302</f>
        <v>0</v>
      </c>
      <c r="I2340" s="108">
        <f t="shared" si="973"/>
        <v>0</v>
      </c>
      <c r="J2340" s="108">
        <f t="shared" si="973"/>
        <v>0</v>
      </c>
      <c r="K2340" s="109">
        <f t="shared" si="949"/>
        <v>0</v>
      </c>
      <c r="L2340" s="98"/>
    </row>
    <row r="2341" spans="1:12" s="5" customFormat="1" ht="14.1" customHeight="1" x14ac:dyDescent="0.25">
      <c r="A2341" s="104">
        <v>14</v>
      </c>
      <c r="B2341" s="192">
        <f t="shared" ref="B2341:E2341" si="974">B2303</f>
        <v>0</v>
      </c>
      <c r="C2341" s="192">
        <f t="shared" si="974"/>
        <v>0</v>
      </c>
      <c r="D2341" s="280">
        <f t="shared" si="974"/>
        <v>0</v>
      </c>
      <c r="E2341" s="301">
        <f t="shared" si="974"/>
        <v>0</v>
      </c>
      <c r="F2341" s="105"/>
      <c r="G2341" s="106"/>
      <c r="H2341" s="107">
        <f t="shared" ref="H2341:J2341" si="975">H2303</f>
        <v>0</v>
      </c>
      <c r="I2341" s="108">
        <f t="shared" si="975"/>
        <v>0</v>
      </c>
      <c r="J2341" s="108">
        <f t="shared" si="975"/>
        <v>0</v>
      </c>
      <c r="K2341" s="109">
        <f t="shared" si="949"/>
        <v>0</v>
      </c>
      <c r="L2341" s="98"/>
    </row>
    <row r="2342" spans="1:12" s="5" customFormat="1" ht="14.1" customHeight="1" x14ac:dyDescent="0.25">
      <c r="A2342" s="104">
        <v>15</v>
      </c>
      <c r="B2342" s="192">
        <f t="shared" ref="B2342:E2342" si="976">B2304</f>
        <v>0</v>
      </c>
      <c r="C2342" s="192">
        <f t="shared" si="976"/>
        <v>0</v>
      </c>
      <c r="D2342" s="280">
        <f t="shared" si="976"/>
        <v>0</v>
      </c>
      <c r="E2342" s="301">
        <f t="shared" si="976"/>
        <v>0</v>
      </c>
      <c r="F2342" s="105"/>
      <c r="G2342" s="106"/>
      <c r="H2342" s="107">
        <f t="shared" ref="H2342:J2342" si="977">H2304</f>
        <v>0</v>
      </c>
      <c r="I2342" s="108">
        <f t="shared" si="977"/>
        <v>0</v>
      </c>
      <c r="J2342" s="108">
        <f t="shared" si="977"/>
        <v>0</v>
      </c>
      <c r="K2342" s="109">
        <f t="shared" si="949"/>
        <v>0</v>
      </c>
      <c r="L2342" s="98"/>
    </row>
    <row r="2343" spans="1:12" s="5" customFormat="1" ht="14.1" customHeight="1" x14ac:dyDescent="0.25">
      <c r="A2343" s="104">
        <v>16</v>
      </c>
      <c r="B2343" s="192">
        <f t="shared" ref="B2343:E2343" si="978">B2305</f>
        <v>0</v>
      </c>
      <c r="C2343" s="192">
        <f t="shared" si="978"/>
        <v>0</v>
      </c>
      <c r="D2343" s="280">
        <f t="shared" si="978"/>
        <v>0</v>
      </c>
      <c r="E2343" s="301">
        <f t="shared" si="978"/>
        <v>0</v>
      </c>
      <c r="F2343" s="105"/>
      <c r="G2343" s="106"/>
      <c r="H2343" s="107">
        <f t="shared" ref="H2343:J2343" si="979">H2305</f>
        <v>0</v>
      </c>
      <c r="I2343" s="108">
        <f t="shared" si="979"/>
        <v>0</v>
      </c>
      <c r="J2343" s="108">
        <f t="shared" si="979"/>
        <v>0</v>
      </c>
      <c r="K2343" s="109">
        <f t="shared" si="949"/>
        <v>0</v>
      </c>
      <c r="L2343" s="98"/>
    </row>
    <row r="2344" spans="1:12" s="5" customFormat="1" ht="9.9499999999999993" customHeight="1" x14ac:dyDescent="0.25">
      <c r="A2344" s="81"/>
      <c r="B2344" s="215"/>
      <c r="C2344" s="215"/>
      <c r="D2344" s="281"/>
      <c r="E2344" s="303"/>
      <c r="F2344" s="110"/>
      <c r="G2344" s="111"/>
      <c r="H2344" s="112"/>
      <c r="I2344" s="113"/>
      <c r="J2344" s="113"/>
      <c r="K2344" s="114"/>
      <c r="L2344" s="98"/>
    </row>
    <row r="2345" spans="1:12" s="5" customFormat="1" ht="5.0999999999999996" customHeight="1" x14ac:dyDescent="0.25">
      <c r="A2345" s="81"/>
      <c r="B2345" s="216"/>
      <c r="C2345" s="216"/>
      <c r="D2345" s="221"/>
      <c r="E2345" s="304"/>
      <c r="F2345" s="116"/>
      <c r="G2345" s="116"/>
      <c r="H2345" s="116"/>
      <c r="I2345" s="117"/>
      <c r="J2345" s="361"/>
      <c r="K2345" s="362"/>
      <c r="L2345" s="82"/>
    </row>
    <row r="2346" spans="1:12" s="5" customFormat="1" ht="16.5" customHeight="1" x14ac:dyDescent="0.3">
      <c r="A2346" s="81"/>
      <c r="B2346" s="217"/>
      <c r="C2346" s="217"/>
      <c r="D2346" s="263"/>
      <c r="E2346" s="300"/>
      <c r="F2346" s="82"/>
      <c r="G2346" s="82"/>
      <c r="H2346" s="82"/>
      <c r="I2346" s="118" t="s">
        <v>14</v>
      </c>
      <c r="J2346" s="363">
        <f>SUM(K2328:K2343)</f>
        <v>22383900</v>
      </c>
      <c r="K2346" s="364"/>
      <c r="L2346" s="98"/>
    </row>
    <row r="2347" spans="1:12" s="5" customFormat="1" ht="5.0999999999999996" customHeight="1" x14ac:dyDescent="0.3">
      <c r="A2347" s="81"/>
      <c r="B2347" s="217"/>
      <c r="C2347" s="217"/>
      <c r="D2347" s="263"/>
      <c r="E2347" s="300"/>
      <c r="F2347" s="82"/>
      <c r="G2347" s="82"/>
      <c r="H2347" s="82"/>
      <c r="I2347" s="119"/>
      <c r="J2347" s="365"/>
      <c r="K2347" s="365"/>
      <c r="L2347" s="82"/>
    </row>
    <row r="2348" spans="1:12" s="5" customFormat="1" ht="16.5" customHeight="1" x14ac:dyDescent="0.3">
      <c r="A2348" s="81"/>
      <c r="B2348" s="217"/>
      <c r="C2348" s="217"/>
      <c r="D2348" s="263"/>
      <c r="E2348" s="300"/>
      <c r="F2348" s="82"/>
      <c r="G2348" s="82"/>
      <c r="H2348" s="82"/>
      <c r="I2348" s="118" t="s">
        <v>15</v>
      </c>
      <c r="J2348" s="120">
        <f>J2310</f>
        <v>0</v>
      </c>
      <c r="K2348" s="121">
        <f>J2346*J2348</f>
        <v>0</v>
      </c>
      <c r="L2348" s="122"/>
    </row>
    <row r="2349" spans="1:12" s="5" customFormat="1" ht="5.0999999999999996" customHeight="1" x14ac:dyDescent="0.3">
      <c r="A2349" s="81"/>
      <c r="B2349" s="217"/>
      <c r="C2349" s="217"/>
      <c r="D2349" s="263"/>
      <c r="E2349" s="300"/>
      <c r="F2349" s="82"/>
      <c r="G2349" s="82"/>
      <c r="H2349" s="82"/>
      <c r="I2349" s="119"/>
      <c r="J2349" s="362"/>
      <c r="K2349" s="362"/>
      <c r="L2349" s="82"/>
    </row>
    <row r="2350" spans="1:12" s="5" customFormat="1" ht="16.5" customHeight="1" x14ac:dyDescent="0.3">
      <c r="A2350" s="81"/>
      <c r="B2350" s="218" t="s">
        <v>16</v>
      </c>
      <c r="C2350" s="218"/>
      <c r="D2350" s="263"/>
      <c r="E2350" s="300" t="s">
        <v>17</v>
      </c>
      <c r="F2350" s="82"/>
      <c r="G2350" s="82"/>
      <c r="H2350" s="82"/>
      <c r="I2350" s="118" t="s">
        <v>27</v>
      </c>
      <c r="J2350" s="366">
        <f>((J2346/1.11)+(K2348/1.11))*11%</f>
        <v>2218224.3243243243</v>
      </c>
      <c r="K2350" s="367"/>
      <c r="L2350" s="123"/>
    </row>
    <row r="2351" spans="1:12" s="5" customFormat="1" ht="5.0999999999999996" customHeight="1" x14ac:dyDescent="0.3">
      <c r="A2351" s="81"/>
      <c r="B2351" s="217"/>
      <c r="C2351" s="217"/>
      <c r="D2351" s="263"/>
      <c r="E2351" s="300"/>
      <c r="F2351" s="82"/>
      <c r="G2351" s="82"/>
      <c r="H2351" s="82"/>
      <c r="I2351" s="119"/>
      <c r="J2351" s="362"/>
      <c r="K2351" s="362"/>
      <c r="L2351" s="82"/>
    </row>
    <row r="2352" spans="1:12" s="5" customFormat="1" ht="16.5" customHeight="1" x14ac:dyDescent="0.3">
      <c r="A2352" s="81"/>
      <c r="B2352" s="219"/>
      <c r="C2352" s="247"/>
      <c r="D2352" s="263"/>
      <c r="E2352" s="300"/>
      <c r="F2352" s="82"/>
      <c r="G2352" s="82"/>
      <c r="H2352" s="82"/>
      <c r="I2352" s="118" t="s">
        <v>18</v>
      </c>
      <c r="J2352" s="124"/>
      <c r="K2352" s="125">
        <f>J2346-K2348</f>
        <v>22383900</v>
      </c>
      <c r="L2352" s="123"/>
    </row>
    <row r="2353" spans="1:12" s="5" customFormat="1" ht="7.5" customHeight="1" x14ac:dyDescent="0.25">
      <c r="A2353" s="126"/>
      <c r="B2353" s="220"/>
      <c r="C2353" s="220"/>
      <c r="D2353" s="221"/>
      <c r="E2353" s="305"/>
      <c r="F2353" s="319"/>
      <c r="G2353" s="82"/>
      <c r="H2353" s="82"/>
      <c r="I2353" s="128"/>
      <c r="J2353" s="127"/>
      <c r="K2353" s="319"/>
      <c r="L2353" s="116"/>
    </row>
    <row r="2354" spans="1:12" s="5" customFormat="1" ht="13.5" customHeight="1" x14ac:dyDescent="0.25">
      <c r="A2354" s="81"/>
      <c r="B2354" s="221" t="s">
        <v>19</v>
      </c>
      <c r="C2354" s="220"/>
      <c r="D2354" s="221"/>
      <c r="E2354" s="300"/>
      <c r="F2354" s="82"/>
      <c r="G2354" s="82"/>
      <c r="H2354" s="187"/>
      <c r="I2354" s="188" t="s">
        <v>29</v>
      </c>
      <c r="J2354" s="368" t="str">
        <f>J2316</f>
        <v>NOVI / CONDRO</v>
      </c>
      <c r="K2354" s="369"/>
      <c r="L2354" s="82"/>
    </row>
    <row r="2355" spans="1:12" s="5" customFormat="1" ht="13.5" customHeight="1" x14ac:dyDescent="0.25">
      <c r="A2355" s="126"/>
      <c r="B2355" s="222"/>
      <c r="C2355" s="248"/>
      <c r="D2355" s="221"/>
      <c r="E2355" s="300"/>
      <c r="F2355" s="82"/>
      <c r="G2355" s="82"/>
      <c r="H2355" s="187"/>
      <c r="I2355" s="189" t="s">
        <v>28</v>
      </c>
      <c r="J2355" s="368" t="str">
        <f>J2317</f>
        <v xml:space="preserve"> </v>
      </c>
      <c r="K2355" s="369"/>
      <c r="L2355" s="116"/>
    </row>
    <row r="2356" spans="1:12" s="5" customFormat="1" ht="7.5" customHeight="1" x14ac:dyDescent="0.25">
      <c r="A2356" s="126"/>
      <c r="B2356" s="222"/>
      <c r="C2356" s="248"/>
      <c r="D2356" s="221"/>
      <c r="E2356" s="300"/>
      <c r="F2356" s="82"/>
      <c r="G2356" s="82"/>
      <c r="H2356" s="187"/>
      <c r="I2356" s="189"/>
      <c r="J2356" s="191"/>
      <c r="K2356" s="191"/>
      <c r="L2356" s="116"/>
    </row>
    <row r="2357" spans="1:12" ht="7.5" customHeight="1" x14ac:dyDescent="0.25">
      <c r="A2357" s="129"/>
      <c r="B2357" s="223"/>
      <c r="C2357" s="223"/>
      <c r="D2357" s="266"/>
      <c r="E2357" s="306"/>
      <c r="F2357" s="130"/>
      <c r="G2357" s="130"/>
      <c r="H2357" s="130"/>
      <c r="I2357" s="131"/>
      <c r="J2357" s="131"/>
      <c r="K2357" s="130"/>
      <c r="L2357" s="130"/>
    </row>
    <row r="2358" spans="1:12" s="5" customFormat="1" ht="16.5" customHeight="1" x14ac:dyDescent="0.3">
      <c r="A2358" s="132"/>
      <c r="B2358" s="224" t="s">
        <v>0</v>
      </c>
      <c r="C2358" s="249"/>
      <c r="D2358" s="282" t="str">
        <f>D2320</f>
        <v>AM</v>
      </c>
      <c r="E2358" s="317">
        <f>E2282</f>
        <v>22090021</v>
      </c>
      <c r="F2358" s="133"/>
      <c r="G2358" s="134" t="s">
        <v>2</v>
      </c>
      <c r="H2358" s="370" t="str">
        <f>H2320</f>
        <v>LILY JULIAWATI</v>
      </c>
      <c r="I2358" s="370"/>
      <c r="J2358" s="370"/>
      <c r="K2358" s="371"/>
      <c r="L2358" s="135"/>
    </row>
    <row r="2359" spans="1:12" s="5" customFormat="1" ht="7.5" customHeight="1" x14ac:dyDescent="0.3">
      <c r="A2359" s="132"/>
      <c r="B2359" s="225"/>
      <c r="C2359" s="250"/>
      <c r="D2359" s="257"/>
      <c r="E2359" s="308"/>
      <c r="F2359" s="374" t="s">
        <v>3</v>
      </c>
      <c r="G2359" s="136"/>
      <c r="H2359" s="372"/>
      <c r="I2359" s="372"/>
      <c r="J2359" s="372"/>
      <c r="K2359" s="373"/>
      <c r="L2359" s="135"/>
    </row>
    <row r="2360" spans="1:12" s="5" customFormat="1" ht="16.5" customHeight="1" x14ac:dyDescent="0.3">
      <c r="A2360" s="132"/>
      <c r="B2360" s="224" t="s">
        <v>4</v>
      </c>
      <c r="C2360" s="249"/>
      <c r="D2360" s="375">
        <f>D2322</f>
        <v>44820</v>
      </c>
      <c r="E2360" s="376"/>
      <c r="F2360" s="374"/>
      <c r="G2360" s="137"/>
      <c r="H2360" s="377" t="str">
        <f>H2322</f>
        <v>( REJO AGUNG )</v>
      </c>
      <c r="I2360" s="377"/>
      <c r="J2360" s="377"/>
      <c r="K2360" s="378"/>
      <c r="L2360" s="137"/>
    </row>
    <row r="2361" spans="1:12" s="5" customFormat="1" ht="7.5" customHeight="1" x14ac:dyDescent="0.3">
      <c r="A2361" s="132"/>
      <c r="B2361" s="225"/>
      <c r="C2361" s="250"/>
      <c r="D2361" s="257"/>
      <c r="E2361" s="308"/>
      <c r="F2361" s="374"/>
      <c r="G2361" s="137"/>
      <c r="H2361" s="379" t="str">
        <f>H2323</f>
        <v>JOMBANG</v>
      </c>
      <c r="I2361" s="379"/>
      <c r="J2361" s="379"/>
      <c r="K2361" s="380"/>
      <c r="L2361" s="138"/>
    </row>
    <row r="2362" spans="1:12" s="5" customFormat="1" ht="16.5" customHeight="1" x14ac:dyDescent="0.4">
      <c r="A2362" s="132"/>
      <c r="B2362" s="224" t="s">
        <v>5</v>
      </c>
      <c r="C2362" s="249"/>
      <c r="D2362" s="283" t="str">
        <f>D2324</f>
        <v>G 1521</v>
      </c>
      <c r="E2362" s="307"/>
      <c r="F2362" s="139"/>
      <c r="G2362" s="140"/>
      <c r="H2362" s="381"/>
      <c r="I2362" s="381"/>
      <c r="J2362" s="381"/>
      <c r="K2362" s="382"/>
      <c r="L2362" s="138"/>
    </row>
    <row r="2363" spans="1:12" s="5" customFormat="1" ht="7.5" customHeight="1" x14ac:dyDescent="0.45">
      <c r="A2363" s="132"/>
      <c r="B2363" s="226"/>
      <c r="C2363" s="251"/>
      <c r="D2363" s="267"/>
      <c r="E2363" s="309"/>
      <c r="F2363" s="141"/>
      <c r="G2363" s="133"/>
      <c r="H2363" s="133"/>
      <c r="I2363" s="142"/>
      <c r="J2363" s="142"/>
      <c r="K2363" s="143"/>
      <c r="L2363" s="133"/>
    </row>
    <row r="2364" spans="1:12" s="5" customFormat="1" ht="14.25" thickBot="1" x14ac:dyDescent="0.3">
      <c r="A2364" s="132"/>
      <c r="B2364" s="227" t="s">
        <v>6</v>
      </c>
      <c r="C2364" s="227" t="s">
        <v>7</v>
      </c>
      <c r="D2364" s="284" t="s">
        <v>8</v>
      </c>
      <c r="E2364" s="268"/>
      <c r="F2364" s="145" t="s">
        <v>9</v>
      </c>
      <c r="G2364" s="146"/>
      <c r="H2364" s="144" t="s">
        <v>10</v>
      </c>
      <c r="I2364" s="147" t="s">
        <v>11</v>
      </c>
      <c r="J2364" s="147" t="s">
        <v>12</v>
      </c>
      <c r="K2364" s="148" t="s">
        <v>13</v>
      </c>
      <c r="L2364" s="149"/>
    </row>
    <row r="2365" spans="1:12" s="5" customFormat="1" ht="9.9499999999999993" customHeight="1" thickTop="1" x14ac:dyDescent="0.25">
      <c r="A2365" s="132"/>
      <c r="B2365" s="228"/>
      <c r="C2365" s="252"/>
      <c r="D2365" s="285"/>
      <c r="E2365" s="269"/>
      <c r="F2365" s="151"/>
      <c r="G2365" s="152"/>
      <c r="H2365" s="150"/>
      <c r="I2365" s="153"/>
      <c r="J2365" s="153"/>
      <c r="K2365" s="154"/>
      <c r="L2365" s="149"/>
    </row>
    <row r="2366" spans="1:12" s="5" customFormat="1" ht="14.1" customHeight="1" x14ac:dyDescent="0.25">
      <c r="A2366" s="155">
        <v>1</v>
      </c>
      <c r="B2366" s="193">
        <f t="shared" ref="B2366:D2366" si="980">B2328</f>
        <v>60</v>
      </c>
      <c r="C2366" s="193" t="str">
        <f t="shared" si="980"/>
        <v>LSN</v>
      </c>
      <c r="D2366" s="286">
        <f t="shared" si="980"/>
        <v>1</v>
      </c>
      <c r="E2366" s="310" t="str">
        <f>E2290</f>
        <v>CORRECTION TAPE JOYKO CT-507</v>
      </c>
      <c r="F2366" s="156"/>
      <c r="G2366" s="157"/>
      <c r="H2366" s="158">
        <f t="shared" ref="H2366:J2366" si="981">H2328</f>
        <v>55200</v>
      </c>
      <c r="I2366" s="159">
        <f t="shared" si="981"/>
        <v>0.125</v>
      </c>
      <c r="J2366" s="159">
        <f t="shared" si="981"/>
        <v>0</v>
      </c>
      <c r="K2366" s="160">
        <f t="shared" ref="K2366:K2381" si="982">(B2366*H2366-((B2366*H2366)*I2366))-((B2366*H2366-((B2366*H2366)*I2366))*J2366)</f>
        <v>2898000</v>
      </c>
      <c r="L2366" s="149"/>
    </row>
    <row r="2367" spans="1:12" s="5" customFormat="1" ht="14.1" customHeight="1" x14ac:dyDescent="0.25">
      <c r="A2367" s="155">
        <v>2</v>
      </c>
      <c r="B2367" s="193">
        <f t="shared" ref="B2367:D2367" si="983">B2329</f>
        <v>360</v>
      </c>
      <c r="C2367" s="193" t="str">
        <f t="shared" si="983"/>
        <v>LSN</v>
      </c>
      <c r="D2367" s="286">
        <f t="shared" si="983"/>
        <v>5</v>
      </c>
      <c r="E2367" s="310" t="str">
        <f t="shared" ref="E2367:E2381" si="984">E2291</f>
        <v>ISI PENSIL 2B 2.0 MM JOYKO PL-11</v>
      </c>
      <c r="F2367" s="156"/>
      <c r="G2367" s="157"/>
      <c r="H2367" s="158">
        <f t="shared" ref="H2367:J2367" si="985">H2329</f>
        <v>34500</v>
      </c>
      <c r="I2367" s="159">
        <f t="shared" si="985"/>
        <v>0.125</v>
      </c>
      <c r="J2367" s="159">
        <f t="shared" si="985"/>
        <v>0</v>
      </c>
      <c r="K2367" s="160">
        <f t="shared" si="982"/>
        <v>10867500</v>
      </c>
      <c r="L2367" s="149"/>
    </row>
    <row r="2368" spans="1:12" s="5" customFormat="1" ht="14.1" customHeight="1" x14ac:dyDescent="0.25">
      <c r="A2368" s="155">
        <v>3</v>
      </c>
      <c r="B2368" s="193">
        <f t="shared" ref="B2368:D2368" si="986">B2330</f>
        <v>576</v>
      </c>
      <c r="C2368" s="193" t="str">
        <f t="shared" si="986"/>
        <v>LSN</v>
      </c>
      <c r="D2368" s="286">
        <f t="shared" si="986"/>
        <v>4</v>
      </c>
      <c r="E2368" s="310" t="str">
        <f t="shared" si="984"/>
        <v>ISI PENSIL 2B 2.0 MM JOYKO PL-10</v>
      </c>
      <c r="F2368" s="156"/>
      <c r="G2368" s="157"/>
      <c r="H2368" s="158">
        <f t="shared" ref="H2368:J2368" si="987">H2330</f>
        <v>17100</v>
      </c>
      <c r="I2368" s="159">
        <f t="shared" si="987"/>
        <v>0.125</v>
      </c>
      <c r="J2368" s="159">
        <f t="shared" si="987"/>
        <v>0</v>
      </c>
      <c r="K2368" s="160">
        <f t="shared" si="982"/>
        <v>8618400</v>
      </c>
      <c r="L2368" s="149"/>
    </row>
    <row r="2369" spans="1:12" s="5" customFormat="1" ht="14.1" customHeight="1" x14ac:dyDescent="0.25">
      <c r="A2369" s="155">
        <v>4</v>
      </c>
      <c r="B2369" s="193">
        <f t="shared" ref="B2369:D2369" si="988">B2331</f>
        <v>0</v>
      </c>
      <c r="C2369" s="193">
        <f t="shared" si="988"/>
        <v>0</v>
      </c>
      <c r="D2369" s="286">
        <f t="shared" si="988"/>
        <v>0</v>
      </c>
      <c r="E2369" s="310">
        <f t="shared" si="984"/>
        <v>0</v>
      </c>
      <c r="F2369" s="156"/>
      <c r="G2369" s="157"/>
      <c r="H2369" s="158">
        <f t="shared" ref="H2369:J2369" si="989">H2331</f>
        <v>0</v>
      </c>
      <c r="I2369" s="159">
        <f t="shared" si="989"/>
        <v>0</v>
      </c>
      <c r="J2369" s="159">
        <f t="shared" si="989"/>
        <v>0</v>
      </c>
      <c r="K2369" s="160">
        <f t="shared" si="982"/>
        <v>0</v>
      </c>
      <c r="L2369" s="149"/>
    </row>
    <row r="2370" spans="1:12" s="5" customFormat="1" ht="14.1" customHeight="1" x14ac:dyDescent="0.25">
      <c r="A2370" s="155">
        <v>5</v>
      </c>
      <c r="B2370" s="193">
        <f t="shared" ref="B2370:D2370" si="990">B2332</f>
        <v>0</v>
      </c>
      <c r="C2370" s="193">
        <f t="shared" si="990"/>
        <v>0</v>
      </c>
      <c r="D2370" s="286">
        <f t="shared" si="990"/>
        <v>0</v>
      </c>
      <c r="E2370" s="310">
        <f t="shared" si="984"/>
        <v>0</v>
      </c>
      <c r="F2370" s="156"/>
      <c r="G2370" s="157"/>
      <c r="H2370" s="158">
        <f t="shared" ref="H2370:J2370" si="991">H2332</f>
        <v>0</v>
      </c>
      <c r="I2370" s="159">
        <f t="shared" si="991"/>
        <v>0</v>
      </c>
      <c r="J2370" s="159">
        <f t="shared" si="991"/>
        <v>0</v>
      </c>
      <c r="K2370" s="160">
        <f t="shared" si="982"/>
        <v>0</v>
      </c>
      <c r="L2370" s="149"/>
    </row>
    <row r="2371" spans="1:12" s="5" customFormat="1" ht="14.1" customHeight="1" x14ac:dyDescent="0.25">
      <c r="A2371" s="155">
        <v>6</v>
      </c>
      <c r="B2371" s="193">
        <f t="shared" ref="B2371:D2371" si="992">B2333</f>
        <v>0</v>
      </c>
      <c r="C2371" s="193">
        <f t="shared" si="992"/>
        <v>0</v>
      </c>
      <c r="D2371" s="286">
        <f t="shared" si="992"/>
        <v>0</v>
      </c>
      <c r="E2371" s="310">
        <f t="shared" si="984"/>
        <v>0</v>
      </c>
      <c r="F2371" s="156"/>
      <c r="G2371" s="157"/>
      <c r="H2371" s="158">
        <f t="shared" ref="H2371:J2371" si="993">H2333</f>
        <v>0</v>
      </c>
      <c r="I2371" s="159">
        <f t="shared" si="993"/>
        <v>0</v>
      </c>
      <c r="J2371" s="159">
        <f t="shared" si="993"/>
        <v>0</v>
      </c>
      <c r="K2371" s="160">
        <f t="shared" si="982"/>
        <v>0</v>
      </c>
      <c r="L2371" s="149"/>
    </row>
    <row r="2372" spans="1:12" s="5" customFormat="1" ht="14.1" customHeight="1" x14ac:dyDescent="0.25">
      <c r="A2372" s="155">
        <v>7</v>
      </c>
      <c r="B2372" s="193">
        <f t="shared" ref="B2372:D2372" si="994">B2334</f>
        <v>0</v>
      </c>
      <c r="C2372" s="193">
        <f t="shared" si="994"/>
        <v>0</v>
      </c>
      <c r="D2372" s="286">
        <f t="shared" si="994"/>
        <v>0</v>
      </c>
      <c r="E2372" s="310">
        <f t="shared" si="984"/>
        <v>0</v>
      </c>
      <c r="F2372" s="156"/>
      <c r="G2372" s="157"/>
      <c r="H2372" s="158">
        <f t="shared" ref="H2372:J2372" si="995">H2334</f>
        <v>0</v>
      </c>
      <c r="I2372" s="159">
        <f t="shared" si="995"/>
        <v>0</v>
      </c>
      <c r="J2372" s="159">
        <f t="shared" si="995"/>
        <v>0</v>
      </c>
      <c r="K2372" s="160">
        <f t="shared" si="982"/>
        <v>0</v>
      </c>
      <c r="L2372" s="149"/>
    </row>
    <row r="2373" spans="1:12" s="5" customFormat="1" ht="14.1" customHeight="1" x14ac:dyDescent="0.25">
      <c r="A2373" s="155">
        <v>8</v>
      </c>
      <c r="B2373" s="193">
        <f t="shared" ref="B2373:D2373" si="996">B2335</f>
        <v>0</v>
      </c>
      <c r="C2373" s="193">
        <f t="shared" si="996"/>
        <v>0</v>
      </c>
      <c r="D2373" s="286">
        <f t="shared" si="996"/>
        <v>0</v>
      </c>
      <c r="E2373" s="310">
        <f t="shared" si="984"/>
        <v>0</v>
      </c>
      <c r="F2373" s="156"/>
      <c r="G2373" s="157"/>
      <c r="H2373" s="158">
        <f t="shared" ref="H2373:J2373" si="997">H2335</f>
        <v>0</v>
      </c>
      <c r="I2373" s="159">
        <f t="shared" si="997"/>
        <v>0</v>
      </c>
      <c r="J2373" s="159">
        <f t="shared" si="997"/>
        <v>0</v>
      </c>
      <c r="K2373" s="160">
        <f t="shared" si="982"/>
        <v>0</v>
      </c>
      <c r="L2373" s="149"/>
    </row>
    <row r="2374" spans="1:12" s="5" customFormat="1" ht="14.1" customHeight="1" x14ac:dyDescent="0.25">
      <c r="A2374" s="155">
        <v>9</v>
      </c>
      <c r="B2374" s="193">
        <f t="shared" ref="B2374:D2374" si="998">B2336</f>
        <v>0</v>
      </c>
      <c r="C2374" s="193">
        <f t="shared" si="998"/>
        <v>0</v>
      </c>
      <c r="D2374" s="286">
        <f t="shared" si="998"/>
        <v>0</v>
      </c>
      <c r="E2374" s="310">
        <f t="shared" si="984"/>
        <v>0</v>
      </c>
      <c r="F2374" s="156"/>
      <c r="G2374" s="157"/>
      <c r="H2374" s="158">
        <f t="shared" ref="H2374:J2374" si="999">H2336</f>
        <v>0</v>
      </c>
      <c r="I2374" s="159">
        <f t="shared" si="999"/>
        <v>0</v>
      </c>
      <c r="J2374" s="159">
        <f t="shared" si="999"/>
        <v>0</v>
      </c>
      <c r="K2374" s="160">
        <f t="shared" si="982"/>
        <v>0</v>
      </c>
      <c r="L2374" s="149"/>
    </row>
    <row r="2375" spans="1:12" s="5" customFormat="1" ht="14.1" customHeight="1" x14ac:dyDescent="0.25">
      <c r="A2375" s="155">
        <v>10</v>
      </c>
      <c r="B2375" s="193">
        <f t="shared" ref="B2375:D2375" si="1000">B2337</f>
        <v>0</v>
      </c>
      <c r="C2375" s="193">
        <f t="shared" si="1000"/>
        <v>0</v>
      </c>
      <c r="D2375" s="286">
        <f t="shared" si="1000"/>
        <v>0</v>
      </c>
      <c r="E2375" s="310">
        <f t="shared" si="984"/>
        <v>0</v>
      </c>
      <c r="F2375" s="156"/>
      <c r="G2375" s="157"/>
      <c r="H2375" s="158">
        <f t="shared" ref="H2375:J2375" si="1001">H2337</f>
        <v>0</v>
      </c>
      <c r="I2375" s="159">
        <f t="shared" si="1001"/>
        <v>0</v>
      </c>
      <c r="J2375" s="159">
        <f t="shared" si="1001"/>
        <v>0</v>
      </c>
      <c r="K2375" s="160">
        <f t="shared" si="982"/>
        <v>0</v>
      </c>
      <c r="L2375" s="149"/>
    </row>
    <row r="2376" spans="1:12" s="5" customFormat="1" ht="14.1" customHeight="1" x14ac:dyDescent="0.25">
      <c r="A2376" s="155">
        <v>11</v>
      </c>
      <c r="B2376" s="193">
        <f t="shared" ref="B2376:D2376" si="1002">B2338</f>
        <v>0</v>
      </c>
      <c r="C2376" s="193">
        <f t="shared" si="1002"/>
        <v>0</v>
      </c>
      <c r="D2376" s="286">
        <f t="shared" si="1002"/>
        <v>0</v>
      </c>
      <c r="E2376" s="310">
        <f t="shared" si="984"/>
        <v>0</v>
      </c>
      <c r="F2376" s="156"/>
      <c r="G2376" s="157"/>
      <c r="H2376" s="158">
        <f t="shared" ref="H2376:J2376" si="1003">H2338</f>
        <v>0</v>
      </c>
      <c r="I2376" s="159">
        <f t="shared" si="1003"/>
        <v>0</v>
      </c>
      <c r="J2376" s="159">
        <f t="shared" si="1003"/>
        <v>0</v>
      </c>
      <c r="K2376" s="160">
        <f t="shared" si="982"/>
        <v>0</v>
      </c>
      <c r="L2376" s="149"/>
    </row>
    <row r="2377" spans="1:12" s="5" customFormat="1" ht="14.1" customHeight="1" x14ac:dyDescent="0.25">
      <c r="A2377" s="155">
        <v>12</v>
      </c>
      <c r="B2377" s="193">
        <f t="shared" ref="B2377:D2377" si="1004">B2339</f>
        <v>0</v>
      </c>
      <c r="C2377" s="193">
        <f t="shared" si="1004"/>
        <v>0</v>
      </c>
      <c r="D2377" s="286">
        <f t="shared" si="1004"/>
        <v>0</v>
      </c>
      <c r="E2377" s="310">
        <f t="shared" si="984"/>
        <v>0</v>
      </c>
      <c r="F2377" s="156"/>
      <c r="G2377" s="157"/>
      <c r="H2377" s="158">
        <f t="shared" ref="H2377:J2377" si="1005">H2339</f>
        <v>0</v>
      </c>
      <c r="I2377" s="159">
        <f t="shared" si="1005"/>
        <v>0</v>
      </c>
      <c r="J2377" s="159">
        <f t="shared" si="1005"/>
        <v>0</v>
      </c>
      <c r="K2377" s="160">
        <f t="shared" si="982"/>
        <v>0</v>
      </c>
      <c r="L2377" s="149"/>
    </row>
    <row r="2378" spans="1:12" s="5" customFormat="1" ht="14.1" customHeight="1" x14ac:dyDescent="0.25">
      <c r="A2378" s="155">
        <v>13</v>
      </c>
      <c r="B2378" s="193">
        <f t="shared" ref="B2378:D2378" si="1006">B2340</f>
        <v>0</v>
      </c>
      <c r="C2378" s="193">
        <f t="shared" si="1006"/>
        <v>0</v>
      </c>
      <c r="D2378" s="286">
        <f t="shared" si="1006"/>
        <v>0</v>
      </c>
      <c r="E2378" s="310">
        <f t="shared" si="984"/>
        <v>0</v>
      </c>
      <c r="F2378" s="156"/>
      <c r="G2378" s="157"/>
      <c r="H2378" s="158">
        <f t="shared" ref="H2378:J2378" si="1007">H2340</f>
        <v>0</v>
      </c>
      <c r="I2378" s="159">
        <f t="shared" si="1007"/>
        <v>0</v>
      </c>
      <c r="J2378" s="159">
        <f t="shared" si="1007"/>
        <v>0</v>
      </c>
      <c r="K2378" s="160">
        <f t="shared" si="982"/>
        <v>0</v>
      </c>
      <c r="L2378" s="149"/>
    </row>
    <row r="2379" spans="1:12" s="5" customFormat="1" ht="14.1" customHeight="1" x14ac:dyDescent="0.25">
      <c r="A2379" s="155">
        <v>14</v>
      </c>
      <c r="B2379" s="193">
        <f t="shared" ref="B2379:D2379" si="1008">B2341</f>
        <v>0</v>
      </c>
      <c r="C2379" s="193">
        <f t="shared" si="1008"/>
        <v>0</v>
      </c>
      <c r="D2379" s="286">
        <f t="shared" si="1008"/>
        <v>0</v>
      </c>
      <c r="E2379" s="310">
        <f t="shared" si="984"/>
        <v>0</v>
      </c>
      <c r="F2379" s="156"/>
      <c r="G2379" s="157"/>
      <c r="H2379" s="158">
        <f t="shared" ref="H2379:J2379" si="1009">H2341</f>
        <v>0</v>
      </c>
      <c r="I2379" s="159">
        <f t="shared" si="1009"/>
        <v>0</v>
      </c>
      <c r="J2379" s="159">
        <f t="shared" si="1009"/>
        <v>0</v>
      </c>
      <c r="K2379" s="160">
        <f t="shared" si="982"/>
        <v>0</v>
      </c>
      <c r="L2379" s="149"/>
    </row>
    <row r="2380" spans="1:12" s="5" customFormat="1" ht="14.1" customHeight="1" x14ac:dyDescent="0.25">
      <c r="A2380" s="155">
        <v>15</v>
      </c>
      <c r="B2380" s="193">
        <f t="shared" ref="B2380:D2380" si="1010">B2342</f>
        <v>0</v>
      </c>
      <c r="C2380" s="193">
        <f t="shared" si="1010"/>
        <v>0</v>
      </c>
      <c r="D2380" s="286">
        <f t="shared" si="1010"/>
        <v>0</v>
      </c>
      <c r="E2380" s="310">
        <f t="shared" si="984"/>
        <v>0</v>
      </c>
      <c r="F2380" s="156"/>
      <c r="G2380" s="157"/>
      <c r="H2380" s="158">
        <f t="shared" ref="H2380:J2380" si="1011">H2342</f>
        <v>0</v>
      </c>
      <c r="I2380" s="159">
        <f t="shared" si="1011"/>
        <v>0</v>
      </c>
      <c r="J2380" s="159">
        <f t="shared" si="1011"/>
        <v>0</v>
      </c>
      <c r="K2380" s="160">
        <f t="shared" si="982"/>
        <v>0</v>
      </c>
      <c r="L2380" s="149"/>
    </row>
    <row r="2381" spans="1:12" s="5" customFormat="1" ht="14.1" customHeight="1" x14ac:dyDescent="0.25">
      <c r="A2381" s="155">
        <v>16</v>
      </c>
      <c r="B2381" s="193">
        <f t="shared" ref="B2381:D2381" si="1012">B2343</f>
        <v>0</v>
      </c>
      <c r="C2381" s="193">
        <f t="shared" si="1012"/>
        <v>0</v>
      </c>
      <c r="D2381" s="286">
        <f t="shared" si="1012"/>
        <v>0</v>
      </c>
      <c r="E2381" s="310">
        <f t="shared" si="984"/>
        <v>0</v>
      </c>
      <c r="F2381" s="156"/>
      <c r="G2381" s="157"/>
      <c r="H2381" s="158">
        <f t="shared" ref="H2381:J2381" si="1013">H2343</f>
        <v>0</v>
      </c>
      <c r="I2381" s="159">
        <f t="shared" si="1013"/>
        <v>0</v>
      </c>
      <c r="J2381" s="159">
        <f t="shared" si="1013"/>
        <v>0</v>
      </c>
      <c r="K2381" s="160">
        <f t="shared" si="982"/>
        <v>0</v>
      </c>
      <c r="L2381" s="149"/>
    </row>
    <row r="2382" spans="1:12" s="5" customFormat="1" ht="9.9499999999999993" customHeight="1" x14ac:dyDescent="0.25">
      <c r="A2382" s="132"/>
      <c r="B2382" s="229"/>
      <c r="C2382" s="229"/>
      <c r="D2382" s="287"/>
      <c r="E2382" s="312"/>
      <c r="F2382" s="161"/>
      <c r="G2382" s="162"/>
      <c r="H2382" s="163"/>
      <c r="I2382" s="164"/>
      <c r="J2382" s="164"/>
      <c r="K2382" s="165"/>
      <c r="L2382" s="149"/>
    </row>
    <row r="2383" spans="1:12" s="5" customFormat="1" ht="5.0999999999999996" customHeight="1" x14ac:dyDescent="0.25">
      <c r="A2383" s="132"/>
      <c r="B2383" s="230"/>
      <c r="C2383" s="230"/>
      <c r="D2383" s="235"/>
      <c r="E2383" s="313"/>
      <c r="F2383" s="167"/>
      <c r="G2383" s="167"/>
      <c r="H2383" s="167"/>
      <c r="I2383" s="168"/>
      <c r="J2383" s="383"/>
      <c r="K2383" s="358"/>
      <c r="L2383" s="133"/>
    </row>
    <row r="2384" spans="1:12" s="5" customFormat="1" ht="16.5" customHeight="1" x14ac:dyDescent="0.3">
      <c r="A2384" s="132"/>
      <c r="B2384" s="231"/>
      <c r="C2384" s="231"/>
      <c r="D2384" s="267"/>
      <c r="E2384" s="309"/>
      <c r="F2384" s="133"/>
      <c r="G2384" s="133"/>
      <c r="H2384" s="133"/>
      <c r="I2384" s="169" t="s">
        <v>14</v>
      </c>
      <c r="J2384" s="384">
        <f>SUM(K2366:K2381)</f>
        <v>22383900</v>
      </c>
      <c r="K2384" s="385"/>
      <c r="L2384" s="149"/>
    </row>
    <row r="2385" spans="1:12" s="5" customFormat="1" ht="5.0999999999999996" customHeight="1" x14ac:dyDescent="0.3">
      <c r="A2385" s="132"/>
      <c r="B2385" s="231"/>
      <c r="C2385" s="231"/>
      <c r="D2385" s="267"/>
      <c r="E2385" s="309"/>
      <c r="F2385" s="133"/>
      <c r="G2385" s="133"/>
      <c r="H2385" s="133"/>
      <c r="I2385" s="170"/>
      <c r="J2385" s="386"/>
      <c r="K2385" s="386"/>
      <c r="L2385" s="133"/>
    </row>
    <row r="2386" spans="1:12" s="5" customFormat="1" ht="16.5" customHeight="1" x14ac:dyDescent="0.3">
      <c r="A2386" s="132"/>
      <c r="B2386" s="231"/>
      <c r="C2386" s="231"/>
      <c r="D2386" s="267"/>
      <c r="E2386" s="309"/>
      <c r="F2386" s="133"/>
      <c r="G2386" s="133"/>
      <c r="H2386" s="133"/>
      <c r="I2386" s="169" t="s">
        <v>15</v>
      </c>
      <c r="J2386" s="171">
        <f>J2348</f>
        <v>0</v>
      </c>
      <c r="K2386" s="172">
        <f>J2384*J2386</f>
        <v>0</v>
      </c>
      <c r="L2386" s="173"/>
    </row>
    <row r="2387" spans="1:12" s="5" customFormat="1" ht="5.0999999999999996" customHeight="1" x14ac:dyDescent="0.3">
      <c r="A2387" s="132"/>
      <c r="B2387" s="231"/>
      <c r="C2387" s="231"/>
      <c r="D2387" s="267"/>
      <c r="E2387" s="309"/>
      <c r="F2387" s="133"/>
      <c r="G2387" s="133"/>
      <c r="H2387" s="133"/>
      <c r="I2387" s="170"/>
      <c r="J2387" s="358"/>
      <c r="K2387" s="358"/>
      <c r="L2387" s="133"/>
    </row>
    <row r="2388" spans="1:12" s="5" customFormat="1" ht="16.5" customHeight="1" x14ac:dyDescent="0.3">
      <c r="A2388" s="132"/>
      <c r="B2388" s="232" t="s">
        <v>16</v>
      </c>
      <c r="C2388" s="232"/>
      <c r="D2388" s="267"/>
      <c r="E2388" s="309" t="s">
        <v>17</v>
      </c>
      <c r="F2388" s="133"/>
      <c r="G2388" s="133"/>
      <c r="H2388" s="133"/>
      <c r="I2388" s="169" t="s">
        <v>27</v>
      </c>
      <c r="J2388" s="356">
        <f>((J2384/1.11)+(K2386/1.11))*11%</f>
        <v>2218224.3243243243</v>
      </c>
      <c r="K2388" s="357"/>
      <c r="L2388" s="174"/>
    </row>
    <row r="2389" spans="1:12" s="5" customFormat="1" ht="5.0999999999999996" customHeight="1" x14ac:dyDescent="0.3">
      <c r="A2389" s="132"/>
      <c r="B2389" s="231"/>
      <c r="C2389" s="231"/>
      <c r="D2389" s="267"/>
      <c r="E2389" s="309"/>
      <c r="F2389" s="133"/>
      <c r="G2389" s="133"/>
      <c r="H2389" s="133"/>
      <c r="I2389" s="170"/>
      <c r="J2389" s="358"/>
      <c r="K2389" s="358"/>
      <c r="L2389" s="133"/>
    </row>
    <row r="2390" spans="1:12" s="5" customFormat="1" ht="16.5" customHeight="1" x14ac:dyDescent="0.3">
      <c r="A2390" s="132"/>
      <c r="B2390" s="233"/>
      <c r="C2390" s="253"/>
      <c r="D2390" s="267"/>
      <c r="E2390" s="309"/>
      <c r="F2390" s="133"/>
      <c r="G2390" s="133"/>
      <c r="H2390" s="133"/>
      <c r="I2390" s="169" t="s">
        <v>18</v>
      </c>
      <c r="J2390" s="175"/>
      <c r="K2390" s="176">
        <f>J2384-K2386</f>
        <v>22383900</v>
      </c>
      <c r="L2390" s="174"/>
    </row>
    <row r="2391" spans="1:12" s="5" customFormat="1" ht="7.5" customHeight="1" x14ac:dyDescent="0.25">
      <c r="A2391" s="177"/>
      <c r="B2391" s="234"/>
      <c r="C2391" s="234"/>
      <c r="D2391" s="235"/>
      <c r="E2391" s="314"/>
      <c r="F2391" s="318"/>
      <c r="G2391" s="133"/>
      <c r="H2391" s="133"/>
      <c r="I2391" s="179"/>
      <c r="J2391" s="178"/>
      <c r="K2391" s="318"/>
      <c r="L2391" s="167"/>
    </row>
    <row r="2392" spans="1:12" s="5" customFormat="1" ht="13.5" customHeight="1" x14ac:dyDescent="0.25">
      <c r="A2392" s="132"/>
      <c r="B2392" s="235" t="s">
        <v>19</v>
      </c>
      <c r="C2392" s="234"/>
      <c r="D2392" s="235"/>
      <c r="E2392" s="309"/>
      <c r="F2392" s="133"/>
      <c r="G2392" s="133"/>
      <c r="H2392" s="184"/>
      <c r="I2392" s="185" t="s">
        <v>29</v>
      </c>
      <c r="J2392" s="359" t="str">
        <f>J2354</f>
        <v>NOVI / CONDRO</v>
      </c>
      <c r="K2392" s="360"/>
      <c r="L2392" s="133"/>
    </row>
    <row r="2393" spans="1:12" s="5" customFormat="1" ht="13.5" customHeight="1" x14ac:dyDescent="0.25">
      <c r="A2393" s="177"/>
      <c r="B2393" s="236"/>
      <c r="C2393" s="254"/>
      <c r="D2393" s="235"/>
      <c r="E2393" s="309"/>
      <c r="F2393" s="133"/>
      <c r="G2393" s="133"/>
      <c r="H2393" s="184"/>
      <c r="I2393" s="186" t="s">
        <v>28</v>
      </c>
      <c r="J2393" s="359" t="str">
        <f>J2355</f>
        <v xml:space="preserve"> </v>
      </c>
      <c r="K2393" s="360"/>
      <c r="L2393" s="167"/>
    </row>
    <row r="2394" spans="1:12" s="5" customFormat="1" ht="7.5" customHeight="1" x14ac:dyDescent="0.25">
      <c r="A2394" s="177"/>
      <c r="B2394" s="236"/>
      <c r="C2394" s="254"/>
      <c r="D2394" s="235"/>
      <c r="E2394" s="309"/>
      <c r="F2394" s="133"/>
      <c r="G2394" s="133"/>
      <c r="H2394" s="184"/>
      <c r="I2394" s="186"/>
      <c r="J2394" s="190"/>
      <c r="K2394" s="190"/>
      <c r="L2394" s="167"/>
    </row>
    <row r="2395" spans="1:12" ht="7.5" customHeight="1" x14ac:dyDescent="0.25">
      <c r="A2395" s="1"/>
      <c r="I2395" s="3"/>
      <c r="J2395" s="3"/>
    </row>
    <row r="2396" spans="1:12" s="5" customFormat="1" ht="16.5" customHeight="1" x14ac:dyDescent="0.3">
      <c r="A2396" s="4"/>
      <c r="B2396" s="195" t="s">
        <v>0</v>
      </c>
      <c r="C2396" s="237"/>
      <c r="D2396" s="270" t="s">
        <v>1</v>
      </c>
      <c r="E2396" s="315">
        <f>E2282+1</f>
        <v>22090022</v>
      </c>
      <c r="G2396" s="6" t="s">
        <v>2</v>
      </c>
      <c r="H2396" s="387" t="s">
        <v>128</v>
      </c>
      <c r="I2396" s="387"/>
      <c r="J2396" s="387"/>
      <c r="K2396" s="388"/>
      <c r="L2396" s="7"/>
    </row>
    <row r="2397" spans="1:12" s="5" customFormat="1" ht="7.5" customHeight="1" x14ac:dyDescent="0.3">
      <c r="A2397" s="4"/>
      <c r="B2397" s="196"/>
      <c r="C2397" s="238"/>
      <c r="D2397" s="255"/>
      <c r="E2397" s="290"/>
      <c r="F2397" s="391" t="s">
        <v>3</v>
      </c>
      <c r="G2397" s="8"/>
      <c r="H2397" s="389"/>
      <c r="I2397" s="389"/>
      <c r="J2397" s="389"/>
      <c r="K2397" s="390"/>
      <c r="L2397" s="7"/>
    </row>
    <row r="2398" spans="1:12" s="5" customFormat="1" ht="16.5" customHeight="1" x14ac:dyDescent="0.3">
      <c r="A2398" s="4"/>
      <c r="B2398" s="195" t="s">
        <v>4</v>
      </c>
      <c r="C2398" s="237"/>
      <c r="D2398" s="392">
        <v>44821</v>
      </c>
      <c r="E2398" s="393"/>
      <c r="F2398" s="391"/>
      <c r="G2398" s="9"/>
      <c r="H2398" s="394" t="s">
        <v>100</v>
      </c>
      <c r="I2398" s="394"/>
      <c r="J2398" s="394"/>
      <c r="K2398" s="395"/>
      <c r="L2398" s="9"/>
    </row>
    <row r="2399" spans="1:12" s="5" customFormat="1" ht="7.5" customHeight="1" x14ac:dyDescent="0.3">
      <c r="A2399" s="4"/>
      <c r="B2399" s="196"/>
      <c r="C2399" s="238"/>
      <c r="D2399" s="255"/>
      <c r="E2399" s="290"/>
      <c r="F2399" s="391"/>
      <c r="G2399" s="9"/>
      <c r="H2399" s="396" t="s">
        <v>129</v>
      </c>
      <c r="I2399" s="396"/>
      <c r="J2399" s="396"/>
      <c r="K2399" s="397"/>
      <c r="L2399" s="10"/>
    </row>
    <row r="2400" spans="1:12" s="5" customFormat="1" ht="16.5" customHeight="1" x14ac:dyDescent="0.4">
      <c r="A2400" s="4"/>
      <c r="B2400" s="195" t="s">
        <v>5</v>
      </c>
      <c r="C2400" s="237"/>
      <c r="D2400" s="271" t="s">
        <v>130</v>
      </c>
      <c r="E2400" s="289"/>
      <c r="F2400" s="11"/>
      <c r="G2400" s="12"/>
      <c r="H2400" s="398"/>
      <c r="I2400" s="398"/>
      <c r="J2400" s="398"/>
      <c r="K2400" s="399"/>
      <c r="L2400" s="10"/>
    </row>
    <row r="2401" spans="1:12" s="5" customFormat="1" ht="7.5" customHeight="1" x14ac:dyDescent="0.45">
      <c r="A2401" s="4"/>
      <c r="B2401" s="197"/>
      <c r="C2401" s="239"/>
      <c r="D2401" s="259"/>
      <c r="E2401" s="291"/>
      <c r="F2401" s="13"/>
      <c r="I2401" s="14"/>
      <c r="J2401" s="14"/>
      <c r="K2401" s="15"/>
    </row>
    <row r="2402" spans="1:12" s="5" customFormat="1" ht="14.25" thickBot="1" x14ac:dyDescent="0.3">
      <c r="A2402" s="4"/>
      <c r="B2402" s="198" t="s">
        <v>6</v>
      </c>
      <c r="C2402" s="198" t="s">
        <v>7</v>
      </c>
      <c r="D2402" s="272" t="s">
        <v>8</v>
      </c>
      <c r="E2402" s="260"/>
      <c r="F2402" s="17" t="s">
        <v>9</v>
      </c>
      <c r="G2402" s="18"/>
      <c r="H2402" s="16" t="s">
        <v>10</v>
      </c>
      <c r="I2402" s="19" t="s">
        <v>11</v>
      </c>
      <c r="J2402" s="19" t="s">
        <v>12</v>
      </c>
      <c r="K2402" s="20" t="s">
        <v>13</v>
      </c>
      <c r="L2402" s="21"/>
    </row>
    <row r="2403" spans="1:12" s="5" customFormat="1" ht="9.9499999999999993" customHeight="1" thickTop="1" x14ac:dyDescent="0.25">
      <c r="A2403" s="4"/>
      <c r="B2403" s="199"/>
      <c r="C2403" s="240"/>
      <c r="D2403" s="273"/>
      <c r="E2403" s="261"/>
      <c r="F2403" s="23"/>
      <c r="G2403" s="24"/>
      <c r="H2403" s="22"/>
      <c r="I2403" s="25"/>
      <c r="J2403" s="25"/>
      <c r="K2403" s="26"/>
      <c r="L2403" s="21"/>
    </row>
    <row r="2404" spans="1:12" s="5" customFormat="1" ht="14.1" customHeight="1" x14ac:dyDescent="0.25">
      <c r="A2404" s="27">
        <v>1</v>
      </c>
      <c r="B2404" s="200">
        <v>288</v>
      </c>
      <c r="C2404" s="200" t="s">
        <v>34</v>
      </c>
      <c r="D2404" s="274">
        <v>3</v>
      </c>
      <c r="E2404" s="292" t="s">
        <v>131</v>
      </c>
      <c r="F2404" s="28"/>
      <c r="G2404" s="29"/>
      <c r="H2404" s="30">
        <v>33000</v>
      </c>
      <c r="I2404" s="31"/>
      <c r="J2404" s="31"/>
      <c r="K2404" s="32">
        <f t="shared" ref="K2404:K2419" si="1014">(B2404*H2404-((B2404*H2404)*I2404))-((B2404*H2404-((B2404*H2404)*I2404))*J2404)</f>
        <v>9504000</v>
      </c>
      <c r="L2404" s="21"/>
    </row>
    <row r="2405" spans="1:12" s="5" customFormat="1" ht="14.1" customHeight="1" x14ac:dyDescent="0.25">
      <c r="A2405" s="27">
        <v>2</v>
      </c>
      <c r="B2405" s="200">
        <v>288</v>
      </c>
      <c r="C2405" s="200" t="s">
        <v>34</v>
      </c>
      <c r="D2405" s="274">
        <v>3</v>
      </c>
      <c r="E2405" s="292" t="s">
        <v>132</v>
      </c>
      <c r="F2405" s="28"/>
      <c r="G2405" s="29"/>
      <c r="H2405" s="30">
        <v>33000</v>
      </c>
      <c r="I2405" s="31"/>
      <c r="J2405" s="31"/>
      <c r="K2405" s="32">
        <f t="shared" si="1014"/>
        <v>9504000</v>
      </c>
      <c r="L2405" s="21"/>
    </row>
    <row r="2406" spans="1:12" s="5" customFormat="1" ht="14.1" customHeight="1" x14ac:dyDescent="0.25">
      <c r="A2406" s="27">
        <v>3</v>
      </c>
      <c r="B2406" s="200"/>
      <c r="C2406" s="200"/>
      <c r="D2406" s="274"/>
      <c r="E2406" s="292"/>
      <c r="F2406" s="28"/>
      <c r="G2406" s="29"/>
      <c r="H2406" s="30"/>
      <c r="I2406" s="31"/>
      <c r="J2406" s="31"/>
      <c r="K2406" s="32">
        <f t="shared" si="1014"/>
        <v>0</v>
      </c>
      <c r="L2406" s="21"/>
    </row>
    <row r="2407" spans="1:12" s="5" customFormat="1" ht="14.1" customHeight="1" x14ac:dyDescent="0.25">
      <c r="A2407" s="27">
        <v>4</v>
      </c>
      <c r="B2407" s="200"/>
      <c r="C2407" s="200"/>
      <c r="D2407" s="274"/>
      <c r="E2407" s="292"/>
      <c r="F2407" s="28"/>
      <c r="G2407" s="29"/>
      <c r="H2407" s="30"/>
      <c r="I2407" s="31"/>
      <c r="J2407" s="31"/>
      <c r="K2407" s="32">
        <f t="shared" si="1014"/>
        <v>0</v>
      </c>
      <c r="L2407" s="21"/>
    </row>
    <row r="2408" spans="1:12" s="5" customFormat="1" ht="14.1" customHeight="1" x14ac:dyDescent="0.25">
      <c r="A2408" s="27">
        <v>5</v>
      </c>
      <c r="B2408" s="200"/>
      <c r="C2408" s="200"/>
      <c r="D2408" s="274"/>
      <c r="E2408" s="292"/>
      <c r="F2408" s="28"/>
      <c r="G2408" s="29"/>
      <c r="H2408" s="30"/>
      <c r="I2408" s="31"/>
      <c r="J2408" s="31"/>
      <c r="K2408" s="32">
        <f t="shared" si="1014"/>
        <v>0</v>
      </c>
      <c r="L2408" s="21"/>
    </row>
    <row r="2409" spans="1:12" s="5" customFormat="1" ht="14.1" customHeight="1" x14ac:dyDescent="0.25">
      <c r="A2409" s="27">
        <v>6</v>
      </c>
      <c r="B2409" s="200"/>
      <c r="C2409" s="200"/>
      <c r="D2409" s="274"/>
      <c r="E2409" s="292"/>
      <c r="F2409" s="28"/>
      <c r="G2409" s="29"/>
      <c r="H2409" s="30"/>
      <c r="I2409" s="31"/>
      <c r="J2409" s="31"/>
      <c r="K2409" s="32">
        <f t="shared" si="1014"/>
        <v>0</v>
      </c>
      <c r="L2409" s="21"/>
    </row>
    <row r="2410" spans="1:12" s="5" customFormat="1" ht="14.1" customHeight="1" x14ac:dyDescent="0.25">
      <c r="A2410" s="27">
        <v>7</v>
      </c>
      <c r="B2410" s="200"/>
      <c r="C2410" s="200"/>
      <c r="D2410" s="274"/>
      <c r="E2410" s="292"/>
      <c r="F2410" s="28"/>
      <c r="G2410" s="29"/>
      <c r="H2410" s="30"/>
      <c r="I2410" s="31"/>
      <c r="J2410" s="31"/>
      <c r="K2410" s="32">
        <f t="shared" si="1014"/>
        <v>0</v>
      </c>
      <c r="L2410" s="21"/>
    </row>
    <row r="2411" spans="1:12" s="5" customFormat="1" ht="14.1" customHeight="1" x14ac:dyDescent="0.25">
      <c r="A2411" s="27">
        <v>8</v>
      </c>
      <c r="B2411" s="200"/>
      <c r="C2411" s="200"/>
      <c r="D2411" s="274"/>
      <c r="E2411" s="293"/>
      <c r="F2411" s="28"/>
      <c r="G2411" s="29"/>
      <c r="H2411" s="30"/>
      <c r="I2411" s="31"/>
      <c r="J2411" s="31"/>
      <c r="K2411" s="32">
        <f t="shared" si="1014"/>
        <v>0</v>
      </c>
      <c r="L2411" s="21"/>
    </row>
    <row r="2412" spans="1:12" s="5" customFormat="1" ht="14.1" customHeight="1" x14ac:dyDescent="0.25">
      <c r="A2412" s="27">
        <v>9</v>
      </c>
      <c r="B2412" s="200"/>
      <c r="C2412" s="200"/>
      <c r="D2412" s="274"/>
      <c r="E2412" s="292"/>
      <c r="F2412" s="28"/>
      <c r="G2412" s="29"/>
      <c r="H2412" s="30"/>
      <c r="I2412" s="31"/>
      <c r="J2412" s="31"/>
      <c r="K2412" s="32">
        <f t="shared" si="1014"/>
        <v>0</v>
      </c>
      <c r="L2412" s="21"/>
    </row>
    <row r="2413" spans="1:12" s="5" customFormat="1" ht="14.1" customHeight="1" x14ac:dyDescent="0.25">
      <c r="A2413" s="27">
        <v>10</v>
      </c>
      <c r="B2413" s="200"/>
      <c r="C2413" s="200"/>
      <c r="D2413" s="274"/>
      <c r="E2413" s="292"/>
      <c r="F2413" s="28"/>
      <c r="G2413" s="29"/>
      <c r="H2413" s="30"/>
      <c r="I2413" s="31"/>
      <c r="J2413" s="31"/>
      <c r="K2413" s="32">
        <f t="shared" si="1014"/>
        <v>0</v>
      </c>
      <c r="L2413" s="21"/>
    </row>
    <row r="2414" spans="1:12" s="5" customFormat="1" ht="14.1" customHeight="1" x14ac:dyDescent="0.25">
      <c r="A2414" s="27">
        <v>11</v>
      </c>
      <c r="B2414" s="200"/>
      <c r="C2414" s="200"/>
      <c r="D2414" s="274"/>
      <c r="E2414" s="292"/>
      <c r="F2414" s="28"/>
      <c r="G2414" s="29"/>
      <c r="H2414" s="30"/>
      <c r="I2414" s="31"/>
      <c r="J2414" s="31"/>
      <c r="K2414" s="32">
        <f t="shared" si="1014"/>
        <v>0</v>
      </c>
      <c r="L2414" s="21"/>
    </row>
    <row r="2415" spans="1:12" s="5" customFormat="1" ht="14.1" customHeight="1" x14ac:dyDescent="0.25">
      <c r="A2415" s="27">
        <v>12</v>
      </c>
      <c r="B2415" s="200"/>
      <c r="C2415" s="200"/>
      <c r="D2415" s="274"/>
      <c r="E2415" s="292"/>
      <c r="F2415" s="28"/>
      <c r="G2415" s="29"/>
      <c r="H2415" s="30"/>
      <c r="I2415" s="31"/>
      <c r="J2415" s="31"/>
      <c r="K2415" s="32">
        <f t="shared" si="1014"/>
        <v>0</v>
      </c>
      <c r="L2415" s="21"/>
    </row>
    <row r="2416" spans="1:12" s="5" customFormat="1" ht="14.1" customHeight="1" x14ac:dyDescent="0.25">
      <c r="A2416" s="27">
        <v>13</v>
      </c>
      <c r="B2416" s="200"/>
      <c r="C2416" s="200"/>
      <c r="D2416" s="274"/>
      <c r="E2416" s="292"/>
      <c r="F2416" s="28"/>
      <c r="G2416" s="29"/>
      <c r="H2416" s="30"/>
      <c r="I2416" s="31"/>
      <c r="J2416" s="31"/>
      <c r="K2416" s="32">
        <f t="shared" si="1014"/>
        <v>0</v>
      </c>
      <c r="L2416" s="21"/>
    </row>
    <row r="2417" spans="1:12" s="5" customFormat="1" ht="14.1" customHeight="1" x14ac:dyDescent="0.25">
      <c r="A2417" s="27">
        <v>14</v>
      </c>
      <c r="B2417" s="200"/>
      <c r="C2417" s="200"/>
      <c r="D2417" s="274"/>
      <c r="E2417" s="292"/>
      <c r="F2417" s="28"/>
      <c r="G2417" s="29"/>
      <c r="H2417" s="30"/>
      <c r="I2417" s="31"/>
      <c r="J2417" s="31"/>
      <c r="K2417" s="32">
        <f t="shared" si="1014"/>
        <v>0</v>
      </c>
      <c r="L2417" s="21"/>
    </row>
    <row r="2418" spans="1:12" s="5" customFormat="1" ht="14.1" customHeight="1" x14ac:dyDescent="0.25">
      <c r="A2418" s="27">
        <v>15</v>
      </c>
      <c r="B2418" s="200"/>
      <c r="C2418" s="200"/>
      <c r="D2418" s="274"/>
      <c r="E2418" s="292"/>
      <c r="F2418" s="28"/>
      <c r="G2418" s="29"/>
      <c r="H2418" s="30"/>
      <c r="I2418" s="31"/>
      <c r="J2418" s="31"/>
      <c r="K2418" s="32">
        <f t="shared" si="1014"/>
        <v>0</v>
      </c>
      <c r="L2418" s="21"/>
    </row>
    <row r="2419" spans="1:12" s="5" customFormat="1" ht="14.1" customHeight="1" x14ac:dyDescent="0.25">
      <c r="A2419" s="27">
        <v>16</v>
      </c>
      <c r="B2419" s="200"/>
      <c r="C2419" s="200"/>
      <c r="D2419" s="274"/>
      <c r="E2419" s="293"/>
      <c r="F2419" s="28"/>
      <c r="G2419" s="29"/>
      <c r="H2419" s="30"/>
      <c r="I2419" s="31"/>
      <c r="J2419" s="31"/>
      <c r="K2419" s="32">
        <f t="shared" si="1014"/>
        <v>0</v>
      </c>
      <c r="L2419" s="21"/>
    </row>
    <row r="2420" spans="1:12" s="5" customFormat="1" ht="9.9499999999999993" customHeight="1" x14ac:dyDescent="0.25">
      <c r="A2420" s="4"/>
      <c r="B2420" s="201"/>
      <c r="C2420" s="201"/>
      <c r="D2420" s="275"/>
      <c r="E2420" s="294"/>
      <c r="F2420" s="33"/>
      <c r="G2420" s="34"/>
      <c r="H2420" s="35"/>
      <c r="I2420" s="36"/>
      <c r="J2420" s="36"/>
      <c r="K2420" s="37"/>
      <c r="L2420" s="21"/>
    </row>
    <row r="2421" spans="1:12" s="5" customFormat="1" ht="5.0999999999999996" customHeight="1" x14ac:dyDescent="0.25">
      <c r="A2421" s="4"/>
      <c r="B2421" s="202"/>
      <c r="C2421" s="202"/>
      <c r="D2421" s="207"/>
      <c r="E2421" s="295"/>
      <c r="F2421" s="38"/>
      <c r="G2421" s="38"/>
      <c r="H2421" s="38"/>
      <c r="I2421" s="39"/>
      <c r="J2421" s="400"/>
      <c r="K2421" s="394"/>
    </row>
    <row r="2422" spans="1:12" s="5" customFormat="1" ht="16.5" customHeight="1" x14ac:dyDescent="0.3">
      <c r="A2422" s="4"/>
      <c r="B2422" s="203"/>
      <c r="C2422" s="203"/>
      <c r="D2422" s="259"/>
      <c r="E2422" s="291"/>
      <c r="I2422" s="40" t="s">
        <v>14</v>
      </c>
      <c r="J2422" s="401">
        <f>SUM(K2404:K2419)</f>
        <v>19008000</v>
      </c>
      <c r="K2422" s="402"/>
      <c r="L2422" s="21"/>
    </row>
    <row r="2423" spans="1:12" s="5" customFormat="1" ht="5.0999999999999996" customHeight="1" x14ac:dyDescent="0.3">
      <c r="A2423" s="4"/>
      <c r="B2423" s="203"/>
      <c r="C2423" s="203"/>
      <c r="D2423" s="259"/>
      <c r="E2423" s="291"/>
      <c r="I2423" s="41"/>
      <c r="J2423" s="403"/>
      <c r="K2423" s="403"/>
    </row>
    <row r="2424" spans="1:12" s="5" customFormat="1" ht="16.5" customHeight="1" x14ac:dyDescent="0.3">
      <c r="A2424" s="4"/>
      <c r="B2424" s="203"/>
      <c r="C2424" s="203"/>
      <c r="D2424" s="259"/>
      <c r="E2424" s="291"/>
      <c r="I2424" s="40" t="s">
        <v>15</v>
      </c>
      <c r="J2424" s="42"/>
      <c r="K2424" s="43">
        <f>J2422*J2424</f>
        <v>0</v>
      </c>
      <c r="L2424" s="44"/>
    </row>
    <row r="2425" spans="1:12" s="5" customFormat="1" ht="5.0999999999999996" customHeight="1" x14ac:dyDescent="0.3">
      <c r="A2425" s="4"/>
      <c r="B2425" s="203"/>
      <c r="C2425" s="203"/>
      <c r="D2425" s="259"/>
      <c r="E2425" s="291"/>
      <c r="I2425" s="41"/>
      <c r="J2425" s="394"/>
      <c r="K2425" s="394"/>
    </row>
    <row r="2426" spans="1:12" s="5" customFormat="1" ht="16.5" customHeight="1" x14ac:dyDescent="0.3">
      <c r="A2426" s="4"/>
      <c r="B2426" s="204" t="s">
        <v>16</v>
      </c>
      <c r="C2426" s="204"/>
      <c r="D2426" s="259"/>
      <c r="E2426" s="291" t="s">
        <v>17</v>
      </c>
      <c r="I2426" s="40" t="s">
        <v>27</v>
      </c>
      <c r="J2426" s="404">
        <f>((J2422/1.11)+(K2424/1.11))*11%</f>
        <v>1883675.6756756753</v>
      </c>
      <c r="K2426" s="405"/>
      <c r="L2426" s="45"/>
    </row>
    <row r="2427" spans="1:12" s="5" customFormat="1" ht="5.0999999999999996" customHeight="1" x14ac:dyDescent="0.3">
      <c r="A2427" s="4"/>
      <c r="B2427" s="203"/>
      <c r="C2427" s="203"/>
      <c r="D2427" s="259"/>
      <c r="E2427" s="291"/>
      <c r="I2427" s="41"/>
      <c r="J2427" s="394"/>
      <c r="K2427" s="394"/>
    </row>
    <row r="2428" spans="1:12" s="5" customFormat="1" ht="16.5" customHeight="1" x14ac:dyDescent="0.3">
      <c r="A2428" s="4"/>
      <c r="B2428" s="205"/>
      <c r="C2428" s="241"/>
      <c r="D2428" s="259"/>
      <c r="E2428" s="291"/>
      <c r="I2428" s="40" t="s">
        <v>18</v>
      </c>
      <c r="J2428" s="46"/>
      <c r="K2428" s="47">
        <f>J2422-K2424</f>
        <v>19008000</v>
      </c>
      <c r="L2428" s="45"/>
    </row>
    <row r="2429" spans="1:12" s="5" customFormat="1" ht="7.5" customHeight="1" x14ac:dyDescent="0.25">
      <c r="A2429" s="48"/>
      <c r="B2429" s="206"/>
      <c r="C2429" s="206"/>
      <c r="D2429" s="207"/>
      <c r="E2429" s="296"/>
      <c r="F2429" s="320"/>
      <c r="I2429" s="76"/>
      <c r="J2429" s="77"/>
      <c r="K2429" s="320"/>
      <c r="L2429" s="38"/>
    </row>
    <row r="2430" spans="1:12" s="5" customFormat="1" ht="13.5" customHeight="1" x14ac:dyDescent="0.25">
      <c r="A2430" s="4"/>
      <c r="B2430" s="207" t="s">
        <v>19</v>
      </c>
      <c r="C2430" s="206"/>
      <c r="D2430" s="207"/>
      <c r="E2430" s="291"/>
      <c r="H2430" s="180"/>
      <c r="I2430" s="181" t="s">
        <v>29</v>
      </c>
      <c r="J2430" s="406" t="s">
        <v>36</v>
      </c>
      <c r="K2430" s="407"/>
    </row>
    <row r="2431" spans="1:12" s="5" customFormat="1" ht="13.5" customHeight="1" x14ac:dyDescent="0.25">
      <c r="A2431" s="48"/>
      <c r="B2431" s="208"/>
      <c r="C2431" s="242"/>
      <c r="D2431" s="207"/>
      <c r="E2431" s="291"/>
      <c r="H2431" s="180"/>
      <c r="I2431" s="182" t="s">
        <v>28</v>
      </c>
      <c r="J2431" s="406" t="s">
        <v>100</v>
      </c>
      <c r="K2431" s="407"/>
      <c r="L2431" s="38"/>
    </row>
    <row r="2432" spans="1:12" s="5" customFormat="1" ht="7.5" customHeight="1" x14ac:dyDescent="0.25">
      <c r="A2432" s="48"/>
      <c r="B2432" s="208"/>
      <c r="C2432" s="242"/>
      <c r="D2432" s="207"/>
      <c r="E2432" s="291"/>
      <c r="H2432" s="180"/>
      <c r="I2432" s="182"/>
      <c r="J2432" s="183"/>
      <c r="K2432" s="183"/>
      <c r="L2432" s="38"/>
    </row>
    <row r="2433" spans="1:12" ht="7.5" customHeight="1" x14ac:dyDescent="0.25">
      <c r="A2433" s="78"/>
      <c r="B2433" s="209"/>
      <c r="C2433" s="209"/>
      <c r="D2433" s="262"/>
      <c r="E2433" s="297"/>
      <c r="F2433" s="79"/>
      <c r="G2433" s="79"/>
      <c r="H2433" s="79"/>
      <c r="I2433" s="80"/>
      <c r="J2433" s="80"/>
      <c r="K2433" s="79"/>
      <c r="L2433" s="79"/>
    </row>
    <row r="2434" spans="1:12" s="5" customFormat="1" ht="16.5" customHeight="1" x14ac:dyDescent="0.3">
      <c r="A2434" s="81"/>
      <c r="B2434" s="210" t="s">
        <v>0</v>
      </c>
      <c r="C2434" s="243"/>
      <c r="D2434" s="276" t="str">
        <f>D2396</f>
        <v>AM</v>
      </c>
      <c r="E2434" s="316">
        <f>E2396</f>
        <v>22090022</v>
      </c>
      <c r="F2434" s="82"/>
      <c r="G2434" s="83" t="s">
        <v>2</v>
      </c>
      <c r="H2434" s="408" t="str">
        <f>H2396</f>
        <v>CV  TIARA</v>
      </c>
      <c r="I2434" s="408"/>
      <c r="J2434" s="408"/>
      <c r="K2434" s="409"/>
      <c r="L2434" s="84"/>
    </row>
    <row r="2435" spans="1:12" s="5" customFormat="1" ht="7.5" customHeight="1" x14ac:dyDescent="0.3">
      <c r="A2435" s="81"/>
      <c r="B2435" s="211"/>
      <c r="C2435" s="244"/>
      <c r="D2435" s="256"/>
      <c r="E2435" s="299"/>
      <c r="F2435" s="412" t="s">
        <v>3</v>
      </c>
      <c r="G2435" s="85"/>
      <c r="H2435" s="410"/>
      <c r="I2435" s="410"/>
      <c r="J2435" s="410"/>
      <c r="K2435" s="411"/>
      <c r="L2435" s="84"/>
    </row>
    <row r="2436" spans="1:12" s="5" customFormat="1" ht="16.5" customHeight="1" x14ac:dyDescent="0.3">
      <c r="A2436" s="81"/>
      <c r="B2436" s="210" t="s">
        <v>4</v>
      </c>
      <c r="C2436" s="243"/>
      <c r="D2436" s="413">
        <f>D2398</f>
        <v>44821</v>
      </c>
      <c r="E2436" s="414"/>
      <c r="F2436" s="412"/>
      <c r="G2436" s="86"/>
      <c r="H2436" s="415" t="str">
        <f>H2398</f>
        <v xml:space="preserve"> </v>
      </c>
      <c r="I2436" s="415"/>
      <c r="J2436" s="415"/>
      <c r="K2436" s="416"/>
      <c r="L2436" s="86"/>
    </row>
    <row r="2437" spans="1:12" s="5" customFormat="1" ht="7.5" customHeight="1" x14ac:dyDescent="0.3">
      <c r="A2437" s="81"/>
      <c r="B2437" s="211"/>
      <c r="C2437" s="244"/>
      <c r="D2437" s="256"/>
      <c r="E2437" s="299"/>
      <c r="F2437" s="412"/>
      <c r="G2437" s="86"/>
      <c r="H2437" s="417" t="str">
        <f>H2399</f>
        <v>SOLO</v>
      </c>
      <c r="I2437" s="417"/>
      <c r="J2437" s="417"/>
      <c r="K2437" s="418"/>
      <c r="L2437" s="87"/>
    </row>
    <row r="2438" spans="1:12" s="5" customFormat="1" ht="16.5" customHeight="1" x14ac:dyDescent="0.4">
      <c r="A2438" s="81"/>
      <c r="B2438" s="210" t="s">
        <v>5</v>
      </c>
      <c r="C2438" s="243"/>
      <c r="D2438" s="277" t="str">
        <f>D2400</f>
        <v>N 0989</v>
      </c>
      <c r="E2438" s="298"/>
      <c r="F2438" s="88"/>
      <c r="G2438" s="89"/>
      <c r="H2438" s="419"/>
      <c r="I2438" s="419"/>
      <c r="J2438" s="419"/>
      <c r="K2438" s="420"/>
      <c r="L2438" s="87"/>
    </row>
    <row r="2439" spans="1:12" s="5" customFormat="1" ht="7.5" customHeight="1" x14ac:dyDescent="0.45">
      <c r="A2439" s="81"/>
      <c r="B2439" s="212"/>
      <c r="C2439" s="245"/>
      <c r="D2439" s="263"/>
      <c r="E2439" s="300"/>
      <c r="F2439" s="90"/>
      <c r="G2439" s="82"/>
      <c r="H2439" s="82"/>
      <c r="I2439" s="91"/>
      <c r="J2439" s="91"/>
      <c r="K2439" s="92"/>
      <c r="L2439" s="82"/>
    </row>
    <row r="2440" spans="1:12" s="5" customFormat="1" ht="14.25" thickBot="1" x14ac:dyDescent="0.3">
      <c r="A2440" s="81"/>
      <c r="B2440" s="213" t="s">
        <v>6</v>
      </c>
      <c r="C2440" s="213" t="s">
        <v>7</v>
      </c>
      <c r="D2440" s="278" t="s">
        <v>8</v>
      </c>
      <c r="E2440" s="264"/>
      <c r="F2440" s="94" t="s">
        <v>9</v>
      </c>
      <c r="G2440" s="95"/>
      <c r="H2440" s="93" t="s">
        <v>10</v>
      </c>
      <c r="I2440" s="96" t="s">
        <v>11</v>
      </c>
      <c r="J2440" s="96" t="s">
        <v>12</v>
      </c>
      <c r="K2440" s="97" t="s">
        <v>13</v>
      </c>
      <c r="L2440" s="98"/>
    </row>
    <row r="2441" spans="1:12" s="5" customFormat="1" ht="9.9499999999999993" customHeight="1" thickTop="1" x14ac:dyDescent="0.25">
      <c r="A2441" s="81"/>
      <c r="B2441" s="214"/>
      <c r="C2441" s="246"/>
      <c r="D2441" s="279"/>
      <c r="E2441" s="265"/>
      <c r="F2441" s="100"/>
      <c r="G2441" s="101"/>
      <c r="H2441" s="99"/>
      <c r="I2441" s="102"/>
      <c r="J2441" s="102"/>
      <c r="K2441" s="103"/>
      <c r="L2441" s="98"/>
    </row>
    <row r="2442" spans="1:12" s="5" customFormat="1" ht="14.1" customHeight="1" x14ac:dyDescent="0.25">
      <c r="A2442" s="104">
        <v>1</v>
      </c>
      <c r="B2442" s="192">
        <f t="shared" ref="B2442:D2442" si="1015">B2404</f>
        <v>288</v>
      </c>
      <c r="C2442" s="192" t="str">
        <f t="shared" si="1015"/>
        <v>LSN</v>
      </c>
      <c r="D2442" s="280">
        <f t="shared" si="1015"/>
        <v>3</v>
      </c>
      <c r="E2442" s="301" t="str">
        <f>E2404</f>
        <v>GEL PEN TIZO 1.0 MM TG-340 BIRU</v>
      </c>
      <c r="F2442" s="105"/>
      <c r="G2442" s="106"/>
      <c r="H2442" s="107">
        <f t="shared" ref="H2442:J2442" si="1016">H2404</f>
        <v>33000</v>
      </c>
      <c r="I2442" s="108">
        <f t="shared" si="1016"/>
        <v>0</v>
      </c>
      <c r="J2442" s="108">
        <f t="shared" si="1016"/>
        <v>0</v>
      </c>
      <c r="K2442" s="109">
        <f t="shared" ref="K2442:K2457" si="1017">(B2442*H2442-((B2442*H2442)*I2442))-((B2442*H2442-((B2442*H2442)*I2442))*J2442)</f>
        <v>9504000</v>
      </c>
      <c r="L2442" s="98"/>
    </row>
    <row r="2443" spans="1:12" s="5" customFormat="1" ht="14.1" customHeight="1" x14ac:dyDescent="0.25">
      <c r="A2443" s="104">
        <v>2</v>
      </c>
      <c r="B2443" s="192">
        <f t="shared" ref="B2443:E2443" si="1018">B2405</f>
        <v>288</v>
      </c>
      <c r="C2443" s="192" t="str">
        <f t="shared" si="1018"/>
        <v>LSN</v>
      </c>
      <c r="D2443" s="280">
        <f t="shared" si="1018"/>
        <v>3</v>
      </c>
      <c r="E2443" s="301" t="str">
        <f t="shared" si="1018"/>
        <v>GEL PEN TIZO 1.0 MM TG-340 HITAM</v>
      </c>
      <c r="F2443" s="105"/>
      <c r="G2443" s="106"/>
      <c r="H2443" s="107">
        <f t="shared" ref="H2443:J2443" si="1019">H2405</f>
        <v>33000</v>
      </c>
      <c r="I2443" s="108">
        <f t="shared" si="1019"/>
        <v>0</v>
      </c>
      <c r="J2443" s="108">
        <f t="shared" si="1019"/>
        <v>0</v>
      </c>
      <c r="K2443" s="109">
        <f t="shared" si="1017"/>
        <v>9504000</v>
      </c>
      <c r="L2443" s="98"/>
    </row>
    <row r="2444" spans="1:12" s="5" customFormat="1" ht="14.1" customHeight="1" x14ac:dyDescent="0.25">
      <c r="A2444" s="104">
        <v>3</v>
      </c>
      <c r="B2444" s="192">
        <f t="shared" ref="B2444:E2444" si="1020">B2406</f>
        <v>0</v>
      </c>
      <c r="C2444" s="192">
        <f t="shared" si="1020"/>
        <v>0</v>
      </c>
      <c r="D2444" s="280">
        <f t="shared" si="1020"/>
        <v>0</v>
      </c>
      <c r="E2444" s="301">
        <f t="shared" si="1020"/>
        <v>0</v>
      </c>
      <c r="F2444" s="105"/>
      <c r="G2444" s="106"/>
      <c r="H2444" s="107">
        <f t="shared" ref="H2444:J2444" si="1021">H2406</f>
        <v>0</v>
      </c>
      <c r="I2444" s="108">
        <f t="shared" si="1021"/>
        <v>0</v>
      </c>
      <c r="J2444" s="108">
        <f t="shared" si="1021"/>
        <v>0</v>
      </c>
      <c r="K2444" s="109">
        <f t="shared" si="1017"/>
        <v>0</v>
      </c>
      <c r="L2444" s="98"/>
    </row>
    <row r="2445" spans="1:12" s="5" customFormat="1" ht="14.1" customHeight="1" x14ac:dyDescent="0.25">
      <c r="A2445" s="104">
        <v>4</v>
      </c>
      <c r="B2445" s="192">
        <f t="shared" ref="B2445:E2445" si="1022">B2407</f>
        <v>0</v>
      </c>
      <c r="C2445" s="192">
        <f t="shared" si="1022"/>
        <v>0</v>
      </c>
      <c r="D2445" s="280">
        <f t="shared" si="1022"/>
        <v>0</v>
      </c>
      <c r="E2445" s="301">
        <f t="shared" si="1022"/>
        <v>0</v>
      </c>
      <c r="F2445" s="105"/>
      <c r="G2445" s="106"/>
      <c r="H2445" s="107">
        <f t="shared" ref="H2445:J2445" si="1023">H2407</f>
        <v>0</v>
      </c>
      <c r="I2445" s="108">
        <f t="shared" si="1023"/>
        <v>0</v>
      </c>
      <c r="J2445" s="108">
        <f t="shared" si="1023"/>
        <v>0</v>
      </c>
      <c r="K2445" s="109">
        <f t="shared" si="1017"/>
        <v>0</v>
      </c>
      <c r="L2445" s="98"/>
    </row>
    <row r="2446" spans="1:12" s="5" customFormat="1" ht="14.1" customHeight="1" x14ac:dyDescent="0.25">
      <c r="A2446" s="104">
        <v>5</v>
      </c>
      <c r="B2446" s="192">
        <f t="shared" ref="B2446:E2446" si="1024">B2408</f>
        <v>0</v>
      </c>
      <c r="C2446" s="192">
        <f t="shared" si="1024"/>
        <v>0</v>
      </c>
      <c r="D2446" s="280">
        <f t="shared" si="1024"/>
        <v>0</v>
      </c>
      <c r="E2446" s="301">
        <f t="shared" si="1024"/>
        <v>0</v>
      </c>
      <c r="F2446" s="105"/>
      <c r="G2446" s="106"/>
      <c r="H2446" s="107">
        <f t="shared" ref="H2446:J2446" si="1025">H2408</f>
        <v>0</v>
      </c>
      <c r="I2446" s="108">
        <f t="shared" si="1025"/>
        <v>0</v>
      </c>
      <c r="J2446" s="108">
        <f t="shared" si="1025"/>
        <v>0</v>
      </c>
      <c r="K2446" s="109">
        <f t="shared" si="1017"/>
        <v>0</v>
      </c>
      <c r="L2446" s="98"/>
    </row>
    <row r="2447" spans="1:12" s="5" customFormat="1" ht="14.1" customHeight="1" x14ac:dyDescent="0.25">
      <c r="A2447" s="104">
        <v>6</v>
      </c>
      <c r="B2447" s="192">
        <f t="shared" ref="B2447:E2447" si="1026">B2409</f>
        <v>0</v>
      </c>
      <c r="C2447" s="192">
        <f t="shared" si="1026"/>
        <v>0</v>
      </c>
      <c r="D2447" s="280">
        <f t="shared" si="1026"/>
        <v>0</v>
      </c>
      <c r="E2447" s="301">
        <f t="shared" si="1026"/>
        <v>0</v>
      </c>
      <c r="F2447" s="105"/>
      <c r="G2447" s="106"/>
      <c r="H2447" s="107">
        <f t="shared" ref="H2447:J2447" si="1027">H2409</f>
        <v>0</v>
      </c>
      <c r="I2447" s="108">
        <f t="shared" si="1027"/>
        <v>0</v>
      </c>
      <c r="J2447" s="108">
        <f t="shared" si="1027"/>
        <v>0</v>
      </c>
      <c r="K2447" s="109">
        <f t="shared" si="1017"/>
        <v>0</v>
      </c>
      <c r="L2447" s="98"/>
    </row>
    <row r="2448" spans="1:12" s="5" customFormat="1" ht="14.1" customHeight="1" x14ac:dyDescent="0.25">
      <c r="A2448" s="104">
        <v>7</v>
      </c>
      <c r="B2448" s="192">
        <f t="shared" ref="B2448:E2448" si="1028">B2410</f>
        <v>0</v>
      </c>
      <c r="C2448" s="192">
        <f t="shared" si="1028"/>
        <v>0</v>
      </c>
      <c r="D2448" s="280">
        <f t="shared" si="1028"/>
        <v>0</v>
      </c>
      <c r="E2448" s="301">
        <f t="shared" si="1028"/>
        <v>0</v>
      </c>
      <c r="F2448" s="105"/>
      <c r="G2448" s="106"/>
      <c r="H2448" s="107">
        <f t="shared" ref="H2448:J2448" si="1029">H2410</f>
        <v>0</v>
      </c>
      <c r="I2448" s="108">
        <f t="shared" si="1029"/>
        <v>0</v>
      </c>
      <c r="J2448" s="108">
        <f t="shared" si="1029"/>
        <v>0</v>
      </c>
      <c r="K2448" s="109">
        <f t="shared" si="1017"/>
        <v>0</v>
      </c>
      <c r="L2448" s="98"/>
    </row>
    <row r="2449" spans="1:12" s="5" customFormat="1" ht="14.1" customHeight="1" x14ac:dyDescent="0.25">
      <c r="A2449" s="104">
        <v>8</v>
      </c>
      <c r="B2449" s="192">
        <f t="shared" ref="B2449:E2449" si="1030">B2411</f>
        <v>0</v>
      </c>
      <c r="C2449" s="192">
        <f t="shared" si="1030"/>
        <v>0</v>
      </c>
      <c r="D2449" s="280">
        <f t="shared" si="1030"/>
        <v>0</v>
      </c>
      <c r="E2449" s="301">
        <f t="shared" si="1030"/>
        <v>0</v>
      </c>
      <c r="F2449" s="105"/>
      <c r="G2449" s="106"/>
      <c r="H2449" s="107">
        <f t="shared" ref="H2449:J2449" si="1031">H2411</f>
        <v>0</v>
      </c>
      <c r="I2449" s="108">
        <f t="shared" si="1031"/>
        <v>0</v>
      </c>
      <c r="J2449" s="108">
        <f t="shared" si="1031"/>
        <v>0</v>
      </c>
      <c r="K2449" s="109">
        <f t="shared" si="1017"/>
        <v>0</v>
      </c>
      <c r="L2449" s="98"/>
    </row>
    <row r="2450" spans="1:12" s="5" customFormat="1" ht="14.1" customHeight="1" x14ac:dyDescent="0.25">
      <c r="A2450" s="104">
        <v>9</v>
      </c>
      <c r="B2450" s="192">
        <f t="shared" ref="B2450:E2450" si="1032">B2412</f>
        <v>0</v>
      </c>
      <c r="C2450" s="192">
        <f t="shared" si="1032"/>
        <v>0</v>
      </c>
      <c r="D2450" s="280">
        <f t="shared" si="1032"/>
        <v>0</v>
      </c>
      <c r="E2450" s="301">
        <f t="shared" si="1032"/>
        <v>0</v>
      </c>
      <c r="F2450" s="105"/>
      <c r="G2450" s="106"/>
      <c r="H2450" s="107">
        <f t="shared" ref="H2450:J2450" si="1033">H2412</f>
        <v>0</v>
      </c>
      <c r="I2450" s="108">
        <f t="shared" si="1033"/>
        <v>0</v>
      </c>
      <c r="J2450" s="108">
        <f t="shared" si="1033"/>
        <v>0</v>
      </c>
      <c r="K2450" s="109">
        <f t="shared" si="1017"/>
        <v>0</v>
      </c>
      <c r="L2450" s="98"/>
    </row>
    <row r="2451" spans="1:12" s="5" customFormat="1" ht="14.1" customHeight="1" x14ac:dyDescent="0.25">
      <c r="A2451" s="104">
        <v>10</v>
      </c>
      <c r="B2451" s="192">
        <f t="shared" ref="B2451:E2451" si="1034">B2413</f>
        <v>0</v>
      </c>
      <c r="C2451" s="192">
        <f t="shared" si="1034"/>
        <v>0</v>
      </c>
      <c r="D2451" s="280">
        <f t="shared" si="1034"/>
        <v>0</v>
      </c>
      <c r="E2451" s="301">
        <f t="shared" si="1034"/>
        <v>0</v>
      </c>
      <c r="F2451" s="105"/>
      <c r="G2451" s="106"/>
      <c r="H2451" s="107">
        <f t="shared" ref="H2451:J2451" si="1035">H2413</f>
        <v>0</v>
      </c>
      <c r="I2451" s="108">
        <f t="shared" si="1035"/>
        <v>0</v>
      </c>
      <c r="J2451" s="108">
        <f t="shared" si="1035"/>
        <v>0</v>
      </c>
      <c r="K2451" s="109">
        <f t="shared" si="1017"/>
        <v>0</v>
      </c>
      <c r="L2451" s="98"/>
    </row>
    <row r="2452" spans="1:12" s="5" customFormat="1" ht="14.1" customHeight="1" x14ac:dyDescent="0.25">
      <c r="A2452" s="104">
        <v>11</v>
      </c>
      <c r="B2452" s="192">
        <f t="shared" ref="B2452:E2452" si="1036">B2414</f>
        <v>0</v>
      </c>
      <c r="C2452" s="192">
        <f t="shared" si="1036"/>
        <v>0</v>
      </c>
      <c r="D2452" s="280">
        <f t="shared" si="1036"/>
        <v>0</v>
      </c>
      <c r="E2452" s="301">
        <f t="shared" si="1036"/>
        <v>0</v>
      </c>
      <c r="F2452" s="105"/>
      <c r="G2452" s="106"/>
      <c r="H2452" s="107">
        <f t="shared" ref="H2452:J2452" si="1037">H2414</f>
        <v>0</v>
      </c>
      <c r="I2452" s="108">
        <f t="shared" si="1037"/>
        <v>0</v>
      </c>
      <c r="J2452" s="108">
        <f t="shared" si="1037"/>
        <v>0</v>
      </c>
      <c r="K2452" s="109">
        <f t="shared" si="1017"/>
        <v>0</v>
      </c>
      <c r="L2452" s="98"/>
    </row>
    <row r="2453" spans="1:12" s="5" customFormat="1" ht="14.1" customHeight="1" x14ac:dyDescent="0.25">
      <c r="A2453" s="104">
        <v>12</v>
      </c>
      <c r="B2453" s="192">
        <f t="shared" ref="B2453:E2453" si="1038">B2415</f>
        <v>0</v>
      </c>
      <c r="C2453" s="192">
        <f t="shared" si="1038"/>
        <v>0</v>
      </c>
      <c r="D2453" s="280">
        <f t="shared" si="1038"/>
        <v>0</v>
      </c>
      <c r="E2453" s="301">
        <f t="shared" si="1038"/>
        <v>0</v>
      </c>
      <c r="F2453" s="105"/>
      <c r="G2453" s="106"/>
      <c r="H2453" s="107">
        <f t="shared" ref="H2453:J2453" si="1039">H2415</f>
        <v>0</v>
      </c>
      <c r="I2453" s="108">
        <f t="shared" si="1039"/>
        <v>0</v>
      </c>
      <c r="J2453" s="108">
        <f t="shared" si="1039"/>
        <v>0</v>
      </c>
      <c r="K2453" s="109">
        <f t="shared" si="1017"/>
        <v>0</v>
      </c>
      <c r="L2453" s="98"/>
    </row>
    <row r="2454" spans="1:12" s="5" customFormat="1" ht="14.1" customHeight="1" x14ac:dyDescent="0.25">
      <c r="A2454" s="104">
        <v>13</v>
      </c>
      <c r="B2454" s="192">
        <f t="shared" ref="B2454:E2454" si="1040">B2416</f>
        <v>0</v>
      </c>
      <c r="C2454" s="192">
        <f t="shared" si="1040"/>
        <v>0</v>
      </c>
      <c r="D2454" s="280">
        <f t="shared" si="1040"/>
        <v>0</v>
      </c>
      <c r="E2454" s="301">
        <f t="shared" si="1040"/>
        <v>0</v>
      </c>
      <c r="F2454" s="105"/>
      <c r="G2454" s="106"/>
      <c r="H2454" s="107">
        <f t="shared" ref="H2454:J2454" si="1041">H2416</f>
        <v>0</v>
      </c>
      <c r="I2454" s="108">
        <f t="shared" si="1041"/>
        <v>0</v>
      </c>
      <c r="J2454" s="108">
        <f t="shared" si="1041"/>
        <v>0</v>
      </c>
      <c r="K2454" s="109">
        <f t="shared" si="1017"/>
        <v>0</v>
      </c>
      <c r="L2454" s="98"/>
    </row>
    <row r="2455" spans="1:12" s="5" customFormat="1" ht="14.1" customHeight="1" x14ac:dyDescent="0.25">
      <c r="A2455" s="104">
        <v>14</v>
      </c>
      <c r="B2455" s="192">
        <f t="shared" ref="B2455:E2455" si="1042">B2417</f>
        <v>0</v>
      </c>
      <c r="C2455" s="192">
        <f t="shared" si="1042"/>
        <v>0</v>
      </c>
      <c r="D2455" s="280">
        <f t="shared" si="1042"/>
        <v>0</v>
      </c>
      <c r="E2455" s="301">
        <f t="shared" si="1042"/>
        <v>0</v>
      </c>
      <c r="F2455" s="105"/>
      <c r="G2455" s="106"/>
      <c r="H2455" s="107">
        <f t="shared" ref="H2455:J2455" si="1043">H2417</f>
        <v>0</v>
      </c>
      <c r="I2455" s="108">
        <f t="shared" si="1043"/>
        <v>0</v>
      </c>
      <c r="J2455" s="108">
        <f t="shared" si="1043"/>
        <v>0</v>
      </c>
      <c r="K2455" s="109">
        <f t="shared" si="1017"/>
        <v>0</v>
      </c>
      <c r="L2455" s="98"/>
    </row>
    <row r="2456" spans="1:12" s="5" customFormat="1" ht="14.1" customHeight="1" x14ac:dyDescent="0.25">
      <c r="A2456" s="104">
        <v>15</v>
      </c>
      <c r="B2456" s="192">
        <f t="shared" ref="B2456:E2456" si="1044">B2418</f>
        <v>0</v>
      </c>
      <c r="C2456" s="192">
        <f t="shared" si="1044"/>
        <v>0</v>
      </c>
      <c r="D2456" s="280">
        <f t="shared" si="1044"/>
        <v>0</v>
      </c>
      <c r="E2456" s="301">
        <f t="shared" si="1044"/>
        <v>0</v>
      </c>
      <c r="F2456" s="105"/>
      <c r="G2456" s="106"/>
      <c r="H2456" s="107">
        <f t="shared" ref="H2456:J2456" si="1045">H2418</f>
        <v>0</v>
      </c>
      <c r="I2456" s="108">
        <f t="shared" si="1045"/>
        <v>0</v>
      </c>
      <c r="J2456" s="108">
        <f t="shared" si="1045"/>
        <v>0</v>
      </c>
      <c r="K2456" s="109">
        <f t="shared" si="1017"/>
        <v>0</v>
      </c>
      <c r="L2456" s="98"/>
    </row>
    <row r="2457" spans="1:12" s="5" customFormat="1" ht="14.1" customHeight="1" x14ac:dyDescent="0.25">
      <c r="A2457" s="104">
        <v>16</v>
      </c>
      <c r="B2457" s="192">
        <f t="shared" ref="B2457:E2457" si="1046">B2419</f>
        <v>0</v>
      </c>
      <c r="C2457" s="192">
        <f t="shared" si="1046"/>
        <v>0</v>
      </c>
      <c r="D2457" s="280">
        <f t="shared" si="1046"/>
        <v>0</v>
      </c>
      <c r="E2457" s="301">
        <f t="shared" si="1046"/>
        <v>0</v>
      </c>
      <c r="F2457" s="105"/>
      <c r="G2457" s="106"/>
      <c r="H2457" s="107">
        <f t="shared" ref="H2457:J2457" si="1047">H2419</f>
        <v>0</v>
      </c>
      <c r="I2457" s="108">
        <f t="shared" si="1047"/>
        <v>0</v>
      </c>
      <c r="J2457" s="108">
        <f t="shared" si="1047"/>
        <v>0</v>
      </c>
      <c r="K2457" s="109">
        <f t="shared" si="1017"/>
        <v>0</v>
      </c>
      <c r="L2457" s="98"/>
    </row>
    <row r="2458" spans="1:12" s="5" customFormat="1" ht="9.9499999999999993" customHeight="1" x14ac:dyDescent="0.25">
      <c r="A2458" s="81"/>
      <c r="B2458" s="215"/>
      <c r="C2458" s="215"/>
      <c r="D2458" s="281"/>
      <c r="E2458" s="303"/>
      <c r="F2458" s="110"/>
      <c r="G2458" s="111"/>
      <c r="H2458" s="112"/>
      <c r="I2458" s="113"/>
      <c r="J2458" s="113"/>
      <c r="K2458" s="114"/>
      <c r="L2458" s="98"/>
    </row>
    <row r="2459" spans="1:12" s="5" customFormat="1" ht="5.0999999999999996" customHeight="1" x14ac:dyDescent="0.25">
      <c r="A2459" s="81"/>
      <c r="B2459" s="216"/>
      <c r="C2459" s="216"/>
      <c r="D2459" s="221"/>
      <c r="E2459" s="304"/>
      <c r="F2459" s="116"/>
      <c r="G2459" s="116"/>
      <c r="H2459" s="116"/>
      <c r="I2459" s="117"/>
      <c r="J2459" s="361"/>
      <c r="K2459" s="362"/>
      <c r="L2459" s="82"/>
    </row>
    <row r="2460" spans="1:12" s="5" customFormat="1" ht="16.5" customHeight="1" x14ac:dyDescent="0.3">
      <c r="A2460" s="81"/>
      <c r="B2460" s="217"/>
      <c r="C2460" s="217"/>
      <c r="D2460" s="263"/>
      <c r="E2460" s="300"/>
      <c r="F2460" s="82"/>
      <c r="G2460" s="82"/>
      <c r="H2460" s="82"/>
      <c r="I2460" s="118" t="s">
        <v>14</v>
      </c>
      <c r="J2460" s="363">
        <f>SUM(K2442:K2457)</f>
        <v>19008000</v>
      </c>
      <c r="K2460" s="364"/>
      <c r="L2460" s="98"/>
    </row>
    <row r="2461" spans="1:12" s="5" customFormat="1" ht="5.0999999999999996" customHeight="1" x14ac:dyDescent="0.3">
      <c r="A2461" s="81"/>
      <c r="B2461" s="217"/>
      <c r="C2461" s="217"/>
      <c r="D2461" s="263"/>
      <c r="E2461" s="300"/>
      <c r="F2461" s="82"/>
      <c r="G2461" s="82"/>
      <c r="H2461" s="82"/>
      <c r="I2461" s="119"/>
      <c r="J2461" s="365"/>
      <c r="K2461" s="365"/>
      <c r="L2461" s="82"/>
    </row>
    <row r="2462" spans="1:12" s="5" customFormat="1" ht="16.5" customHeight="1" x14ac:dyDescent="0.3">
      <c r="A2462" s="81"/>
      <c r="B2462" s="217"/>
      <c r="C2462" s="217"/>
      <c r="D2462" s="263"/>
      <c r="E2462" s="300"/>
      <c r="F2462" s="82"/>
      <c r="G2462" s="82"/>
      <c r="H2462" s="82"/>
      <c r="I2462" s="118" t="s">
        <v>15</v>
      </c>
      <c r="J2462" s="120">
        <f>J2424</f>
        <v>0</v>
      </c>
      <c r="K2462" s="121">
        <f>J2460*J2462</f>
        <v>0</v>
      </c>
      <c r="L2462" s="122"/>
    </row>
    <row r="2463" spans="1:12" s="5" customFormat="1" ht="5.0999999999999996" customHeight="1" x14ac:dyDescent="0.3">
      <c r="A2463" s="81"/>
      <c r="B2463" s="217"/>
      <c r="C2463" s="217"/>
      <c r="D2463" s="263"/>
      <c r="E2463" s="300"/>
      <c r="F2463" s="82"/>
      <c r="G2463" s="82"/>
      <c r="H2463" s="82"/>
      <c r="I2463" s="119"/>
      <c r="J2463" s="362"/>
      <c r="K2463" s="362"/>
      <c r="L2463" s="82"/>
    </row>
    <row r="2464" spans="1:12" s="5" customFormat="1" ht="16.5" customHeight="1" x14ac:dyDescent="0.3">
      <c r="A2464" s="81"/>
      <c r="B2464" s="218" t="s">
        <v>16</v>
      </c>
      <c r="C2464" s="218"/>
      <c r="D2464" s="263"/>
      <c r="E2464" s="300" t="s">
        <v>17</v>
      </c>
      <c r="F2464" s="82"/>
      <c r="G2464" s="82"/>
      <c r="H2464" s="82"/>
      <c r="I2464" s="118" t="s">
        <v>27</v>
      </c>
      <c r="J2464" s="366">
        <f>((J2460/1.11)+(K2462/1.11))*11%</f>
        <v>1883675.6756756753</v>
      </c>
      <c r="K2464" s="367"/>
      <c r="L2464" s="123"/>
    </row>
    <row r="2465" spans="1:12" s="5" customFormat="1" ht="5.0999999999999996" customHeight="1" x14ac:dyDescent="0.3">
      <c r="A2465" s="81"/>
      <c r="B2465" s="217"/>
      <c r="C2465" s="217"/>
      <c r="D2465" s="263"/>
      <c r="E2465" s="300"/>
      <c r="F2465" s="82"/>
      <c r="G2465" s="82"/>
      <c r="H2465" s="82"/>
      <c r="I2465" s="119"/>
      <c r="J2465" s="362"/>
      <c r="K2465" s="362"/>
      <c r="L2465" s="82"/>
    </row>
    <row r="2466" spans="1:12" s="5" customFormat="1" ht="16.5" customHeight="1" x14ac:dyDescent="0.3">
      <c r="A2466" s="81"/>
      <c r="B2466" s="219"/>
      <c r="C2466" s="247"/>
      <c r="D2466" s="263"/>
      <c r="E2466" s="300"/>
      <c r="F2466" s="82"/>
      <c r="G2466" s="82"/>
      <c r="H2466" s="82"/>
      <c r="I2466" s="118" t="s">
        <v>18</v>
      </c>
      <c r="J2466" s="124"/>
      <c r="K2466" s="125">
        <f>J2460-K2462</f>
        <v>19008000</v>
      </c>
      <c r="L2466" s="123"/>
    </row>
    <row r="2467" spans="1:12" s="5" customFormat="1" ht="7.5" customHeight="1" x14ac:dyDescent="0.25">
      <c r="A2467" s="126"/>
      <c r="B2467" s="220"/>
      <c r="C2467" s="220"/>
      <c r="D2467" s="221"/>
      <c r="E2467" s="305"/>
      <c r="F2467" s="319"/>
      <c r="G2467" s="82"/>
      <c r="H2467" s="82"/>
      <c r="I2467" s="128"/>
      <c r="J2467" s="127"/>
      <c r="K2467" s="319"/>
      <c r="L2467" s="116"/>
    </row>
    <row r="2468" spans="1:12" s="5" customFormat="1" ht="13.5" customHeight="1" x14ac:dyDescent="0.25">
      <c r="A2468" s="81"/>
      <c r="B2468" s="221" t="s">
        <v>19</v>
      </c>
      <c r="C2468" s="220"/>
      <c r="D2468" s="221"/>
      <c r="E2468" s="300"/>
      <c r="F2468" s="82"/>
      <c r="G2468" s="82"/>
      <c r="H2468" s="187"/>
      <c r="I2468" s="188" t="s">
        <v>29</v>
      </c>
      <c r="J2468" s="368" t="str">
        <f>J2430</f>
        <v>NOVI / CONDRO</v>
      </c>
      <c r="K2468" s="369"/>
      <c r="L2468" s="82"/>
    </row>
    <row r="2469" spans="1:12" s="5" customFormat="1" ht="13.5" customHeight="1" x14ac:dyDescent="0.25">
      <c r="A2469" s="126"/>
      <c r="B2469" s="222"/>
      <c r="C2469" s="248"/>
      <c r="D2469" s="221"/>
      <c r="E2469" s="300"/>
      <c r="F2469" s="82"/>
      <c r="G2469" s="82"/>
      <c r="H2469" s="187"/>
      <c r="I2469" s="189" t="s">
        <v>28</v>
      </c>
      <c r="J2469" s="368" t="str">
        <f>J2431</f>
        <v xml:space="preserve"> </v>
      </c>
      <c r="K2469" s="369"/>
      <c r="L2469" s="116"/>
    </row>
    <row r="2470" spans="1:12" s="5" customFormat="1" ht="7.5" customHeight="1" x14ac:dyDescent="0.25">
      <c r="A2470" s="126"/>
      <c r="B2470" s="222"/>
      <c r="C2470" s="248"/>
      <c r="D2470" s="221"/>
      <c r="E2470" s="300"/>
      <c r="F2470" s="82"/>
      <c r="G2470" s="82"/>
      <c r="H2470" s="187"/>
      <c r="I2470" s="189"/>
      <c r="J2470" s="191"/>
      <c r="K2470" s="191"/>
      <c r="L2470" s="116"/>
    </row>
    <row r="2471" spans="1:12" ht="7.5" customHeight="1" x14ac:dyDescent="0.25">
      <c r="A2471" s="129"/>
      <c r="B2471" s="223"/>
      <c r="C2471" s="223"/>
      <c r="D2471" s="266"/>
      <c r="E2471" s="306"/>
      <c r="F2471" s="130"/>
      <c r="G2471" s="130"/>
      <c r="H2471" s="130"/>
      <c r="I2471" s="131"/>
      <c r="J2471" s="131"/>
      <c r="K2471" s="130"/>
      <c r="L2471" s="130"/>
    </row>
    <row r="2472" spans="1:12" s="5" customFormat="1" ht="16.5" customHeight="1" x14ac:dyDescent="0.3">
      <c r="A2472" s="132"/>
      <c r="B2472" s="224" t="s">
        <v>0</v>
      </c>
      <c r="C2472" s="249"/>
      <c r="D2472" s="282" t="str">
        <f>D2434</f>
        <v>AM</v>
      </c>
      <c r="E2472" s="317">
        <f>E2396</f>
        <v>22090022</v>
      </c>
      <c r="F2472" s="133"/>
      <c r="G2472" s="134" t="s">
        <v>2</v>
      </c>
      <c r="H2472" s="370" t="str">
        <f>H2434</f>
        <v>CV  TIARA</v>
      </c>
      <c r="I2472" s="370"/>
      <c r="J2472" s="370"/>
      <c r="K2472" s="371"/>
      <c r="L2472" s="135"/>
    </row>
    <row r="2473" spans="1:12" s="5" customFormat="1" ht="7.5" customHeight="1" x14ac:dyDescent="0.3">
      <c r="A2473" s="132"/>
      <c r="B2473" s="225"/>
      <c r="C2473" s="250"/>
      <c r="D2473" s="257"/>
      <c r="E2473" s="308"/>
      <c r="F2473" s="374" t="s">
        <v>3</v>
      </c>
      <c r="G2473" s="136"/>
      <c r="H2473" s="372"/>
      <c r="I2473" s="372"/>
      <c r="J2473" s="372"/>
      <c r="K2473" s="373"/>
      <c r="L2473" s="135"/>
    </row>
    <row r="2474" spans="1:12" s="5" customFormat="1" ht="16.5" customHeight="1" x14ac:dyDescent="0.3">
      <c r="A2474" s="132"/>
      <c r="B2474" s="224" t="s">
        <v>4</v>
      </c>
      <c r="C2474" s="249"/>
      <c r="D2474" s="375">
        <f>D2436</f>
        <v>44821</v>
      </c>
      <c r="E2474" s="376"/>
      <c r="F2474" s="374"/>
      <c r="G2474" s="137"/>
      <c r="H2474" s="377" t="str">
        <f>H2436</f>
        <v xml:space="preserve"> </v>
      </c>
      <c r="I2474" s="377"/>
      <c r="J2474" s="377"/>
      <c r="K2474" s="378"/>
      <c r="L2474" s="137"/>
    </row>
    <row r="2475" spans="1:12" s="5" customFormat="1" ht="7.5" customHeight="1" x14ac:dyDescent="0.3">
      <c r="A2475" s="132"/>
      <c r="B2475" s="225"/>
      <c r="C2475" s="250"/>
      <c r="D2475" s="257"/>
      <c r="E2475" s="308"/>
      <c r="F2475" s="374"/>
      <c r="G2475" s="137"/>
      <c r="H2475" s="379" t="str">
        <f>H2437</f>
        <v>SOLO</v>
      </c>
      <c r="I2475" s="379"/>
      <c r="J2475" s="379"/>
      <c r="K2475" s="380"/>
      <c r="L2475" s="138"/>
    </row>
    <row r="2476" spans="1:12" s="5" customFormat="1" ht="16.5" customHeight="1" x14ac:dyDescent="0.4">
      <c r="A2476" s="132"/>
      <c r="B2476" s="224" t="s">
        <v>5</v>
      </c>
      <c r="C2476" s="249"/>
      <c r="D2476" s="283" t="str">
        <f>D2438</f>
        <v>N 0989</v>
      </c>
      <c r="E2476" s="307"/>
      <c r="F2476" s="139"/>
      <c r="G2476" s="140"/>
      <c r="H2476" s="381"/>
      <c r="I2476" s="381"/>
      <c r="J2476" s="381"/>
      <c r="K2476" s="382"/>
      <c r="L2476" s="138"/>
    </row>
    <row r="2477" spans="1:12" s="5" customFormat="1" ht="7.5" customHeight="1" x14ac:dyDescent="0.45">
      <c r="A2477" s="132"/>
      <c r="B2477" s="226"/>
      <c r="C2477" s="251"/>
      <c r="D2477" s="267"/>
      <c r="E2477" s="309"/>
      <c r="F2477" s="141"/>
      <c r="G2477" s="133"/>
      <c r="H2477" s="133"/>
      <c r="I2477" s="142"/>
      <c r="J2477" s="142"/>
      <c r="K2477" s="143"/>
      <c r="L2477" s="133"/>
    </row>
    <row r="2478" spans="1:12" s="5" customFormat="1" ht="14.25" thickBot="1" x14ac:dyDescent="0.3">
      <c r="A2478" s="132"/>
      <c r="B2478" s="227" t="s">
        <v>6</v>
      </c>
      <c r="C2478" s="227" t="s">
        <v>7</v>
      </c>
      <c r="D2478" s="284" t="s">
        <v>8</v>
      </c>
      <c r="E2478" s="268"/>
      <c r="F2478" s="145" t="s">
        <v>9</v>
      </c>
      <c r="G2478" s="146"/>
      <c r="H2478" s="144" t="s">
        <v>10</v>
      </c>
      <c r="I2478" s="147" t="s">
        <v>11</v>
      </c>
      <c r="J2478" s="147" t="s">
        <v>12</v>
      </c>
      <c r="K2478" s="148" t="s">
        <v>13</v>
      </c>
      <c r="L2478" s="149"/>
    </row>
    <row r="2479" spans="1:12" s="5" customFormat="1" ht="9.9499999999999993" customHeight="1" thickTop="1" x14ac:dyDescent="0.25">
      <c r="A2479" s="132"/>
      <c r="B2479" s="228"/>
      <c r="C2479" s="252"/>
      <c r="D2479" s="285"/>
      <c r="E2479" s="269"/>
      <c r="F2479" s="151"/>
      <c r="G2479" s="152"/>
      <c r="H2479" s="150"/>
      <c r="I2479" s="153"/>
      <c r="J2479" s="153"/>
      <c r="K2479" s="154"/>
      <c r="L2479" s="149"/>
    </row>
    <row r="2480" spans="1:12" s="5" customFormat="1" ht="14.1" customHeight="1" x14ac:dyDescent="0.25">
      <c r="A2480" s="155">
        <v>1</v>
      </c>
      <c r="B2480" s="193">
        <f t="shared" ref="B2480:D2480" si="1048">B2442</f>
        <v>288</v>
      </c>
      <c r="C2480" s="193" t="str">
        <f t="shared" si="1048"/>
        <v>LSN</v>
      </c>
      <c r="D2480" s="286">
        <f t="shared" si="1048"/>
        <v>3</v>
      </c>
      <c r="E2480" s="310" t="str">
        <f>E2404</f>
        <v>GEL PEN TIZO 1.0 MM TG-340 BIRU</v>
      </c>
      <c r="F2480" s="156"/>
      <c r="G2480" s="157"/>
      <c r="H2480" s="158">
        <f t="shared" ref="H2480:J2480" si="1049">H2442</f>
        <v>33000</v>
      </c>
      <c r="I2480" s="159">
        <f t="shared" si="1049"/>
        <v>0</v>
      </c>
      <c r="J2480" s="159">
        <f t="shared" si="1049"/>
        <v>0</v>
      </c>
      <c r="K2480" s="160">
        <f t="shared" ref="K2480:K2495" si="1050">(B2480*H2480-((B2480*H2480)*I2480))-((B2480*H2480-((B2480*H2480)*I2480))*J2480)</f>
        <v>9504000</v>
      </c>
      <c r="L2480" s="149"/>
    </row>
    <row r="2481" spans="1:12" s="5" customFormat="1" ht="14.1" customHeight="1" x14ac:dyDescent="0.25">
      <c r="A2481" s="155">
        <v>2</v>
      </c>
      <c r="B2481" s="193">
        <f t="shared" ref="B2481:D2481" si="1051">B2443</f>
        <v>288</v>
      </c>
      <c r="C2481" s="193" t="str">
        <f t="shared" si="1051"/>
        <v>LSN</v>
      </c>
      <c r="D2481" s="286">
        <f t="shared" si="1051"/>
        <v>3</v>
      </c>
      <c r="E2481" s="310" t="str">
        <f t="shared" ref="E2481:E2495" si="1052">E2405</f>
        <v>GEL PEN TIZO 1.0 MM TG-340 HITAM</v>
      </c>
      <c r="F2481" s="156"/>
      <c r="G2481" s="157"/>
      <c r="H2481" s="158">
        <f t="shared" ref="H2481:J2481" si="1053">H2443</f>
        <v>33000</v>
      </c>
      <c r="I2481" s="159">
        <f t="shared" si="1053"/>
        <v>0</v>
      </c>
      <c r="J2481" s="159">
        <f t="shared" si="1053"/>
        <v>0</v>
      </c>
      <c r="K2481" s="160">
        <f t="shared" si="1050"/>
        <v>9504000</v>
      </c>
      <c r="L2481" s="149"/>
    </row>
    <row r="2482" spans="1:12" s="5" customFormat="1" ht="14.1" customHeight="1" x14ac:dyDescent="0.25">
      <c r="A2482" s="155">
        <v>3</v>
      </c>
      <c r="B2482" s="193">
        <f t="shared" ref="B2482:D2482" si="1054">B2444</f>
        <v>0</v>
      </c>
      <c r="C2482" s="193">
        <f t="shared" si="1054"/>
        <v>0</v>
      </c>
      <c r="D2482" s="286">
        <f t="shared" si="1054"/>
        <v>0</v>
      </c>
      <c r="E2482" s="310">
        <f t="shared" si="1052"/>
        <v>0</v>
      </c>
      <c r="F2482" s="156"/>
      <c r="G2482" s="157"/>
      <c r="H2482" s="158">
        <f t="shared" ref="H2482:J2482" si="1055">H2444</f>
        <v>0</v>
      </c>
      <c r="I2482" s="159">
        <f t="shared" si="1055"/>
        <v>0</v>
      </c>
      <c r="J2482" s="159">
        <f t="shared" si="1055"/>
        <v>0</v>
      </c>
      <c r="K2482" s="160">
        <f t="shared" si="1050"/>
        <v>0</v>
      </c>
      <c r="L2482" s="149"/>
    </row>
    <row r="2483" spans="1:12" s="5" customFormat="1" ht="14.1" customHeight="1" x14ac:dyDescent="0.25">
      <c r="A2483" s="155">
        <v>4</v>
      </c>
      <c r="B2483" s="193">
        <f t="shared" ref="B2483:D2483" si="1056">B2445</f>
        <v>0</v>
      </c>
      <c r="C2483" s="193">
        <f t="shared" si="1056"/>
        <v>0</v>
      </c>
      <c r="D2483" s="286">
        <f t="shared" si="1056"/>
        <v>0</v>
      </c>
      <c r="E2483" s="310">
        <f t="shared" si="1052"/>
        <v>0</v>
      </c>
      <c r="F2483" s="156"/>
      <c r="G2483" s="157"/>
      <c r="H2483" s="158">
        <f t="shared" ref="H2483:J2483" si="1057">H2445</f>
        <v>0</v>
      </c>
      <c r="I2483" s="159">
        <f t="shared" si="1057"/>
        <v>0</v>
      </c>
      <c r="J2483" s="159">
        <f t="shared" si="1057"/>
        <v>0</v>
      </c>
      <c r="K2483" s="160">
        <f t="shared" si="1050"/>
        <v>0</v>
      </c>
      <c r="L2483" s="149"/>
    </row>
    <row r="2484" spans="1:12" s="5" customFormat="1" ht="14.1" customHeight="1" x14ac:dyDescent="0.25">
      <c r="A2484" s="155">
        <v>5</v>
      </c>
      <c r="B2484" s="193">
        <f t="shared" ref="B2484:D2484" si="1058">B2446</f>
        <v>0</v>
      </c>
      <c r="C2484" s="193">
        <f t="shared" si="1058"/>
        <v>0</v>
      </c>
      <c r="D2484" s="286">
        <f t="shared" si="1058"/>
        <v>0</v>
      </c>
      <c r="E2484" s="310">
        <f t="shared" si="1052"/>
        <v>0</v>
      </c>
      <c r="F2484" s="156"/>
      <c r="G2484" s="157"/>
      <c r="H2484" s="158">
        <f t="shared" ref="H2484:J2484" si="1059">H2446</f>
        <v>0</v>
      </c>
      <c r="I2484" s="159">
        <f t="shared" si="1059"/>
        <v>0</v>
      </c>
      <c r="J2484" s="159">
        <f t="shared" si="1059"/>
        <v>0</v>
      </c>
      <c r="K2484" s="160">
        <f t="shared" si="1050"/>
        <v>0</v>
      </c>
      <c r="L2484" s="149"/>
    </row>
    <row r="2485" spans="1:12" s="5" customFormat="1" ht="14.1" customHeight="1" x14ac:dyDescent="0.25">
      <c r="A2485" s="155">
        <v>6</v>
      </c>
      <c r="B2485" s="193">
        <f t="shared" ref="B2485:D2485" si="1060">B2447</f>
        <v>0</v>
      </c>
      <c r="C2485" s="193">
        <f t="shared" si="1060"/>
        <v>0</v>
      </c>
      <c r="D2485" s="286">
        <f t="shared" si="1060"/>
        <v>0</v>
      </c>
      <c r="E2485" s="310">
        <f t="shared" si="1052"/>
        <v>0</v>
      </c>
      <c r="F2485" s="156"/>
      <c r="G2485" s="157"/>
      <c r="H2485" s="158">
        <f t="shared" ref="H2485:J2485" si="1061">H2447</f>
        <v>0</v>
      </c>
      <c r="I2485" s="159">
        <f t="shared" si="1061"/>
        <v>0</v>
      </c>
      <c r="J2485" s="159">
        <f t="shared" si="1061"/>
        <v>0</v>
      </c>
      <c r="K2485" s="160">
        <f t="shared" si="1050"/>
        <v>0</v>
      </c>
      <c r="L2485" s="149"/>
    </row>
    <row r="2486" spans="1:12" s="5" customFormat="1" ht="14.1" customHeight="1" x14ac:dyDescent="0.25">
      <c r="A2486" s="155">
        <v>7</v>
      </c>
      <c r="B2486" s="193">
        <f t="shared" ref="B2486:D2486" si="1062">B2448</f>
        <v>0</v>
      </c>
      <c r="C2486" s="193">
        <f t="shared" si="1062"/>
        <v>0</v>
      </c>
      <c r="D2486" s="286">
        <f t="shared" si="1062"/>
        <v>0</v>
      </c>
      <c r="E2486" s="310">
        <f t="shared" si="1052"/>
        <v>0</v>
      </c>
      <c r="F2486" s="156"/>
      <c r="G2486" s="157"/>
      <c r="H2486" s="158">
        <f t="shared" ref="H2486:J2486" si="1063">H2448</f>
        <v>0</v>
      </c>
      <c r="I2486" s="159">
        <f t="shared" si="1063"/>
        <v>0</v>
      </c>
      <c r="J2486" s="159">
        <f t="shared" si="1063"/>
        <v>0</v>
      </c>
      <c r="K2486" s="160">
        <f t="shared" si="1050"/>
        <v>0</v>
      </c>
      <c r="L2486" s="149"/>
    </row>
    <row r="2487" spans="1:12" s="5" customFormat="1" ht="14.1" customHeight="1" x14ac:dyDescent="0.25">
      <c r="A2487" s="155">
        <v>8</v>
      </c>
      <c r="B2487" s="193">
        <f t="shared" ref="B2487:D2487" si="1064">B2449</f>
        <v>0</v>
      </c>
      <c r="C2487" s="193">
        <f t="shared" si="1064"/>
        <v>0</v>
      </c>
      <c r="D2487" s="286">
        <f t="shared" si="1064"/>
        <v>0</v>
      </c>
      <c r="E2487" s="310">
        <f t="shared" si="1052"/>
        <v>0</v>
      </c>
      <c r="F2487" s="156"/>
      <c r="G2487" s="157"/>
      <c r="H2487" s="158">
        <f t="shared" ref="H2487:J2487" si="1065">H2449</f>
        <v>0</v>
      </c>
      <c r="I2487" s="159">
        <f t="shared" si="1065"/>
        <v>0</v>
      </c>
      <c r="J2487" s="159">
        <f t="shared" si="1065"/>
        <v>0</v>
      </c>
      <c r="K2487" s="160">
        <f t="shared" si="1050"/>
        <v>0</v>
      </c>
      <c r="L2487" s="149"/>
    </row>
    <row r="2488" spans="1:12" s="5" customFormat="1" ht="14.1" customHeight="1" x14ac:dyDescent="0.25">
      <c r="A2488" s="155">
        <v>9</v>
      </c>
      <c r="B2488" s="193">
        <f t="shared" ref="B2488:D2488" si="1066">B2450</f>
        <v>0</v>
      </c>
      <c r="C2488" s="193">
        <f t="shared" si="1066"/>
        <v>0</v>
      </c>
      <c r="D2488" s="286">
        <f t="shared" si="1066"/>
        <v>0</v>
      </c>
      <c r="E2488" s="310">
        <f t="shared" si="1052"/>
        <v>0</v>
      </c>
      <c r="F2488" s="156"/>
      <c r="G2488" s="157"/>
      <c r="H2488" s="158">
        <f t="shared" ref="H2488:J2488" si="1067">H2450</f>
        <v>0</v>
      </c>
      <c r="I2488" s="159">
        <f t="shared" si="1067"/>
        <v>0</v>
      </c>
      <c r="J2488" s="159">
        <f t="shared" si="1067"/>
        <v>0</v>
      </c>
      <c r="K2488" s="160">
        <f t="shared" si="1050"/>
        <v>0</v>
      </c>
      <c r="L2488" s="149"/>
    </row>
    <row r="2489" spans="1:12" s="5" customFormat="1" ht="14.1" customHeight="1" x14ac:dyDescent="0.25">
      <c r="A2489" s="155">
        <v>10</v>
      </c>
      <c r="B2489" s="193">
        <f t="shared" ref="B2489:D2489" si="1068">B2451</f>
        <v>0</v>
      </c>
      <c r="C2489" s="193">
        <f t="shared" si="1068"/>
        <v>0</v>
      </c>
      <c r="D2489" s="286">
        <f t="shared" si="1068"/>
        <v>0</v>
      </c>
      <c r="E2489" s="310">
        <f t="shared" si="1052"/>
        <v>0</v>
      </c>
      <c r="F2489" s="156"/>
      <c r="G2489" s="157"/>
      <c r="H2489" s="158">
        <f t="shared" ref="H2489:J2489" si="1069">H2451</f>
        <v>0</v>
      </c>
      <c r="I2489" s="159">
        <f t="shared" si="1069"/>
        <v>0</v>
      </c>
      <c r="J2489" s="159">
        <f t="shared" si="1069"/>
        <v>0</v>
      </c>
      <c r="K2489" s="160">
        <f t="shared" si="1050"/>
        <v>0</v>
      </c>
      <c r="L2489" s="149"/>
    </row>
    <row r="2490" spans="1:12" s="5" customFormat="1" ht="14.1" customHeight="1" x14ac:dyDescent="0.25">
      <c r="A2490" s="155">
        <v>11</v>
      </c>
      <c r="B2490" s="193">
        <f t="shared" ref="B2490:D2490" si="1070">B2452</f>
        <v>0</v>
      </c>
      <c r="C2490" s="193">
        <f t="shared" si="1070"/>
        <v>0</v>
      </c>
      <c r="D2490" s="286">
        <f t="shared" si="1070"/>
        <v>0</v>
      </c>
      <c r="E2490" s="310">
        <f t="shared" si="1052"/>
        <v>0</v>
      </c>
      <c r="F2490" s="156"/>
      <c r="G2490" s="157"/>
      <c r="H2490" s="158">
        <f t="shared" ref="H2490:J2490" si="1071">H2452</f>
        <v>0</v>
      </c>
      <c r="I2490" s="159">
        <f t="shared" si="1071"/>
        <v>0</v>
      </c>
      <c r="J2490" s="159">
        <f t="shared" si="1071"/>
        <v>0</v>
      </c>
      <c r="K2490" s="160">
        <f t="shared" si="1050"/>
        <v>0</v>
      </c>
      <c r="L2490" s="149"/>
    </row>
    <row r="2491" spans="1:12" s="5" customFormat="1" ht="14.1" customHeight="1" x14ac:dyDescent="0.25">
      <c r="A2491" s="155">
        <v>12</v>
      </c>
      <c r="B2491" s="193">
        <f t="shared" ref="B2491:D2491" si="1072">B2453</f>
        <v>0</v>
      </c>
      <c r="C2491" s="193">
        <f t="shared" si="1072"/>
        <v>0</v>
      </c>
      <c r="D2491" s="286">
        <f t="shared" si="1072"/>
        <v>0</v>
      </c>
      <c r="E2491" s="310">
        <f t="shared" si="1052"/>
        <v>0</v>
      </c>
      <c r="F2491" s="156"/>
      <c r="G2491" s="157"/>
      <c r="H2491" s="158">
        <f t="shared" ref="H2491:J2491" si="1073">H2453</f>
        <v>0</v>
      </c>
      <c r="I2491" s="159">
        <f t="shared" si="1073"/>
        <v>0</v>
      </c>
      <c r="J2491" s="159">
        <f t="shared" si="1073"/>
        <v>0</v>
      </c>
      <c r="K2491" s="160">
        <f t="shared" si="1050"/>
        <v>0</v>
      </c>
      <c r="L2491" s="149"/>
    </row>
    <row r="2492" spans="1:12" s="5" customFormat="1" ht="14.1" customHeight="1" x14ac:dyDescent="0.25">
      <c r="A2492" s="155">
        <v>13</v>
      </c>
      <c r="B2492" s="193">
        <f t="shared" ref="B2492:D2492" si="1074">B2454</f>
        <v>0</v>
      </c>
      <c r="C2492" s="193">
        <f t="shared" si="1074"/>
        <v>0</v>
      </c>
      <c r="D2492" s="286">
        <f t="shared" si="1074"/>
        <v>0</v>
      </c>
      <c r="E2492" s="310">
        <f t="shared" si="1052"/>
        <v>0</v>
      </c>
      <c r="F2492" s="156"/>
      <c r="G2492" s="157"/>
      <c r="H2492" s="158">
        <f t="shared" ref="H2492:J2492" si="1075">H2454</f>
        <v>0</v>
      </c>
      <c r="I2492" s="159">
        <f t="shared" si="1075"/>
        <v>0</v>
      </c>
      <c r="J2492" s="159">
        <f t="shared" si="1075"/>
        <v>0</v>
      </c>
      <c r="K2492" s="160">
        <f t="shared" si="1050"/>
        <v>0</v>
      </c>
      <c r="L2492" s="149"/>
    </row>
    <row r="2493" spans="1:12" s="5" customFormat="1" ht="14.1" customHeight="1" x14ac:dyDescent="0.25">
      <c r="A2493" s="155">
        <v>14</v>
      </c>
      <c r="B2493" s="193">
        <f t="shared" ref="B2493:D2493" si="1076">B2455</f>
        <v>0</v>
      </c>
      <c r="C2493" s="193">
        <f t="shared" si="1076"/>
        <v>0</v>
      </c>
      <c r="D2493" s="286">
        <f t="shared" si="1076"/>
        <v>0</v>
      </c>
      <c r="E2493" s="310">
        <f t="shared" si="1052"/>
        <v>0</v>
      </c>
      <c r="F2493" s="156"/>
      <c r="G2493" s="157"/>
      <c r="H2493" s="158">
        <f t="shared" ref="H2493:J2493" si="1077">H2455</f>
        <v>0</v>
      </c>
      <c r="I2493" s="159">
        <f t="shared" si="1077"/>
        <v>0</v>
      </c>
      <c r="J2493" s="159">
        <f t="shared" si="1077"/>
        <v>0</v>
      </c>
      <c r="K2493" s="160">
        <f t="shared" si="1050"/>
        <v>0</v>
      </c>
      <c r="L2493" s="149"/>
    </row>
    <row r="2494" spans="1:12" s="5" customFormat="1" ht="14.1" customHeight="1" x14ac:dyDescent="0.25">
      <c r="A2494" s="155">
        <v>15</v>
      </c>
      <c r="B2494" s="193">
        <f t="shared" ref="B2494:D2494" si="1078">B2456</f>
        <v>0</v>
      </c>
      <c r="C2494" s="193">
        <f t="shared" si="1078"/>
        <v>0</v>
      </c>
      <c r="D2494" s="286">
        <f t="shared" si="1078"/>
        <v>0</v>
      </c>
      <c r="E2494" s="310">
        <f t="shared" si="1052"/>
        <v>0</v>
      </c>
      <c r="F2494" s="156"/>
      <c r="G2494" s="157"/>
      <c r="H2494" s="158">
        <f t="shared" ref="H2494:J2494" si="1079">H2456</f>
        <v>0</v>
      </c>
      <c r="I2494" s="159">
        <f t="shared" si="1079"/>
        <v>0</v>
      </c>
      <c r="J2494" s="159">
        <f t="shared" si="1079"/>
        <v>0</v>
      </c>
      <c r="K2494" s="160">
        <f t="shared" si="1050"/>
        <v>0</v>
      </c>
      <c r="L2494" s="149"/>
    </row>
    <row r="2495" spans="1:12" s="5" customFormat="1" ht="14.1" customHeight="1" x14ac:dyDescent="0.25">
      <c r="A2495" s="155">
        <v>16</v>
      </c>
      <c r="B2495" s="193">
        <f t="shared" ref="B2495:D2495" si="1080">B2457</f>
        <v>0</v>
      </c>
      <c r="C2495" s="193">
        <f t="shared" si="1080"/>
        <v>0</v>
      </c>
      <c r="D2495" s="286">
        <f t="shared" si="1080"/>
        <v>0</v>
      </c>
      <c r="E2495" s="310">
        <f t="shared" si="1052"/>
        <v>0</v>
      </c>
      <c r="F2495" s="156"/>
      <c r="G2495" s="157"/>
      <c r="H2495" s="158">
        <f t="shared" ref="H2495:J2495" si="1081">H2457</f>
        <v>0</v>
      </c>
      <c r="I2495" s="159">
        <f t="shared" si="1081"/>
        <v>0</v>
      </c>
      <c r="J2495" s="159">
        <f t="shared" si="1081"/>
        <v>0</v>
      </c>
      <c r="K2495" s="160">
        <f t="shared" si="1050"/>
        <v>0</v>
      </c>
      <c r="L2495" s="149"/>
    </row>
    <row r="2496" spans="1:12" s="5" customFormat="1" ht="9.9499999999999993" customHeight="1" x14ac:dyDescent="0.25">
      <c r="A2496" s="132"/>
      <c r="B2496" s="229"/>
      <c r="C2496" s="229"/>
      <c r="D2496" s="287"/>
      <c r="E2496" s="312"/>
      <c r="F2496" s="161"/>
      <c r="G2496" s="162"/>
      <c r="H2496" s="163"/>
      <c r="I2496" s="164"/>
      <c r="J2496" s="164"/>
      <c r="K2496" s="165"/>
      <c r="L2496" s="149"/>
    </row>
    <row r="2497" spans="1:12" s="5" customFormat="1" ht="5.0999999999999996" customHeight="1" x14ac:dyDescent="0.25">
      <c r="A2497" s="132"/>
      <c r="B2497" s="230"/>
      <c r="C2497" s="230"/>
      <c r="D2497" s="235"/>
      <c r="E2497" s="313"/>
      <c r="F2497" s="167"/>
      <c r="G2497" s="167"/>
      <c r="H2497" s="167"/>
      <c r="I2497" s="168"/>
      <c r="J2497" s="383"/>
      <c r="K2497" s="358"/>
      <c r="L2497" s="133"/>
    </row>
    <row r="2498" spans="1:12" s="5" customFormat="1" ht="16.5" customHeight="1" x14ac:dyDescent="0.3">
      <c r="A2498" s="132"/>
      <c r="B2498" s="231"/>
      <c r="C2498" s="231"/>
      <c r="D2498" s="267"/>
      <c r="E2498" s="309"/>
      <c r="F2498" s="133"/>
      <c r="G2498" s="133"/>
      <c r="H2498" s="133"/>
      <c r="I2498" s="169" t="s">
        <v>14</v>
      </c>
      <c r="J2498" s="384">
        <f>SUM(K2480:K2495)</f>
        <v>19008000</v>
      </c>
      <c r="K2498" s="385"/>
      <c r="L2498" s="149"/>
    </row>
    <row r="2499" spans="1:12" s="5" customFormat="1" ht="5.0999999999999996" customHeight="1" x14ac:dyDescent="0.3">
      <c r="A2499" s="132"/>
      <c r="B2499" s="231"/>
      <c r="C2499" s="231"/>
      <c r="D2499" s="267"/>
      <c r="E2499" s="309"/>
      <c r="F2499" s="133"/>
      <c r="G2499" s="133"/>
      <c r="H2499" s="133"/>
      <c r="I2499" s="170"/>
      <c r="J2499" s="386"/>
      <c r="K2499" s="386"/>
      <c r="L2499" s="133"/>
    </row>
    <row r="2500" spans="1:12" s="5" customFormat="1" ht="16.5" customHeight="1" x14ac:dyDescent="0.3">
      <c r="A2500" s="132"/>
      <c r="B2500" s="231"/>
      <c r="C2500" s="231"/>
      <c r="D2500" s="267"/>
      <c r="E2500" s="309"/>
      <c r="F2500" s="133"/>
      <c r="G2500" s="133"/>
      <c r="H2500" s="133"/>
      <c r="I2500" s="169" t="s">
        <v>15</v>
      </c>
      <c r="J2500" s="171">
        <f>J2462</f>
        <v>0</v>
      </c>
      <c r="K2500" s="172">
        <f>J2498*J2500</f>
        <v>0</v>
      </c>
      <c r="L2500" s="173"/>
    </row>
    <row r="2501" spans="1:12" s="5" customFormat="1" ht="5.0999999999999996" customHeight="1" x14ac:dyDescent="0.3">
      <c r="A2501" s="132"/>
      <c r="B2501" s="231"/>
      <c r="C2501" s="231"/>
      <c r="D2501" s="267"/>
      <c r="E2501" s="309"/>
      <c r="F2501" s="133"/>
      <c r="G2501" s="133"/>
      <c r="H2501" s="133"/>
      <c r="I2501" s="170"/>
      <c r="J2501" s="358"/>
      <c r="K2501" s="358"/>
      <c r="L2501" s="133"/>
    </row>
    <row r="2502" spans="1:12" s="5" customFormat="1" ht="16.5" customHeight="1" x14ac:dyDescent="0.3">
      <c r="A2502" s="132"/>
      <c r="B2502" s="232" t="s">
        <v>16</v>
      </c>
      <c r="C2502" s="232"/>
      <c r="D2502" s="267"/>
      <c r="E2502" s="309" t="s">
        <v>17</v>
      </c>
      <c r="F2502" s="133"/>
      <c r="G2502" s="133"/>
      <c r="H2502" s="133"/>
      <c r="I2502" s="169" t="s">
        <v>27</v>
      </c>
      <c r="J2502" s="356">
        <f>((J2498/1.11)+(K2500/1.11))*11%</f>
        <v>1883675.6756756753</v>
      </c>
      <c r="K2502" s="357"/>
      <c r="L2502" s="174"/>
    </row>
    <row r="2503" spans="1:12" s="5" customFormat="1" ht="5.0999999999999996" customHeight="1" x14ac:dyDescent="0.3">
      <c r="A2503" s="132"/>
      <c r="B2503" s="231"/>
      <c r="C2503" s="231"/>
      <c r="D2503" s="267"/>
      <c r="E2503" s="309"/>
      <c r="F2503" s="133"/>
      <c r="G2503" s="133"/>
      <c r="H2503" s="133"/>
      <c r="I2503" s="170"/>
      <c r="J2503" s="358"/>
      <c r="K2503" s="358"/>
      <c r="L2503" s="133"/>
    </row>
    <row r="2504" spans="1:12" s="5" customFormat="1" ht="16.5" customHeight="1" x14ac:dyDescent="0.3">
      <c r="A2504" s="132"/>
      <c r="B2504" s="233"/>
      <c r="C2504" s="253"/>
      <c r="D2504" s="267"/>
      <c r="E2504" s="309"/>
      <c r="F2504" s="133"/>
      <c r="G2504" s="133"/>
      <c r="H2504" s="133"/>
      <c r="I2504" s="169" t="s">
        <v>18</v>
      </c>
      <c r="J2504" s="175"/>
      <c r="K2504" s="176">
        <f>J2498-K2500</f>
        <v>19008000</v>
      </c>
      <c r="L2504" s="174"/>
    </row>
    <row r="2505" spans="1:12" s="5" customFormat="1" ht="7.5" customHeight="1" x14ac:dyDescent="0.25">
      <c r="A2505" s="177"/>
      <c r="B2505" s="234"/>
      <c r="C2505" s="234"/>
      <c r="D2505" s="235"/>
      <c r="E2505" s="314"/>
      <c r="F2505" s="318"/>
      <c r="G2505" s="133"/>
      <c r="H2505" s="133"/>
      <c r="I2505" s="179"/>
      <c r="J2505" s="178"/>
      <c r="K2505" s="318"/>
      <c r="L2505" s="167"/>
    </row>
    <row r="2506" spans="1:12" s="5" customFormat="1" ht="13.5" customHeight="1" x14ac:dyDescent="0.25">
      <c r="A2506" s="132"/>
      <c r="B2506" s="235" t="s">
        <v>19</v>
      </c>
      <c r="C2506" s="234"/>
      <c r="D2506" s="235"/>
      <c r="E2506" s="309"/>
      <c r="F2506" s="133"/>
      <c r="G2506" s="133"/>
      <c r="H2506" s="184"/>
      <c r="I2506" s="185" t="s">
        <v>29</v>
      </c>
      <c r="J2506" s="359" t="str">
        <f>J2468</f>
        <v>NOVI / CONDRO</v>
      </c>
      <c r="K2506" s="360"/>
      <c r="L2506" s="133"/>
    </row>
    <row r="2507" spans="1:12" s="5" customFormat="1" ht="13.5" customHeight="1" x14ac:dyDescent="0.25">
      <c r="A2507" s="177"/>
      <c r="B2507" s="236"/>
      <c r="C2507" s="254"/>
      <c r="D2507" s="235"/>
      <c r="E2507" s="309"/>
      <c r="F2507" s="133"/>
      <c r="G2507" s="133"/>
      <c r="H2507" s="184"/>
      <c r="I2507" s="186" t="s">
        <v>28</v>
      </c>
      <c r="J2507" s="359" t="str">
        <f>J2469</f>
        <v xml:space="preserve"> </v>
      </c>
      <c r="K2507" s="360"/>
      <c r="L2507" s="167"/>
    </row>
    <row r="2508" spans="1:12" s="5" customFormat="1" ht="7.5" customHeight="1" x14ac:dyDescent="0.25">
      <c r="A2508" s="177"/>
      <c r="B2508" s="236"/>
      <c r="C2508" s="254"/>
      <c r="D2508" s="235"/>
      <c r="E2508" s="309"/>
      <c r="F2508" s="133"/>
      <c r="G2508" s="133"/>
      <c r="H2508" s="184"/>
      <c r="I2508" s="186"/>
      <c r="J2508" s="190"/>
      <c r="K2508" s="190"/>
      <c r="L2508" s="167"/>
    </row>
    <row r="2509" spans="1:12" ht="7.5" customHeight="1" x14ac:dyDescent="0.25">
      <c r="A2509" s="1"/>
      <c r="I2509" s="3"/>
      <c r="J2509" s="3"/>
    </row>
    <row r="2510" spans="1:12" s="5" customFormat="1" ht="16.5" customHeight="1" x14ac:dyDescent="0.3">
      <c r="A2510" s="4"/>
      <c r="B2510" s="195" t="s">
        <v>0</v>
      </c>
      <c r="C2510" s="237"/>
      <c r="D2510" s="270" t="s">
        <v>1</v>
      </c>
      <c r="E2510" s="315">
        <f>E2396+1</f>
        <v>22090023</v>
      </c>
      <c r="G2510" s="6" t="s">
        <v>2</v>
      </c>
      <c r="H2510" s="387" t="s">
        <v>133</v>
      </c>
      <c r="I2510" s="387"/>
      <c r="J2510" s="387"/>
      <c r="K2510" s="388"/>
      <c r="L2510" s="7"/>
    </row>
    <row r="2511" spans="1:12" s="5" customFormat="1" ht="7.5" customHeight="1" x14ac:dyDescent="0.3">
      <c r="A2511" s="4"/>
      <c r="B2511" s="196"/>
      <c r="C2511" s="238"/>
      <c r="D2511" s="255"/>
      <c r="E2511" s="290"/>
      <c r="F2511" s="391" t="s">
        <v>3</v>
      </c>
      <c r="G2511" s="8"/>
      <c r="H2511" s="389"/>
      <c r="I2511" s="389"/>
      <c r="J2511" s="389"/>
      <c r="K2511" s="390"/>
      <c r="L2511" s="7"/>
    </row>
    <row r="2512" spans="1:12" s="5" customFormat="1" ht="16.5" customHeight="1" x14ac:dyDescent="0.3">
      <c r="A2512" s="4"/>
      <c r="B2512" s="195" t="s">
        <v>4</v>
      </c>
      <c r="C2512" s="237"/>
      <c r="D2512" s="392">
        <v>44821</v>
      </c>
      <c r="E2512" s="393"/>
      <c r="F2512" s="391"/>
      <c r="G2512" s="9"/>
      <c r="H2512" s="394" t="s">
        <v>100</v>
      </c>
      <c r="I2512" s="394"/>
      <c r="J2512" s="394"/>
      <c r="K2512" s="395"/>
      <c r="L2512" s="9"/>
    </row>
    <row r="2513" spans="1:12" s="5" customFormat="1" ht="7.5" customHeight="1" x14ac:dyDescent="0.3">
      <c r="A2513" s="4"/>
      <c r="B2513" s="196"/>
      <c r="C2513" s="238"/>
      <c r="D2513" s="255"/>
      <c r="E2513" s="290"/>
      <c r="F2513" s="391"/>
      <c r="G2513" s="9"/>
      <c r="H2513" s="396" t="s">
        <v>134</v>
      </c>
      <c r="I2513" s="396"/>
      <c r="J2513" s="396"/>
      <c r="K2513" s="397"/>
      <c r="L2513" s="10"/>
    </row>
    <row r="2514" spans="1:12" s="5" customFormat="1" ht="16.5" customHeight="1" x14ac:dyDescent="0.4">
      <c r="A2514" s="4"/>
      <c r="B2514" s="195" t="s">
        <v>5</v>
      </c>
      <c r="C2514" s="237"/>
      <c r="D2514" s="271" t="s">
        <v>135</v>
      </c>
      <c r="E2514" s="289"/>
      <c r="F2514" s="11"/>
      <c r="G2514" s="12"/>
      <c r="H2514" s="398"/>
      <c r="I2514" s="398"/>
      <c r="J2514" s="398"/>
      <c r="K2514" s="399"/>
      <c r="L2514" s="10"/>
    </row>
    <row r="2515" spans="1:12" s="5" customFormat="1" ht="7.5" customHeight="1" x14ac:dyDescent="0.45">
      <c r="A2515" s="4"/>
      <c r="B2515" s="197"/>
      <c r="C2515" s="239"/>
      <c r="D2515" s="259"/>
      <c r="E2515" s="291"/>
      <c r="F2515" s="13"/>
      <c r="I2515" s="14"/>
      <c r="J2515" s="14"/>
      <c r="K2515" s="15"/>
    </row>
    <row r="2516" spans="1:12" s="5" customFormat="1" ht="14.25" thickBot="1" x14ac:dyDescent="0.3">
      <c r="A2516" s="4"/>
      <c r="B2516" s="198" t="s">
        <v>6</v>
      </c>
      <c r="C2516" s="198" t="s">
        <v>7</v>
      </c>
      <c r="D2516" s="272" t="s">
        <v>8</v>
      </c>
      <c r="E2516" s="260"/>
      <c r="F2516" s="17" t="s">
        <v>9</v>
      </c>
      <c r="G2516" s="18"/>
      <c r="H2516" s="16" t="s">
        <v>10</v>
      </c>
      <c r="I2516" s="19" t="s">
        <v>11</v>
      </c>
      <c r="J2516" s="19" t="s">
        <v>12</v>
      </c>
      <c r="K2516" s="20" t="s">
        <v>13</v>
      </c>
      <c r="L2516" s="21"/>
    </row>
    <row r="2517" spans="1:12" s="5" customFormat="1" ht="9.9499999999999993" customHeight="1" thickTop="1" x14ac:dyDescent="0.25">
      <c r="A2517" s="4"/>
      <c r="B2517" s="199"/>
      <c r="C2517" s="240"/>
      <c r="D2517" s="273"/>
      <c r="E2517" s="261"/>
      <c r="F2517" s="23"/>
      <c r="G2517" s="24"/>
      <c r="H2517" s="22"/>
      <c r="I2517" s="25"/>
      <c r="J2517" s="25"/>
      <c r="K2517" s="26"/>
      <c r="L2517" s="21"/>
    </row>
    <row r="2518" spans="1:12" s="5" customFormat="1" ht="14.1" customHeight="1" x14ac:dyDescent="0.25">
      <c r="A2518" s="27">
        <v>1</v>
      </c>
      <c r="B2518" s="200">
        <v>48</v>
      </c>
      <c r="C2518" s="200" t="s">
        <v>43</v>
      </c>
      <c r="D2518" s="274">
        <v>1</v>
      </c>
      <c r="E2518" s="292" t="s">
        <v>54</v>
      </c>
      <c r="F2518" s="28"/>
      <c r="G2518" s="29"/>
      <c r="H2518" s="30">
        <v>15800</v>
      </c>
      <c r="I2518" s="31">
        <v>0.125</v>
      </c>
      <c r="J2518" s="31"/>
      <c r="K2518" s="32">
        <f t="shared" ref="K2518:K2533" si="1082">(B2518*H2518-((B2518*H2518)*I2518))-((B2518*H2518-((B2518*H2518)*I2518))*J2518)</f>
        <v>663600</v>
      </c>
      <c r="L2518" s="21"/>
    </row>
    <row r="2519" spans="1:12" s="5" customFormat="1" ht="14.1" customHeight="1" x14ac:dyDescent="0.25">
      <c r="A2519" s="27">
        <v>2</v>
      </c>
      <c r="B2519" s="200">
        <v>144</v>
      </c>
      <c r="C2519" s="200" t="s">
        <v>34</v>
      </c>
      <c r="D2519" s="274">
        <v>1</v>
      </c>
      <c r="E2519" s="292" t="s">
        <v>136</v>
      </c>
      <c r="F2519" s="28"/>
      <c r="G2519" s="29"/>
      <c r="H2519" s="30">
        <v>25200</v>
      </c>
      <c r="I2519" s="31">
        <v>0.125</v>
      </c>
      <c r="J2519" s="31"/>
      <c r="K2519" s="32">
        <f t="shared" si="1082"/>
        <v>3175200</v>
      </c>
      <c r="L2519" s="21"/>
    </row>
    <row r="2520" spans="1:12" s="5" customFormat="1" ht="14.1" customHeight="1" x14ac:dyDescent="0.25">
      <c r="A2520" s="27">
        <v>3</v>
      </c>
      <c r="B2520" s="200">
        <v>5</v>
      </c>
      <c r="C2520" s="200" t="s">
        <v>34</v>
      </c>
      <c r="D2520" s="274"/>
      <c r="E2520" s="292" t="s">
        <v>137</v>
      </c>
      <c r="F2520" s="28"/>
      <c r="G2520" s="29"/>
      <c r="H2520" s="30">
        <v>36600</v>
      </c>
      <c r="I2520" s="31">
        <v>0.125</v>
      </c>
      <c r="J2520" s="31"/>
      <c r="K2520" s="32">
        <f t="shared" si="1082"/>
        <v>160125</v>
      </c>
      <c r="L2520" s="21"/>
    </row>
    <row r="2521" spans="1:12" s="5" customFormat="1" ht="14.1" customHeight="1" x14ac:dyDescent="0.25">
      <c r="A2521" s="27">
        <v>4</v>
      </c>
      <c r="B2521" s="200">
        <v>72</v>
      </c>
      <c r="C2521" s="200" t="s">
        <v>34</v>
      </c>
      <c r="D2521" s="274"/>
      <c r="E2521" s="292" t="s">
        <v>138</v>
      </c>
      <c r="F2521" s="28"/>
      <c r="G2521" s="29"/>
      <c r="H2521" s="30">
        <v>39000</v>
      </c>
      <c r="I2521" s="31">
        <v>0.125</v>
      </c>
      <c r="J2521" s="31"/>
      <c r="K2521" s="32">
        <f t="shared" si="1082"/>
        <v>2457000</v>
      </c>
      <c r="L2521" s="21"/>
    </row>
    <row r="2522" spans="1:12" s="5" customFormat="1" ht="14.1" customHeight="1" x14ac:dyDescent="0.25">
      <c r="A2522" s="27">
        <v>5</v>
      </c>
      <c r="B2522" s="200">
        <v>72</v>
      </c>
      <c r="C2522" s="200" t="s">
        <v>34</v>
      </c>
      <c r="D2522" s="274"/>
      <c r="E2522" s="292" t="s">
        <v>92</v>
      </c>
      <c r="F2522" s="28"/>
      <c r="G2522" s="29"/>
      <c r="H2522" s="30">
        <v>54300</v>
      </c>
      <c r="I2522" s="31">
        <v>0.125</v>
      </c>
      <c r="J2522" s="31"/>
      <c r="K2522" s="32">
        <f t="shared" si="1082"/>
        <v>3420900</v>
      </c>
      <c r="L2522" s="21"/>
    </row>
    <row r="2523" spans="1:12" s="5" customFormat="1" ht="14.1" customHeight="1" x14ac:dyDescent="0.25">
      <c r="A2523" s="27">
        <v>6</v>
      </c>
      <c r="B2523" s="200"/>
      <c r="C2523" s="200"/>
      <c r="D2523" s="274"/>
      <c r="E2523" s="292"/>
      <c r="F2523" s="28"/>
      <c r="G2523" s="29"/>
      <c r="H2523" s="30"/>
      <c r="I2523" s="31"/>
      <c r="J2523" s="31"/>
      <c r="K2523" s="32">
        <f t="shared" si="1082"/>
        <v>0</v>
      </c>
      <c r="L2523" s="21"/>
    </row>
    <row r="2524" spans="1:12" s="5" customFormat="1" ht="14.1" customHeight="1" x14ac:dyDescent="0.25">
      <c r="A2524" s="27">
        <v>7</v>
      </c>
      <c r="B2524" s="200"/>
      <c r="C2524" s="200"/>
      <c r="D2524" s="274"/>
      <c r="E2524" s="292"/>
      <c r="F2524" s="28"/>
      <c r="G2524" s="29"/>
      <c r="H2524" s="30"/>
      <c r="I2524" s="31"/>
      <c r="J2524" s="31"/>
      <c r="K2524" s="32">
        <f t="shared" si="1082"/>
        <v>0</v>
      </c>
      <c r="L2524" s="21"/>
    </row>
    <row r="2525" spans="1:12" s="5" customFormat="1" ht="14.1" customHeight="1" x14ac:dyDescent="0.25">
      <c r="A2525" s="27">
        <v>8</v>
      </c>
      <c r="B2525" s="200"/>
      <c r="C2525" s="200"/>
      <c r="D2525" s="274"/>
      <c r="E2525" s="293"/>
      <c r="F2525" s="28"/>
      <c r="G2525" s="29"/>
      <c r="H2525" s="30"/>
      <c r="I2525" s="31"/>
      <c r="J2525" s="31"/>
      <c r="K2525" s="32">
        <f t="shared" si="1082"/>
        <v>0</v>
      </c>
      <c r="L2525" s="21"/>
    </row>
    <row r="2526" spans="1:12" s="5" customFormat="1" ht="14.1" customHeight="1" x14ac:dyDescent="0.25">
      <c r="A2526" s="27">
        <v>9</v>
      </c>
      <c r="B2526" s="200"/>
      <c r="C2526" s="200"/>
      <c r="D2526" s="274"/>
      <c r="E2526" s="292"/>
      <c r="F2526" s="28"/>
      <c r="G2526" s="29"/>
      <c r="H2526" s="30"/>
      <c r="I2526" s="31"/>
      <c r="J2526" s="31"/>
      <c r="K2526" s="32">
        <f t="shared" si="1082"/>
        <v>0</v>
      </c>
      <c r="L2526" s="21"/>
    </row>
    <row r="2527" spans="1:12" s="5" customFormat="1" ht="14.1" customHeight="1" x14ac:dyDescent="0.25">
      <c r="A2527" s="27">
        <v>10</v>
      </c>
      <c r="B2527" s="200"/>
      <c r="C2527" s="200"/>
      <c r="D2527" s="274"/>
      <c r="E2527" s="292"/>
      <c r="F2527" s="28"/>
      <c r="G2527" s="29"/>
      <c r="H2527" s="30"/>
      <c r="I2527" s="31"/>
      <c r="J2527" s="31"/>
      <c r="K2527" s="32">
        <f t="shared" si="1082"/>
        <v>0</v>
      </c>
      <c r="L2527" s="21"/>
    </row>
    <row r="2528" spans="1:12" s="5" customFormat="1" ht="14.1" customHeight="1" x14ac:dyDescent="0.25">
      <c r="A2528" s="27">
        <v>11</v>
      </c>
      <c r="B2528" s="200"/>
      <c r="C2528" s="200"/>
      <c r="D2528" s="274"/>
      <c r="E2528" s="292"/>
      <c r="F2528" s="28"/>
      <c r="G2528" s="29"/>
      <c r="H2528" s="30"/>
      <c r="I2528" s="31"/>
      <c r="J2528" s="31"/>
      <c r="K2528" s="32">
        <f t="shared" si="1082"/>
        <v>0</v>
      </c>
      <c r="L2528" s="21"/>
    </row>
    <row r="2529" spans="1:12" s="5" customFormat="1" ht="14.1" customHeight="1" x14ac:dyDescent="0.25">
      <c r="A2529" s="27">
        <v>12</v>
      </c>
      <c r="B2529" s="200"/>
      <c r="C2529" s="200"/>
      <c r="D2529" s="274"/>
      <c r="E2529" s="292"/>
      <c r="F2529" s="28"/>
      <c r="G2529" s="29"/>
      <c r="H2529" s="30"/>
      <c r="I2529" s="31"/>
      <c r="J2529" s="31"/>
      <c r="K2529" s="32">
        <f t="shared" si="1082"/>
        <v>0</v>
      </c>
      <c r="L2529" s="21"/>
    </row>
    <row r="2530" spans="1:12" s="5" customFormat="1" ht="14.1" customHeight="1" x14ac:dyDescent="0.25">
      <c r="A2530" s="27">
        <v>13</v>
      </c>
      <c r="B2530" s="200"/>
      <c r="C2530" s="200"/>
      <c r="D2530" s="274"/>
      <c r="E2530" s="292"/>
      <c r="F2530" s="28"/>
      <c r="G2530" s="29"/>
      <c r="H2530" s="30"/>
      <c r="I2530" s="31"/>
      <c r="J2530" s="31"/>
      <c r="K2530" s="32">
        <f t="shared" si="1082"/>
        <v>0</v>
      </c>
      <c r="L2530" s="21"/>
    </row>
    <row r="2531" spans="1:12" s="5" customFormat="1" ht="14.1" customHeight="1" x14ac:dyDescent="0.25">
      <c r="A2531" s="27">
        <v>14</v>
      </c>
      <c r="B2531" s="200"/>
      <c r="C2531" s="200"/>
      <c r="D2531" s="274"/>
      <c r="E2531" s="292"/>
      <c r="F2531" s="28"/>
      <c r="G2531" s="29"/>
      <c r="H2531" s="30"/>
      <c r="I2531" s="31"/>
      <c r="J2531" s="31"/>
      <c r="K2531" s="32">
        <f t="shared" si="1082"/>
        <v>0</v>
      </c>
      <c r="L2531" s="21"/>
    </row>
    <row r="2532" spans="1:12" s="5" customFormat="1" ht="14.1" customHeight="1" x14ac:dyDescent="0.25">
      <c r="A2532" s="27">
        <v>15</v>
      </c>
      <c r="B2532" s="200"/>
      <c r="C2532" s="200"/>
      <c r="D2532" s="274"/>
      <c r="E2532" s="292"/>
      <c r="F2532" s="28"/>
      <c r="G2532" s="29"/>
      <c r="H2532" s="30"/>
      <c r="I2532" s="31"/>
      <c r="J2532" s="31"/>
      <c r="K2532" s="32">
        <f t="shared" si="1082"/>
        <v>0</v>
      </c>
      <c r="L2532" s="21"/>
    </row>
    <row r="2533" spans="1:12" s="5" customFormat="1" ht="14.1" customHeight="1" x14ac:dyDescent="0.25">
      <c r="A2533" s="27">
        <v>16</v>
      </c>
      <c r="B2533" s="200"/>
      <c r="C2533" s="200"/>
      <c r="D2533" s="274"/>
      <c r="E2533" s="293"/>
      <c r="F2533" s="28"/>
      <c r="G2533" s="29"/>
      <c r="H2533" s="30"/>
      <c r="I2533" s="31"/>
      <c r="J2533" s="31"/>
      <c r="K2533" s="32">
        <f t="shared" si="1082"/>
        <v>0</v>
      </c>
      <c r="L2533" s="21"/>
    </row>
    <row r="2534" spans="1:12" s="5" customFormat="1" ht="9.9499999999999993" customHeight="1" x14ac:dyDescent="0.25">
      <c r="A2534" s="4"/>
      <c r="B2534" s="201"/>
      <c r="C2534" s="201"/>
      <c r="D2534" s="275"/>
      <c r="E2534" s="294"/>
      <c r="F2534" s="33"/>
      <c r="G2534" s="34"/>
      <c r="H2534" s="35"/>
      <c r="I2534" s="36"/>
      <c r="J2534" s="36"/>
      <c r="K2534" s="37"/>
      <c r="L2534" s="21"/>
    </row>
    <row r="2535" spans="1:12" s="5" customFormat="1" ht="5.0999999999999996" customHeight="1" x14ac:dyDescent="0.25">
      <c r="A2535" s="4"/>
      <c r="B2535" s="202"/>
      <c r="C2535" s="202"/>
      <c r="D2535" s="207"/>
      <c r="E2535" s="295"/>
      <c r="F2535" s="38"/>
      <c r="G2535" s="38"/>
      <c r="H2535" s="38"/>
      <c r="I2535" s="39"/>
      <c r="J2535" s="400"/>
      <c r="K2535" s="394"/>
    </row>
    <row r="2536" spans="1:12" s="5" customFormat="1" ht="16.5" customHeight="1" x14ac:dyDescent="0.3">
      <c r="A2536" s="4"/>
      <c r="B2536" s="203"/>
      <c r="C2536" s="203"/>
      <c r="D2536" s="259"/>
      <c r="E2536" s="291"/>
      <c r="I2536" s="40" t="s">
        <v>14</v>
      </c>
      <c r="J2536" s="401">
        <f>SUM(K2518:K2533)</f>
        <v>9876825</v>
      </c>
      <c r="K2536" s="402"/>
      <c r="L2536" s="21"/>
    </row>
    <row r="2537" spans="1:12" s="5" customFormat="1" ht="5.0999999999999996" customHeight="1" x14ac:dyDescent="0.3">
      <c r="A2537" s="4"/>
      <c r="B2537" s="203"/>
      <c r="C2537" s="203"/>
      <c r="D2537" s="259"/>
      <c r="E2537" s="291"/>
      <c r="I2537" s="41"/>
      <c r="J2537" s="403"/>
      <c r="K2537" s="403"/>
    </row>
    <row r="2538" spans="1:12" s="5" customFormat="1" ht="16.5" customHeight="1" x14ac:dyDescent="0.3">
      <c r="A2538" s="4"/>
      <c r="B2538" s="203"/>
      <c r="C2538" s="203"/>
      <c r="D2538" s="259"/>
      <c r="E2538" s="291"/>
      <c r="I2538" s="40" t="s">
        <v>15</v>
      </c>
      <c r="J2538" s="42"/>
      <c r="K2538" s="43">
        <f>J2536*J2538</f>
        <v>0</v>
      </c>
      <c r="L2538" s="44"/>
    </row>
    <row r="2539" spans="1:12" s="5" customFormat="1" ht="5.0999999999999996" customHeight="1" x14ac:dyDescent="0.3">
      <c r="A2539" s="4"/>
      <c r="B2539" s="203"/>
      <c r="C2539" s="203"/>
      <c r="D2539" s="259"/>
      <c r="E2539" s="291"/>
      <c r="I2539" s="41"/>
      <c r="J2539" s="394"/>
      <c r="K2539" s="394"/>
    </row>
    <row r="2540" spans="1:12" s="5" customFormat="1" ht="16.5" customHeight="1" x14ac:dyDescent="0.3">
      <c r="A2540" s="4"/>
      <c r="B2540" s="204" t="s">
        <v>16</v>
      </c>
      <c r="C2540" s="204"/>
      <c r="D2540" s="259"/>
      <c r="E2540" s="291" t="s">
        <v>17</v>
      </c>
      <c r="I2540" s="40" t="s">
        <v>27</v>
      </c>
      <c r="J2540" s="404">
        <f>((J2536/1.11)+(K2538/1.11))*11%</f>
        <v>978784.45945945953</v>
      </c>
      <c r="K2540" s="405"/>
      <c r="L2540" s="45"/>
    </row>
    <row r="2541" spans="1:12" s="5" customFormat="1" ht="5.0999999999999996" customHeight="1" x14ac:dyDescent="0.3">
      <c r="A2541" s="4"/>
      <c r="B2541" s="203"/>
      <c r="C2541" s="203"/>
      <c r="D2541" s="259"/>
      <c r="E2541" s="291"/>
      <c r="I2541" s="41"/>
      <c r="J2541" s="394"/>
      <c r="K2541" s="394"/>
    </row>
    <row r="2542" spans="1:12" s="5" customFormat="1" ht="16.5" customHeight="1" x14ac:dyDescent="0.3">
      <c r="A2542" s="4"/>
      <c r="B2542" s="205"/>
      <c r="C2542" s="241"/>
      <c r="D2542" s="259"/>
      <c r="E2542" s="291"/>
      <c r="I2542" s="40" t="s">
        <v>18</v>
      </c>
      <c r="J2542" s="46"/>
      <c r="K2542" s="47">
        <f>J2536-K2538</f>
        <v>9876825</v>
      </c>
      <c r="L2542" s="45"/>
    </row>
    <row r="2543" spans="1:12" s="5" customFormat="1" ht="7.5" customHeight="1" x14ac:dyDescent="0.25">
      <c r="A2543" s="48"/>
      <c r="B2543" s="206"/>
      <c r="C2543" s="206"/>
      <c r="D2543" s="207"/>
      <c r="E2543" s="296"/>
      <c r="F2543" s="320"/>
      <c r="I2543" s="76"/>
      <c r="J2543" s="77"/>
      <c r="K2543" s="320"/>
      <c r="L2543" s="38"/>
    </row>
    <row r="2544" spans="1:12" s="5" customFormat="1" ht="13.5" customHeight="1" x14ac:dyDescent="0.25">
      <c r="A2544" s="4"/>
      <c r="B2544" s="207" t="s">
        <v>19</v>
      </c>
      <c r="C2544" s="206"/>
      <c r="D2544" s="207"/>
      <c r="E2544" s="291"/>
      <c r="H2544" s="180"/>
      <c r="I2544" s="181" t="s">
        <v>29</v>
      </c>
      <c r="J2544" s="406" t="s">
        <v>36</v>
      </c>
      <c r="K2544" s="407"/>
    </row>
    <row r="2545" spans="1:12" s="5" customFormat="1" ht="13.5" customHeight="1" x14ac:dyDescent="0.25">
      <c r="A2545" s="48"/>
      <c r="B2545" s="208"/>
      <c r="C2545" s="242"/>
      <c r="D2545" s="207"/>
      <c r="E2545" s="291"/>
      <c r="H2545" s="180"/>
      <c r="I2545" s="182" t="s">
        <v>28</v>
      </c>
      <c r="J2545" s="406" t="s">
        <v>100</v>
      </c>
      <c r="K2545" s="407"/>
      <c r="L2545" s="38"/>
    </row>
    <row r="2546" spans="1:12" s="5" customFormat="1" ht="7.5" customHeight="1" x14ac:dyDescent="0.25">
      <c r="A2546" s="48"/>
      <c r="B2546" s="208"/>
      <c r="C2546" s="242"/>
      <c r="D2546" s="207"/>
      <c r="E2546" s="291"/>
      <c r="H2546" s="180"/>
      <c r="I2546" s="182"/>
      <c r="J2546" s="183"/>
      <c r="K2546" s="183"/>
      <c r="L2546" s="38"/>
    </row>
    <row r="2547" spans="1:12" ht="7.5" customHeight="1" x14ac:dyDescent="0.25">
      <c r="A2547" s="78"/>
      <c r="B2547" s="209"/>
      <c r="C2547" s="209"/>
      <c r="D2547" s="262"/>
      <c r="E2547" s="297"/>
      <c r="F2547" s="79"/>
      <c r="G2547" s="79"/>
      <c r="H2547" s="79"/>
      <c r="I2547" s="80"/>
      <c r="J2547" s="80"/>
      <c r="K2547" s="79"/>
      <c r="L2547" s="79"/>
    </row>
    <row r="2548" spans="1:12" s="5" customFormat="1" ht="16.5" customHeight="1" x14ac:dyDescent="0.3">
      <c r="A2548" s="81"/>
      <c r="B2548" s="210" t="s">
        <v>0</v>
      </c>
      <c r="C2548" s="243"/>
      <c r="D2548" s="276" t="str">
        <f>D2510</f>
        <v>AM</v>
      </c>
      <c r="E2548" s="316">
        <f>E2510</f>
        <v>22090023</v>
      </c>
      <c r="F2548" s="82"/>
      <c r="G2548" s="83" t="s">
        <v>2</v>
      </c>
      <c r="H2548" s="408" t="str">
        <f>H2510</f>
        <v>CV  UTAMA  PUTRA</v>
      </c>
      <c r="I2548" s="408"/>
      <c r="J2548" s="408"/>
      <c r="K2548" s="409"/>
      <c r="L2548" s="84"/>
    </row>
    <row r="2549" spans="1:12" s="5" customFormat="1" ht="7.5" customHeight="1" x14ac:dyDescent="0.3">
      <c r="A2549" s="81"/>
      <c r="B2549" s="211"/>
      <c r="C2549" s="244"/>
      <c r="D2549" s="256"/>
      <c r="E2549" s="299"/>
      <c r="F2549" s="412" t="s">
        <v>3</v>
      </c>
      <c r="G2549" s="85"/>
      <c r="H2549" s="410"/>
      <c r="I2549" s="410"/>
      <c r="J2549" s="410"/>
      <c r="K2549" s="411"/>
      <c r="L2549" s="84"/>
    </row>
    <row r="2550" spans="1:12" s="5" customFormat="1" ht="16.5" customHeight="1" x14ac:dyDescent="0.3">
      <c r="A2550" s="81"/>
      <c r="B2550" s="210" t="s">
        <v>4</v>
      </c>
      <c r="C2550" s="243"/>
      <c r="D2550" s="413">
        <f>D2512</f>
        <v>44821</v>
      </c>
      <c r="E2550" s="414"/>
      <c r="F2550" s="412"/>
      <c r="G2550" s="86"/>
      <c r="H2550" s="415" t="str">
        <f>H2512</f>
        <v xml:space="preserve"> </v>
      </c>
      <c r="I2550" s="415"/>
      <c r="J2550" s="415"/>
      <c r="K2550" s="416"/>
      <c r="L2550" s="86"/>
    </row>
    <row r="2551" spans="1:12" s="5" customFormat="1" ht="7.5" customHeight="1" x14ac:dyDescent="0.3">
      <c r="A2551" s="81"/>
      <c r="B2551" s="211"/>
      <c r="C2551" s="244"/>
      <c r="D2551" s="256"/>
      <c r="E2551" s="299"/>
      <c r="F2551" s="412"/>
      <c r="G2551" s="86"/>
      <c r="H2551" s="417" t="str">
        <f>H2513</f>
        <v>TULUNG AGUNG</v>
      </c>
      <c r="I2551" s="417"/>
      <c r="J2551" s="417"/>
      <c r="K2551" s="418"/>
      <c r="L2551" s="87"/>
    </row>
    <row r="2552" spans="1:12" s="5" customFormat="1" ht="16.5" customHeight="1" x14ac:dyDescent="0.4">
      <c r="A2552" s="81"/>
      <c r="B2552" s="210" t="s">
        <v>5</v>
      </c>
      <c r="C2552" s="243"/>
      <c r="D2552" s="277" t="str">
        <f>D2514</f>
        <v>KO 0990</v>
      </c>
      <c r="E2552" s="298"/>
      <c r="F2552" s="88"/>
      <c r="G2552" s="89"/>
      <c r="H2552" s="419"/>
      <c r="I2552" s="419"/>
      <c r="J2552" s="419"/>
      <c r="K2552" s="420"/>
      <c r="L2552" s="87"/>
    </row>
    <row r="2553" spans="1:12" s="5" customFormat="1" ht="7.5" customHeight="1" x14ac:dyDescent="0.45">
      <c r="A2553" s="81"/>
      <c r="B2553" s="212"/>
      <c r="C2553" s="245"/>
      <c r="D2553" s="263"/>
      <c r="E2553" s="300"/>
      <c r="F2553" s="90"/>
      <c r="G2553" s="82"/>
      <c r="H2553" s="82"/>
      <c r="I2553" s="91"/>
      <c r="J2553" s="91"/>
      <c r="K2553" s="92"/>
      <c r="L2553" s="82"/>
    </row>
    <row r="2554" spans="1:12" s="5" customFormat="1" ht="14.25" thickBot="1" x14ac:dyDescent="0.3">
      <c r="A2554" s="81"/>
      <c r="B2554" s="213" t="s">
        <v>6</v>
      </c>
      <c r="C2554" s="213" t="s">
        <v>7</v>
      </c>
      <c r="D2554" s="278" t="s">
        <v>8</v>
      </c>
      <c r="E2554" s="264"/>
      <c r="F2554" s="94" t="s">
        <v>9</v>
      </c>
      <c r="G2554" s="95"/>
      <c r="H2554" s="93" t="s">
        <v>10</v>
      </c>
      <c r="I2554" s="96" t="s">
        <v>11</v>
      </c>
      <c r="J2554" s="96" t="s">
        <v>12</v>
      </c>
      <c r="K2554" s="97" t="s">
        <v>13</v>
      </c>
      <c r="L2554" s="98"/>
    </row>
    <row r="2555" spans="1:12" s="5" customFormat="1" ht="9.9499999999999993" customHeight="1" thickTop="1" x14ac:dyDescent="0.25">
      <c r="A2555" s="81"/>
      <c r="B2555" s="214"/>
      <c r="C2555" s="246"/>
      <c r="D2555" s="279"/>
      <c r="E2555" s="265"/>
      <c r="F2555" s="100"/>
      <c r="G2555" s="101"/>
      <c r="H2555" s="99"/>
      <c r="I2555" s="102"/>
      <c r="J2555" s="102"/>
      <c r="K2555" s="103"/>
      <c r="L2555" s="98"/>
    </row>
    <row r="2556" spans="1:12" s="5" customFormat="1" ht="14.1" customHeight="1" x14ac:dyDescent="0.25">
      <c r="A2556" s="104">
        <v>1</v>
      </c>
      <c r="B2556" s="192">
        <f t="shared" ref="B2556:D2556" si="1083">B2518</f>
        <v>48</v>
      </c>
      <c r="C2556" s="192" t="str">
        <f t="shared" si="1083"/>
        <v>PCS</v>
      </c>
      <c r="D2556" s="280">
        <f t="shared" si="1083"/>
        <v>1</v>
      </c>
      <c r="E2556" s="301" t="str">
        <f>E2518</f>
        <v>BINDER NOTE JOYKO A5 (CAMPUS/CLASSIC)</v>
      </c>
      <c r="F2556" s="105"/>
      <c r="G2556" s="106"/>
      <c r="H2556" s="107">
        <f t="shared" ref="H2556:J2556" si="1084">H2518</f>
        <v>15800</v>
      </c>
      <c r="I2556" s="108">
        <f t="shared" si="1084"/>
        <v>0.125</v>
      </c>
      <c r="J2556" s="108">
        <f t="shared" si="1084"/>
        <v>0</v>
      </c>
      <c r="K2556" s="109">
        <f t="shared" ref="K2556:K2571" si="1085">(B2556*H2556-((B2556*H2556)*I2556))-((B2556*H2556-((B2556*H2556)*I2556))*J2556)</f>
        <v>663600</v>
      </c>
      <c r="L2556" s="98"/>
    </row>
    <row r="2557" spans="1:12" s="5" customFormat="1" ht="14.1" customHeight="1" x14ac:dyDescent="0.25">
      <c r="A2557" s="104">
        <v>2</v>
      </c>
      <c r="B2557" s="192">
        <f t="shared" ref="B2557:E2557" si="1086">B2519</f>
        <v>144</v>
      </c>
      <c r="C2557" s="192" t="str">
        <f t="shared" si="1086"/>
        <v>LSN</v>
      </c>
      <c r="D2557" s="280">
        <f t="shared" si="1086"/>
        <v>1</v>
      </c>
      <c r="E2557" s="301" t="str">
        <f t="shared" si="1086"/>
        <v>GEL PEN KENKO FUN GEL</v>
      </c>
      <c r="F2557" s="105"/>
      <c r="G2557" s="106"/>
      <c r="H2557" s="107">
        <f t="shared" ref="H2557:J2557" si="1087">H2519</f>
        <v>25200</v>
      </c>
      <c r="I2557" s="108">
        <f t="shared" si="1087"/>
        <v>0.125</v>
      </c>
      <c r="J2557" s="108">
        <f t="shared" si="1087"/>
        <v>0</v>
      </c>
      <c r="K2557" s="109">
        <f t="shared" si="1085"/>
        <v>3175200</v>
      </c>
      <c r="L2557" s="98"/>
    </row>
    <row r="2558" spans="1:12" s="5" customFormat="1" ht="14.1" customHeight="1" x14ac:dyDescent="0.25">
      <c r="A2558" s="104">
        <v>3</v>
      </c>
      <c r="B2558" s="192">
        <f t="shared" ref="B2558:E2558" si="1088">B2520</f>
        <v>5</v>
      </c>
      <c r="C2558" s="192" t="str">
        <f t="shared" si="1088"/>
        <v>LSN</v>
      </c>
      <c r="D2558" s="280">
        <f t="shared" si="1088"/>
        <v>0</v>
      </c>
      <c r="E2558" s="301" t="str">
        <f t="shared" si="1088"/>
        <v>GEL PEN KENKO SAHARA</v>
      </c>
      <c r="F2558" s="105"/>
      <c r="G2558" s="106"/>
      <c r="H2558" s="107">
        <f t="shared" ref="H2558:J2558" si="1089">H2520</f>
        <v>36600</v>
      </c>
      <c r="I2558" s="108">
        <f t="shared" si="1089"/>
        <v>0.125</v>
      </c>
      <c r="J2558" s="108">
        <f t="shared" si="1089"/>
        <v>0</v>
      </c>
      <c r="K2558" s="109">
        <f t="shared" si="1085"/>
        <v>160125</v>
      </c>
      <c r="L2558" s="98"/>
    </row>
    <row r="2559" spans="1:12" s="5" customFormat="1" ht="14.1" customHeight="1" x14ac:dyDescent="0.25">
      <c r="A2559" s="104">
        <v>4</v>
      </c>
      <c r="B2559" s="192">
        <f t="shared" ref="B2559:E2559" si="1090">B2521</f>
        <v>72</v>
      </c>
      <c r="C2559" s="192" t="str">
        <f t="shared" si="1090"/>
        <v>LSN</v>
      </c>
      <c r="D2559" s="280">
        <f t="shared" si="1090"/>
        <v>0</v>
      </c>
      <c r="E2559" s="301" t="str">
        <f t="shared" si="1090"/>
        <v>GEL PEN KENKO SAHARA SNACK</v>
      </c>
      <c r="F2559" s="105"/>
      <c r="G2559" s="106"/>
      <c r="H2559" s="107">
        <f t="shared" ref="H2559:J2559" si="1091">H2521</f>
        <v>39000</v>
      </c>
      <c r="I2559" s="108">
        <f t="shared" si="1091"/>
        <v>0.125</v>
      </c>
      <c r="J2559" s="108">
        <f t="shared" si="1091"/>
        <v>0</v>
      </c>
      <c r="K2559" s="109">
        <f t="shared" si="1085"/>
        <v>2457000</v>
      </c>
      <c r="L2559" s="98"/>
    </row>
    <row r="2560" spans="1:12" s="5" customFormat="1" ht="14.1" customHeight="1" x14ac:dyDescent="0.25">
      <c r="A2560" s="104">
        <v>5</v>
      </c>
      <c r="B2560" s="192">
        <f t="shared" ref="B2560:E2560" si="1092">B2522</f>
        <v>72</v>
      </c>
      <c r="C2560" s="192" t="str">
        <f t="shared" si="1092"/>
        <v>LSN</v>
      </c>
      <c r="D2560" s="280">
        <f t="shared" si="1092"/>
        <v>0</v>
      </c>
      <c r="E2560" s="301" t="str">
        <f t="shared" si="1092"/>
        <v>CORRECTION FLUID KENKO KE-01</v>
      </c>
      <c r="F2560" s="105"/>
      <c r="G2560" s="106"/>
      <c r="H2560" s="107">
        <f t="shared" ref="H2560:J2560" si="1093">H2522</f>
        <v>54300</v>
      </c>
      <c r="I2560" s="108">
        <f t="shared" si="1093"/>
        <v>0.125</v>
      </c>
      <c r="J2560" s="108">
        <f t="shared" si="1093"/>
        <v>0</v>
      </c>
      <c r="K2560" s="109">
        <f t="shared" si="1085"/>
        <v>3420900</v>
      </c>
      <c r="L2560" s="98"/>
    </row>
    <row r="2561" spans="1:12" s="5" customFormat="1" ht="14.1" customHeight="1" x14ac:dyDescent="0.25">
      <c r="A2561" s="104">
        <v>6</v>
      </c>
      <c r="B2561" s="192">
        <f t="shared" ref="B2561:E2561" si="1094">B2523</f>
        <v>0</v>
      </c>
      <c r="C2561" s="192">
        <f t="shared" si="1094"/>
        <v>0</v>
      </c>
      <c r="D2561" s="280">
        <f t="shared" si="1094"/>
        <v>0</v>
      </c>
      <c r="E2561" s="301">
        <f t="shared" si="1094"/>
        <v>0</v>
      </c>
      <c r="F2561" s="105"/>
      <c r="G2561" s="106"/>
      <c r="H2561" s="107">
        <f t="shared" ref="H2561:J2561" si="1095">H2523</f>
        <v>0</v>
      </c>
      <c r="I2561" s="108">
        <f t="shared" si="1095"/>
        <v>0</v>
      </c>
      <c r="J2561" s="108">
        <f t="shared" si="1095"/>
        <v>0</v>
      </c>
      <c r="K2561" s="109">
        <f t="shared" si="1085"/>
        <v>0</v>
      </c>
      <c r="L2561" s="98"/>
    </row>
    <row r="2562" spans="1:12" s="5" customFormat="1" ht="14.1" customHeight="1" x14ac:dyDescent="0.25">
      <c r="A2562" s="104">
        <v>7</v>
      </c>
      <c r="B2562" s="192">
        <f t="shared" ref="B2562:E2562" si="1096">B2524</f>
        <v>0</v>
      </c>
      <c r="C2562" s="192">
        <f t="shared" si="1096"/>
        <v>0</v>
      </c>
      <c r="D2562" s="280">
        <f t="shared" si="1096"/>
        <v>0</v>
      </c>
      <c r="E2562" s="301">
        <f t="shared" si="1096"/>
        <v>0</v>
      </c>
      <c r="F2562" s="105"/>
      <c r="G2562" s="106"/>
      <c r="H2562" s="107">
        <f t="shared" ref="H2562:J2562" si="1097">H2524</f>
        <v>0</v>
      </c>
      <c r="I2562" s="108">
        <f t="shared" si="1097"/>
        <v>0</v>
      </c>
      <c r="J2562" s="108">
        <f t="shared" si="1097"/>
        <v>0</v>
      </c>
      <c r="K2562" s="109">
        <f t="shared" si="1085"/>
        <v>0</v>
      </c>
      <c r="L2562" s="98"/>
    </row>
    <row r="2563" spans="1:12" s="5" customFormat="1" ht="14.1" customHeight="1" x14ac:dyDescent="0.25">
      <c r="A2563" s="104">
        <v>8</v>
      </c>
      <c r="B2563" s="192">
        <f t="shared" ref="B2563:E2563" si="1098">B2525</f>
        <v>0</v>
      </c>
      <c r="C2563" s="192">
        <f t="shared" si="1098"/>
        <v>0</v>
      </c>
      <c r="D2563" s="280">
        <f t="shared" si="1098"/>
        <v>0</v>
      </c>
      <c r="E2563" s="301">
        <f t="shared" si="1098"/>
        <v>0</v>
      </c>
      <c r="F2563" s="105"/>
      <c r="G2563" s="106"/>
      <c r="H2563" s="107">
        <f t="shared" ref="H2563:J2563" si="1099">H2525</f>
        <v>0</v>
      </c>
      <c r="I2563" s="108">
        <f t="shared" si="1099"/>
        <v>0</v>
      </c>
      <c r="J2563" s="108">
        <f t="shared" si="1099"/>
        <v>0</v>
      </c>
      <c r="K2563" s="109">
        <f t="shared" si="1085"/>
        <v>0</v>
      </c>
      <c r="L2563" s="98"/>
    </row>
    <row r="2564" spans="1:12" s="5" customFormat="1" ht="14.1" customHeight="1" x14ac:dyDescent="0.25">
      <c r="A2564" s="104">
        <v>9</v>
      </c>
      <c r="B2564" s="192">
        <f t="shared" ref="B2564:E2564" si="1100">B2526</f>
        <v>0</v>
      </c>
      <c r="C2564" s="192">
        <f t="shared" si="1100"/>
        <v>0</v>
      </c>
      <c r="D2564" s="280">
        <f t="shared" si="1100"/>
        <v>0</v>
      </c>
      <c r="E2564" s="301">
        <f t="shared" si="1100"/>
        <v>0</v>
      </c>
      <c r="F2564" s="105"/>
      <c r="G2564" s="106"/>
      <c r="H2564" s="107">
        <f t="shared" ref="H2564:J2564" si="1101">H2526</f>
        <v>0</v>
      </c>
      <c r="I2564" s="108">
        <f t="shared" si="1101"/>
        <v>0</v>
      </c>
      <c r="J2564" s="108">
        <f t="shared" si="1101"/>
        <v>0</v>
      </c>
      <c r="K2564" s="109">
        <f t="shared" si="1085"/>
        <v>0</v>
      </c>
      <c r="L2564" s="98"/>
    </row>
    <row r="2565" spans="1:12" s="5" customFormat="1" ht="14.1" customHeight="1" x14ac:dyDescent="0.25">
      <c r="A2565" s="104">
        <v>10</v>
      </c>
      <c r="B2565" s="192">
        <f t="shared" ref="B2565:E2565" si="1102">B2527</f>
        <v>0</v>
      </c>
      <c r="C2565" s="192">
        <f t="shared" si="1102"/>
        <v>0</v>
      </c>
      <c r="D2565" s="280">
        <f t="shared" si="1102"/>
        <v>0</v>
      </c>
      <c r="E2565" s="301">
        <f t="shared" si="1102"/>
        <v>0</v>
      </c>
      <c r="F2565" s="105"/>
      <c r="G2565" s="106"/>
      <c r="H2565" s="107">
        <f t="shared" ref="H2565:J2565" si="1103">H2527</f>
        <v>0</v>
      </c>
      <c r="I2565" s="108">
        <f t="shared" si="1103"/>
        <v>0</v>
      </c>
      <c r="J2565" s="108">
        <f t="shared" si="1103"/>
        <v>0</v>
      </c>
      <c r="K2565" s="109">
        <f t="shared" si="1085"/>
        <v>0</v>
      </c>
      <c r="L2565" s="98"/>
    </row>
    <row r="2566" spans="1:12" s="5" customFormat="1" ht="14.1" customHeight="1" x14ac:dyDescent="0.25">
      <c r="A2566" s="104">
        <v>11</v>
      </c>
      <c r="B2566" s="192">
        <f t="shared" ref="B2566:E2566" si="1104">B2528</f>
        <v>0</v>
      </c>
      <c r="C2566" s="192">
        <f t="shared" si="1104"/>
        <v>0</v>
      </c>
      <c r="D2566" s="280">
        <f t="shared" si="1104"/>
        <v>0</v>
      </c>
      <c r="E2566" s="301">
        <f t="shared" si="1104"/>
        <v>0</v>
      </c>
      <c r="F2566" s="105"/>
      <c r="G2566" s="106"/>
      <c r="H2566" s="107">
        <f t="shared" ref="H2566:J2566" si="1105">H2528</f>
        <v>0</v>
      </c>
      <c r="I2566" s="108">
        <f t="shared" si="1105"/>
        <v>0</v>
      </c>
      <c r="J2566" s="108">
        <f t="shared" si="1105"/>
        <v>0</v>
      </c>
      <c r="K2566" s="109">
        <f t="shared" si="1085"/>
        <v>0</v>
      </c>
      <c r="L2566" s="98"/>
    </row>
    <row r="2567" spans="1:12" s="5" customFormat="1" ht="14.1" customHeight="1" x14ac:dyDescent="0.25">
      <c r="A2567" s="104">
        <v>12</v>
      </c>
      <c r="B2567" s="192">
        <f t="shared" ref="B2567:E2567" si="1106">B2529</f>
        <v>0</v>
      </c>
      <c r="C2567" s="192">
        <f t="shared" si="1106"/>
        <v>0</v>
      </c>
      <c r="D2567" s="280">
        <f t="shared" si="1106"/>
        <v>0</v>
      </c>
      <c r="E2567" s="301">
        <f t="shared" si="1106"/>
        <v>0</v>
      </c>
      <c r="F2567" s="105"/>
      <c r="G2567" s="106"/>
      <c r="H2567" s="107">
        <f t="shared" ref="H2567:J2567" si="1107">H2529</f>
        <v>0</v>
      </c>
      <c r="I2567" s="108">
        <f t="shared" si="1107"/>
        <v>0</v>
      </c>
      <c r="J2567" s="108">
        <f t="shared" si="1107"/>
        <v>0</v>
      </c>
      <c r="K2567" s="109">
        <f t="shared" si="1085"/>
        <v>0</v>
      </c>
      <c r="L2567" s="98"/>
    </row>
    <row r="2568" spans="1:12" s="5" customFormat="1" ht="14.1" customHeight="1" x14ac:dyDescent="0.25">
      <c r="A2568" s="104">
        <v>13</v>
      </c>
      <c r="B2568" s="192">
        <f t="shared" ref="B2568:E2568" si="1108">B2530</f>
        <v>0</v>
      </c>
      <c r="C2568" s="192">
        <f t="shared" si="1108"/>
        <v>0</v>
      </c>
      <c r="D2568" s="280">
        <f t="shared" si="1108"/>
        <v>0</v>
      </c>
      <c r="E2568" s="301">
        <f t="shared" si="1108"/>
        <v>0</v>
      </c>
      <c r="F2568" s="105"/>
      <c r="G2568" s="106"/>
      <c r="H2568" s="107">
        <f t="shared" ref="H2568:J2568" si="1109">H2530</f>
        <v>0</v>
      </c>
      <c r="I2568" s="108">
        <f t="shared" si="1109"/>
        <v>0</v>
      </c>
      <c r="J2568" s="108">
        <f t="shared" si="1109"/>
        <v>0</v>
      </c>
      <c r="K2568" s="109">
        <f t="shared" si="1085"/>
        <v>0</v>
      </c>
      <c r="L2568" s="98"/>
    </row>
    <row r="2569" spans="1:12" s="5" customFormat="1" ht="14.1" customHeight="1" x14ac:dyDescent="0.25">
      <c r="A2569" s="104">
        <v>14</v>
      </c>
      <c r="B2569" s="192">
        <f t="shared" ref="B2569:E2569" si="1110">B2531</f>
        <v>0</v>
      </c>
      <c r="C2569" s="192">
        <f t="shared" si="1110"/>
        <v>0</v>
      </c>
      <c r="D2569" s="280">
        <f t="shared" si="1110"/>
        <v>0</v>
      </c>
      <c r="E2569" s="301">
        <f t="shared" si="1110"/>
        <v>0</v>
      </c>
      <c r="F2569" s="105"/>
      <c r="G2569" s="106"/>
      <c r="H2569" s="107">
        <f t="shared" ref="H2569:J2569" si="1111">H2531</f>
        <v>0</v>
      </c>
      <c r="I2569" s="108">
        <f t="shared" si="1111"/>
        <v>0</v>
      </c>
      <c r="J2569" s="108">
        <f t="shared" si="1111"/>
        <v>0</v>
      </c>
      <c r="K2569" s="109">
        <f t="shared" si="1085"/>
        <v>0</v>
      </c>
      <c r="L2569" s="98"/>
    </row>
    <row r="2570" spans="1:12" s="5" customFormat="1" ht="14.1" customHeight="1" x14ac:dyDescent="0.25">
      <c r="A2570" s="104">
        <v>15</v>
      </c>
      <c r="B2570" s="192">
        <f t="shared" ref="B2570:E2570" si="1112">B2532</f>
        <v>0</v>
      </c>
      <c r="C2570" s="192">
        <f t="shared" si="1112"/>
        <v>0</v>
      </c>
      <c r="D2570" s="280">
        <f t="shared" si="1112"/>
        <v>0</v>
      </c>
      <c r="E2570" s="301">
        <f t="shared" si="1112"/>
        <v>0</v>
      </c>
      <c r="F2570" s="105"/>
      <c r="G2570" s="106"/>
      <c r="H2570" s="107">
        <f t="shared" ref="H2570:J2570" si="1113">H2532</f>
        <v>0</v>
      </c>
      <c r="I2570" s="108">
        <f t="shared" si="1113"/>
        <v>0</v>
      </c>
      <c r="J2570" s="108">
        <f t="shared" si="1113"/>
        <v>0</v>
      </c>
      <c r="K2570" s="109">
        <f t="shared" si="1085"/>
        <v>0</v>
      </c>
      <c r="L2570" s="98"/>
    </row>
    <row r="2571" spans="1:12" s="5" customFormat="1" ht="14.1" customHeight="1" x14ac:dyDescent="0.25">
      <c r="A2571" s="104">
        <v>16</v>
      </c>
      <c r="B2571" s="192">
        <f t="shared" ref="B2571:E2571" si="1114">B2533</f>
        <v>0</v>
      </c>
      <c r="C2571" s="192">
        <f t="shared" si="1114"/>
        <v>0</v>
      </c>
      <c r="D2571" s="280">
        <f t="shared" si="1114"/>
        <v>0</v>
      </c>
      <c r="E2571" s="301">
        <f t="shared" si="1114"/>
        <v>0</v>
      </c>
      <c r="F2571" s="105"/>
      <c r="G2571" s="106"/>
      <c r="H2571" s="107">
        <f t="shared" ref="H2571:J2571" si="1115">H2533</f>
        <v>0</v>
      </c>
      <c r="I2571" s="108">
        <f t="shared" si="1115"/>
        <v>0</v>
      </c>
      <c r="J2571" s="108">
        <f t="shared" si="1115"/>
        <v>0</v>
      </c>
      <c r="K2571" s="109">
        <f t="shared" si="1085"/>
        <v>0</v>
      </c>
      <c r="L2571" s="98"/>
    </row>
    <row r="2572" spans="1:12" s="5" customFormat="1" ht="9.9499999999999993" customHeight="1" x14ac:dyDescent="0.25">
      <c r="A2572" s="81"/>
      <c r="B2572" s="215"/>
      <c r="C2572" s="215"/>
      <c r="D2572" s="281"/>
      <c r="E2572" s="303"/>
      <c r="F2572" s="110"/>
      <c r="G2572" s="111"/>
      <c r="H2572" s="112"/>
      <c r="I2572" s="113"/>
      <c r="J2572" s="113"/>
      <c r="K2572" s="114"/>
      <c r="L2572" s="98"/>
    </row>
    <row r="2573" spans="1:12" s="5" customFormat="1" ht="5.0999999999999996" customHeight="1" x14ac:dyDescent="0.25">
      <c r="A2573" s="81"/>
      <c r="B2573" s="216"/>
      <c r="C2573" s="216"/>
      <c r="D2573" s="221"/>
      <c r="E2573" s="304"/>
      <c r="F2573" s="116"/>
      <c r="G2573" s="116"/>
      <c r="H2573" s="116"/>
      <c r="I2573" s="117"/>
      <c r="J2573" s="361"/>
      <c r="K2573" s="362"/>
      <c r="L2573" s="82"/>
    </row>
    <row r="2574" spans="1:12" s="5" customFormat="1" ht="16.5" customHeight="1" x14ac:dyDescent="0.3">
      <c r="A2574" s="81"/>
      <c r="B2574" s="217"/>
      <c r="C2574" s="217"/>
      <c r="D2574" s="263"/>
      <c r="E2574" s="300"/>
      <c r="F2574" s="82"/>
      <c r="G2574" s="82"/>
      <c r="H2574" s="82"/>
      <c r="I2574" s="118" t="s">
        <v>14</v>
      </c>
      <c r="J2574" s="363">
        <f>SUM(K2556:K2571)</f>
        <v>9876825</v>
      </c>
      <c r="K2574" s="364"/>
      <c r="L2574" s="98"/>
    </row>
    <row r="2575" spans="1:12" s="5" customFormat="1" ht="5.0999999999999996" customHeight="1" x14ac:dyDescent="0.3">
      <c r="A2575" s="81"/>
      <c r="B2575" s="217"/>
      <c r="C2575" s="217"/>
      <c r="D2575" s="263"/>
      <c r="E2575" s="300"/>
      <c r="F2575" s="82"/>
      <c r="G2575" s="82"/>
      <c r="H2575" s="82"/>
      <c r="I2575" s="119"/>
      <c r="J2575" s="365"/>
      <c r="K2575" s="365"/>
      <c r="L2575" s="82"/>
    </row>
    <row r="2576" spans="1:12" s="5" customFormat="1" ht="16.5" customHeight="1" x14ac:dyDescent="0.3">
      <c r="A2576" s="81"/>
      <c r="B2576" s="217"/>
      <c r="C2576" s="217"/>
      <c r="D2576" s="263"/>
      <c r="E2576" s="300"/>
      <c r="F2576" s="82"/>
      <c r="G2576" s="82"/>
      <c r="H2576" s="82"/>
      <c r="I2576" s="118" t="s">
        <v>15</v>
      </c>
      <c r="J2576" s="120">
        <f>J2538</f>
        <v>0</v>
      </c>
      <c r="K2576" s="121">
        <f>J2574*J2576</f>
        <v>0</v>
      </c>
      <c r="L2576" s="122"/>
    </row>
    <row r="2577" spans="1:12" s="5" customFormat="1" ht="5.0999999999999996" customHeight="1" x14ac:dyDescent="0.3">
      <c r="A2577" s="81"/>
      <c r="B2577" s="217"/>
      <c r="C2577" s="217"/>
      <c r="D2577" s="263"/>
      <c r="E2577" s="300"/>
      <c r="F2577" s="82"/>
      <c r="G2577" s="82"/>
      <c r="H2577" s="82"/>
      <c r="I2577" s="119"/>
      <c r="J2577" s="362"/>
      <c r="K2577" s="362"/>
      <c r="L2577" s="82"/>
    </row>
    <row r="2578" spans="1:12" s="5" customFormat="1" ht="16.5" customHeight="1" x14ac:dyDescent="0.3">
      <c r="A2578" s="81"/>
      <c r="B2578" s="218" t="s">
        <v>16</v>
      </c>
      <c r="C2578" s="218"/>
      <c r="D2578" s="263"/>
      <c r="E2578" s="300" t="s">
        <v>17</v>
      </c>
      <c r="F2578" s="82"/>
      <c r="G2578" s="82"/>
      <c r="H2578" s="82"/>
      <c r="I2578" s="118" t="s">
        <v>27</v>
      </c>
      <c r="J2578" s="366">
        <f>((J2574/1.11)+(K2576/1.11))*11%</f>
        <v>978784.45945945953</v>
      </c>
      <c r="K2578" s="367"/>
      <c r="L2578" s="123"/>
    </row>
    <row r="2579" spans="1:12" s="5" customFormat="1" ht="5.0999999999999996" customHeight="1" x14ac:dyDescent="0.3">
      <c r="A2579" s="81"/>
      <c r="B2579" s="217"/>
      <c r="C2579" s="217"/>
      <c r="D2579" s="263"/>
      <c r="E2579" s="300"/>
      <c r="F2579" s="82"/>
      <c r="G2579" s="82"/>
      <c r="H2579" s="82"/>
      <c r="I2579" s="119"/>
      <c r="J2579" s="362"/>
      <c r="K2579" s="362"/>
      <c r="L2579" s="82"/>
    </row>
    <row r="2580" spans="1:12" s="5" customFormat="1" ht="16.5" customHeight="1" x14ac:dyDescent="0.3">
      <c r="A2580" s="81"/>
      <c r="B2580" s="219"/>
      <c r="C2580" s="247"/>
      <c r="D2580" s="263"/>
      <c r="E2580" s="300"/>
      <c r="F2580" s="82"/>
      <c r="G2580" s="82"/>
      <c r="H2580" s="82"/>
      <c r="I2580" s="118" t="s">
        <v>18</v>
      </c>
      <c r="J2580" s="124"/>
      <c r="K2580" s="125">
        <f>J2574-K2576</f>
        <v>9876825</v>
      </c>
      <c r="L2580" s="123"/>
    </row>
    <row r="2581" spans="1:12" s="5" customFormat="1" ht="7.5" customHeight="1" x14ac:dyDescent="0.25">
      <c r="A2581" s="126"/>
      <c r="B2581" s="220"/>
      <c r="C2581" s="220"/>
      <c r="D2581" s="221"/>
      <c r="E2581" s="305"/>
      <c r="F2581" s="319"/>
      <c r="G2581" s="82"/>
      <c r="H2581" s="82"/>
      <c r="I2581" s="128"/>
      <c r="J2581" s="127"/>
      <c r="K2581" s="319"/>
      <c r="L2581" s="116"/>
    </row>
    <row r="2582" spans="1:12" s="5" customFormat="1" ht="13.5" customHeight="1" x14ac:dyDescent="0.25">
      <c r="A2582" s="81"/>
      <c r="B2582" s="221" t="s">
        <v>19</v>
      </c>
      <c r="C2582" s="220"/>
      <c r="D2582" s="221"/>
      <c r="E2582" s="300"/>
      <c r="F2582" s="82"/>
      <c r="G2582" s="82"/>
      <c r="H2582" s="187"/>
      <c r="I2582" s="188" t="s">
        <v>29</v>
      </c>
      <c r="J2582" s="368" t="str">
        <f>J2544</f>
        <v>NOVI / CONDRO</v>
      </c>
      <c r="K2582" s="369"/>
      <c r="L2582" s="82"/>
    </row>
    <row r="2583" spans="1:12" s="5" customFormat="1" ht="13.5" customHeight="1" x14ac:dyDescent="0.25">
      <c r="A2583" s="126"/>
      <c r="B2583" s="222"/>
      <c r="C2583" s="248"/>
      <c r="D2583" s="221"/>
      <c r="E2583" s="300"/>
      <c r="F2583" s="82"/>
      <c r="G2583" s="82"/>
      <c r="H2583" s="187"/>
      <c r="I2583" s="189" t="s">
        <v>28</v>
      </c>
      <c r="J2583" s="368" t="str">
        <f>J2545</f>
        <v xml:space="preserve"> </v>
      </c>
      <c r="K2583" s="369"/>
      <c r="L2583" s="116"/>
    </row>
    <row r="2584" spans="1:12" s="5" customFormat="1" ht="7.5" customHeight="1" x14ac:dyDescent="0.25">
      <c r="A2584" s="126"/>
      <c r="B2584" s="222"/>
      <c r="C2584" s="248"/>
      <c r="D2584" s="221"/>
      <c r="E2584" s="300"/>
      <c r="F2584" s="82"/>
      <c r="G2584" s="82"/>
      <c r="H2584" s="187"/>
      <c r="I2584" s="189"/>
      <c r="J2584" s="191"/>
      <c r="K2584" s="191"/>
      <c r="L2584" s="116"/>
    </row>
    <row r="2585" spans="1:12" ht="7.5" customHeight="1" x14ac:dyDescent="0.25">
      <c r="A2585" s="129"/>
      <c r="B2585" s="223"/>
      <c r="C2585" s="223"/>
      <c r="D2585" s="266"/>
      <c r="E2585" s="306"/>
      <c r="F2585" s="130"/>
      <c r="G2585" s="130"/>
      <c r="H2585" s="130"/>
      <c r="I2585" s="131"/>
      <c r="J2585" s="131"/>
      <c r="K2585" s="130"/>
      <c r="L2585" s="130"/>
    </row>
    <row r="2586" spans="1:12" s="5" customFormat="1" ht="16.5" customHeight="1" x14ac:dyDescent="0.3">
      <c r="A2586" s="132"/>
      <c r="B2586" s="224" t="s">
        <v>0</v>
      </c>
      <c r="C2586" s="249"/>
      <c r="D2586" s="282" t="str">
        <f>D2548</f>
        <v>AM</v>
      </c>
      <c r="E2586" s="317">
        <f>E2510</f>
        <v>22090023</v>
      </c>
      <c r="F2586" s="133"/>
      <c r="G2586" s="134" t="s">
        <v>2</v>
      </c>
      <c r="H2586" s="370" t="str">
        <f>H2548</f>
        <v>CV  UTAMA  PUTRA</v>
      </c>
      <c r="I2586" s="370"/>
      <c r="J2586" s="370"/>
      <c r="K2586" s="371"/>
      <c r="L2586" s="135"/>
    </row>
    <row r="2587" spans="1:12" s="5" customFormat="1" ht="7.5" customHeight="1" x14ac:dyDescent="0.3">
      <c r="A2587" s="132"/>
      <c r="B2587" s="225"/>
      <c r="C2587" s="250"/>
      <c r="D2587" s="257"/>
      <c r="E2587" s="308"/>
      <c r="F2587" s="374" t="s">
        <v>3</v>
      </c>
      <c r="G2587" s="136"/>
      <c r="H2587" s="372"/>
      <c r="I2587" s="372"/>
      <c r="J2587" s="372"/>
      <c r="K2587" s="373"/>
      <c r="L2587" s="135"/>
    </row>
    <row r="2588" spans="1:12" s="5" customFormat="1" ht="16.5" customHeight="1" x14ac:dyDescent="0.3">
      <c r="A2588" s="132"/>
      <c r="B2588" s="224" t="s">
        <v>4</v>
      </c>
      <c r="C2588" s="249"/>
      <c r="D2588" s="375">
        <f>D2550</f>
        <v>44821</v>
      </c>
      <c r="E2588" s="376"/>
      <c r="F2588" s="374"/>
      <c r="G2588" s="137"/>
      <c r="H2588" s="377" t="str">
        <f>H2550</f>
        <v xml:space="preserve"> </v>
      </c>
      <c r="I2588" s="377"/>
      <c r="J2588" s="377"/>
      <c r="K2588" s="378"/>
      <c r="L2588" s="137"/>
    </row>
    <row r="2589" spans="1:12" s="5" customFormat="1" ht="7.5" customHeight="1" x14ac:dyDescent="0.3">
      <c r="A2589" s="132"/>
      <c r="B2589" s="225"/>
      <c r="C2589" s="250"/>
      <c r="D2589" s="257"/>
      <c r="E2589" s="308"/>
      <c r="F2589" s="374"/>
      <c r="G2589" s="137"/>
      <c r="H2589" s="379" t="str">
        <f>H2551</f>
        <v>TULUNG AGUNG</v>
      </c>
      <c r="I2589" s="379"/>
      <c r="J2589" s="379"/>
      <c r="K2589" s="380"/>
      <c r="L2589" s="138"/>
    </row>
    <row r="2590" spans="1:12" s="5" customFormat="1" ht="16.5" customHeight="1" x14ac:dyDescent="0.4">
      <c r="A2590" s="132"/>
      <c r="B2590" s="224" t="s">
        <v>5</v>
      </c>
      <c r="C2590" s="249"/>
      <c r="D2590" s="283" t="str">
        <f>D2552</f>
        <v>KO 0990</v>
      </c>
      <c r="E2590" s="307"/>
      <c r="F2590" s="139"/>
      <c r="G2590" s="140"/>
      <c r="H2590" s="381"/>
      <c r="I2590" s="381"/>
      <c r="J2590" s="381"/>
      <c r="K2590" s="382"/>
      <c r="L2590" s="138"/>
    </row>
    <row r="2591" spans="1:12" s="5" customFormat="1" ht="7.5" customHeight="1" x14ac:dyDescent="0.45">
      <c r="A2591" s="132"/>
      <c r="B2591" s="226"/>
      <c r="C2591" s="251"/>
      <c r="D2591" s="267"/>
      <c r="E2591" s="309"/>
      <c r="F2591" s="141"/>
      <c r="G2591" s="133"/>
      <c r="H2591" s="133"/>
      <c r="I2591" s="142"/>
      <c r="J2591" s="142"/>
      <c r="K2591" s="143"/>
      <c r="L2591" s="133"/>
    </row>
    <row r="2592" spans="1:12" s="5" customFormat="1" ht="14.25" thickBot="1" x14ac:dyDescent="0.3">
      <c r="A2592" s="132"/>
      <c r="B2592" s="227" t="s">
        <v>6</v>
      </c>
      <c r="C2592" s="227" t="s">
        <v>7</v>
      </c>
      <c r="D2592" s="284" t="s">
        <v>8</v>
      </c>
      <c r="E2592" s="268"/>
      <c r="F2592" s="145" t="s">
        <v>9</v>
      </c>
      <c r="G2592" s="146"/>
      <c r="H2592" s="144" t="s">
        <v>10</v>
      </c>
      <c r="I2592" s="147" t="s">
        <v>11</v>
      </c>
      <c r="J2592" s="147" t="s">
        <v>12</v>
      </c>
      <c r="K2592" s="148" t="s">
        <v>13</v>
      </c>
      <c r="L2592" s="149"/>
    </row>
    <row r="2593" spans="1:12" s="5" customFormat="1" ht="9.9499999999999993" customHeight="1" thickTop="1" x14ac:dyDescent="0.25">
      <c r="A2593" s="132"/>
      <c r="B2593" s="228"/>
      <c r="C2593" s="252"/>
      <c r="D2593" s="285"/>
      <c r="E2593" s="269"/>
      <c r="F2593" s="151"/>
      <c r="G2593" s="152"/>
      <c r="H2593" s="150"/>
      <c r="I2593" s="153"/>
      <c r="J2593" s="153"/>
      <c r="K2593" s="154"/>
      <c r="L2593" s="149"/>
    </row>
    <row r="2594" spans="1:12" s="5" customFormat="1" ht="14.1" customHeight="1" x14ac:dyDescent="0.25">
      <c r="A2594" s="155">
        <v>1</v>
      </c>
      <c r="B2594" s="193">
        <f t="shared" ref="B2594:D2594" si="1116">B2556</f>
        <v>48</v>
      </c>
      <c r="C2594" s="193" t="str">
        <f t="shared" si="1116"/>
        <v>PCS</v>
      </c>
      <c r="D2594" s="286">
        <f t="shared" si="1116"/>
        <v>1</v>
      </c>
      <c r="E2594" s="310" t="str">
        <f>E2518</f>
        <v>BINDER NOTE JOYKO A5 (CAMPUS/CLASSIC)</v>
      </c>
      <c r="F2594" s="156"/>
      <c r="G2594" s="157"/>
      <c r="H2594" s="158">
        <f t="shared" ref="H2594:J2594" si="1117">H2556</f>
        <v>15800</v>
      </c>
      <c r="I2594" s="159">
        <f t="shared" si="1117"/>
        <v>0.125</v>
      </c>
      <c r="J2594" s="159">
        <f t="shared" si="1117"/>
        <v>0</v>
      </c>
      <c r="K2594" s="160">
        <f t="shared" ref="K2594:K2609" si="1118">(B2594*H2594-((B2594*H2594)*I2594))-((B2594*H2594-((B2594*H2594)*I2594))*J2594)</f>
        <v>663600</v>
      </c>
      <c r="L2594" s="149"/>
    </row>
    <row r="2595" spans="1:12" s="5" customFormat="1" ht="14.1" customHeight="1" x14ac:dyDescent="0.25">
      <c r="A2595" s="155">
        <v>2</v>
      </c>
      <c r="B2595" s="193">
        <f t="shared" ref="B2595:D2595" si="1119">B2557</f>
        <v>144</v>
      </c>
      <c r="C2595" s="193" t="str">
        <f t="shared" si="1119"/>
        <v>LSN</v>
      </c>
      <c r="D2595" s="286">
        <f t="shared" si="1119"/>
        <v>1</v>
      </c>
      <c r="E2595" s="310" t="str">
        <f t="shared" ref="E2595:E2609" si="1120">E2519</f>
        <v>GEL PEN KENKO FUN GEL</v>
      </c>
      <c r="F2595" s="156"/>
      <c r="G2595" s="157"/>
      <c r="H2595" s="158">
        <f t="shared" ref="H2595:J2595" si="1121">H2557</f>
        <v>25200</v>
      </c>
      <c r="I2595" s="159">
        <f t="shared" si="1121"/>
        <v>0.125</v>
      </c>
      <c r="J2595" s="159">
        <f t="shared" si="1121"/>
        <v>0</v>
      </c>
      <c r="K2595" s="160">
        <f t="shared" si="1118"/>
        <v>3175200</v>
      </c>
      <c r="L2595" s="149"/>
    </row>
    <row r="2596" spans="1:12" s="5" customFormat="1" ht="14.1" customHeight="1" x14ac:dyDescent="0.25">
      <c r="A2596" s="155">
        <v>3</v>
      </c>
      <c r="B2596" s="193">
        <f t="shared" ref="B2596:D2596" si="1122">B2558</f>
        <v>5</v>
      </c>
      <c r="C2596" s="193" t="str">
        <f t="shared" si="1122"/>
        <v>LSN</v>
      </c>
      <c r="D2596" s="286">
        <f t="shared" si="1122"/>
        <v>0</v>
      </c>
      <c r="E2596" s="310" t="str">
        <f t="shared" si="1120"/>
        <v>GEL PEN KENKO SAHARA</v>
      </c>
      <c r="F2596" s="156"/>
      <c r="G2596" s="157"/>
      <c r="H2596" s="158">
        <f t="shared" ref="H2596:J2596" si="1123">H2558</f>
        <v>36600</v>
      </c>
      <c r="I2596" s="159">
        <f t="shared" si="1123"/>
        <v>0.125</v>
      </c>
      <c r="J2596" s="159">
        <f t="shared" si="1123"/>
        <v>0</v>
      </c>
      <c r="K2596" s="160">
        <f t="shared" si="1118"/>
        <v>160125</v>
      </c>
      <c r="L2596" s="149"/>
    </row>
    <row r="2597" spans="1:12" s="5" customFormat="1" ht="14.1" customHeight="1" x14ac:dyDescent="0.25">
      <c r="A2597" s="155">
        <v>4</v>
      </c>
      <c r="B2597" s="193">
        <f t="shared" ref="B2597:D2597" si="1124">B2559</f>
        <v>72</v>
      </c>
      <c r="C2597" s="193" t="str">
        <f t="shared" si="1124"/>
        <v>LSN</v>
      </c>
      <c r="D2597" s="286">
        <f t="shared" si="1124"/>
        <v>0</v>
      </c>
      <c r="E2597" s="310" t="str">
        <f t="shared" si="1120"/>
        <v>GEL PEN KENKO SAHARA SNACK</v>
      </c>
      <c r="F2597" s="156"/>
      <c r="G2597" s="157"/>
      <c r="H2597" s="158">
        <f t="shared" ref="H2597:J2597" si="1125">H2559</f>
        <v>39000</v>
      </c>
      <c r="I2597" s="159">
        <f t="shared" si="1125"/>
        <v>0.125</v>
      </c>
      <c r="J2597" s="159">
        <f t="shared" si="1125"/>
        <v>0</v>
      </c>
      <c r="K2597" s="160">
        <f t="shared" si="1118"/>
        <v>2457000</v>
      </c>
      <c r="L2597" s="149"/>
    </row>
    <row r="2598" spans="1:12" s="5" customFormat="1" ht="14.1" customHeight="1" x14ac:dyDescent="0.25">
      <c r="A2598" s="155">
        <v>5</v>
      </c>
      <c r="B2598" s="193">
        <f t="shared" ref="B2598:D2598" si="1126">B2560</f>
        <v>72</v>
      </c>
      <c r="C2598" s="193" t="str">
        <f t="shared" si="1126"/>
        <v>LSN</v>
      </c>
      <c r="D2598" s="286">
        <f t="shared" si="1126"/>
        <v>0</v>
      </c>
      <c r="E2598" s="310" t="str">
        <f t="shared" si="1120"/>
        <v>CORRECTION FLUID KENKO KE-01</v>
      </c>
      <c r="F2598" s="156"/>
      <c r="G2598" s="157"/>
      <c r="H2598" s="158">
        <f t="shared" ref="H2598:J2598" si="1127">H2560</f>
        <v>54300</v>
      </c>
      <c r="I2598" s="159">
        <f t="shared" si="1127"/>
        <v>0.125</v>
      </c>
      <c r="J2598" s="159">
        <f t="shared" si="1127"/>
        <v>0</v>
      </c>
      <c r="K2598" s="160">
        <f t="shared" si="1118"/>
        <v>3420900</v>
      </c>
      <c r="L2598" s="149"/>
    </row>
    <row r="2599" spans="1:12" s="5" customFormat="1" ht="14.1" customHeight="1" x14ac:dyDescent="0.25">
      <c r="A2599" s="155">
        <v>6</v>
      </c>
      <c r="B2599" s="193">
        <f t="shared" ref="B2599:D2599" si="1128">B2561</f>
        <v>0</v>
      </c>
      <c r="C2599" s="193">
        <f t="shared" si="1128"/>
        <v>0</v>
      </c>
      <c r="D2599" s="286">
        <f t="shared" si="1128"/>
        <v>0</v>
      </c>
      <c r="E2599" s="310">
        <f t="shared" si="1120"/>
        <v>0</v>
      </c>
      <c r="F2599" s="156"/>
      <c r="G2599" s="157"/>
      <c r="H2599" s="158">
        <f t="shared" ref="H2599:J2599" si="1129">H2561</f>
        <v>0</v>
      </c>
      <c r="I2599" s="159">
        <f t="shared" si="1129"/>
        <v>0</v>
      </c>
      <c r="J2599" s="159">
        <f t="shared" si="1129"/>
        <v>0</v>
      </c>
      <c r="K2599" s="160">
        <f t="shared" si="1118"/>
        <v>0</v>
      </c>
      <c r="L2599" s="149"/>
    </row>
    <row r="2600" spans="1:12" s="5" customFormat="1" ht="14.1" customHeight="1" x14ac:dyDescent="0.25">
      <c r="A2600" s="155">
        <v>7</v>
      </c>
      <c r="B2600" s="193">
        <f t="shared" ref="B2600:D2600" si="1130">B2562</f>
        <v>0</v>
      </c>
      <c r="C2600" s="193">
        <f t="shared" si="1130"/>
        <v>0</v>
      </c>
      <c r="D2600" s="286">
        <f t="shared" si="1130"/>
        <v>0</v>
      </c>
      <c r="E2600" s="310">
        <f t="shared" si="1120"/>
        <v>0</v>
      </c>
      <c r="F2600" s="156"/>
      <c r="G2600" s="157"/>
      <c r="H2600" s="158">
        <f t="shared" ref="H2600:J2600" si="1131">H2562</f>
        <v>0</v>
      </c>
      <c r="I2600" s="159">
        <f t="shared" si="1131"/>
        <v>0</v>
      </c>
      <c r="J2600" s="159">
        <f t="shared" si="1131"/>
        <v>0</v>
      </c>
      <c r="K2600" s="160">
        <f t="shared" si="1118"/>
        <v>0</v>
      </c>
      <c r="L2600" s="149"/>
    </row>
    <row r="2601" spans="1:12" s="5" customFormat="1" ht="14.1" customHeight="1" x14ac:dyDescent="0.25">
      <c r="A2601" s="155">
        <v>8</v>
      </c>
      <c r="B2601" s="193">
        <f t="shared" ref="B2601:D2601" si="1132">B2563</f>
        <v>0</v>
      </c>
      <c r="C2601" s="193">
        <f t="shared" si="1132"/>
        <v>0</v>
      </c>
      <c r="D2601" s="286">
        <f t="shared" si="1132"/>
        <v>0</v>
      </c>
      <c r="E2601" s="310">
        <f t="shared" si="1120"/>
        <v>0</v>
      </c>
      <c r="F2601" s="156"/>
      <c r="G2601" s="157"/>
      <c r="H2601" s="158">
        <f t="shared" ref="H2601:J2601" si="1133">H2563</f>
        <v>0</v>
      </c>
      <c r="I2601" s="159">
        <f t="shared" si="1133"/>
        <v>0</v>
      </c>
      <c r="J2601" s="159">
        <f t="shared" si="1133"/>
        <v>0</v>
      </c>
      <c r="K2601" s="160">
        <f t="shared" si="1118"/>
        <v>0</v>
      </c>
      <c r="L2601" s="149"/>
    </row>
    <row r="2602" spans="1:12" s="5" customFormat="1" ht="14.1" customHeight="1" x14ac:dyDescent="0.25">
      <c r="A2602" s="155">
        <v>9</v>
      </c>
      <c r="B2602" s="193">
        <f t="shared" ref="B2602:D2602" si="1134">B2564</f>
        <v>0</v>
      </c>
      <c r="C2602" s="193">
        <f t="shared" si="1134"/>
        <v>0</v>
      </c>
      <c r="D2602" s="286">
        <f t="shared" si="1134"/>
        <v>0</v>
      </c>
      <c r="E2602" s="310">
        <f t="shared" si="1120"/>
        <v>0</v>
      </c>
      <c r="F2602" s="156"/>
      <c r="G2602" s="157"/>
      <c r="H2602" s="158">
        <f t="shared" ref="H2602:J2602" si="1135">H2564</f>
        <v>0</v>
      </c>
      <c r="I2602" s="159">
        <f t="shared" si="1135"/>
        <v>0</v>
      </c>
      <c r="J2602" s="159">
        <f t="shared" si="1135"/>
        <v>0</v>
      </c>
      <c r="K2602" s="160">
        <f t="shared" si="1118"/>
        <v>0</v>
      </c>
      <c r="L2602" s="149"/>
    </row>
    <row r="2603" spans="1:12" s="5" customFormat="1" ht="14.1" customHeight="1" x14ac:dyDescent="0.25">
      <c r="A2603" s="155">
        <v>10</v>
      </c>
      <c r="B2603" s="193">
        <f t="shared" ref="B2603:D2603" si="1136">B2565</f>
        <v>0</v>
      </c>
      <c r="C2603" s="193">
        <f t="shared" si="1136"/>
        <v>0</v>
      </c>
      <c r="D2603" s="286">
        <f t="shared" si="1136"/>
        <v>0</v>
      </c>
      <c r="E2603" s="310">
        <f t="shared" si="1120"/>
        <v>0</v>
      </c>
      <c r="F2603" s="156"/>
      <c r="G2603" s="157"/>
      <c r="H2603" s="158">
        <f t="shared" ref="H2603:J2603" si="1137">H2565</f>
        <v>0</v>
      </c>
      <c r="I2603" s="159">
        <f t="shared" si="1137"/>
        <v>0</v>
      </c>
      <c r="J2603" s="159">
        <f t="shared" si="1137"/>
        <v>0</v>
      </c>
      <c r="K2603" s="160">
        <f t="shared" si="1118"/>
        <v>0</v>
      </c>
      <c r="L2603" s="149"/>
    </row>
    <row r="2604" spans="1:12" s="5" customFormat="1" ht="14.1" customHeight="1" x14ac:dyDescent="0.25">
      <c r="A2604" s="155">
        <v>11</v>
      </c>
      <c r="B2604" s="193">
        <f t="shared" ref="B2604:D2604" si="1138">B2566</f>
        <v>0</v>
      </c>
      <c r="C2604" s="193">
        <f t="shared" si="1138"/>
        <v>0</v>
      </c>
      <c r="D2604" s="286">
        <f t="shared" si="1138"/>
        <v>0</v>
      </c>
      <c r="E2604" s="310">
        <f t="shared" si="1120"/>
        <v>0</v>
      </c>
      <c r="F2604" s="156"/>
      <c r="G2604" s="157"/>
      <c r="H2604" s="158">
        <f t="shared" ref="H2604:J2604" si="1139">H2566</f>
        <v>0</v>
      </c>
      <c r="I2604" s="159">
        <f t="shared" si="1139"/>
        <v>0</v>
      </c>
      <c r="J2604" s="159">
        <f t="shared" si="1139"/>
        <v>0</v>
      </c>
      <c r="K2604" s="160">
        <f t="shared" si="1118"/>
        <v>0</v>
      </c>
      <c r="L2604" s="149"/>
    </row>
    <row r="2605" spans="1:12" s="5" customFormat="1" ht="14.1" customHeight="1" x14ac:dyDescent="0.25">
      <c r="A2605" s="155">
        <v>12</v>
      </c>
      <c r="B2605" s="193">
        <f t="shared" ref="B2605:D2605" si="1140">B2567</f>
        <v>0</v>
      </c>
      <c r="C2605" s="193">
        <f t="shared" si="1140"/>
        <v>0</v>
      </c>
      <c r="D2605" s="286">
        <f t="shared" si="1140"/>
        <v>0</v>
      </c>
      <c r="E2605" s="310">
        <f t="shared" si="1120"/>
        <v>0</v>
      </c>
      <c r="F2605" s="156"/>
      <c r="G2605" s="157"/>
      <c r="H2605" s="158">
        <f t="shared" ref="H2605:J2605" si="1141">H2567</f>
        <v>0</v>
      </c>
      <c r="I2605" s="159">
        <f t="shared" si="1141"/>
        <v>0</v>
      </c>
      <c r="J2605" s="159">
        <f t="shared" si="1141"/>
        <v>0</v>
      </c>
      <c r="K2605" s="160">
        <f t="shared" si="1118"/>
        <v>0</v>
      </c>
      <c r="L2605" s="149"/>
    </row>
    <row r="2606" spans="1:12" s="5" customFormat="1" ht="14.1" customHeight="1" x14ac:dyDescent="0.25">
      <c r="A2606" s="155">
        <v>13</v>
      </c>
      <c r="B2606" s="193">
        <f t="shared" ref="B2606:D2606" si="1142">B2568</f>
        <v>0</v>
      </c>
      <c r="C2606" s="193">
        <f t="shared" si="1142"/>
        <v>0</v>
      </c>
      <c r="D2606" s="286">
        <f t="shared" si="1142"/>
        <v>0</v>
      </c>
      <c r="E2606" s="310">
        <f t="shared" si="1120"/>
        <v>0</v>
      </c>
      <c r="F2606" s="156"/>
      <c r="G2606" s="157"/>
      <c r="H2606" s="158">
        <f t="shared" ref="H2606:J2606" si="1143">H2568</f>
        <v>0</v>
      </c>
      <c r="I2606" s="159">
        <f t="shared" si="1143"/>
        <v>0</v>
      </c>
      <c r="J2606" s="159">
        <f t="shared" si="1143"/>
        <v>0</v>
      </c>
      <c r="K2606" s="160">
        <f t="shared" si="1118"/>
        <v>0</v>
      </c>
      <c r="L2606" s="149"/>
    </row>
    <row r="2607" spans="1:12" s="5" customFormat="1" ht="14.1" customHeight="1" x14ac:dyDescent="0.25">
      <c r="A2607" s="155">
        <v>14</v>
      </c>
      <c r="B2607" s="193">
        <f t="shared" ref="B2607:D2607" si="1144">B2569</f>
        <v>0</v>
      </c>
      <c r="C2607" s="193">
        <f t="shared" si="1144"/>
        <v>0</v>
      </c>
      <c r="D2607" s="286">
        <f t="shared" si="1144"/>
        <v>0</v>
      </c>
      <c r="E2607" s="310">
        <f t="shared" si="1120"/>
        <v>0</v>
      </c>
      <c r="F2607" s="156"/>
      <c r="G2607" s="157"/>
      <c r="H2607" s="158">
        <f t="shared" ref="H2607:J2607" si="1145">H2569</f>
        <v>0</v>
      </c>
      <c r="I2607" s="159">
        <f t="shared" si="1145"/>
        <v>0</v>
      </c>
      <c r="J2607" s="159">
        <f t="shared" si="1145"/>
        <v>0</v>
      </c>
      <c r="K2607" s="160">
        <f t="shared" si="1118"/>
        <v>0</v>
      </c>
      <c r="L2607" s="149"/>
    </row>
    <row r="2608" spans="1:12" s="5" customFormat="1" ht="14.1" customHeight="1" x14ac:dyDescent="0.25">
      <c r="A2608" s="155">
        <v>15</v>
      </c>
      <c r="B2608" s="193">
        <f t="shared" ref="B2608:D2608" si="1146">B2570</f>
        <v>0</v>
      </c>
      <c r="C2608" s="193">
        <f t="shared" si="1146"/>
        <v>0</v>
      </c>
      <c r="D2608" s="286">
        <f t="shared" si="1146"/>
        <v>0</v>
      </c>
      <c r="E2608" s="310">
        <f t="shared" si="1120"/>
        <v>0</v>
      </c>
      <c r="F2608" s="156"/>
      <c r="G2608" s="157"/>
      <c r="H2608" s="158">
        <f t="shared" ref="H2608:J2608" si="1147">H2570</f>
        <v>0</v>
      </c>
      <c r="I2608" s="159">
        <f t="shared" si="1147"/>
        <v>0</v>
      </c>
      <c r="J2608" s="159">
        <f t="shared" si="1147"/>
        <v>0</v>
      </c>
      <c r="K2608" s="160">
        <f t="shared" si="1118"/>
        <v>0</v>
      </c>
      <c r="L2608" s="149"/>
    </row>
    <row r="2609" spans="1:12" s="5" customFormat="1" ht="14.1" customHeight="1" x14ac:dyDescent="0.25">
      <c r="A2609" s="155">
        <v>16</v>
      </c>
      <c r="B2609" s="193">
        <f t="shared" ref="B2609:D2609" si="1148">B2571</f>
        <v>0</v>
      </c>
      <c r="C2609" s="193">
        <f t="shared" si="1148"/>
        <v>0</v>
      </c>
      <c r="D2609" s="286">
        <f t="shared" si="1148"/>
        <v>0</v>
      </c>
      <c r="E2609" s="310">
        <f t="shared" si="1120"/>
        <v>0</v>
      </c>
      <c r="F2609" s="156"/>
      <c r="G2609" s="157"/>
      <c r="H2609" s="158">
        <f t="shared" ref="H2609:J2609" si="1149">H2571</f>
        <v>0</v>
      </c>
      <c r="I2609" s="159">
        <f t="shared" si="1149"/>
        <v>0</v>
      </c>
      <c r="J2609" s="159">
        <f t="shared" si="1149"/>
        <v>0</v>
      </c>
      <c r="K2609" s="160">
        <f t="shared" si="1118"/>
        <v>0</v>
      </c>
      <c r="L2609" s="149"/>
    </row>
    <row r="2610" spans="1:12" s="5" customFormat="1" ht="9.9499999999999993" customHeight="1" x14ac:dyDescent="0.25">
      <c r="A2610" s="132"/>
      <c r="B2610" s="229"/>
      <c r="C2610" s="229"/>
      <c r="D2610" s="287"/>
      <c r="E2610" s="312"/>
      <c r="F2610" s="161"/>
      <c r="G2610" s="162"/>
      <c r="H2610" s="163"/>
      <c r="I2610" s="164"/>
      <c r="J2610" s="164"/>
      <c r="K2610" s="165"/>
      <c r="L2610" s="149"/>
    </row>
    <row r="2611" spans="1:12" s="5" customFormat="1" ht="5.0999999999999996" customHeight="1" x14ac:dyDescent="0.25">
      <c r="A2611" s="132"/>
      <c r="B2611" s="230"/>
      <c r="C2611" s="230"/>
      <c r="D2611" s="235"/>
      <c r="E2611" s="313"/>
      <c r="F2611" s="167"/>
      <c r="G2611" s="167"/>
      <c r="H2611" s="167"/>
      <c r="I2611" s="168"/>
      <c r="J2611" s="383"/>
      <c r="K2611" s="358"/>
      <c r="L2611" s="133"/>
    </row>
    <row r="2612" spans="1:12" s="5" customFormat="1" ht="16.5" customHeight="1" x14ac:dyDescent="0.3">
      <c r="A2612" s="132"/>
      <c r="B2612" s="231"/>
      <c r="C2612" s="231"/>
      <c r="D2612" s="267"/>
      <c r="E2612" s="309"/>
      <c r="F2612" s="133"/>
      <c r="G2612" s="133"/>
      <c r="H2612" s="133"/>
      <c r="I2612" s="169" t="s">
        <v>14</v>
      </c>
      <c r="J2612" s="384">
        <f>SUM(K2594:K2609)</f>
        <v>9876825</v>
      </c>
      <c r="K2612" s="385"/>
      <c r="L2612" s="149"/>
    </row>
    <row r="2613" spans="1:12" s="5" customFormat="1" ht="5.0999999999999996" customHeight="1" x14ac:dyDescent="0.3">
      <c r="A2613" s="132"/>
      <c r="B2613" s="231"/>
      <c r="C2613" s="231"/>
      <c r="D2613" s="267"/>
      <c r="E2613" s="309"/>
      <c r="F2613" s="133"/>
      <c r="G2613" s="133"/>
      <c r="H2613" s="133"/>
      <c r="I2613" s="170"/>
      <c r="J2613" s="386"/>
      <c r="K2613" s="386"/>
      <c r="L2613" s="133"/>
    </row>
    <row r="2614" spans="1:12" s="5" customFormat="1" ht="16.5" customHeight="1" x14ac:dyDescent="0.3">
      <c r="A2614" s="132"/>
      <c r="B2614" s="231"/>
      <c r="C2614" s="231"/>
      <c r="D2614" s="267"/>
      <c r="E2614" s="309"/>
      <c r="F2614" s="133"/>
      <c r="G2614" s="133"/>
      <c r="H2614" s="133"/>
      <c r="I2614" s="169" t="s">
        <v>15</v>
      </c>
      <c r="J2614" s="171">
        <f>J2576</f>
        <v>0</v>
      </c>
      <c r="K2614" s="172">
        <f>J2612*J2614</f>
        <v>0</v>
      </c>
      <c r="L2614" s="173"/>
    </row>
    <row r="2615" spans="1:12" s="5" customFormat="1" ht="5.0999999999999996" customHeight="1" x14ac:dyDescent="0.3">
      <c r="A2615" s="132"/>
      <c r="B2615" s="231"/>
      <c r="C2615" s="231"/>
      <c r="D2615" s="267"/>
      <c r="E2615" s="309"/>
      <c r="F2615" s="133"/>
      <c r="G2615" s="133"/>
      <c r="H2615" s="133"/>
      <c r="I2615" s="170"/>
      <c r="J2615" s="358"/>
      <c r="K2615" s="358"/>
      <c r="L2615" s="133"/>
    </row>
    <row r="2616" spans="1:12" s="5" customFormat="1" ht="16.5" customHeight="1" x14ac:dyDescent="0.3">
      <c r="A2616" s="132"/>
      <c r="B2616" s="232" t="s">
        <v>16</v>
      </c>
      <c r="C2616" s="232"/>
      <c r="D2616" s="267"/>
      <c r="E2616" s="309" t="s">
        <v>17</v>
      </c>
      <c r="F2616" s="133"/>
      <c r="G2616" s="133"/>
      <c r="H2616" s="133"/>
      <c r="I2616" s="169" t="s">
        <v>27</v>
      </c>
      <c r="J2616" s="356">
        <f>((J2612/1.11)+(K2614/1.11))*11%</f>
        <v>978784.45945945953</v>
      </c>
      <c r="K2616" s="357"/>
      <c r="L2616" s="174"/>
    </row>
    <row r="2617" spans="1:12" s="5" customFormat="1" ht="5.0999999999999996" customHeight="1" x14ac:dyDescent="0.3">
      <c r="A2617" s="132"/>
      <c r="B2617" s="231"/>
      <c r="C2617" s="231"/>
      <c r="D2617" s="267"/>
      <c r="E2617" s="309"/>
      <c r="F2617" s="133"/>
      <c r="G2617" s="133"/>
      <c r="H2617" s="133"/>
      <c r="I2617" s="170"/>
      <c r="J2617" s="358"/>
      <c r="K2617" s="358"/>
      <c r="L2617" s="133"/>
    </row>
    <row r="2618" spans="1:12" s="5" customFormat="1" ht="16.5" customHeight="1" x14ac:dyDescent="0.3">
      <c r="A2618" s="132"/>
      <c r="B2618" s="233"/>
      <c r="C2618" s="253"/>
      <c r="D2618" s="267"/>
      <c r="E2618" s="309"/>
      <c r="F2618" s="133"/>
      <c r="G2618" s="133"/>
      <c r="H2618" s="133"/>
      <c r="I2618" s="169" t="s">
        <v>18</v>
      </c>
      <c r="J2618" s="175"/>
      <c r="K2618" s="176">
        <f>J2612-K2614</f>
        <v>9876825</v>
      </c>
      <c r="L2618" s="174"/>
    </row>
    <row r="2619" spans="1:12" s="5" customFormat="1" ht="7.5" customHeight="1" x14ac:dyDescent="0.25">
      <c r="A2619" s="177"/>
      <c r="B2619" s="234"/>
      <c r="C2619" s="234"/>
      <c r="D2619" s="235"/>
      <c r="E2619" s="314"/>
      <c r="F2619" s="318"/>
      <c r="G2619" s="133"/>
      <c r="H2619" s="133"/>
      <c r="I2619" s="179"/>
      <c r="J2619" s="178"/>
      <c r="K2619" s="318"/>
      <c r="L2619" s="167"/>
    </row>
    <row r="2620" spans="1:12" s="5" customFormat="1" ht="13.5" customHeight="1" x14ac:dyDescent="0.25">
      <c r="A2620" s="132"/>
      <c r="B2620" s="235" t="s">
        <v>19</v>
      </c>
      <c r="C2620" s="234"/>
      <c r="D2620" s="235"/>
      <c r="E2620" s="309"/>
      <c r="F2620" s="133"/>
      <c r="G2620" s="133"/>
      <c r="H2620" s="184"/>
      <c r="I2620" s="185" t="s">
        <v>29</v>
      </c>
      <c r="J2620" s="359" t="str">
        <f>J2582</f>
        <v>NOVI / CONDRO</v>
      </c>
      <c r="K2620" s="360"/>
      <c r="L2620" s="133"/>
    </row>
    <row r="2621" spans="1:12" s="5" customFormat="1" ht="13.5" customHeight="1" x14ac:dyDescent="0.25">
      <c r="A2621" s="177"/>
      <c r="B2621" s="236"/>
      <c r="C2621" s="254"/>
      <c r="D2621" s="235"/>
      <c r="E2621" s="309"/>
      <c r="F2621" s="133"/>
      <c r="G2621" s="133"/>
      <c r="H2621" s="184"/>
      <c r="I2621" s="186" t="s">
        <v>28</v>
      </c>
      <c r="J2621" s="359" t="str">
        <f>J2583</f>
        <v xml:space="preserve"> </v>
      </c>
      <c r="K2621" s="360"/>
      <c r="L2621" s="167"/>
    </row>
    <row r="2622" spans="1:12" s="5" customFormat="1" ht="7.5" customHeight="1" x14ac:dyDescent="0.25">
      <c r="A2622" s="177"/>
      <c r="B2622" s="236"/>
      <c r="C2622" s="254"/>
      <c r="D2622" s="235"/>
      <c r="E2622" s="309"/>
      <c r="F2622" s="133"/>
      <c r="G2622" s="133"/>
      <c r="H2622" s="184"/>
      <c r="I2622" s="186"/>
      <c r="J2622" s="190"/>
      <c r="K2622" s="190"/>
      <c r="L2622" s="167"/>
    </row>
    <row r="2623" spans="1:12" ht="7.5" customHeight="1" x14ac:dyDescent="0.25">
      <c r="A2623" s="1"/>
      <c r="I2623" s="3"/>
      <c r="J2623" s="3"/>
    </row>
    <row r="2624" spans="1:12" s="5" customFormat="1" ht="16.5" customHeight="1" x14ac:dyDescent="0.3">
      <c r="A2624" s="4"/>
      <c r="B2624" s="195" t="s">
        <v>0</v>
      </c>
      <c r="C2624" s="237"/>
      <c r="D2624" s="270" t="s">
        <v>1</v>
      </c>
      <c r="E2624" s="315">
        <f>E2510+1</f>
        <v>22090024</v>
      </c>
      <c r="G2624" s="6" t="s">
        <v>2</v>
      </c>
      <c r="H2624" s="387" t="s">
        <v>37</v>
      </c>
      <c r="I2624" s="387"/>
      <c r="J2624" s="387"/>
      <c r="K2624" s="388"/>
      <c r="L2624" s="7"/>
    </row>
    <row r="2625" spans="1:12" s="5" customFormat="1" ht="7.5" customHeight="1" x14ac:dyDescent="0.3">
      <c r="A2625" s="4"/>
      <c r="B2625" s="196"/>
      <c r="C2625" s="238"/>
      <c r="D2625" s="255"/>
      <c r="E2625" s="290"/>
      <c r="F2625" s="391" t="s">
        <v>3</v>
      </c>
      <c r="G2625" s="8"/>
      <c r="H2625" s="389"/>
      <c r="I2625" s="389"/>
      <c r="J2625" s="389"/>
      <c r="K2625" s="390"/>
      <c r="L2625" s="7"/>
    </row>
    <row r="2626" spans="1:12" s="5" customFormat="1" ht="16.5" customHeight="1" x14ac:dyDescent="0.3">
      <c r="A2626" s="4"/>
      <c r="B2626" s="195" t="s">
        <v>4</v>
      </c>
      <c r="C2626" s="237"/>
      <c r="D2626" s="392">
        <v>44821</v>
      </c>
      <c r="E2626" s="393"/>
      <c r="F2626" s="391"/>
      <c r="G2626" s="9"/>
      <c r="H2626" s="394" t="s">
        <v>100</v>
      </c>
      <c r="I2626" s="394"/>
      <c r="J2626" s="394"/>
      <c r="K2626" s="395"/>
      <c r="L2626" s="9"/>
    </row>
    <row r="2627" spans="1:12" s="5" customFormat="1" ht="7.5" customHeight="1" x14ac:dyDescent="0.3">
      <c r="A2627" s="4"/>
      <c r="B2627" s="196"/>
      <c r="C2627" s="238"/>
      <c r="D2627" s="255"/>
      <c r="E2627" s="290"/>
      <c r="F2627" s="391"/>
      <c r="G2627" s="9"/>
      <c r="H2627" s="396" t="s">
        <v>32</v>
      </c>
      <c r="I2627" s="396"/>
      <c r="J2627" s="396"/>
      <c r="K2627" s="397"/>
      <c r="L2627" s="10"/>
    </row>
    <row r="2628" spans="1:12" s="5" customFormat="1" ht="16.5" customHeight="1" x14ac:dyDescent="0.4">
      <c r="A2628" s="4"/>
      <c r="B2628" s="195" t="s">
        <v>5</v>
      </c>
      <c r="C2628" s="237"/>
      <c r="D2628" s="271" t="s">
        <v>139</v>
      </c>
      <c r="E2628" s="289"/>
      <c r="F2628" s="11"/>
      <c r="G2628" s="12"/>
      <c r="H2628" s="398"/>
      <c r="I2628" s="398"/>
      <c r="J2628" s="398"/>
      <c r="K2628" s="399"/>
      <c r="L2628" s="10"/>
    </row>
    <row r="2629" spans="1:12" s="5" customFormat="1" ht="7.5" customHeight="1" x14ac:dyDescent="0.45">
      <c r="A2629" s="4"/>
      <c r="B2629" s="197"/>
      <c r="C2629" s="239"/>
      <c r="D2629" s="259"/>
      <c r="E2629" s="291"/>
      <c r="F2629" s="13"/>
      <c r="I2629" s="14"/>
      <c r="J2629" s="14"/>
      <c r="K2629" s="15"/>
    </row>
    <row r="2630" spans="1:12" s="5" customFormat="1" ht="14.25" thickBot="1" x14ac:dyDescent="0.3">
      <c r="A2630" s="4"/>
      <c r="B2630" s="198" t="s">
        <v>6</v>
      </c>
      <c r="C2630" s="198" t="s">
        <v>7</v>
      </c>
      <c r="D2630" s="272" t="s">
        <v>8</v>
      </c>
      <c r="E2630" s="260"/>
      <c r="F2630" s="17" t="s">
        <v>9</v>
      </c>
      <c r="G2630" s="18"/>
      <c r="H2630" s="16" t="s">
        <v>10</v>
      </c>
      <c r="I2630" s="19" t="s">
        <v>11</v>
      </c>
      <c r="J2630" s="19" t="s">
        <v>12</v>
      </c>
      <c r="K2630" s="20" t="s">
        <v>13</v>
      </c>
      <c r="L2630" s="21"/>
    </row>
    <row r="2631" spans="1:12" s="5" customFormat="1" ht="9.9499999999999993" customHeight="1" thickTop="1" x14ac:dyDescent="0.25">
      <c r="A2631" s="4"/>
      <c r="B2631" s="199"/>
      <c r="C2631" s="240"/>
      <c r="D2631" s="273"/>
      <c r="E2631" s="261"/>
      <c r="F2631" s="23"/>
      <c r="G2631" s="24"/>
      <c r="H2631" s="22"/>
      <c r="I2631" s="25"/>
      <c r="J2631" s="25"/>
      <c r="K2631" s="26"/>
      <c r="L2631" s="21"/>
    </row>
    <row r="2632" spans="1:12" s="5" customFormat="1" ht="14.1" customHeight="1" x14ac:dyDescent="0.25">
      <c r="A2632" s="27">
        <v>1</v>
      </c>
      <c r="B2632" s="200">
        <v>72</v>
      </c>
      <c r="C2632" s="200" t="s">
        <v>34</v>
      </c>
      <c r="D2632" s="274">
        <v>1</v>
      </c>
      <c r="E2632" s="292" t="s">
        <v>110</v>
      </c>
      <c r="F2632" s="28"/>
      <c r="G2632" s="29"/>
      <c r="H2632" s="30">
        <v>57000</v>
      </c>
      <c r="I2632" s="31">
        <v>0.13</v>
      </c>
      <c r="J2632" s="31"/>
      <c r="K2632" s="32">
        <f t="shared" ref="K2632:K2647" si="1150">(B2632*H2632-((B2632*H2632)*I2632))-((B2632*H2632-((B2632*H2632)*I2632))*J2632)</f>
        <v>3570480</v>
      </c>
      <c r="L2632" s="21"/>
    </row>
    <row r="2633" spans="1:12" s="5" customFormat="1" ht="14.1" customHeight="1" x14ac:dyDescent="0.25">
      <c r="A2633" s="27">
        <v>2</v>
      </c>
      <c r="B2633" s="200">
        <v>144</v>
      </c>
      <c r="C2633" s="200" t="s">
        <v>43</v>
      </c>
      <c r="D2633" s="274">
        <v>1</v>
      </c>
      <c r="E2633" s="292" t="s">
        <v>141</v>
      </c>
      <c r="F2633" s="28"/>
      <c r="G2633" s="29"/>
      <c r="H2633" s="30">
        <v>12000</v>
      </c>
      <c r="I2633" s="31">
        <v>0.13</v>
      </c>
      <c r="J2633" s="31"/>
      <c r="K2633" s="32">
        <f t="shared" si="1150"/>
        <v>1503360</v>
      </c>
      <c r="L2633" s="21"/>
    </row>
    <row r="2634" spans="1:12" s="5" customFormat="1" ht="14.1" customHeight="1" x14ac:dyDescent="0.25">
      <c r="A2634" s="27">
        <v>3</v>
      </c>
      <c r="B2634" s="200">
        <v>72</v>
      </c>
      <c r="C2634" s="200" t="s">
        <v>43</v>
      </c>
      <c r="D2634" s="274">
        <v>1</v>
      </c>
      <c r="E2634" s="292" t="s">
        <v>140</v>
      </c>
      <c r="F2634" s="28"/>
      <c r="G2634" s="29"/>
      <c r="H2634" s="30">
        <v>21500</v>
      </c>
      <c r="I2634" s="31">
        <v>0.13</v>
      </c>
      <c r="J2634" s="31"/>
      <c r="K2634" s="32">
        <f t="shared" si="1150"/>
        <v>1346760</v>
      </c>
      <c r="L2634" s="21"/>
    </row>
    <row r="2635" spans="1:12" s="5" customFormat="1" ht="14.1" customHeight="1" x14ac:dyDescent="0.25">
      <c r="A2635" s="27">
        <v>4</v>
      </c>
      <c r="B2635" s="200">
        <v>480</v>
      </c>
      <c r="C2635" s="200" t="s">
        <v>43</v>
      </c>
      <c r="D2635" s="274">
        <v>1</v>
      </c>
      <c r="E2635" s="292" t="s">
        <v>142</v>
      </c>
      <c r="F2635" s="28"/>
      <c r="G2635" s="29"/>
      <c r="H2635" s="30">
        <v>2450</v>
      </c>
      <c r="I2635" s="31">
        <v>0.13</v>
      </c>
      <c r="J2635" s="31"/>
      <c r="K2635" s="32">
        <f t="shared" si="1150"/>
        <v>1023120</v>
      </c>
      <c r="L2635" s="21"/>
    </row>
    <row r="2636" spans="1:12" s="5" customFormat="1" ht="14.1" customHeight="1" x14ac:dyDescent="0.25">
      <c r="A2636" s="27">
        <v>5</v>
      </c>
      <c r="B2636" s="200">
        <v>10</v>
      </c>
      <c r="C2636" s="200" t="s">
        <v>34</v>
      </c>
      <c r="D2636" s="274"/>
      <c r="E2636" s="292" t="s">
        <v>143</v>
      </c>
      <c r="F2636" s="28"/>
      <c r="G2636" s="29"/>
      <c r="H2636" s="30">
        <v>54000</v>
      </c>
      <c r="I2636" s="31">
        <v>0.13</v>
      </c>
      <c r="J2636" s="31"/>
      <c r="K2636" s="32">
        <f t="shared" si="1150"/>
        <v>469800</v>
      </c>
      <c r="L2636" s="21"/>
    </row>
    <row r="2637" spans="1:12" s="5" customFormat="1" ht="14.1" customHeight="1" x14ac:dyDescent="0.25">
      <c r="A2637" s="27">
        <v>6</v>
      </c>
      <c r="B2637" s="200">
        <v>10</v>
      </c>
      <c r="C2637" s="200" t="s">
        <v>34</v>
      </c>
      <c r="D2637" s="274"/>
      <c r="E2637" s="292" t="s">
        <v>144</v>
      </c>
      <c r="F2637" s="28"/>
      <c r="G2637" s="29"/>
      <c r="H2637" s="30">
        <v>51000</v>
      </c>
      <c r="I2637" s="31">
        <v>0.13</v>
      </c>
      <c r="J2637" s="31"/>
      <c r="K2637" s="32">
        <f t="shared" si="1150"/>
        <v>443700</v>
      </c>
      <c r="L2637" s="21"/>
    </row>
    <row r="2638" spans="1:12" s="5" customFormat="1" ht="14.1" customHeight="1" x14ac:dyDescent="0.25">
      <c r="A2638" s="27">
        <v>7</v>
      </c>
      <c r="B2638" s="200">
        <v>10</v>
      </c>
      <c r="C2638" s="200" t="s">
        <v>34</v>
      </c>
      <c r="D2638" s="274"/>
      <c r="E2638" s="292" t="s">
        <v>145</v>
      </c>
      <c r="F2638" s="28"/>
      <c r="G2638" s="29"/>
      <c r="H2638" s="30">
        <v>60000</v>
      </c>
      <c r="I2638" s="31">
        <v>0.13</v>
      </c>
      <c r="J2638" s="31"/>
      <c r="K2638" s="32">
        <f t="shared" si="1150"/>
        <v>522000</v>
      </c>
      <c r="L2638" s="21"/>
    </row>
    <row r="2639" spans="1:12" s="5" customFormat="1" ht="14.1" customHeight="1" x14ac:dyDescent="0.25">
      <c r="A2639" s="27">
        <v>8</v>
      </c>
      <c r="B2639" s="200"/>
      <c r="C2639" s="200"/>
      <c r="D2639" s="274"/>
      <c r="E2639" s="293"/>
      <c r="F2639" s="28"/>
      <c r="G2639" s="29"/>
      <c r="H2639" s="30"/>
      <c r="I2639" s="31"/>
      <c r="J2639" s="31"/>
      <c r="K2639" s="32">
        <f t="shared" si="1150"/>
        <v>0</v>
      </c>
      <c r="L2639" s="21"/>
    </row>
    <row r="2640" spans="1:12" s="5" customFormat="1" ht="14.1" customHeight="1" x14ac:dyDescent="0.25">
      <c r="A2640" s="27">
        <v>9</v>
      </c>
      <c r="B2640" s="200"/>
      <c r="C2640" s="200"/>
      <c r="D2640" s="274"/>
      <c r="E2640" s="292"/>
      <c r="F2640" s="28"/>
      <c r="G2640" s="29"/>
      <c r="H2640" s="30"/>
      <c r="I2640" s="31"/>
      <c r="J2640" s="31"/>
      <c r="K2640" s="32">
        <f t="shared" si="1150"/>
        <v>0</v>
      </c>
      <c r="L2640" s="21"/>
    </row>
    <row r="2641" spans="1:12" s="5" customFormat="1" ht="14.1" customHeight="1" x14ac:dyDescent="0.25">
      <c r="A2641" s="27">
        <v>10</v>
      </c>
      <c r="B2641" s="200"/>
      <c r="C2641" s="200"/>
      <c r="D2641" s="274"/>
      <c r="E2641" s="292"/>
      <c r="F2641" s="28"/>
      <c r="G2641" s="29"/>
      <c r="H2641" s="30"/>
      <c r="I2641" s="31"/>
      <c r="J2641" s="31"/>
      <c r="K2641" s="32">
        <f t="shared" si="1150"/>
        <v>0</v>
      </c>
      <c r="L2641" s="21"/>
    </row>
    <row r="2642" spans="1:12" s="5" customFormat="1" ht="14.1" customHeight="1" x14ac:dyDescent="0.25">
      <c r="A2642" s="27">
        <v>11</v>
      </c>
      <c r="B2642" s="200"/>
      <c r="C2642" s="200"/>
      <c r="D2642" s="274"/>
      <c r="E2642" s="292"/>
      <c r="F2642" s="28"/>
      <c r="G2642" s="29"/>
      <c r="H2642" s="30"/>
      <c r="I2642" s="31"/>
      <c r="J2642" s="31"/>
      <c r="K2642" s="32">
        <f t="shared" si="1150"/>
        <v>0</v>
      </c>
      <c r="L2642" s="21"/>
    </row>
    <row r="2643" spans="1:12" s="5" customFormat="1" ht="14.1" customHeight="1" x14ac:dyDescent="0.25">
      <c r="A2643" s="27">
        <v>12</v>
      </c>
      <c r="B2643" s="200"/>
      <c r="C2643" s="200"/>
      <c r="D2643" s="274"/>
      <c r="E2643" s="292"/>
      <c r="F2643" s="28"/>
      <c r="G2643" s="29"/>
      <c r="H2643" s="30"/>
      <c r="I2643" s="31"/>
      <c r="J2643" s="31"/>
      <c r="K2643" s="32">
        <f t="shared" si="1150"/>
        <v>0</v>
      </c>
      <c r="L2643" s="21"/>
    </row>
    <row r="2644" spans="1:12" s="5" customFormat="1" ht="14.1" customHeight="1" x14ac:dyDescent="0.25">
      <c r="A2644" s="27">
        <v>13</v>
      </c>
      <c r="B2644" s="200"/>
      <c r="C2644" s="200"/>
      <c r="D2644" s="274"/>
      <c r="E2644" s="292"/>
      <c r="F2644" s="28"/>
      <c r="G2644" s="29"/>
      <c r="H2644" s="30"/>
      <c r="I2644" s="31"/>
      <c r="J2644" s="31"/>
      <c r="K2644" s="32">
        <f t="shared" si="1150"/>
        <v>0</v>
      </c>
      <c r="L2644" s="21"/>
    </row>
    <row r="2645" spans="1:12" s="5" customFormat="1" ht="14.1" customHeight="1" x14ac:dyDescent="0.25">
      <c r="A2645" s="27">
        <v>14</v>
      </c>
      <c r="B2645" s="200"/>
      <c r="C2645" s="200"/>
      <c r="D2645" s="274"/>
      <c r="E2645" s="292"/>
      <c r="F2645" s="28"/>
      <c r="G2645" s="29"/>
      <c r="H2645" s="30"/>
      <c r="I2645" s="31"/>
      <c r="J2645" s="31"/>
      <c r="K2645" s="32">
        <f t="shared" si="1150"/>
        <v>0</v>
      </c>
      <c r="L2645" s="21"/>
    </row>
    <row r="2646" spans="1:12" s="5" customFormat="1" ht="14.1" customHeight="1" x14ac:dyDescent="0.25">
      <c r="A2646" s="27">
        <v>15</v>
      </c>
      <c r="B2646" s="200"/>
      <c r="C2646" s="200"/>
      <c r="D2646" s="274"/>
      <c r="E2646" s="292"/>
      <c r="F2646" s="28"/>
      <c r="G2646" s="29"/>
      <c r="H2646" s="30"/>
      <c r="I2646" s="31"/>
      <c r="J2646" s="31"/>
      <c r="K2646" s="32">
        <f t="shared" si="1150"/>
        <v>0</v>
      </c>
      <c r="L2646" s="21"/>
    </row>
    <row r="2647" spans="1:12" s="5" customFormat="1" ht="14.1" customHeight="1" x14ac:dyDescent="0.25">
      <c r="A2647" s="27">
        <v>16</v>
      </c>
      <c r="B2647" s="200"/>
      <c r="C2647" s="200"/>
      <c r="D2647" s="274"/>
      <c r="E2647" s="293"/>
      <c r="F2647" s="28"/>
      <c r="G2647" s="29"/>
      <c r="H2647" s="30"/>
      <c r="I2647" s="31"/>
      <c r="J2647" s="31"/>
      <c r="K2647" s="32">
        <f t="shared" si="1150"/>
        <v>0</v>
      </c>
      <c r="L2647" s="21"/>
    </row>
    <row r="2648" spans="1:12" s="5" customFormat="1" ht="9.9499999999999993" customHeight="1" x14ac:dyDescent="0.25">
      <c r="A2648" s="4"/>
      <c r="B2648" s="201"/>
      <c r="C2648" s="201"/>
      <c r="D2648" s="275"/>
      <c r="E2648" s="294"/>
      <c r="F2648" s="33"/>
      <c r="G2648" s="34"/>
      <c r="H2648" s="35"/>
      <c r="I2648" s="36"/>
      <c r="J2648" s="36"/>
      <c r="K2648" s="37"/>
      <c r="L2648" s="21"/>
    </row>
    <row r="2649" spans="1:12" s="5" customFormat="1" ht="5.0999999999999996" customHeight="1" x14ac:dyDescent="0.25">
      <c r="A2649" s="4"/>
      <c r="B2649" s="202"/>
      <c r="C2649" s="202"/>
      <c r="D2649" s="207"/>
      <c r="E2649" s="295"/>
      <c r="F2649" s="38"/>
      <c r="G2649" s="38"/>
      <c r="H2649" s="38"/>
      <c r="I2649" s="39"/>
      <c r="J2649" s="400"/>
      <c r="K2649" s="394"/>
    </row>
    <row r="2650" spans="1:12" s="5" customFormat="1" ht="16.5" customHeight="1" x14ac:dyDescent="0.3">
      <c r="A2650" s="4"/>
      <c r="B2650" s="203"/>
      <c r="C2650" s="203"/>
      <c r="D2650" s="259"/>
      <c r="E2650" s="291"/>
      <c r="I2650" s="40" t="s">
        <v>14</v>
      </c>
      <c r="J2650" s="401">
        <f>SUM(K2632:K2647)</f>
        <v>8879220</v>
      </c>
      <c r="K2650" s="402"/>
      <c r="L2650" s="21"/>
    </row>
    <row r="2651" spans="1:12" s="5" customFormat="1" ht="5.0999999999999996" customHeight="1" x14ac:dyDescent="0.3">
      <c r="A2651" s="4"/>
      <c r="B2651" s="203"/>
      <c r="C2651" s="203"/>
      <c r="D2651" s="259"/>
      <c r="E2651" s="291"/>
      <c r="I2651" s="41"/>
      <c r="J2651" s="403"/>
      <c r="K2651" s="403"/>
    </row>
    <row r="2652" spans="1:12" s="5" customFormat="1" ht="16.5" customHeight="1" x14ac:dyDescent="0.3">
      <c r="A2652" s="4"/>
      <c r="B2652" s="203"/>
      <c r="C2652" s="203"/>
      <c r="D2652" s="259"/>
      <c r="E2652" s="291"/>
      <c r="I2652" s="40" t="s">
        <v>15</v>
      </c>
      <c r="J2652" s="42"/>
      <c r="K2652" s="43">
        <f>J2650*J2652</f>
        <v>0</v>
      </c>
      <c r="L2652" s="44"/>
    </row>
    <row r="2653" spans="1:12" s="5" customFormat="1" ht="5.0999999999999996" customHeight="1" x14ac:dyDescent="0.3">
      <c r="A2653" s="4"/>
      <c r="B2653" s="203"/>
      <c r="C2653" s="203"/>
      <c r="D2653" s="259"/>
      <c r="E2653" s="291"/>
      <c r="I2653" s="41"/>
      <c r="J2653" s="394"/>
      <c r="K2653" s="394"/>
    </row>
    <row r="2654" spans="1:12" s="5" customFormat="1" ht="16.5" customHeight="1" x14ac:dyDescent="0.3">
      <c r="A2654" s="4"/>
      <c r="B2654" s="204" t="s">
        <v>16</v>
      </c>
      <c r="C2654" s="204"/>
      <c r="D2654" s="259"/>
      <c r="E2654" s="291" t="s">
        <v>17</v>
      </c>
      <c r="I2654" s="40" t="s">
        <v>27</v>
      </c>
      <c r="J2654" s="404">
        <f>((J2650/1.11)+(K2652/1.11))*11%</f>
        <v>879922.70270270272</v>
      </c>
      <c r="K2654" s="405"/>
      <c r="L2654" s="45"/>
    </row>
    <row r="2655" spans="1:12" s="5" customFormat="1" ht="5.0999999999999996" customHeight="1" x14ac:dyDescent="0.3">
      <c r="A2655" s="4"/>
      <c r="B2655" s="203"/>
      <c r="C2655" s="203"/>
      <c r="D2655" s="259"/>
      <c r="E2655" s="291"/>
      <c r="I2655" s="41"/>
      <c r="J2655" s="394"/>
      <c r="K2655" s="394"/>
    </row>
    <row r="2656" spans="1:12" s="5" customFormat="1" ht="16.5" customHeight="1" x14ac:dyDescent="0.3">
      <c r="A2656" s="4"/>
      <c r="B2656" s="205"/>
      <c r="C2656" s="241"/>
      <c r="D2656" s="259"/>
      <c r="E2656" s="291"/>
      <c r="I2656" s="40" t="s">
        <v>18</v>
      </c>
      <c r="J2656" s="46"/>
      <c r="K2656" s="47">
        <f>J2650-K2652</f>
        <v>8879220</v>
      </c>
      <c r="L2656" s="45"/>
    </row>
    <row r="2657" spans="1:12" s="5" customFormat="1" ht="7.5" customHeight="1" x14ac:dyDescent="0.25">
      <c r="A2657" s="48"/>
      <c r="B2657" s="206"/>
      <c r="C2657" s="206"/>
      <c r="D2657" s="207"/>
      <c r="E2657" s="296"/>
      <c r="F2657" s="320"/>
      <c r="I2657" s="76"/>
      <c r="J2657" s="77"/>
      <c r="K2657" s="320"/>
      <c r="L2657" s="38"/>
    </row>
    <row r="2658" spans="1:12" s="5" customFormat="1" ht="13.5" customHeight="1" x14ac:dyDescent="0.25">
      <c r="A2658" s="4"/>
      <c r="B2658" s="207" t="s">
        <v>19</v>
      </c>
      <c r="C2658" s="206"/>
      <c r="D2658" s="207"/>
      <c r="E2658" s="291"/>
      <c r="H2658" s="180"/>
      <c r="I2658" s="181" t="s">
        <v>29</v>
      </c>
      <c r="J2658" s="406" t="s">
        <v>36</v>
      </c>
      <c r="K2658" s="407"/>
    </row>
    <row r="2659" spans="1:12" s="5" customFormat="1" ht="13.5" customHeight="1" x14ac:dyDescent="0.25">
      <c r="A2659" s="48"/>
      <c r="B2659" s="208"/>
      <c r="C2659" s="242"/>
      <c r="D2659" s="207"/>
      <c r="E2659" s="291"/>
      <c r="H2659" s="180"/>
      <c r="I2659" s="182" t="s">
        <v>28</v>
      </c>
      <c r="J2659" s="406" t="s">
        <v>100</v>
      </c>
      <c r="K2659" s="407"/>
      <c r="L2659" s="38"/>
    </row>
    <row r="2660" spans="1:12" s="5" customFormat="1" ht="7.5" customHeight="1" x14ac:dyDescent="0.25">
      <c r="A2660" s="48"/>
      <c r="B2660" s="208"/>
      <c r="C2660" s="242"/>
      <c r="D2660" s="207"/>
      <c r="E2660" s="291"/>
      <c r="H2660" s="180"/>
      <c r="I2660" s="182"/>
      <c r="J2660" s="183"/>
      <c r="K2660" s="183"/>
      <c r="L2660" s="38"/>
    </row>
    <row r="2661" spans="1:12" ht="7.5" customHeight="1" x14ac:dyDescent="0.25">
      <c r="A2661" s="78"/>
      <c r="B2661" s="209"/>
      <c r="C2661" s="209"/>
      <c r="D2661" s="262"/>
      <c r="E2661" s="297"/>
      <c r="F2661" s="79"/>
      <c r="G2661" s="79"/>
      <c r="H2661" s="79"/>
      <c r="I2661" s="80"/>
      <c r="J2661" s="80"/>
      <c r="K2661" s="79"/>
      <c r="L2661" s="79"/>
    </row>
    <row r="2662" spans="1:12" s="5" customFormat="1" ht="16.5" customHeight="1" x14ac:dyDescent="0.3">
      <c r="A2662" s="81"/>
      <c r="B2662" s="210" t="s">
        <v>0</v>
      </c>
      <c r="C2662" s="243"/>
      <c r="D2662" s="276" t="str">
        <f>D2624</f>
        <v>AM</v>
      </c>
      <c r="E2662" s="316">
        <f>E2624</f>
        <v>22090024</v>
      </c>
      <c r="F2662" s="82"/>
      <c r="G2662" s="83" t="s">
        <v>2</v>
      </c>
      <c r="H2662" s="408" t="str">
        <f>H2624</f>
        <v>CV TRINITY CENTRAAL</v>
      </c>
      <c r="I2662" s="408"/>
      <c r="J2662" s="408"/>
      <c r="K2662" s="409"/>
      <c r="L2662" s="84"/>
    </row>
    <row r="2663" spans="1:12" s="5" customFormat="1" ht="7.5" customHeight="1" x14ac:dyDescent="0.3">
      <c r="A2663" s="81"/>
      <c r="B2663" s="211"/>
      <c r="C2663" s="244"/>
      <c r="D2663" s="256"/>
      <c r="E2663" s="299"/>
      <c r="F2663" s="412" t="s">
        <v>3</v>
      </c>
      <c r="G2663" s="85"/>
      <c r="H2663" s="410"/>
      <c r="I2663" s="410"/>
      <c r="J2663" s="410"/>
      <c r="K2663" s="411"/>
      <c r="L2663" s="84"/>
    </row>
    <row r="2664" spans="1:12" s="5" customFormat="1" ht="16.5" customHeight="1" x14ac:dyDescent="0.3">
      <c r="A2664" s="81"/>
      <c r="B2664" s="210" t="s">
        <v>4</v>
      </c>
      <c r="C2664" s="243"/>
      <c r="D2664" s="413">
        <f>D2626</f>
        <v>44821</v>
      </c>
      <c r="E2664" s="414"/>
      <c r="F2664" s="412"/>
      <c r="G2664" s="86"/>
      <c r="H2664" s="415" t="str">
        <f>H2626</f>
        <v xml:space="preserve"> </v>
      </c>
      <c r="I2664" s="415"/>
      <c r="J2664" s="415"/>
      <c r="K2664" s="416"/>
      <c r="L2664" s="86"/>
    </row>
    <row r="2665" spans="1:12" s="5" customFormat="1" ht="7.5" customHeight="1" x14ac:dyDescent="0.3">
      <c r="A2665" s="81"/>
      <c r="B2665" s="211"/>
      <c r="C2665" s="244"/>
      <c r="D2665" s="256"/>
      <c r="E2665" s="299"/>
      <c r="F2665" s="412"/>
      <c r="G2665" s="86"/>
      <c r="H2665" s="417" t="str">
        <f>H2627</f>
        <v>PURWOKERTO</v>
      </c>
      <c r="I2665" s="417"/>
      <c r="J2665" s="417"/>
      <c r="K2665" s="418"/>
      <c r="L2665" s="87"/>
    </row>
    <row r="2666" spans="1:12" s="5" customFormat="1" ht="16.5" customHeight="1" x14ac:dyDescent="0.4">
      <c r="A2666" s="81"/>
      <c r="B2666" s="210" t="s">
        <v>5</v>
      </c>
      <c r="C2666" s="243"/>
      <c r="D2666" s="277" t="str">
        <f>D2628</f>
        <v>KO 1530</v>
      </c>
      <c r="E2666" s="298"/>
      <c r="F2666" s="88"/>
      <c r="G2666" s="89"/>
      <c r="H2666" s="419"/>
      <c r="I2666" s="419"/>
      <c r="J2666" s="419"/>
      <c r="K2666" s="420"/>
      <c r="L2666" s="87"/>
    </row>
    <row r="2667" spans="1:12" s="5" customFormat="1" ht="7.5" customHeight="1" x14ac:dyDescent="0.45">
      <c r="A2667" s="81"/>
      <c r="B2667" s="212"/>
      <c r="C2667" s="245"/>
      <c r="D2667" s="263"/>
      <c r="E2667" s="300"/>
      <c r="F2667" s="90"/>
      <c r="G2667" s="82"/>
      <c r="H2667" s="82"/>
      <c r="I2667" s="91"/>
      <c r="J2667" s="91"/>
      <c r="K2667" s="92"/>
      <c r="L2667" s="82"/>
    </row>
    <row r="2668" spans="1:12" s="5" customFormat="1" ht="14.25" thickBot="1" x14ac:dyDescent="0.3">
      <c r="A2668" s="81"/>
      <c r="B2668" s="213" t="s">
        <v>6</v>
      </c>
      <c r="C2668" s="213" t="s">
        <v>7</v>
      </c>
      <c r="D2668" s="278" t="s">
        <v>8</v>
      </c>
      <c r="E2668" s="264"/>
      <c r="F2668" s="94" t="s">
        <v>9</v>
      </c>
      <c r="G2668" s="95"/>
      <c r="H2668" s="93" t="s">
        <v>10</v>
      </c>
      <c r="I2668" s="96" t="s">
        <v>11</v>
      </c>
      <c r="J2668" s="96" t="s">
        <v>12</v>
      </c>
      <c r="K2668" s="97" t="s">
        <v>13</v>
      </c>
      <c r="L2668" s="98"/>
    </row>
    <row r="2669" spans="1:12" s="5" customFormat="1" ht="9.9499999999999993" customHeight="1" thickTop="1" x14ac:dyDescent="0.25">
      <c r="A2669" s="81"/>
      <c r="B2669" s="214"/>
      <c r="C2669" s="246"/>
      <c r="D2669" s="279"/>
      <c r="E2669" s="265"/>
      <c r="F2669" s="100"/>
      <c r="G2669" s="101"/>
      <c r="H2669" s="99"/>
      <c r="I2669" s="102"/>
      <c r="J2669" s="102"/>
      <c r="K2669" s="103"/>
      <c r="L2669" s="98"/>
    </row>
    <row r="2670" spans="1:12" s="5" customFormat="1" ht="14.1" customHeight="1" x14ac:dyDescent="0.25">
      <c r="A2670" s="104">
        <v>1</v>
      </c>
      <c r="B2670" s="192">
        <f t="shared" ref="B2670:D2670" si="1151">B2632</f>
        <v>72</v>
      </c>
      <c r="C2670" s="192" t="str">
        <f t="shared" si="1151"/>
        <v>LSN</v>
      </c>
      <c r="D2670" s="280">
        <f t="shared" si="1151"/>
        <v>1</v>
      </c>
      <c r="E2670" s="301" t="str">
        <f>E2632</f>
        <v>CORRECTION FLUID KENKO KE-823M</v>
      </c>
      <c r="F2670" s="105"/>
      <c r="G2670" s="106"/>
      <c r="H2670" s="107">
        <f t="shared" ref="H2670:J2670" si="1152">H2632</f>
        <v>57000</v>
      </c>
      <c r="I2670" s="108">
        <f t="shared" si="1152"/>
        <v>0.13</v>
      </c>
      <c r="J2670" s="108">
        <f t="shared" si="1152"/>
        <v>0</v>
      </c>
      <c r="K2670" s="109">
        <f t="shared" ref="K2670:K2685" si="1153">(B2670*H2670-((B2670*H2670)*I2670))-((B2670*H2670-((B2670*H2670)*I2670))*J2670)</f>
        <v>3570480</v>
      </c>
      <c r="L2670" s="98"/>
    </row>
    <row r="2671" spans="1:12" s="5" customFormat="1" ht="14.1" customHeight="1" x14ac:dyDescent="0.25">
      <c r="A2671" s="104">
        <v>2</v>
      </c>
      <c r="B2671" s="192">
        <f t="shared" ref="B2671:E2671" si="1154">B2633</f>
        <v>144</v>
      </c>
      <c r="C2671" s="192" t="str">
        <f t="shared" si="1154"/>
        <v>PCS</v>
      </c>
      <c r="D2671" s="280">
        <f t="shared" si="1154"/>
        <v>1</v>
      </c>
      <c r="E2671" s="301" t="str">
        <f t="shared" si="1154"/>
        <v>CRAYON / OIL PASTEL KENKO 12W GARDEN</v>
      </c>
      <c r="F2671" s="105"/>
      <c r="G2671" s="106"/>
      <c r="H2671" s="107">
        <f t="shared" ref="H2671:J2671" si="1155">H2633</f>
        <v>12000</v>
      </c>
      <c r="I2671" s="108">
        <f t="shared" si="1155"/>
        <v>0.13</v>
      </c>
      <c r="J2671" s="108">
        <f t="shared" si="1155"/>
        <v>0</v>
      </c>
      <c r="K2671" s="109">
        <f t="shared" si="1153"/>
        <v>1503360</v>
      </c>
      <c r="L2671" s="98"/>
    </row>
    <row r="2672" spans="1:12" s="5" customFormat="1" ht="14.1" customHeight="1" x14ac:dyDescent="0.25">
      <c r="A2672" s="104">
        <v>3</v>
      </c>
      <c r="B2672" s="192">
        <f t="shared" ref="B2672:E2672" si="1156">B2634</f>
        <v>72</v>
      </c>
      <c r="C2672" s="192" t="str">
        <f t="shared" si="1156"/>
        <v>PCS</v>
      </c>
      <c r="D2672" s="280">
        <f t="shared" si="1156"/>
        <v>1</v>
      </c>
      <c r="E2672" s="301" t="str">
        <f t="shared" si="1156"/>
        <v>CRAYON / OIL PASTEL KENKO 18W GARDEN</v>
      </c>
      <c r="F2672" s="105"/>
      <c r="G2672" s="106"/>
      <c r="H2672" s="107">
        <f t="shared" ref="H2672:J2672" si="1157">H2634</f>
        <v>21500</v>
      </c>
      <c r="I2672" s="108">
        <f t="shared" si="1157"/>
        <v>0.13</v>
      </c>
      <c r="J2672" s="108">
        <f t="shared" si="1157"/>
        <v>0</v>
      </c>
      <c r="K2672" s="109">
        <f t="shared" si="1153"/>
        <v>1346760</v>
      </c>
      <c r="L2672" s="98"/>
    </row>
    <row r="2673" spans="1:12" s="5" customFormat="1" ht="14.1" customHeight="1" x14ac:dyDescent="0.25">
      <c r="A2673" s="104">
        <v>4</v>
      </c>
      <c r="B2673" s="192">
        <f t="shared" ref="B2673:E2673" si="1158">B2635</f>
        <v>480</v>
      </c>
      <c r="C2673" s="192" t="str">
        <f t="shared" si="1158"/>
        <v>PCS</v>
      </c>
      <c r="D2673" s="280">
        <f t="shared" si="1158"/>
        <v>1</v>
      </c>
      <c r="E2673" s="301" t="str">
        <f t="shared" si="1158"/>
        <v>DOUBLE TAPE KENKO 12 MM - BLUE CORE (1/2")</v>
      </c>
      <c r="F2673" s="105"/>
      <c r="G2673" s="106"/>
      <c r="H2673" s="107">
        <f t="shared" ref="H2673:J2673" si="1159">H2635</f>
        <v>2450</v>
      </c>
      <c r="I2673" s="108">
        <f t="shared" si="1159"/>
        <v>0.13</v>
      </c>
      <c r="J2673" s="108">
        <f t="shared" si="1159"/>
        <v>0</v>
      </c>
      <c r="K2673" s="109">
        <f t="shared" si="1153"/>
        <v>1023120</v>
      </c>
      <c r="L2673" s="98"/>
    </row>
    <row r="2674" spans="1:12" s="5" customFormat="1" ht="14.1" customHeight="1" x14ac:dyDescent="0.25">
      <c r="A2674" s="104">
        <v>5</v>
      </c>
      <c r="B2674" s="192">
        <f t="shared" ref="B2674:E2674" si="1160">B2636</f>
        <v>10</v>
      </c>
      <c r="C2674" s="192" t="str">
        <f t="shared" si="1160"/>
        <v>LSN</v>
      </c>
      <c r="D2674" s="280">
        <f t="shared" si="1160"/>
        <v>0</v>
      </c>
      <c r="E2674" s="301" t="str">
        <f t="shared" si="1160"/>
        <v>CORRECTION TAPE KENKO CT-634N (8M x 5MM)</v>
      </c>
      <c r="F2674" s="105"/>
      <c r="G2674" s="106"/>
      <c r="H2674" s="107">
        <f t="shared" ref="H2674:J2674" si="1161">H2636</f>
        <v>54000</v>
      </c>
      <c r="I2674" s="108">
        <f t="shared" si="1161"/>
        <v>0.13</v>
      </c>
      <c r="J2674" s="108">
        <f t="shared" si="1161"/>
        <v>0</v>
      </c>
      <c r="K2674" s="109">
        <f t="shared" si="1153"/>
        <v>469800</v>
      </c>
      <c r="L2674" s="98"/>
    </row>
    <row r="2675" spans="1:12" s="5" customFormat="1" ht="14.1" customHeight="1" x14ac:dyDescent="0.25">
      <c r="A2675" s="104">
        <v>6</v>
      </c>
      <c r="B2675" s="192">
        <f t="shared" ref="B2675:E2675" si="1162">B2637</f>
        <v>10</v>
      </c>
      <c r="C2675" s="192" t="str">
        <f t="shared" si="1162"/>
        <v>LSN</v>
      </c>
      <c r="D2675" s="280">
        <f t="shared" si="1162"/>
        <v>0</v>
      </c>
      <c r="E2675" s="301" t="str">
        <f t="shared" si="1162"/>
        <v>CORRECTION TAPE KENKO CT-802N (8M x 5MM)</v>
      </c>
      <c r="F2675" s="105"/>
      <c r="G2675" s="106"/>
      <c r="H2675" s="107">
        <f t="shared" ref="H2675:J2675" si="1163">H2637</f>
        <v>51000</v>
      </c>
      <c r="I2675" s="108">
        <f t="shared" si="1163"/>
        <v>0.13</v>
      </c>
      <c r="J2675" s="108">
        <f t="shared" si="1163"/>
        <v>0</v>
      </c>
      <c r="K2675" s="109">
        <f t="shared" si="1153"/>
        <v>443700</v>
      </c>
      <c r="L2675" s="98"/>
    </row>
    <row r="2676" spans="1:12" s="5" customFormat="1" ht="14.1" customHeight="1" x14ac:dyDescent="0.25">
      <c r="A2676" s="104">
        <v>7</v>
      </c>
      <c r="B2676" s="192">
        <f t="shared" ref="B2676:E2676" si="1164">B2638</f>
        <v>10</v>
      </c>
      <c r="C2676" s="192" t="str">
        <f t="shared" si="1164"/>
        <v>LSN</v>
      </c>
      <c r="D2676" s="280">
        <f t="shared" si="1164"/>
        <v>0</v>
      </c>
      <c r="E2676" s="301" t="str">
        <f t="shared" si="1164"/>
        <v>CORRECTION TAPE KENKO CT-902P (12M x 5MM) TRANSPARAN</v>
      </c>
      <c r="F2676" s="105"/>
      <c r="G2676" s="106"/>
      <c r="H2676" s="107">
        <f t="shared" ref="H2676:J2676" si="1165">H2638</f>
        <v>60000</v>
      </c>
      <c r="I2676" s="108">
        <f t="shared" si="1165"/>
        <v>0.13</v>
      </c>
      <c r="J2676" s="108">
        <f t="shared" si="1165"/>
        <v>0</v>
      </c>
      <c r="K2676" s="109">
        <f t="shared" si="1153"/>
        <v>522000</v>
      </c>
      <c r="L2676" s="98"/>
    </row>
    <row r="2677" spans="1:12" s="5" customFormat="1" ht="14.1" customHeight="1" x14ac:dyDescent="0.25">
      <c r="A2677" s="104">
        <v>8</v>
      </c>
      <c r="B2677" s="192">
        <f t="shared" ref="B2677:E2677" si="1166">B2639</f>
        <v>0</v>
      </c>
      <c r="C2677" s="192">
        <f t="shared" si="1166"/>
        <v>0</v>
      </c>
      <c r="D2677" s="280">
        <f t="shared" si="1166"/>
        <v>0</v>
      </c>
      <c r="E2677" s="301">
        <f t="shared" si="1166"/>
        <v>0</v>
      </c>
      <c r="F2677" s="105"/>
      <c r="G2677" s="106"/>
      <c r="H2677" s="107">
        <f t="shared" ref="H2677:J2677" si="1167">H2639</f>
        <v>0</v>
      </c>
      <c r="I2677" s="108">
        <f t="shared" si="1167"/>
        <v>0</v>
      </c>
      <c r="J2677" s="108">
        <f t="shared" si="1167"/>
        <v>0</v>
      </c>
      <c r="K2677" s="109">
        <f t="shared" si="1153"/>
        <v>0</v>
      </c>
      <c r="L2677" s="98"/>
    </row>
    <row r="2678" spans="1:12" s="5" customFormat="1" ht="14.1" customHeight="1" x14ac:dyDescent="0.25">
      <c r="A2678" s="104">
        <v>9</v>
      </c>
      <c r="B2678" s="192">
        <f t="shared" ref="B2678:E2678" si="1168">B2640</f>
        <v>0</v>
      </c>
      <c r="C2678" s="192">
        <f t="shared" si="1168"/>
        <v>0</v>
      </c>
      <c r="D2678" s="280">
        <f t="shared" si="1168"/>
        <v>0</v>
      </c>
      <c r="E2678" s="301">
        <f t="shared" si="1168"/>
        <v>0</v>
      </c>
      <c r="F2678" s="105"/>
      <c r="G2678" s="106"/>
      <c r="H2678" s="107">
        <f t="shared" ref="H2678:J2678" si="1169">H2640</f>
        <v>0</v>
      </c>
      <c r="I2678" s="108">
        <f t="shared" si="1169"/>
        <v>0</v>
      </c>
      <c r="J2678" s="108">
        <f t="shared" si="1169"/>
        <v>0</v>
      </c>
      <c r="K2678" s="109">
        <f t="shared" si="1153"/>
        <v>0</v>
      </c>
      <c r="L2678" s="98"/>
    </row>
    <row r="2679" spans="1:12" s="5" customFormat="1" ht="14.1" customHeight="1" x14ac:dyDescent="0.25">
      <c r="A2679" s="104">
        <v>10</v>
      </c>
      <c r="B2679" s="192">
        <f t="shared" ref="B2679:E2679" si="1170">B2641</f>
        <v>0</v>
      </c>
      <c r="C2679" s="192">
        <f t="shared" si="1170"/>
        <v>0</v>
      </c>
      <c r="D2679" s="280">
        <f t="shared" si="1170"/>
        <v>0</v>
      </c>
      <c r="E2679" s="301">
        <f t="shared" si="1170"/>
        <v>0</v>
      </c>
      <c r="F2679" s="105"/>
      <c r="G2679" s="106"/>
      <c r="H2679" s="107">
        <f t="shared" ref="H2679:J2679" si="1171">H2641</f>
        <v>0</v>
      </c>
      <c r="I2679" s="108">
        <f t="shared" si="1171"/>
        <v>0</v>
      </c>
      <c r="J2679" s="108">
        <f t="shared" si="1171"/>
        <v>0</v>
      </c>
      <c r="K2679" s="109">
        <f t="shared" si="1153"/>
        <v>0</v>
      </c>
      <c r="L2679" s="98"/>
    </row>
    <row r="2680" spans="1:12" s="5" customFormat="1" ht="14.1" customHeight="1" x14ac:dyDescent="0.25">
      <c r="A2680" s="104">
        <v>11</v>
      </c>
      <c r="B2680" s="192">
        <f t="shared" ref="B2680:E2680" si="1172">B2642</f>
        <v>0</v>
      </c>
      <c r="C2680" s="192">
        <f t="shared" si="1172"/>
        <v>0</v>
      </c>
      <c r="D2680" s="280">
        <f t="shared" si="1172"/>
        <v>0</v>
      </c>
      <c r="E2680" s="301">
        <f t="shared" si="1172"/>
        <v>0</v>
      </c>
      <c r="F2680" s="105"/>
      <c r="G2680" s="106"/>
      <c r="H2680" s="107">
        <f t="shared" ref="H2680:J2680" si="1173">H2642</f>
        <v>0</v>
      </c>
      <c r="I2680" s="108">
        <f t="shared" si="1173"/>
        <v>0</v>
      </c>
      <c r="J2680" s="108">
        <f t="shared" si="1173"/>
        <v>0</v>
      </c>
      <c r="K2680" s="109">
        <f t="shared" si="1153"/>
        <v>0</v>
      </c>
      <c r="L2680" s="98"/>
    </row>
    <row r="2681" spans="1:12" s="5" customFormat="1" ht="14.1" customHeight="1" x14ac:dyDescent="0.25">
      <c r="A2681" s="104">
        <v>12</v>
      </c>
      <c r="B2681" s="192">
        <f t="shared" ref="B2681:E2681" si="1174">B2643</f>
        <v>0</v>
      </c>
      <c r="C2681" s="192">
        <f t="shared" si="1174"/>
        <v>0</v>
      </c>
      <c r="D2681" s="280">
        <f t="shared" si="1174"/>
        <v>0</v>
      </c>
      <c r="E2681" s="301">
        <f t="shared" si="1174"/>
        <v>0</v>
      </c>
      <c r="F2681" s="105"/>
      <c r="G2681" s="106"/>
      <c r="H2681" s="107">
        <f t="shared" ref="H2681:J2681" si="1175">H2643</f>
        <v>0</v>
      </c>
      <c r="I2681" s="108">
        <f t="shared" si="1175"/>
        <v>0</v>
      </c>
      <c r="J2681" s="108">
        <f t="shared" si="1175"/>
        <v>0</v>
      </c>
      <c r="K2681" s="109">
        <f t="shared" si="1153"/>
        <v>0</v>
      </c>
      <c r="L2681" s="98"/>
    </row>
    <row r="2682" spans="1:12" s="5" customFormat="1" ht="14.1" customHeight="1" x14ac:dyDescent="0.25">
      <c r="A2682" s="104">
        <v>13</v>
      </c>
      <c r="B2682" s="192">
        <f t="shared" ref="B2682:E2682" si="1176">B2644</f>
        <v>0</v>
      </c>
      <c r="C2682" s="192">
        <f t="shared" si="1176"/>
        <v>0</v>
      </c>
      <c r="D2682" s="280">
        <f t="shared" si="1176"/>
        <v>0</v>
      </c>
      <c r="E2682" s="301">
        <f t="shared" si="1176"/>
        <v>0</v>
      </c>
      <c r="F2682" s="105"/>
      <c r="G2682" s="106"/>
      <c r="H2682" s="107">
        <f t="shared" ref="H2682:J2682" si="1177">H2644</f>
        <v>0</v>
      </c>
      <c r="I2682" s="108">
        <f t="shared" si="1177"/>
        <v>0</v>
      </c>
      <c r="J2682" s="108">
        <f t="shared" si="1177"/>
        <v>0</v>
      </c>
      <c r="K2682" s="109">
        <f t="shared" si="1153"/>
        <v>0</v>
      </c>
      <c r="L2682" s="98"/>
    </row>
    <row r="2683" spans="1:12" s="5" customFormat="1" ht="14.1" customHeight="1" x14ac:dyDescent="0.25">
      <c r="A2683" s="104">
        <v>14</v>
      </c>
      <c r="B2683" s="192">
        <f t="shared" ref="B2683:E2683" si="1178">B2645</f>
        <v>0</v>
      </c>
      <c r="C2683" s="192">
        <f t="shared" si="1178"/>
        <v>0</v>
      </c>
      <c r="D2683" s="280">
        <f t="shared" si="1178"/>
        <v>0</v>
      </c>
      <c r="E2683" s="301">
        <f t="shared" si="1178"/>
        <v>0</v>
      </c>
      <c r="F2683" s="105"/>
      <c r="G2683" s="106"/>
      <c r="H2683" s="107">
        <f t="shared" ref="H2683:J2683" si="1179">H2645</f>
        <v>0</v>
      </c>
      <c r="I2683" s="108">
        <f t="shared" si="1179"/>
        <v>0</v>
      </c>
      <c r="J2683" s="108">
        <f t="shared" si="1179"/>
        <v>0</v>
      </c>
      <c r="K2683" s="109">
        <f t="shared" si="1153"/>
        <v>0</v>
      </c>
      <c r="L2683" s="98"/>
    </row>
    <row r="2684" spans="1:12" s="5" customFormat="1" ht="14.1" customHeight="1" x14ac:dyDescent="0.25">
      <c r="A2684" s="104">
        <v>15</v>
      </c>
      <c r="B2684" s="192">
        <f t="shared" ref="B2684:E2684" si="1180">B2646</f>
        <v>0</v>
      </c>
      <c r="C2684" s="192">
        <f t="shared" si="1180"/>
        <v>0</v>
      </c>
      <c r="D2684" s="280">
        <f t="shared" si="1180"/>
        <v>0</v>
      </c>
      <c r="E2684" s="301">
        <f t="shared" si="1180"/>
        <v>0</v>
      </c>
      <c r="F2684" s="105"/>
      <c r="G2684" s="106"/>
      <c r="H2684" s="107">
        <f t="shared" ref="H2684:J2684" si="1181">H2646</f>
        <v>0</v>
      </c>
      <c r="I2684" s="108">
        <f t="shared" si="1181"/>
        <v>0</v>
      </c>
      <c r="J2684" s="108">
        <f t="shared" si="1181"/>
        <v>0</v>
      </c>
      <c r="K2684" s="109">
        <f t="shared" si="1153"/>
        <v>0</v>
      </c>
      <c r="L2684" s="98"/>
    </row>
    <row r="2685" spans="1:12" s="5" customFormat="1" ht="14.1" customHeight="1" x14ac:dyDescent="0.25">
      <c r="A2685" s="104">
        <v>16</v>
      </c>
      <c r="B2685" s="192">
        <f t="shared" ref="B2685:E2685" si="1182">B2647</f>
        <v>0</v>
      </c>
      <c r="C2685" s="192">
        <f t="shared" si="1182"/>
        <v>0</v>
      </c>
      <c r="D2685" s="280">
        <f t="shared" si="1182"/>
        <v>0</v>
      </c>
      <c r="E2685" s="301">
        <f t="shared" si="1182"/>
        <v>0</v>
      </c>
      <c r="F2685" s="105"/>
      <c r="G2685" s="106"/>
      <c r="H2685" s="107">
        <f t="shared" ref="H2685:J2685" si="1183">H2647</f>
        <v>0</v>
      </c>
      <c r="I2685" s="108">
        <f t="shared" si="1183"/>
        <v>0</v>
      </c>
      <c r="J2685" s="108">
        <f t="shared" si="1183"/>
        <v>0</v>
      </c>
      <c r="K2685" s="109">
        <f t="shared" si="1153"/>
        <v>0</v>
      </c>
      <c r="L2685" s="98"/>
    </row>
    <row r="2686" spans="1:12" s="5" customFormat="1" ht="9.9499999999999993" customHeight="1" x14ac:dyDescent="0.25">
      <c r="A2686" s="81"/>
      <c r="B2686" s="215"/>
      <c r="C2686" s="215"/>
      <c r="D2686" s="281"/>
      <c r="E2686" s="303"/>
      <c r="F2686" s="110"/>
      <c r="G2686" s="111"/>
      <c r="H2686" s="112"/>
      <c r="I2686" s="113"/>
      <c r="J2686" s="113"/>
      <c r="K2686" s="114"/>
      <c r="L2686" s="98"/>
    </row>
    <row r="2687" spans="1:12" s="5" customFormat="1" ht="5.0999999999999996" customHeight="1" x14ac:dyDescent="0.25">
      <c r="A2687" s="81"/>
      <c r="B2687" s="216"/>
      <c r="C2687" s="216"/>
      <c r="D2687" s="221"/>
      <c r="E2687" s="304"/>
      <c r="F2687" s="116"/>
      <c r="G2687" s="116"/>
      <c r="H2687" s="116"/>
      <c r="I2687" s="117"/>
      <c r="J2687" s="361"/>
      <c r="K2687" s="362"/>
      <c r="L2687" s="82"/>
    </row>
    <row r="2688" spans="1:12" s="5" customFormat="1" ht="16.5" customHeight="1" x14ac:dyDescent="0.3">
      <c r="A2688" s="81"/>
      <c r="B2688" s="217"/>
      <c r="C2688" s="217"/>
      <c r="D2688" s="263"/>
      <c r="E2688" s="300"/>
      <c r="F2688" s="82"/>
      <c r="G2688" s="82"/>
      <c r="H2688" s="82"/>
      <c r="I2688" s="118" t="s">
        <v>14</v>
      </c>
      <c r="J2688" s="363">
        <f>SUM(K2670:K2685)</f>
        <v>8879220</v>
      </c>
      <c r="K2688" s="364"/>
      <c r="L2688" s="98"/>
    </row>
    <row r="2689" spans="1:12" s="5" customFormat="1" ht="5.0999999999999996" customHeight="1" x14ac:dyDescent="0.3">
      <c r="A2689" s="81"/>
      <c r="B2689" s="217"/>
      <c r="C2689" s="217"/>
      <c r="D2689" s="263"/>
      <c r="E2689" s="300"/>
      <c r="F2689" s="82"/>
      <c r="G2689" s="82"/>
      <c r="H2689" s="82"/>
      <c r="I2689" s="119"/>
      <c r="J2689" s="365"/>
      <c r="K2689" s="365"/>
      <c r="L2689" s="82"/>
    </row>
    <row r="2690" spans="1:12" s="5" customFormat="1" ht="16.5" customHeight="1" x14ac:dyDescent="0.3">
      <c r="A2690" s="81"/>
      <c r="B2690" s="217"/>
      <c r="C2690" s="217"/>
      <c r="D2690" s="263"/>
      <c r="E2690" s="300"/>
      <c r="F2690" s="82"/>
      <c r="G2690" s="82"/>
      <c r="H2690" s="82"/>
      <c r="I2690" s="118" t="s">
        <v>15</v>
      </c>
      <c r="J2690" s="120">
        <f>J2652</f>
        <v>0</v>
      </c>
      <c r="K2690" s="121">
        <f>J2688*J2690</f>
        <v>0</v>
      </c>
      <c r="L2690" s="122"/>
    </row>
    <row r="2691" spans="1:12" s="5" customFormat="1" ht="5.0999999999999996" customHeight="1" x14ac:dyDescent="0.3">
      <c r="A2691" s="81"/>
      <c r="B2691" s="217"/>
      <c r="C2691" s="217"/>
      <c r="D2691" s="263"/>
      <c r="E2691" s="300"/>
      <c r="F2691" s="82"/>
      <c r="G2691" s="82"/>
      <c r="H2691" s="82"/>
      <c r="I2691" s="119"/>
      <c r="J2691" s="362"/>
      <c r="K2691" s="362"/>
      <c r="L2691" s="82"/>
    </row>
    <row r="2692" spans="1:12" s="5" customFormat="1" ht="16.5" customHeight="1" x14ac:dyDescent="0.3">
      <c r="A2692" s="81"/>
      <c r="B2692" s="218" t="s">
        <v>16</v>
      </c>
      <c r="C2692" s="218"/>
      <c r="D2692" s="263"/>
      <c r="E2692" s="300" t="s">
        <v>17</v>
      </c>
      <c r="F2692" s="82"/>
      <c r="G2692" s="82"/>
      <c r="H2692" s="82"/>
      <c r="I2692" s="118" t="s">
        <v>27</v>
      </c>
      <c r="J2692" s="366">
        <f>((J2688/1.11)+(K2690/1.11))*11%</f>
        <v>879922.70270270272</v>
      </c>
      <c r="K2692" s="367"/>
      <c r="L2692" s="123"/>
    </row>
    <row r="2693" spans="1:12" s="5" customFormat="1" ht="5.0999999999999996" customHeight="1" x14ac:dyDescent="0.3">
      <c r="A2693" s="81"/>
      <c r="B2693" s="217"/>
      <c r="C2693" s="217"/>
      <c r="D2693" s="263"/>
      <c r="E2693" s="300"/>
      <c r="F2693" s="82"/>
      <c r="G2693" s="82"/>
      <c r="H2693" s="82"/>
      <c r="I2693" s="119"/>
      <c r="J2693" s="362"/>
      <c r="K2693" s="362"/>
      <c r="L2693" s="82"/>
    </row>
    <row r="2694" spans="1:12" s="5" customFormat="1" ht="16.5" customHeight="1" x14ac:dyDescent="0.3">
      <c r="A2694" s="81"/>
      <c r="B2694" s="219"/>
      <c r="C2694" s="247"/>
      <c r="D2694" s="263"/>
      <c r="E2694" s="300"/>
      <c r="F2694" s="82"/>
      <c r="G2694" s="82"/>
      <c r="H2694" s="82"/>
      <c r="I2694" s="118" t="s">
        <v>18</v>
      </c>
      <c r="J2694" s="124"/>
      <c r="K2694" s="125">
        <f>J2688-K2690</f>
        <v>8879220</v>
      </c>
      <c r="L2694" s="123"/>
    </row>
    <row r="2695" spans="1:12" s="5" customFormat="1" ht="7.5" customHeight="1" x14ac:dyDescent="0.25">
      <c r="A2695" s="126"/>
      <c r="B2695" s="220"/>
      <c r="C2695" s="220"/>
      <c r="D2695" s="221"/>
      <c r="E2695" s="305"/>
      <c r="F2695" s="319"/>
      <c r="G2695" s="82"/>
      <c r="H2695" s="82"/>
      <c r="I2695" s="128"/>
      <c r="J2695" s="127"/>
      <c r="K2695" s="319"/>
      <c r="L2695" s="116"/>
    </row>
    <row r="2696" spans="1:12" s="5" customFormat="1" ht="13.5" customHeight="1" x14ac:dyDescent="0.25">
      <c r="A2696" s="81"/>
      <c r="B2696" s="221" t="s">
        <v>19</v>
      </c>
      <c r="C2696" s="220"/>
      <c r="D2696" s="221"/>
      <c r="E2696" s="300"/>
      <c r="F2696" s="82"/>
      <c r="G2696" s="82"/>
      <c r="H2696" s="187"/>
      <c r="I2696" s="188" t="s">
        <v>29</v>
      </c>
      <c r="J2696" s="368" t="str">
        <f>J2658</f>
        <v>NOVI / CONDRO</v>
      </c>
      <c r="K2696" s="369"/>
      <c r="L2696" s="82"/>
    </row>
    <row r="2697" spans="1:12" s="5" customFormat="1" ht="13.5" customHeight="1" x14ac:dyDescent="0.25">
      <c r="A2697" s="126"/>
      <c r="B2697" s="222"/>
      <c r="C2697" s="248"/>
      <c r="D2697" s="221"/>
      <c r="E2697" s="300"/>
      <c r="F2697" s="82"/>
      <c r="G2697" s="82"/>
      <c r="H2697" s="187"/>
      <c r="I2697" s="189" t="s">
        <v>28</v>
      </c>
      <c r="J2697" s="368" t="str">
        <f>J2659</f>
        <v xml:space="preserve"> </v>
      </c>
      <c r="K2697" s="369"/>
      <c r="L2697" s="116"/>
    </row>
    <row r="2698" spans="1:12" s="5" customFormat="1" ht="7.5" customHeight="1" x14ac:dyDescent="0.25">
      <c r="A2698" s="126"/>
      <c r="B2698" s="222"/>
      <c r="C2698" s="248"/>
      <c r="D2698" s="221"/>
      <c r="E2698" s="300"/>
      <c r="F2698" s="82"/>
      <c r="G2698" s="82"/>
      <c r="H2698" s="187"/>
      <c r="I2698" s="189"/>
      <c r="J2698" s="191"/>
      <c r="K2698" s="191"/>
      <c r="L2698" s="116"/>
    </row>
    <row r="2699" spans="1:12" ht="7.5" customHeight="1" x14ac:dyDescent="0.25">
      <c r="A2699" s="129"/>
      <c r="B2699" s="223"/>
      <c r="C2699" s="223"/>
      <c r="D2699" s="266"/>
      <c r="E2699" s="306"/>
      <c r="F2699" s="130"/>
      <c r="G2699" s="130"/>
      <c r="H2699" s="130"/>
      <c r="I2699" s="131"/>
      <c r="J2699" s="131"/>
      <c r="K2699" s="130"/>
      <c r="L2699" s="130"/>
    </row>
    <row r="2700" spans="1:12" s="5" customFormat="1" ht="16.5" customHeight="1" x14ac:dyDescent="0.3">
      <c r="A2700" s="132"/>
      <c r="B2700" s="224" t="s">
        <v>0</v>
      </c>
      <c r="C2700" s="249"/>
      <c r="D2700" s="282" t="str">
        <f>D2662</f>
        <v>AM</v>
      </c>
      <c r="E2700" s="317">
        <f>E2624</f>
        <v>22090024</v>
      </c>
      <c r="F2700" s="133"/>
      <c r="G2700" s="134" t="s">
        <v>2</v>
      </c>
      <c r="H2700" s="370" t="str">
        <f>H2662</f>
        <v>CV TRINITY CENTRAAL</v>
      </c>
      <c r="I2700" s="370"/>
      <c r="J2700" s="370"/>
      <c r="K2700" s="371"/>
      <c r="L2700" s="135"/>
    </row>
    <row r="2701" spans="1:12" s="5" customFormat="1" ht="7.5" customHeight="1" x14ac:dyDescent="0.3">
      <c r="A2701" s="132"/>
      <c r="B2701" s="225"/>
      <c r="C2701" s="250"/>
      <c r="D2701" s="257"/>
      <c r="E2701" s="308"/>
      <c r="F2701" s="374" t="s">
        <v>3</v>
      </c>
      <c r="G2701" s="136"/>
      <c r="H2701" s="372"/>
      <c r="I2701" s="372"/>
      <c r="J2701" s="372"/>
      <c r="K2701" s="373"/>
      <c r="L2701" s="135"/>
    </row>
    <row r="2702" spans="1:12" s="5" customFormat="1" ht="16.5" customHeight="1" x14ac:dyDescent="0.3">
      <c r="A2702" s="132"/>
      <c r="B2702" s="224" t="s">
        <v>4</v>
      </c>
      <c r="C2702" s="249"/>
      <c r="D2702" s="375">
        <f>D2664</f>
        <v>44821</v>
      </c>
      <c r="E2702" s="376"/>
      <c r="F2702" s="374"/>
      <c r="G2702" s="137"/>
      <c r="H2702" s="377" t="str">
        <f>H2664</f>
        <v xml:space="preserve"> </v>
      </c>
      <c r="I2702" s="377"/>
      <c r="J2702" s="377"/>
      <c r="K2702" s="378"/>
      <c r="L2702" s="137"/>
    </row>
    <row r="2703" spans="1:12" s="5" customFormat="1" ht="7.5" customHeight="1" x14ac:dyDescent="0.3">
      <c r="A2703" s="132"/>
      <c r="B2703" s="225"/>
      <c r="C2703" s="250"/>
      <c r="D2703" s="257"/>
      <c r="E2703" s="308"/>
      <c r="F2703" s="374"/>
      <c r="G2703" s="137"/>
      <c r="H2703" s="379" t="str">
        <f>H2665</f>
        <v>PURWOKERTO</v>
      </c>
      <c r="I2703" s="379"/>
      <c r="J2703" s="379"/>
      <c r="K2703" s="380"/>
      <c r="L2703" s="138"/>
    </row>
    <row r="2704" spans="1:12" s="5" customFormat="1" ht="16.5" customHeight="1" x14ac:dyDescent="0.4">
      <c r="A2704" s="132"/>
      <c r="B2704" s="224" t="s">
        <v>5</v>
      </c>
      <c r="C2704" s="249"/>
      <c r="D2704" s="283" t="str">
        <f>D2666</f>
        <v>KO 1530</v>
      </c>
      <c r="E2704" s="307"/>
      <c r="F2704" s="139"/>
      <c r="G2704" s="140"/>
      <c r="H2704" s="381"/>
      <c r="I2704" s="381"/>
      <c r="J2704" s="381"/>
      <c r="K2704" s="382"/>
      <c r="L2704" s="138"/>
    </row>
    <row r="2705" spans="1:12" s="5" customFormat="1" ht="7.5" customHeight="1" x14ac:dyDescent="0.45">
      <c r="A2705" s="132"/>
      <c r="B2705" s="226"/>
      <c r="C2705" s="251"/>
      <c r="D2705" s="267"/>
      <c r="E2705" s="309"/>
      <c r="F2705" s="141"/>
      <c r="G2705" s="133"/>
      <c r="H2705" s="133"/>
      <c r="I2705" s="142"/>
      <c r="J2705" s="142"/>
      <c r="K2705" s="143"/>
      <c r="L2705" s="133"/>
    </row>
    <row r="2706" spans="1:12" s="5" customFormat="1" ht="14.25" thickBot="1" x14ac:dyDescent="0.3">
      <c r="A2706" s="132"/>
      <c r="B2706" s="227" t="s">
        <v>6</v>
      </c>
      <c r="C2706" s="227" t="s">
        <v>7</v>
      </c>
      <c r="D2706" s="284" t="s">
        <v>8</v>
      </c>
      <c r="E2706" s="268"/>
      <c r="F2706" s="145" t="s">
        <v>9</v>
      </c>
      <c r="G2706" s="146"/>
      <c r="H2706" s="144" t="s">
        <v>10</v>
      </c>
      <c r="I2706" s="147" t="s">
        <v>11</v>
      </c>
      <c r="J2706" s="147" t="s">
        <v>12</v>
      </c>
      <c r="K2706" s="148" t="s">
        <v>13</v>
      </c>
      <c r="L2706" s="149"/>
    </row>
    <row r="2707" spans="1:12" s="5" customFormat="1" ht="9.9499999999999993" customHeight="1" thickTop="1" x14ac:dyDescent="0.25">
      <c r="A2707" s="132"/>
      <c r="B2707" s="228"/>
      <c r="C2707" s="252"/>
      <c r="D2707" s="285"/>
      <c r="E2707" s="269"/>
      <c r="F2707" s="151"/>
      <c r="G2707" s="152"/>
      <c r="H2707" s="150"/>
      <c r="I2707" s="153"/>
      <c r="J2707" s="153"/>
      <c r="K2707" s="154"/>
      <c r="L2707" s="149"/>
    </row>
    <row r="2708" spans="1:12" s="5" customFormat="1" ht="14.1" customHeight="1" x14ac:dyDescent="0.25">
      <c r="A2708" s="155">
        <v>1</v>
      </c>
      <c r="B2708" s="193">
        <f t="shared" ref="B2708:D2708" si="1184">B2670</f>
        <v>72</v>
      </c>
      <c r="C2708" s="193" t="str">
        <f t="shared" si="1184"/>
        <v>LSN</v>
      </c>
      <c r="D2708" s="286">
        <f t="shared" si="1184"/>
        <v>1</v>
      </c>
      <c r="E2708" s="310" t="str">
        <f>E2632</f>
        <v>CORRECTION FLUID KENKO KE-823M</v>
      </c>
      <c r="F2708" s="156"/>
      <c r="G2708" s="157"/>
      <c r="H2708" s="158">
        <f t="shared" ref="H2708:J2708" si="1185">H2670</f>
        <v>57000</v>
      </c>
      <c r="I2708" s="159">
        <f t="shared" si="1185"/>
        <v>0.13</v>
      </c>
      <c r="J2708" s="159">
        <f t="shared" si="1185"/>
        <v>0</v>
      </c>
      <c r="K2708" s="160">
        <f t="shared" ref="K2708:K2723" si="1186">(B2708*H2708-((B2708*H2708)*I2708))-((B2708*H2708-((B2708*H2708)*I2708))*J2708)</f>
        <v>3570480</v>
      </c>
      <c r="L2708" s="149"/>
    </row>
    <row r="2709" spans="1:12" s="5" customFormat="1" ht="14.1" customHeight="1" x14ac:dyDescent="0.25">
      <c r="A2709" s="155">
        <v>2</v>
      </c>
      <c r="B2709" s="193">
        <f t="shared" ref="B2709:D2709" si="1187">B2671</f>
        <v>144</v>
      </c>
      <c r="C2709" s="193" t="str">
        <f t="shared" si="1187"/>
        <v>PCS</v>
      </c>
      <c r="D2709" s="286">
        <f t="shared" si="1187"/>
        <v>1</v>
      </c>
      <c r="E2709" s="310" t="str">
        <f t="shared" ref="E2709:E2723" si="1188">E2633</f>
        <v>CRAYON / OIL PASTEL KENKO 12W GARDEN</v>
      </c>
      <c r="F2709" s="156"/>
      <c r="G2709" s="157"/>
      <c r="H2709" s="158">
        <f t="shared" ref="H2709:J2709" si="1189">H2671</f>
        <v>12000</v>
      </c>
      <c r="I2709" s="159">
        <f t="shared" si="1189"/>
        <v>0.13</v>
      </c>
      <c r="J2709" s="159">
        <f t="shared" si="1189"/>
        <v>0</v>
      </c>
      <c r="K2709" s="160">
        <f t="shared" si="1186"/>
        <v>1503360</v>
      </c>
      <c r="L2709" s="149"/>
    </row>
    <row r="2710" spans="1:12" s="5" customFormat="1" ht="14.1" customHeight="1" x14ac:dyDescent="0.25">
      <c r="A2710" s="155">
        <v>3</v>
      </c>
      <c r="B2710" s="193">
        <f t="shared" ref="B2710:D2710" si="1190">B2672</f>
        <v>72</v>
      </c>
      <c r="C2710" s="193" t="str">
        <f t="shared" si="1190"/>
        <v>PCS</v>
      </c>
      <c r="D2710" s="286">
        <f t="shared" si="1190"/>
        <v>1</v>
      </c>
      <c r="E2710" s="310" t="str">
        <f t="shared" si="1188"/>
        <v>CRAYON / OIL PASTEL KENKO 18W GARDEN</v>
      </c>
      <c r="F2710" s="156"/>
      <c r="G2710" s="157"/>
      <c r="H2710" s="158">
        <f t="shared" ref="H2710:J2710" si="1191">H2672</f>
        <v>21500</v>
      </c>
      <c r="I2710" s="159">
        <f t="shared" si="1191"/>
        <v>0.13</v>
      </c>
      <c r="J2710" s="159">
        <f t="shared" si="1191"/>
        <v>0</v>
      </c>
      <c r="K2710" s="160">
        <f t="shared" si="1186"/>
        <v>1346760</v>
      </c>
      <c r="L2710" s="149"/>
    </row>
    <row r="2711" spans="1:12" s="5" customFormat="1" ht="14.1" customHeight="1" x14ac:dyDescent="0.25">
      <c r="A2711" s="155">
        <v>4</v>
      </c>
      <c r="B2711" s="193">
        <f t="shared" ref="B2711:D2711" si="1192">B2673</f>
        <v>480</v>
      </c>
      <c r="C2711" s="193" t="str">
        <f t="shared" si="1192"/>
        <v>PCS</v>
      </c>
      <c r="D2711" s="286">
        <f t="shared" si="1192"/>
        <v>1</v>
      </c>
      <c r="E2711" s="310" t="str">
        <f t="shared" si="1188"/>
        <v>DOUBLE TAPE KENKO 12 MM - BLUE CORE (1/2")</v>
      </c>
      <c r="F2711" s="156"/>
      <c r="G2711" s="157"/>
      <c r="H2711" s="158">
        <f t="shared" ref="H2711:J2711" si="1193">H2673</f>
        <v>2450</v>
      </c>
      <c r="I2711" s="159">
        <f t="shared" si="1193"/>
        <v>0.13</v>
      </c>
      <c r="J2711" s="159">
        <f t="shared" si="1193"/>
        <v>0</v>
      </c>
      <c r="K2711" s="160">
        <f t="shared" si="1186"/>
        <v>1023120</v>
      </c>
      <c r="L2711" s="149"/>
    </row>
    <row r="2712" spans="1:12" s="5" customFormat="1" ht="14.1" customHeight="1" x14ac:dyDescent="0.25">
      <c r="A2712" s="155">
        <v>5</v>
      </c>
      <c r="B2712" s="193">
        <f t="shared" ref="B2712:D2712" si="1194">B2674</f>
        <v>10</v>
      </c>
      <c r="C2712" s="193" t="str">
        <f t="shared" si="1194"/>
        <v>LSN</v>
      </c>
      <c r="D2712" s="286">
        <f t="shared" si="1194"/>
        <v>0</v>
      </c>
      <c r="E2712" s="310" t="str">
        <f t="shared" si="1188"/>
        <v>CORRECTION TAPE KENKO CT-634N (8M x 5MM)</v>
      </c>
      <c r="F2712" s="156"/>
      <c r="G2712" s="157"/>
      <c r="H2712" s="158">
        <f t="shared" ref="H2712:J2712" si="1195">H2674</f>
        <v>54000</v>
      </c>
      <c r="I2712" s="159">
        <f t="shared" si="1195"/>
        <v>0.13</v>
      </c>
      <c r="J2712" s="159">
        <f t="shared" si="1195"/>
        <v>0</v>
      </c>
      <c r="K2712" s="160">
        <f t="shared" si="1186"/>
        <v>469800</v>
      </c>
      <c r="L2712" s="149"/>
    </row>
    <row r="2713" spans="1:12" s="5" customFormat="1" ht="14.1" customHeight="1" x14ac:dyDescent="0.25">
      <c r="A2713" s="155">
        <v>6</v>
      </c>
      <c r="B2713" s="193">
        <f t="shared" ref="B2713:D2713" si="1196">B2675</f>
        <v>10</v>
      </c>
      <c r="C2713" s="193" t="str">
        <f t="shared" si="1196"/>
        <v>LSN</v>
      </c>
      <c r="D2713" s="286">
        <f t="shared" si="1196"/>
        <v>0</v>
      </c>
      <c r="E2713" s="310" t="str">
        <f t="shared" si="1188"/>
        <v>CORRECTION TAPE KENKO CT-802N (8M x 5MM)</v>
      </c>
      <c r="F2713" s="156"/>
      <c r="G2713" s="157"/>
      <c r="H2713" s="158">
        <f t="shared" ref="H2713:J2713" si="1197">H2675</f>
        <v>51000</v>
      </c>
      <c r="I2713" s="159">
        <f t="shared" si="1197"/>
        <v>0.13</v>
      </c>
      <c r="J2713" s="159">
        <f t="shared" si="1197"/>
        <v>0</v>
      </c>
      <c r="K2713" s="160">
        <f t="shared" si="1186"/>
        <v>443700</v>
      </c>
      <c r="L2713" s="149"/>
    </row>
    <row r="2714" spans="1:12" s="5" customFormat="1" ht="14.1" customHeight="1" x14ac:dyDescent="0.25">
      <c r="A2714" s="155">
        <v>7</v>
      </c>
      <c r="B2714" s="193">
        <f t="shared" ref="B2714:D2714" si="1198">B2676</f>
        <v>10</v>
      </c>
      <c r="C2714" s="193" t="str">
        <f t="shared" si="1198"/>
        <v>LSN</v>
      </c>
      <c r="D2714" s="286">
        <f t="shared" si="1198"/>
        <v>0</v>
      </c>
      <c r="E2714" s="310" t="str">
        <f t="shared" si="1188"/>
        <v>CORRECTION TAPE KENKO CT-902P (12M x 5MM) TRANSPARAN</v>
      </c>
      <c r="F2714" s="156"/>
      <c r="G2714" s="157"/>
      <c r="H2714" s="158">
        <f t="shared" ref="H2714:J2714" si="1199">H2676</f>
        <v>60000</v>
      </c>
      <c r="I2714" s="159">
        <f t="shared" si="1199"/>
        <v>0.13</v>
      </c>
      <c r="J2714" s="159">
        <f t="shared" si="1199"/>
        <v>0</v>
      </c>
      <c r="K2714" s="160">
        <f t="shared" si="1186"/>
        <v>522000</v>
      </c>
      <c r="L2714" s="149"/>
    </row>
    <row r="2715" spans="1:12" s="5" customFormat="1" ht="14.1" customHeight="1" x14ac:dyDescent="0.25">
      <c r="A2715" s="155">
        <v>8</v>
      </c>
      <c r="B2715" s="193">
        <f t="shared" ref="B2715:D2715" si="1200">B2677</f>
        <v>0</v>
      </c>
      <c r="C2715" s="193">
        <f t="shared" si="1200"/>
        <v>0</v>
      </c>
      <c r="D2715" s="286">
        <f t="shared" si="1200"/>
        <v>0</v>
      </c>
      <c r="E2715" s="310">
        <f t="shared" si="1188"/>
        <v>0</v>
      </c>
      <c r="F2715" s="156"/>
      <c r="G2715" s="157"/>
      <c r="H2715" s="158">
        <f t="shared" ref="H2715:J2715" si="1201">H2677</f>
        <v>0</v>
      </c>
      <c r="I2715" s="159">
        <f t="shared" si="1201"/>
        <v>0</v>
      </c>
      <c r="J2715" s="159">
        <f t="shared" si="1201"/>
        <v>0</v>
      </c>
      <c r="K2715" s="160">
        <f t="shared" si="1186"/>
        <v>0</v>
      </c>
      <c r="L2715" s="149"/>
    </row>
    <row r="2716" spans="1:12" s="5" customFormat="1" ht="14.1" customHeight="1" x14ac:dyDescent="0.25">
      <c r="A2716" s="155">
        <v>9</v>
      </c>
      <c r="B2716" s="193">
        <f t="shared" ref="B2716:D2716" si="1202">B2678</f>
        <v>0</v>
      </c>
      <c r="C2716" s="193">
        <f t="shared" si="1202"/>
        <v>0</v>
      </c>
      <c r="D2716" s="286">
        <f t="shared" si="1202"/>
        <v>0</v>
      </c>
      <c r="E2716" s="310">
        <f t="shared" si="1188"/>
        <v>0</v>
      </c>
      <c r="F2716" s="156"/>
      <c r="G2716" s="157"/>
      <c r="H2716" s="158">
        <f t="shared" ref="H2716:J2716" si="1203">H2678</f>
        <v>0</v>
      </c>
      <c r="I2716" s="159">
        <f t="shared" si="1203"/>
        <v>0</v>
      </c>
      <c r="J2716" s="159">
        <f t="shared" si="1203"/>
        <v>0</v>
      </c>
      <c r="K2716" s="160">
        <f t="shared" si="1186"/>
        <v>0</v>
      </c>
      <c r="L2716" s="149"/>
    </row>
    <row r="2717" spans="1:12" s="5" customFormat="1" ht="14.1" customHeight="1" x14ac:dyDescent="0.25">
      <c r="A2717" s="155">
        <v>10</v>
      </c>
      <c r="B2717" s="193">
        <f t="shared" ref="B2717:D2717" si="1204">B2679</f>
        <v>0</v>
      </c>
      <c r="C2717" s="193">
        <f t="shared" si="1204"/>
        <v>0</v>
      </c>
      <c r="D2717" s="286">
        <f t="shared" si="1204"/>
        <v>0</v>
      </c>
      <c r="E2717" s="310">
        <f t="shared" si="1188"/>
        <v>0</v>
      </c>
      <c r="F2717" s="156"/>
      <c r="G2717" s="157"/>
      <c r="H2717" s="158">
        <f t="shared" ref="H2717:J2717" si="1205">H2679</f>
        <v>0</v>
      </c>
      <c r="I2717" s="159">
        <f t="shared" si="1205"/>
        <v>0</v>
      </c>
      <c r="J2717" s="159">
        <f t="shared" si="1205"/>
        <v>0</v>
      </c>
      <c r="K2717" s="160">
        <f t="shared" si="1186"/>
        <v>0</v>
      </c>
      <c r="L2717" s="149"/>
    </row>
    <row r="2718" spans="1:12" s="5" customFormat="1" ht="14.1" customHeight="1" x14ac:dyDescent="0.25">
      <c r="A2718" s="155">
        <v>11</v>
      </c>
      <c r="B2718" s="193">
        <f t="shared" ref="B2718:D2718" si="1206">B2680</f>
        <v>0</v>
      </c>
      <c r="C2718" s="193">
        <f t="shared" si="1206"/>
        <v>0</v>
      </c>
      <c r="D2718" s="286">
        <f t="shared" si="1206"/>
        <v>0</v>
      </c>
      <c r="E2718" s="310">
        <f t="shared" si="1188"/>
        <v>0</v>
      </c>
      <c r="F2718" s="156"/>
      <c r="G2718" s="157"/>
      <c r="H2718" s="158">
        <f t="shared" ref="H2718:J2718" si="1207">H2680</f>
        <v>0</v>
      </c>
      <c r="I2718" s="159">
        <f t="shared" si="1207"/>
        <v>0</v>
      </c>
      <c r="J2718" s="159">
        <f t="shared" si="1207"/>
        <v>0</v>
      </c>
      <c r="K2718" s="160">
        <f t="shared" si="1186"/>
        <v>0</v>
      </c>
      <c r="L2718" s="149"/>
    </row>
    <row r="2719" spans="1:12" s="5" customFormat="1" ht="14.1" customHeight="1" x14ac:dyDescent="0.25">
      <c r="A2719" s="155">
        <v>12</v>
      </c>
      <c r="B2719" s="193">
        <f t="shared" ref="B2719:D2719" si="1208">B2681</f>
        <v>0</v>
      </c>
      <c r="C2719" s="193">
        <f t="shared" si="1208"/>
        <v>0</v>
      </c>
      <c r="D2719" s="286">
        <f t="shared" si="1208"/>
        <v>0</v>
      </c>
      <c r="E2719" s="310">
        <f t="shared" si="1188"/>
        <v>0</v>
      </c>
      <c r="F2719" s="156"/>
      <c r="G2719" s="157"/>
      <c r="H2719" s="158">
        <f t="shared" ref="H2719:J2719" si="1209">H2681</f>
        <v>0</v>
      </c>
      <c r="I2719" s="159">
        <f t="shared" si="1209"/>
        <v>0</v>
      </c>
      <c r="J2719" s="159">
        <f t="shared" si="1209"/>
        <v>0</v>
      </c>
      <c r="K2719" s="160">
        <f t="shared" si="1186"/>
        <v>0</v>
      </c>
      <c r="L2719" s="149"/>
    </row>
    <row r="2720" spans="1:12" s="5" customFormat="1" ht="14.1" customHeight="1" x14ac:dyDescent="0.25">
      <c r="A2720" s="155">
        <v>13</v>
      </c>
      <c r="B2720" s="193">
        <f t="shared" ref="B2720:D2720" si="1210">B2682</f>
        <v>0</v>
      </c>
      <c r="C2720" s="193">
        <f t="shared" si="1210"/>
        <v>0</v>
      </c>
      <c r="D2720" s="286">
        <f t="shared" si="1210"/>
        <v>0</v>
      </c>
      <c r="E2720" s="310">
        <f t="shared" si="1188"/>
        <v>0</v>
      </c>
      <c r="F2720" s="156"/>
      <c r="G2720" s="157"/>
      <c r="H2720" s="158">
        <f t="shared" ref="H2720:J2720" si="1211">H2682</f>
        <v>0</v>
      </c>
      <c r="I2720" s="159">
        <f t="shared" si="1211"/>
        <v>0</v>
      </c>
      <c r="J2720" s="159">
        <f t="shared" si="1211"/>
        <v>0</v>
      </c>
      <c r="K2720" s="160">
        <f t="shared" si="1186"/>
        <v>0</v>
      </c>
      <c r="L2720" s="149"/>
    </row>
    <row r="2721" spans="1:12" s="5" customFormat="1" ht="14.1" customHeight="1" x14ac:dyDescent="0.25">
      <c r="A2721" s="155">
        <v>14</v>
      </c>
      <c r="B2721" s="193">
        <f t="shared" ref="B2721:D2721" si="1212">B2683</f>
        <v>0</v>
      </c>
      <c r="C2721" s="193">
        <f t="shared" si="1212"/>
        <v>0</v>
      </c>
      <c r="D2721" s="286">
        <f t="shared" si="1212"/>
        <v>0</v>
      </c>
      <c r="E2721" s="310">
        <f t="shared" si="1188"/>
        <v>0</v>
      </c>
      <c r="F2721" s="156"/>
      <c r="G2721" s="157"/>
      <c r="H2721" s="158">
        <f t="shared" ref="H2721:J2721" si="1213">H2683</f>
        <v>0</v>
      </c>
      <c r="I2721" s="159">
        <f t="shared" si="1213"/>
        <v>0</v>
      </c>
      <c r="J2721" s="159">
        <f t="shared" si="1213"/>
        <v>0</v>
      </c>
      <c r="K2721" s="160">
        <f t="shared" si="1186"/>
        <v>0</v>
      </c>
      <c r="L2721" s="149"/>
    </row>
    <row r="2722" spans="1:12" s="5" customFormat="1" ht="14.1" customHeight="1" x14ac:dyDescent="0.25">
      <c r="A2722" s="155">
        <v>15</v>
      </c>
      <c r="B2722" s="193">
        <f t="shared" ref="B2722:D2722" si="1214">B2684</f>
        <v>0</v>
      </c>
      <c r="C2722" s="193">
        <f t="shared" si="1214"/>
        <v>0</v>
      </c>
      <c r="D2722" s="286">
        <f t="shared" si="1214"/>
        <v>0</v>
      </c>
      <c r="E2722" s="310">
        <f t="shared" si="1188"/>
        <v>0</v>
      </c>
      <c r="F2722" s="156"/>
      <c r="G2722" s="157"/>
      <c r="H2722" s="158">
        <f t="shared" ref="H2722:J2722" si="1215">H2684</f>
        <v>0</v>
      </c>
      <c r="I2722" s="159">
        <f t="shared" si="1215"/>
        <v>0</v>
      </c>
      <c r="J2722" s="159">
        <f t="shared" si="1215"/>
        <v>0</v>
      </c>
      <c r="K2722" s="160">
        <f t="shared" si="1186"/>
        <v>0</v>
      </c>
      <c r="L2722" s="149"/>
    </row>
    <row r="2723" spans="1:12" s="5" customFormat="1" ht="14.1" customHeight="1" x14ac:dyDescent="0.25">
      <c r="A2723" s="155">
        <v>16</v>
      </c>
      <c r="B2723" s="193">
        <f t="shared" ref="B2723:D2723" si="1216">B2685</f>
        <v>0</v>
      </c>
      <c r="C2723" s="193">
        <f t="shared" si="1216"/>
        <v>0</v>
      </c>
      <c r="D2723" s="286">
        <f t="shared" si="1216"/>
        <v>0</v>
      </c>
      <c r="E2723" s="310">
        <f t="shared" si="1188"/>
        <v>0</v>
      </c>
      <c r="F2723" s="156"/>
      <c r="G2723" s="157"/>
      <c r="H2723" s="158">
        <f t="shared" ref="H2723:J2723" si="1217">H2685</f>
        <v>0</v>
      </c>
      <c r="I2723" s="159">
        <f t="shared" si="1217"/>
        <v>0</v>
      </c>
      <c r="J2723" s="159">
        <f t="shared" si="1217"/>
        <v>0</v>
      </c>
      <c r="K2723" s="160">
        <f t="shared" si="1186"/>
        <v>0</v>
      </c>
      <c r="L2723" s="149"/>
    </row>
    <row r="2724" spans="1:12" s="5" customFormat="1" ht="9.9499999999999993" customHeight="1" x14ac:dyDescent="0.25">
      <c r="A2724" s="132"/>
      <c r="B2724" s="229"/>
      <c r="C2724" s="229"/>
      <c r="D2724" s="287"/>
      <c r="E2724" s="312"/>
      <c r="F2724" s="161"/>
      <c r="G2724" s="162"/>
      <c r="H2724" s="163"/>
      <c r="I2724" s="164"/>
      <c r="J2724" s="164"/>
      <c r="K2724" s="165"/>
      <c r="L2724" s="149"/>
    </row>
    <row r="2725" spans="1:12" s="5" customFormat="1" ht="5.0999999999999996" customHeight="1" x14ac:dyDescent="0.25">
      <c r="A2725" s="132"/>
      <c r="B2725" s="230"/>
      <c r="C2725" s="230"/>
      <c r="D2725" s="235"/>
      <c r="E2725" s="313"/>
      <c r="F2725" s="167"/>
      <c r="G2725" s="167"/>
      <c r="H2725" s="167"/>
      <c r="I2725" s="168"/>
      <c r="J2725" s="383"/>
      <c r="K2725" s="358"/>
      <c r="L2725" s="133"/>
    </row>
    <row r="2726" spans="1:12" s="5" customFormat="1" ht="16.5" customHeight="1" x14ac:dyDescent="0.3">
      <c r="A2726" s="132"/>
      <c r="B2726" s="231"/>
      <c r="C2726" s="231"/>
      <c r="D2726" s="267"/>
      <c r="E2726" s="309"/>
      <c r="F2726" s="133"/>
      <c r="G2726" s="133"/>
      <c r="H2726" s="133"/>
      <c r="I2726" s="169" t="s">
        <v>14</v>
      </c>
      <c r="J2726" s="384">
        <f>SUM(K2708:K2723)</f>
        <v>8879220</v>
      </c>
      <c r="K2726" s="385"/>
      <c r="L2726" s="149"/>
    </row>
    <row r="2727" spans="1:12" s="5" customFormat="1" ht="5.0999999999999996" customHeight="1" x14ac:dyDescent="0.3">
      <c r="A2727" s="132"/>
      <c r="B2727" s="231"/>
      <c r="C2727" s="231"/>
      <c r="D2727" s="267"/>
      <c r="E2727" s="309"/>
      <c r="F2727" s="133"/>
      <c r="G2727" s="133"/>
      <c r="H2727" s="133"/>
      <c r="I2727" s="170"/>
      <c r="J2727" s="386"/>
      <c r="K2727" s="386"/>
      <c r="L2727" s="133"/>
    </row>
    <row r="2728" spans="1:12" s="5" customFormat="1" ht="16.5" customHeight="1" x14ac:dyDescent="0.3">
      <c r="A2728" s="132"/>
      <c r="B2728" s="231"/>
      <c r="C2728" s="231"/>
      <c r="D2728" s="267"/>
      <c r="E2728" s="309"/>
      <c r="F2728" s="133"/>
      <c r="G2728" s="133"/>
      <c r="H2728" s="133"/>
      <c r="I2728" s="169" t="s">
        <v>15</v>
      </c>
      <c r="J2728" s="171">
        <f>J2690</f>
        <v>0</v>
      </c>
      <c r="K2728" s="172">
        <f>J2726*J2728</f>
        <v>0</v>
      </c>
      <c r="L2728" s="173"/>
    </row>
    <row r="2729" spans="1:12" s="5" customFormat="1" ht="5.0999999999999996" customHeight="1" x14ac:dyDescent="0.3">
      <c r="A2729" s="132"/>
      <c r="B2729" s="231"/>
      <c r="C2729" s="231"/>
      <c r="D2729" s="267"/>
      <c r="E2729" s="309"/>
      <c r="F2729" s="133"/>
      <c r="G2729" s="133"/>
      <c r="H2729" s="133"/>
      <c r="I2729" s="170"/>
      <c r="J2729" s="358"/>
      <c r="K2729" s="358"/>
      <c r="L2729" s="133"/>
    </row>
    <row r="2730" spans="1:12" s="5" customFormat="1" ht="16.5" customHeight="1" x14ac:dyDescent="0.3">
      <c r="A2730" s="132"/>
      <c r="B2730" s="232" t="s">
        <v>16</v>
      </c>
      <c r="C2730" s="232"/>
      <c r="D2730" s="267"/>
      <c r="E2730" s="309" t="s">
        <v>17</v>
      </c>
      <c r="F2730" s="133"/>
      <c r="G2730" s="133"/>
      <c r="H2730" s="133"/>
      <c r="I2730" s="169" t="s">
        <v>27</v>
      </c>
      <c r="J2730" s="356">
        <f>((J2726/1.11)+(K2728/1.11))*11%</f>
        <v>879922.70270270272</v>
      </c>
      <c r="K2730" s="357"/>
      <c r="L2730" s="174"/>
    </row>
    <row r="2731" spans="1:12" s="5" customFormat="1" ht="5.0999999999999996" customHeight="1" x14ac:dyDescent="0.3">
      <c r="A2731" s="132"/>
      <c r="B2731" s="231"/>
      <c r="C2731" s="231"/>
      <c r="D2731" s="267"/>
      <c r="E2731" s="309"/>
      <c r="F2731" s="133"/>
      <c r="G2731" s="133"/>
      <c r="H2731" s="133"/>
      <c r="I2731" s="170"/>
      <c r="J2731" s="358"/>
      <c r="K2731" s="358"/>
      <c r="L2731" s="133"/>
    </row>
    <row r="2732" spans="1:12" s="5" customFormat="1" ht="16.5" customHeight="1" x14ac:dyDescent="0.3">
      <c r="A2732" s="132"/>
      <c r="B2732" s="233"/>
      <c r="C2732" s="253"/>
      <c r="D2732" s="267"/>
      <c r="E2732" s="309"/>
      <c r="F2732" s="133"/>
      <c r="G2732" s="133"/>
      <c r="H2732" s="133"/>
      <c r="I2732" s="169" t="s">
        <v>18</v>
      </c>
      <c r="J2732" s="175"/>
      <c r="K2732" s="176">
        <f>J2726-K2728</f>
        <v>8879220</v>
      </c>
      <c r="L2732" s="174"/>
    </row>
    <row r="2733" spans="1:12" s="5" customFormat="1" ht="7.5" customHeight="1" x14ac:dyDescent="0.25">
      <c r="A2733" s="177"/>
      <c r="B2733" s="234"/>
      <c r="C2733" s="234"/>
      <c r="D2733" s="235"/>
      <c r="E2733" s="314"/>
      <c r="F2733" s="318"/>
      <c r="G2733" s="133"/>
      <c r="H2733" s="133"/>
      <c r="I2733" s="179"/>
      <c r="J2733" s="178"/>
      <c r="K2733" s="318"/>
      <c r="L2733" s="167"/>
    </row>
    <row r="2734" spans="1:12" s="5" customFormat="1" ht="13.5" customHeight="1" x14ac:dyDescent="0.25">
      <c r="A2734" s="132"/>
      <c r="B2734" s="235" t="s">
        <v>19</v>
      </c>
      <c r="C2734" s="234"/>
      <c r="D2734" s="235"/>
      <c r="E2734" s="309"/>
      <c r="F2734" s="133"/>
      <c r="G2734" s="133"/>
      <c r="H2734" s="184"/>
      <c r="I2734" s="185" t="s">
        <v>29</v>
      </c>
      <c r="J2734" s="359" t="str">
        <f>J2696</f>
        <v>NOVI / CONDRO</v>
      </c>
      <c r="K2734" s="360"/>
      <c r="L2734" s="133"/>
    </row>
    <row r="2735" spans="1:12" s="5" customFormat="1" ht="13.5" customHeight="1" x14ac:dyDescent="0.25">
      <c r="A2735" s="177"/>
      <c r="B2735" s="236"/>
      <c r="C2735" s="254"/>
      <c r="D2735" s="235"/>
      <c r="E2735" s="309"/>
      <c r="F2735" s="133"/>
      <c r="G2735" s="133"/>
      <c r="H2735" s="184"/>
      <c r="I2735" s="186" t="s">
        <v>28</v>
      </c>
      <c r="J2735" s="359" t="str">
        <f>J2697</f>
        <v xml:space="preserve"> </v>
      </c>
      <c r="K2735" s="360"/>
      <c r="L2735" s="167"/>
    </row>
    <row r="2736" spans="1:12" s="5" customFormat="1" ht="7.5" customHeight="1" x14ac:dyDescent="0.25">
      <c r="A2736" s="177"/>
      <c r="B2736" s="236"/>
      <c r="C2736" s="254"/>
      <c r="D2736" s="235"/>
      <c r="E2736" s="309"/>
      <c r="F2736" s="133"/>
      <c r="G2736" s="133"/>
      <c r="H2736" s="184"/>
      <c r="I2736" s="186"/>
      <c r="J2736" s="190"/>
      <c r="K2736" s="190"/>
      <c r="L2736" s="167"/>
    </row>
    <row r="2737" spans="1:12" ht="7.5" customHeight="1" x14ac:dyDescent="0.25">
      <c r="A2737" s="1"/>
      <c r="I2737" s="3"/>
      <c r="J2737" s="3"/>
    </row>
    <row r="2738" spans="1:12" s="5" customFormat="1" ht="16.5" customHeight="1" x14ac:dyDescent="0.3">
      <c r="A2738" s="4"/>
      <c r="B2738" s="195" t="s">
        <v>0</v>
      </c>
      <c r="C2738" s="237"/>
      <c r="D2738" s="270" t="s">
        <v>1</v>
      </c>
      <c r="E2738" s="315">
        <f>E2624+1</f>
        <v>22090025</v>
      </c>
      <c r="G2738" s="6" t="s">
        <v>2</v>
      </c>
      <c r="H2738" s="387" t="s">
        <v>30</v>
      </c>
      <c r="I2738" s="387"/>
      <c r="J2738" s="387"/>
      <c r="K2738" s="388"/>
      <c r="L2738" s="7"/>
    </row>
    <row r="2739" spans="1:12" s="5" customFormat="1" ht="7.5" customHeight="1" x14ac:dyDescent="0.3">
      <c r="A2739" s="4"/>
      <c r="B2739" s="196"/>
      <c r="C2739" s="238"/>
      <c r="D2739" s="255"/>
      <c r="E2739" s="290"/>
      <c r="F2739" s="391" t="s">
        <v>3</v>
      </c>
      <c r="G2739" s="8"/>
      <c r="H2739" s="389"/>
      <c r="I2739" s="389"/>
      <c r="J2739" s="389"/>
      <c r="K2739" s="390"/>
      <c r="L2739" s="7"/>
    </row>
    <row r="2740" spans="1:12" s="5" customFormat="1" ht="16.5" customHeight="1" x14ac:dyDescent="0.3">
      <c r="A2740" s="4"/>
      <c r="B2740" s="195" t="s">
        <v>4</v>
      </c>
      <c r="C2740" s="237"/>
      <c r="D2740" s="392">
        <v>44823</v>
      </c>
      <c r="E2740" s="393"/>
      <c r="F2740" s="391"/>
      <c r="G2740" s="9"/>
      <c r="H2740" s="394" t="s">
        <v>31</v>
      </c>
      <c r="I2740" s="394"/>
      <c r="J2740" s="394"/>
      <c r="K2740" s="395"/>
      <c r="L2740" s="9"/>
    </row>
    <row r="2741" spans="1:12" s="5" customFormat="1" ht="7.5" customHeight="1" x14ac:dyDescent="0.3">
      <c r="A2741" s="4"/>
      <c r="B2741" s="196"/>
      <c r="C2741" s="238"/>
      <c r="D2741" s="255"/>
      <c r="E2741" s="290"/>
      <c r="F2741" s="391"/>
      <c r="G2741" s="9"/>
      <c r="H2741" s="396" t="s">
        <v>32</v>
      </c>
      <c r="I2741" s="396"/>
      <c r="J2741" s="396"/>
      <c r="K2741" s="397"/>
      <c r="L2741" s="10"/>
    </row>
    <row r="2742" spans="1:12" s="5" customFormat="1" ht="16.5" customHeight="1" x14ac:dyDescent="0.4">
      <c r="A2742" s="4"/>
      <c r="B2742" s="195" t="s">
        <v>5</v>
      </c>
      <c r="C2742" s="237"/>
      <c r="D2742" s="271" t="s">
        <v>146</v>
      </c>
      <c r="E2742" s="289"/>
      <c r="F2742" s="11"/>
      <c r="G2742" s="12"/>
      <c r="H2742" s="398"/>
      <c r="I2742" s="398"/>
      <c r="J2742" s="398"/>
      <c r="K2742" s="399"/>
      <c r="L2742" s="10"/>
    </row>
    <row r="2743" spans="1:12" s="5" customFormat="1" ht="7.5" customHeight="1" x14ac:dyDescent="0.45">
      <c r="A2743" s="4"/>
      <c r="B2743" s="197"/>
      <c r="C2743" s="239"/>
      <c r="D2743" s="259"/>
      <c r="E2743" s="291"/>
      <c r="F2743" s="13"/>
      <c r="I2743" s="14"/>
      <c r="J2743" s="14"/>
      <c r="K2743" s="15"/>
    </row>
    <row r="2744" spans="1:12" s="5" customFormat="1" ht="14.25" thickBot="1" x14ac:dyDescent="0.3">
      <c r="A2744" s="4"/>
      <c r="B2744" s="198" t="s">
        <v>6</v>
      </c>
      <c r="C2744" s="198" t="s">
        <v>7</v>
      </c>
      <c r="D2744" s="272" t="s">
        <v>8</v>
      </c>
      <c r="E2744" s="260"/>
      <c r="F2744" s="17" t="s">
        <v>9</v>
      </c>
      <c r="G2744" s="18"/>
      <c r="H2744" s="16" t="s">
        <v>10</v>
      </c>
      <c r="I2744" s="19" t="s">
        <v>11</v>
      </c>
      <c r="J2744" s="19" t="s">
        <v>12</v>
      </c>
      <c r="K2744" s="20" t="s">
        <v>13</v>
      </c>
      <c r="L2744" s="21"/>
    </row>
    <row r="2745" spans="1:12" s="5" customFormat="1" ht="9.9499999999999993" customHeight="1" thickTop="1" x14ac:dyDescent="0.25">
      <c r="A2745" s="4"/>
      <c r="B2745" s="199"/>
      <c r="C2745" s="240"/>
      <c r="D2745" s="273"/>
      <c r="E2745" s="261"/>
      <c r="F2745" s="23"/>
      <c r="G2745" s="24"/>
      <c r="H2745" s="22"/>
      <c r="I2745" s="25"/>
      <c r="J2745" s="25"/>
      <c r="K2745" s="26"/>
      <c r="L2745" s="21"/>
    </row>
    <row r="2746" spans="1:12" s="5" customFormat="1" ht="14.1" customHeight="1" x14ac:dyDescent="0.25">
      <c r="A2746" s="27">
        <v>1</v>
      </c>
      <c r="B2746" s="200">
        <v>60</v>
      </c>
      <c r="C2746" s="200" t="s">
        <v>34</v>
      </c>
      <c r="D2746" s="274">
        <v>3</v>
      </c>
      <c r="E2746" s="292" t="s">
        <v>80</v>
      </c>
      <c r="F2746" s="28"/>
      <c r="G2746" s="29"/>
      <c r="H2746" s="30">
        <v>87000</v>
      </c>
      <c r="I2746" s="31">
        <v>0.13500000000000001</v>
      </c>
      <c r="J2746" s="31"/>
      <c r="K2746" s="32">
        <f t="shared" ref="K2746:K2761" si="1218">(B2746*H2746-((B2746*H2746)*I2746))-((B2746*H2746-((B2746*H2746)*I2746))*J2746)</f>
        <v>4515300</v>
      </c>
      <c r="L2746" s="21"/>
    </row>
    <row r="2747" spans="1:12" s="5" customFormat="1" ht="14.1" customHeight="1" x14ac:dyDescent="0.25">
      <c r="A2747" s="27">
        <v>2</v>
      </c>
      <c r="B2747" s="200"/>
      <c r="C2747" s="200"/>
      <c r="D2747" s="274"/>
      <c r="E2747" s="292"/>
      <c r="F2747" s="28"/>
      <c r="G2747" s="29"/>
      <c r="H2747" s="30"/>
      <c r="I2747" s="31"/>
      <c r="J2747" s="31"/>
      <c r="K2747" s="32">
        <f t="shared" si="1218"/>
        <v>0</v>
      </c>
      <c r="L2747" s="21"/>
    </row>
    <row r="2748" spans="1:12" s="5" customFormat="1" ht="14.1" customHeight="1" x14ac:dyDescent="0.25">
      <c r="A2748" s="27">
        <v>3</v>
      </c>
      <c r="B2748" s="200"/>
      <c r="C2748" s="200"/>
      <c r="D2748" s="274"/>
      <c r="E2748" s="292"/>
      <c r="F2748" s="28"/>
      <c r="G2748" s="29"/>
      <c r="H2748" s="30"/>
      <c r="I2748" s="31"/>
      <c r="J2748" s="31"/>
      <c r="K2748" s="32">
        <f t="shared" si="1218"/>
        <v>0</v>
      </c>
      <c r="L2748" s="21"/>
    </row>
    <row r="2749" spans="1:12" s="5" customFormat="1" ht="14.1" customHeight="1" x14ac:dyDescent="0.25">
      <c r="A2749" s="27">
        <v>4</v>
      </c>
      <c r="B2749" s="200"/>
      <c r="C2749" s="200"/>
      <c r="D2749" s="274"/>
      <c r="E2749" s="292"/>
      <c r="F2749" s="28"/>
      <c r="G2749" s="29"/>
      <c r="H2749" s="30"/>
      <c r="I2749" s="31"/>
      <c r="J2749" s="31"/>
      <c r="K2749" s="32">
        <f t="shared" si="1218"/>
        <v>0</v>
      </c>
      <c r="L2749" s="21"/>
    </row>
    <row r="2750" spans="1:12" s="5" customFormat="1" ht="14.1" customHeight="1" x14ac:dyDescent="0.25">
      <c r="A2750" s="27">
        <v>5</v>
      </c>
      <c r="B2750" s="200"/>
      <c r="C2750" s="200"/>
      <c r="D2750" s="274"/>
      <c r="E2750" s="292"/>
      <c r="F2750" s="28"/>
      <c r="G2750" s="29"/>
      <c r="H2750" s="30"/>
      <c r="I2750" s="31"/>
      <c r="J2750" s="31"/>
      <c r="K2750" s="32">
        <f t="shared" si="1218"/>
        <v>0</v>
      </c>
      <c r="L2750" s="21"/>
    </row>
    <row r="2751" spans="1:12" s="5" customFormat="1" ht="14.1" customHeight="1" x14ac:dyDescent="0.25">
      <c r="A2751" s="27">
        <v>6</v>
      </c>
      <c r="B2751" s="200"/>
      <c r="C2751" s="200"/>
      <c r="D2751" s="274"/>
      <c r="E2751" s="292"/>
      <c r="F2751" s="28"/>
      <c r="G2751" s="29"/>
      <c r="H2751" s="30"/>
      <c r="I2751" s="31"/>
      <c r="J2751" s="31"/>
      <c r="K2751" s="32">
        <f t="shared" si="1218"/>
        <v>0</v>
      </c>
      <c r="L2751" s="21"/>
    </row>
    <row r="2752" spans="1:12" s="5" customFormat="1" ht="14.1" customHeight="1" x14ac:dyDescent="0.25">
      <c r="A2752" s="27">
        <v>7</v>
      </c>
      <c r="B2752" s="200"/>
      <c r="C2752" s="200"/>
      <c r="D2752" s="274"/>
      <c r="E2752" s="292"/>
      <c r="F2752" s="28"/>
      <c r="G2752" s="29"/>
      <c r="H2752" s="30"/>
      <c r="I2752" s="31"/>
      <c r="J2752" s="31"/>
      <c r="K2752" s="32">
        <f t="shared" si="1218"/>
        <v>0</v>
      </c>
      <c r="L2752" s="21"/>
    </row>
    <row r="2753" spans="1:12" s="5" customFormat="1" ht="14.1" customHeight="1" x14ac:dyDescent="0.25">
      <c r="A2753" s="27">
        <v>8</v>
      </c>
      <c r="B2753" s="200"/>
      <c r="C2753" s="200"/>
      <c r="D2753" s="274"/>
      <c r="E2753" s="293"/>
      <c r="F2753" s="28"/>
      <c r="G2753" s="29"/>
      <c r="H2753" s="30"/>
      <c r="I2753" s="31"/>
      <c r="J2753" s="31"/>
      <c r="K2753" s="32">
        <f t="shared" si="1218"/>
        <v>0</v>
      </c>
      <c r="L2753" s="21"/>
    </row>
    <row r="2754" spans="1:12" s="5" customFormat="1" ht="14.1" customHeight="1" x14ac:dyDescent="0.25">
      <c r="A2754" s="27">
        <v>9</v>
      </c>
      <c r="B2754" s="200"/>
      <c r="C2754" s="200"/>
      <c r="D2754" s="274"/>
      <c r="E2754" s="292"/>
      <c r="F2754" s="28"/>
      <c r="G2754" s="29"/>
      <c r="H2754" s="30"/>
      <c r="I2754" s="31"/>
      <c r="J2754" s="31"/>
      <c r="K2754" s="32">
        <f t="shared" si="1218"/>
        <v>0</v>
      </c>
      <c r="L2754" s="21"/>
    </row>
    <row r="2755" spans="1:12" s="5" customFormat="1" ht="14.1" customHeight="1" x14ac:dyDescent="0.25">
      <c r="A2755" s="27">
        <v>10</v>
      </c>
      <c r="B2755" s="200"/>
      <c r="C2755" s="200"/>
      <c r="D2755" s="274"/>
      <c r="E2755" s="292"/>
      <c r="F2755" s="28"/>
      <c r="G2755" s="29"/>
      <c r="H2755" s="30"/>
      <c r="I2755" s="31"/>
      <c r="J2755" s="31"/>
      <c r="K2755" s="32">
        <f t="shared" si="1218"/>
        <v>0</v>
      </c>
      <c r="L2755" s="21"/>
    </row>
    <row r="2756" spans="1:12" s="5" customFormat="1" ht="14.1" customHeight="1" x14ac:dyDescent="0.25">
      <c r="A2756" s="27">
        <v>11</v>
      </c>
      <c r="B2756" s="200"/>
      <c r="C2756" s="200"/>
      <c r="D2756" s="274"/>
      <c r="E2756" s="292"/>
      <c r="F2756" s="28"/>
      <c r="G2756" s="29"/>
      <c r="H2756" s="30"/>
      <c r="I2756" s="31"/>
      <c r="J2756" s="31"/>
      <c r="K2756" s="32">
        <f t="shared" si="1218"/>
        <v>0</v>
      </c>
      <c r="L2756" s="21"/>
    </row>
    <row r="2757" spans="1:12" s="5" customFormat="1" ht="14.1" customHeight="1" x14ac:dyDescent="0.25">
      <c r="A2757" s="27">
        <v>12</v>
      </c>
      <c r="B2757" s="200"/>
      <c r="C2757" s="200"/>
      <c r="D2757" s="274"/>
      <c r="E2757" s="292"/>
      <c r="F2757" s="28"/>
      <c r="G2757" s="29"/>
      <c r="H2757" s="30"/>
      <c r="I2757" s="31"/>
      <c r="J2757" s="31"/>
      <c r="K2757" s="32">
        <f t="shared" si="1218"/>
        <v>0</v>
      </c>
      <c r="L2757" s="21"/>
    </row>
    <row r="2758" spans="1:12" s="5" customFormat="1" ht="14.1" customHeight="1" x14ac:dyDescent="0.25">
      <c r="A2758" s="27">
        <v>13</v>
      </c>
      <c r="B2758" s="200"/>
      <c r="C2758" s="200"/>
      <c r="D2758" s="274"/>
      <c r="E2758" s="292"/>
      <c r="F2758" s="28"/>
      <c r="G2758" s="29"/>
      <c r="H2758" s="30"/>
      <c r="I2758" s="31"/>
      <c r="J2758" s="31"/>
      <c r="K2758" s="32">
        <f t="shared" si="1218"/>
        <v>0</v>
      </c>
      <c r="L2758" s="21"/>
    </row>
    <row r="2759" spans="1:12" s="5" customFormat="1" ht="14.1" customHeight="1" x14ac:dyDescent="0.25">
      <c r="A2759" s="27">
        <v>14</v>
      </c>
      <c r="B2759" s="200"/>
      <c r="C2759" s="200"/>
      <c r="D2759" s="274"/>
      <c r="E2759" s="292"/>
      <c r="F2759" s="28"/>
      <c r="G2759" s="29"/>
      <c r="H2759" s="30"/>
      <c r="I2759" s="31"/>
      <c r="J2759" s="31"/>
      <c r="K2759" s="32">
        <f t="shared" si="1218"/>
        <v>0</v>
      </c>
      <c r="L2759" s="21"/>
    </row>
    <row r="2760" spans="1:12" s="5" customFormat="1" ht="14.1" customHeight="1" x14ac:dyDescent="0.25">
      <c r="A2760" s="27">
        <v>15</v>
      </c>
      <c r="B2760" s="200"/>
      <c r="C2760" s="200"/>
      <c r="D2760" s="274"/>
      <c r="E2760" s="292"/>
      <c r="F2760" s="28"/>
      <c r="G2760" s="29"/>
      <c r="H2760" s="30"/>
      <c r="I2760" s="31"/>
      <c r="J2760" s="31"/>
      <c r="K2760" s="32">
        <f t="shared" si="1218"/>
        <v>0</v>
      </c>
      <c r="L2760" s="21"/>
    </row>
    <row r="2761" spans="1:12" s="5" customFormat="1" ht="14.1" customHeight="1" x14ac:dyDescent="0.25">
      <c r="A2761" s="27">
        <v>16</v>
      </c>
      <c r="B2761" s="200"/>
      <c r="C2761" s="200"/>
      <c r="D2761" s="274"/>
      <c r="E2761" s="293"/>
      <c r="F2761" s="28"/>
      <c r="G2761" s="29"/>
      <c r="H2761" s="30"/>
      <c r="I2761" s="31"/>
      <c r="J2761" s="31"/>
      <c r="K2761" s="32">
        <f t="shared" si="1218"/>
        <v>0</v>
      </c>
      <c r="L2761" s="21"/>
    </row>
    <row r="2762" spans="1:12" s="5" customFormat="1" ht="9.9499999999999993" customHeight="1" x14ac:dyDescent="0.25">
      <c r="A2762" s="4"/>
      <c r="B2762" s="201"/>
      <c r="C2762" s="201"/>
      <c r="D2762" s="275"/>
      <c r="E2762" s="294"/>
      <c r="F2762" s="33"/>
      <c r="G2762" s="34"/>
      <c r="H2762" s="35"/>
      <c r="I2762" s="36"/>
      <c r="J2762" s="36"/>
      <c r="K2762" s="37"/>
      <c r="L2762" s="21"/>
    </row>
    <row r="2763" spans="1:12" s="5" customFormat="1" ht="5.0999999999999996" customHeight="1" x14ac:dyDescent="0.25">
      <c r="A2763" s="4"/>
      <c r="B2763" s="202"/>
      <c r="C2763" s="202"/>
      <c r="D2763" s="207"/>
      <c r="E2763" s="295"/>
      <c r="F2763" s="38"/>
      <c r="G2763" s="38"/>
      <c r="H2763" s="38"/>
      <c r="I2763" s="39"/>
      <c r="J2763" s="400"/>
      <c r="K2763" s="394"/>
    </row>
    <row r="2764" spans="1:12" s="5" customFormat="1" ht="16.5" customHeight="1" x14ac:dyDescent="0.3">
      <c r="A2764" s="4"/>
      <c r="B2764" s="203"/>
      <c r="C2764" s="203"/>
      <c r="D2764" s="259"/>
      <c r="E2764" s="291"/>
      <c r="I2764" s="40" t="s">
        <v>14</v>
      </c>
      <c r="J2764" s="401">
        <f>SUM(K2746:K2761)</f>
        <v>4515300</v>
      </c>
      <c r="K2764" s="402"/>
      <c r="L2764" s="21"/>
    </row>
    <row r="2765" spans="1:12" s="5" customFormat="1" ht="5.0999999999999996" customHeight="1" x14ac:dyDescent="0.3">
      <c r="A2765" s="4"/>
      <c r="B2765" s="203"/>
      <c r="C2765" s="203"/>
      <c r="D2765" s="259"/>
      <c r="E2765" s="291"/>
      <c r="I2765" s="41"/>
      <c r="J2765" s="403"/>
      <c r="K2765" s="403"/>
    </row>
    <row r="2766" spans="1:12" s="5" customFormat="1" ht="16.5" customHeight="1" x14ac:dyDescent="0.3">
      <c r="A2766" s="4"/>
      <c r="B2766" s="203"/>
      <c r="C2766" s="203"/>
      <c r="D2766" s="259"/>
      <c r="E2766" s="291"/>
      <c r="I2766" s="40" t="s">
        <v>15</v>
      </c>
      <c r="J2766" s="42"/>
      <c r="K2766" s="43">
        <f>J2764*J2766</f>
        <v>0</v>
      </c>
      <c r="L2766" s="44"/>
    </row>
    <row r="2767" spans="1:12" s="5" customFormat="1" ht="5.0999999999999996" customHeight="1" x14ac:dyDescent="0.3">
      <c r="A2767" s="4"/>
      <c r="B2767" s="203"/>
      <c r="C2767" s="203"/>
      <c r="D2767" s="259"/>
      <c r="E2767" s="291"/>
      <c r="I2767" s="41"/>
      <c r="J2767" s="394"/>
      <c r="K2767" s="394"/>
    </row>
    <row r="2768" spans="1:12" s="5" customFormat="1" ht="16.5" customHeight="1" x14ac:dyDescent="0.3">
      <c r="A2768" s="4"/>
      <c r="B2768" s="204" t="s">
        <v>16</v>
      </c>
      <c r="C2768" s="204"/>
      <c r="D2768" s="259"/>
      <c r="E2768" s="291" t="s">
        <v>17</v>
      </c>
      <c r="I2768" s="40" t="s">
        <v>27</v>
      </c>
      <c r="J2768" s="404">
        <f>((J2764/1.11)+(K2766/1.11))*11%</f>
        <v>447462.16216216213</v>
      </c>
      <c r="K2768" s="405"/>
      <c r="L2768" s="45"/>
    </row>
    <row r="2769" spans="1:12" s="5" customFormat="1" ht="5.0999999999999996" customHeight="1" x14ac:dyDescent="0.3">
      <c r="A2769" s="4"/>
      <c r="B2769" s="203"/>
      <c r="C2769" s="203"/>
      <c r="D2769" s="259"/>
      <c r="E2769" s="291"/>
      <c r="I2769" s="41"/>
      <c r="J2769" s="394"/>
      <c r="K2769" s="394"/>
    </row>
    <row r="2770" spans="1:12" s="5" customFormat="1" ht="16.5" customHeight="1" x14ac:dyDescent="0.3">
      <c r="A2770" s="4"/>
      <c r="B2770" s="205"/>
      <c r="C2770" s="241"/>
      <c r="D2770" s="259"/>
      <c r="E2770" s="291"/>
      <c r="I2770" s="40" t="s">
        <v>18</v>
      </c>
      <c r="J2770" s="46"/>
      <c r="K2770" s="47">
        <f>J2764-K2766</f>
        <v>4515300</v>
      </c>
      <c r="L2770" s="45"/>
    </row>
    <row r="2771" spans="1:12" s="5" customFormat="1" ht="7.5" customHeight="1" x14ac:dyDescent="0.25">
      <c r="A2771" s="48"/>
      <c r="B2771" s="206"/>
      <c r="C2771" s="206"/>
      <c r="D2771" s="207"/>
      <c r="E2771" s="296"/>
      <c r="F2771" s="320"/>
      <c r="I2771" s="76"/>
      <c r="J2771" s="77"/>
      <c r="K2771" s="320"/>
      <c r="L2771" s="38"/>
    </row>
    <row r="2772" spans="1:12" s="5" customFormat="1" ht="13.5" customHeight="1" x14ac:dyDescent="0.25">
      <c r="A2772" s="4"/>
      <c r="B2772" s="207" t="s">
        <v>19</v>
      </c>
      <c r="C2772" s="206"/>
      <c r="D2772" s="207"/>
      <c r="E2772" s="291"/>
      <c r="H2772" s="180"/>
      <c r="I2772" s="181" t="s">
        <v>29</v>
      </c>
      <c r="J2772" s="406" t="s">
        <v>36</v>
      </c>
      <c r="K2772" s="407"/>
    </row>
    <row r="2773" spans="1:12" s="5" customFormat="1" ht="13.5" customHeight="1" x14ac:dyDescent="0.25">
      <c r="A2773" s="48"/>
      <c r="B2773" s="208"/>
      <c r="C2773" s="242"/>
      <c r="D2773" s="207"/>
      <c r="E2773" s="291"/>
      <c r="H2773" s="180"/>
      <c r="I2773" s="182" t="s">
        <v>28</v>
      </c>
      <c r="J2773" s="406" t="s">
        <v>100</v>
      </c>
      <c r="K2773" s="407"/>
      <c r="L2773" s="38"/>
    </row>
    <row r="2774" spans="1:12" s="5" customFormat="1" ht="7.5" customHeight="1" x14ac:dyDescent="0.25">
      <c r="A2774" s="48"/>
      <c r="B2774" s="208"/>
      <c r="C2774" s="242"/>
      <c r="D2774" s="207"/>
      <c r="E2774" s="291"/>
      <c r="H2774" s="180"/>
      <c r="I2774" s="182"/>
      <c r="J2774" s="183"/>
      <c r="K2774" s="183"/>
      <c r="L2774" s="38"/>
    </row>
    <row r="2775" spans="1:12" ht="7.5" customHeight="1" x14ac:dyDescent="0.25">
      <c r="A2775" s="78"/>
      <c r="B2775" s="209"/>
      <c r="C2775" s="209"/>
      <c r="D2775" s="262"/>
      <c r="E2775" s="297"/>
      <c r="F2775" s="79"/>
      <c r="G2775" s="79"/>
      <c r="H2775" s="79"/>
      <c r="I2775" s="80"/>
      <c r="J2775" s="80"/>
      <c r="K2775" s="79"/>
      <c r="L2775" s="79"/>
    </row>
    <row r="2776" spans="1:12" s="5" customFormat="1" ht="16.5" customHeight="1" x14ac:dyDescent="0.3">
      <c r="A2776" s="81"/>
      <c r="B2776" s="210" t="s">
        <v>0</v>
      </c>
      <c r="C2776" s="243"/>
      <c r="D2776" s="276" t="str">
        <f>D2738</f>
        <v>AM</v>
      </c>
      <c r="E2776" s="316">
        <f>E2738</f>
        <v>22090025</v>
      </c>
      <c r="F2776" s="82"/>
      <c r="G2776" s="83" t="s">
        <v>2</v>
      </c>
      <c r="H2776" s="408" t="str">
        <f>H2738</f>
        <v>CV PELITA JAYA</v>
      </c>
      <c r="I2776" s="408"/>
      <c r="J2776" s="408"/>
      <c r="K2776" s="409"/>
      <c r="L2776" s="84"/>
    </row>
    <row r="2777" spans="1:12" s="5" customFormat="1" ht="7.5" customHeight="1" x14ac:dyDescent="0.3">
      <c r="A2777" s="81"/>
      <c r="B2777" s="211"/>
      <c r="C2777" s="244"/>
      <c r="D2777" s="256"/>
      <c r="E2777" s="299"/>
      <c r="F2777" s="412" t="s">
        <v>3</v>
      </c>
      <c r="G2777" s="85"/>
      <c r="H2777" s="410"/>
      <c r="I2777" s="410"/>
      <c r="J2777" s="410"/>
      <c r="K2777" s="411"/>
      <c r="L2777" s="84"/>
    </row>
    <row r="2778" spans="1:12" s="5" customFormat="1" ht="16.5" customHeight="1" x14ac:dyDescent="0.3">
      <c r="A2778" s="81"/>
      <c r="B2778" s="210" t="s">
        <v>4</v>
      </c>
      <c r="C2778" s="243"/>
      <c r="D2778" s="413">
        <f>D2740</f>
        <v>44823</v>
      </c>
      <c r="E2778" s="414"/>
      <c r="F2778" s="412"/>
      <c r="G2778" s="86"/>
      <c r="H2778" s="415" t="str">
        <f>H2740</f>
        <v>(  ANUGERAH SEJAHTERA  )</v>
      </c>
      <c r="I2778" s="415"/>
      <c r="J2778" s="415"/>
      <c r="K2778" s="416"/>
      <c r="L2778" s="86"/>
    </row>
    <row r="2779" spans="1:12" s="5" customFormat="1" ht="7.5" customHeight="1" x14ac:dyDescent="0.3">
      <c r="A2779" s="81"/>
      <c r="B2779" s="211"/>
      <c r="C2779" s="244"/>
      <c r="D2779" s="256"/>
      <c r="E2779" s="299"/>
      <c r="F2779" s="412"/>
      <c r="G2779" s="86"/>
      <c r="H2779" s="417" t="str">
        <f>H2741</f>
        <v>PURWOKERTO</v>
      </c>
      <c r="I2779" s="417"/>
      <c r="J2779" s="417"/>
      <c r="K2779" s="418"/>
      <c r="L2779" s="87"/>
    </row>
    <row r="2780" spans="1:12" s="5" customFormat="1" ht="16.5" customHeight="1" x14ac:dyDescent="0.4">
      <c r="A2780" s="81"/>
      <c r="B2780" s="210" t="s">
        <v>5</v>
      </c>
      <c r="C2780" s="243"/>
      <c r="D2780" s="277" t="str">
        <f>D2742</f>
        <v>KO 0993</v>
      </c>
      <c r="E2780" s="298"/>
      <c r="F2780" s="88"/>
      <c r="G2780" s="89"/>
      <c r="H2780" s="419"/>
      <c r="I2780" s="419"/>
      <c r="J2780" s="419"/>
      <c r="K2780" s="420"/>
      <c r="L2780" s="87"/>
    </row>
    <row r="2781" spans="1:12" s="5" customFormat="1" ht="7.5" customHeight="1" x14ac:dyDescent="0.45">
      <c r="A2781" s="81"/>
      <c r="B2781" s="212"/>
      <c r="C2781" s="245"/>
      <c r="D2781" s="263"/>
      <c r="E2781" s="300"/>
      <c r="F2781" s="90"/>
      <c r="G2781" s="82"/>
      <c r="H2781" s="82"/>
      <c r="I2781" s="91"/>
      <c r="J2781" s="91"/>
      <c r="K2781" s="92"/>
      <c r="L2781" s="82"/>
    </row>
    <row r="2782" spans="1:12" s="5" customFormat="1" ht="14.25" thickBot="1" x14ac:dyDescent="0.3">
      <c r="A2782" s="81"/>
      <c r="B2782" s="213" t="s">
        <v>6</v>
      </c>
      <c r="C2782" s="213" t="s">
        <v>7</v>
      </c>
      <c r="D2782" s="278" t="s">
        <v>8</v>
      </c>
      <c r="E2782" s="264"/>
      <c r="F2782" s="94" t="s">
        <v>9</v>
      </c>
      <c r="G2782" s="95"/>
      <c r="H2782" s="93" t="s">
        <v>10</v>
      </c>
      <c r="I2782" s="96" t="s">
        <v>11</v>
      </c>
      <c r="J2782" s="96" t="s">
        <v>12</v>
      </c>
      <c r="K2782" s="97" t="s">
        <v>13</v>
      </c>
      <c r="L2782" s="98"/>
    </row>
    <row r="2783" spans="1:12" s="5" customFormat="1" ht="9.9499999999999993" customHeight="1" thickTop="1" x14ac:dyDescent="0.25">
      <c r="A2783" s="81"/>
      <c r="B2783" s="214"/>
      <c r="C2783" s="246"/>
      <c r="D2783" s="279"/>
      <c r="E2783" s="265"/>
      <c r="F2783" s="100"/>
      <c r="G2783" s="101"/>
      <c r="H2783" s="99"/>
      <c r="I2783" s="102"/>
      <c r="J2783" s="102"/>
      <c r="K2783" s="103"/>
      <c r="L2783" s="98"/>
    </row>
    <row r="2784" spans="1:12" s="5" customFormat="1" ht="14.1" customHeight="1" x14ac:dyDescent="0.25">
      <c r="A2784" s="104">
        <v>1</v>
      </c>
      <c r="B2784" s="192">
        <f t="shared" ref="B2784:D2784" si="1219">B2746</f>
        <v>60</v>
      </c>
      <c r="C2784" s="192" t="str">
        <f t="shared" si="1219"/>
        <v>LSN</v>
      </c>
      <c r="D2784" s="280">
        <f t="shared" si="1219"/>
        <v>3</v>
      </c>
      <c r="E2784" s="301" t="str">
        <f>E2746</f>
        <v>STAPLER KENKO HD-10</v>
      </c>
      <c r="F2784" s="105"/>
      <c r="G2784" s="106"/>
      <c r="H2784" s="107">
        <f t="shared" ref="H2784:J2784" si="1220">H2746</f>
        <v>87000</v>
      </c>
      <c r="I2784" s="108">
        <f t="shared" si="1220"/>
        <v>0.13500000000000001</v>
      </c>
      <c r="J2784" s="108">
        <f t="shared" si="1220"/>
        <v>0</v>
      </c>
      <c r="K2784" s="109">
        <f t="shared" ref="K2784:K2799" si="1221">(B2784*H2784-((B2784*H2784)*I2784))-((B2784*H2784-((B2784*H2784)*I2784))*J2784)</f>
        <v>4515300</v>
      </c>
      <c r="L2784" s="98"/>
    </row>
    <row r="2785" spans="1:12" s="5" customFormat="1" ht="14.1" customHeight="1" x14ac:dyDescent="0.25">
      <c r="A2785" s="104">
        <v>2</v>
      </c>
      <c r="B2785" s="192">
        <f t="shared" ref="B2785:E2785" si="1222">B2747</f>
        <v>0</v>
      </c>
      <c r="C2785" s="192">
        <f t="shared" si="1222"/>
        <v>0</v>
      </c>
      <c r="D2785" s="280">
        <f t="shared" si="1222"/>
        <v>0</v>
      </c>
      <c r="E2785" s="301">
        <f t="shared" si="1222"/>
        <v>0</v>
      </c>
      <c r="F2785" s="105"/>
      <c r="G2785" s="106"/>
      <c r="H2785" s="107">
        <f t="shared" ref="H2785:J2785" si="1223">H2747</f>
        <v>0</v>
      </c>
      <c r="I2785" s="108">
        <f t="shared" si="1223"/>
        <v>0</v>
      </c>
      <c r="J2785" s="108">
        <f t="shared" si="1223"/>
        <v>0</v>
      </c>
      <c r="K2785" s="109">
        <f t="shared" si="1221"/>
        <v>0</v>
      </c>
      <c r="L2785" s="98"/>
    </row>
    <row r="2786" spans="1:12" s="5" customFormat="1" ht="14.1" customHeight="1" x14ac:dyDescent="0.25">
      <c r="A2786" s="104">
        <v>3</v>
      </c>
      <c r="B2786" s="192">
        <f t="shared" ref="B2786:E2786" si="1224">B2748</f>
        <v>0</v>
      </c>
      <c r="C2786" s="192">
        <f t="shared" si="1224"/>
        <v>0</v>
      </c>
      <c r="D2786" s="280">
        <f t="shared" si="1224"/>
        <v>0</v>
      </c>
      <c r="E2786" s="301">
        <f t="shared" si="1224"/>
        <v>0</v>
      </c>
      <c r="F2786" s="105"/>
      <c r="G2786" s="106"/>
      <c r="H2786" s="107">
        <f t="shared" ref="H2786:J2786" si="1225">H2748</f>
        <v>0</v>
      </c>
      <c r="I2786" s="108">
        <f t="shared" si="1225"/>
        <v>0</v>
      </c>
      <c r="J2786" s="108">
        <f t="shared" si="1225"/>
        <v>0</v>
      </c>
      <c r="K2786" s="109">
        <f t="shared" si="1221"/>
        <v>0</v>
      </c>
      <c r="L2786" s="98"/>
    </row>
    <row r="2787" spans="1:12" s="5" customFormat="1" ht="14.1" customHeight="1" x14ac:dyDescent="0.25">
      <c r="A2787" s="104">
        <v>4</v>
      </c>
      <c r="B2787" s="192">
        <f t="shared" ref="B2787:E2787" si="1226">B2749</f>
        <v>0</v>
      </c>
      <c r="C2787" s="192">
        <f t="shared" si="1226"/>
        <v>0</v>
      </c>
      <c r="D2787" s="280">
        <f t="shared" si="1226"/>
        <v>0</v>
      </c>
      <c r="E2787" s="301">
        <f t="shared" si="1226"/>
        <v>0</v>
      </c>
      <c r="F2787" s="105"/>
      <c r="G2787" s="106"/>
      <c r="H2787" s="107">
        <f t="shared" ref="H2787:J2787" si="1227">H2749</f>
        <v>0</v>
      </c>
      <c r="I2787" s="108">
        <f t="shared" si="1227"/>
        <v>0</v>
      </c>
      <c r="J2787" s="108">
        <f t="shared" si="1227"/>
        <v>0</v>
      </c>
      <c r="K2787" s="109">
        <f t="shared" si="1221"/>
        <v>0</v>
      </c>
      <c r="L2787" s="98"/>
    </row>
    <row r="2788" spans="1:12" s="5" customFormat="1" ht="14.1" customHeight="1" x14ac:dyDescent="0.25">
      <c r="A2788" s="104">
        <v>5</v>
      </c>
      <c r="B2788" s="192">
        <f t="shared" ref="B2788:E2788" si="1228">B2750</f>
        <v>0</v>
      </c>
      <c r="C2788" s="192">
        <f t="shared" si="1228"/>
        <v>0</v>
      </c>
      <c r="D2788" s="280">
        <f t="shared" si="1228"/>
        <v>0</v>
      </c>
      <c r="E2788" s="301">
        <f t="shared" si="1228"/>
        <v>0</v>
      </c>
      <c r="F2788" s="105"/>
      <c r="G2788" s="106"/>
      <c r="H2788" s="107">
        <f t="shared" ref="H2788:J2788" si="1229">H2750</f>
        <v>0</v>
      </c>
      <c r="I2788" s="108">
        <f t="shared" si="1229"/>
        <v>0</v>
      </c>
      <c r="J2788" s="108">
        <f t="shared" si="1229"/>
        <v>0</v>
      </c>
      <c r="K2788" s="109">
        <f t="shared" si="1221"/>
        <v>0</v>
      </c>
      <c r="L2788" s="98"/>
    </row>
    <row r="2789" spans="1:12" s="5" customFormat="1" ht="14.1" customHeight="1" x14ac:dyDescent="0.25">
      <c r="A2789" s="104">
        <v>6</v>
      </c>
      <c r="B2789" s="192">
        <f t="shared" ref="B2789:E2789" si="1230">B2751</f>
        <v>0</v>
      </c>
      <c r="C2789" s="192">
        <f t="shared" si="1230"/>
        <v>0</v>
      </c>
      <c r="D2789" s="280">
        <f t="shared" si="1230"/>
        <v>0</v>
      </c>
      <c r="E2789" s="301">
        <f t="shared" si="1230"/>
        <v>0</v>
      </c>
      <c r="F2789" s="105"/>
      <c r="G2789" s="106"/>
      <c r="H2789" s="107">
        <f t="shared" ref="H2789:J2789" si="1231">H2751</f>
        <v>0</v>
      </c>
      <c r="I2789" s="108">
        <f t="shared" si="1231"/>
        <v>0</v>
      </c>
      <c r="J2789" s="108">
        <f t="shared" si="1231"/>
        <v>0</v>
      </c>
      <c r="K2789" s="109">
        <f t="shared" si="1221"/>
        <v>0</v>
      </c>
      <c r="L2789" s="98"/>
    </row>
    <row r="2790" spans="1:12" s="5" customFormat="1" ht="14.1" customHeight="1" x14ac:dyDescent="0.25">
      <c r="A2790" s="104">
        <v>7</v>
      </c>
      <c r="B2790" s="192">
        <f t="shared" ref="B2790:E2790" si="1232">B2752</f>
        <v>0</v>
      </c>
      <c r="C2790" s="192">
        <f t="shared" si="1232"/>
        <v>0</v>
      </c>
      <c r="D2790" s="280">
        <f t="shared" si="1232"/>
        <v>0</v>
      </c>
      <c r="E2790" s="301">
        <f t="shared" si="1232"/>
        <v>0</v>
      </c>
      <c r="F2790" s="105"/>
      <c r="G2790" s="106"/>
      <c r="H2790" s="107">
        <f t="shared" ref="H2790:J2790" si="1233">H2752</f>
        <v>0</v>
      </c>
      <c r="I2790" s="108">
        <f t="shared" si="1233"/>
        <v>0</v>
      </c>
      <c r="J2790" s="108">
        <f t="shared" si="1233"/>
        <v>0</v>
      </c>
      <c r="K2790" s="109">
        <f t="shared" si="1221"/>
        <v>0</v>
      </c>
      <c r="L2790" s="98"/>
    </row>
    <row r="2791" spans="1:12" s="5" customFormat="1" ht="14.1" customHeight="1" x14ac:dyDescent="0.25">
      <c r="A2791" s="104">
        <v>8</v>
      </c>
      <c r="B2791" s="192">
        <f t="shared" ref="B2791:E2791" si="1234">B2753</f>
        <v>0</v>
      </c>
      <c r="C2791" s="192">
        <f t="shared" si="1234"/>
        <v>0</v>
      </c>
      <c r="D2791" s="280">
        <f t="shared" si="1234"/>
        <v>0</v>
      </c>
      <c r="E2791" s="301">
        <f t="shared" si="1234"/>
        <v>0</v>
      </c>
      <c r="F2791" s="105"/>
      <c r="G2791" s="106"/>
      <c r="H2791" s="107">
        <f t="shared" ref="H2791:J2791" si="1235">H2753</f>
        <v>0</v>
      </c>
      <c r="I2791" s="108">
        <f t="shared" si="1235"/>
        <v>0</v>
      </c>
      <c r="J2791" s="108">
        <f t="shared" si="1235"/>
        <v>0</v>
      </c>
      <c r="K2791" s="109">
        <f t="shared" si="1221"/>
        <v>0</v>
      </c>
      <c r="L2791" s="98"/>
    </row>
    <row r="2792" spans="1:12" s="5" customFormat="1" ht="14.1" customHeight="1" x14ac:dyDescent="0.25">
      <c r="A2792" s="104">
        <v>9</v>
      </c>
      <c r="B2792" s="192">
        <f t="shared" ref="B2792:E2792" si="1236">B2754</f>
        <v>0</v>
      </c>
      <c r="C2792" s="192">
        <f t="shared" si="1236"/>
        <v>0</v>
      </c>
      <c r="D2792" s="280">
        <f t="shared" si="1236"/>
        <v>0</v>
      </c>
      <c r="E2792" s="301">
        <f t="shared" si="1236"/>
        <v>0</v>
      </c>
      <c r="F2792" s="105"/>
      <c r="G2792" s="106"/>
      <c r="H2792" s="107">
        <f t="shared" ref="H2792:J2792" si="1237">H2754</f>
        <v>0</v>
      </c>
      <c r="I2792" s="108">
        <f t="shared" si="1237"/>
        <v>0</v>
      </c>
      <c r="J2792" s="108">
        <f t="shared" si="1237"/>
        <v>0</v>
      </c>
      <c r="K2792" s="109">
        <f t="shared" si="1221"/>
        <v>0</v>
      </c>
      <c r="L2792" s="98"/>
    </row>
    <row r="2793" spans="1:12" s="5" customFormat="1" ht="14.1" customHeight="1" x14ac:dyDescent="0.25">
      <c r="A2793" s="104">
        <v>10</v>
      </c>
      <c r="B2793" s="192">
        <f t="shared" ref="B2793:E2793" si="1238">B2755</f>
        <v>0</v>
      </c>
      <c r="C2793" s="192">
        <f t="shared" si="1238"/>
        <v>0</v>
      </c>
      <c r="D2793" s="280">
        <f t="shared" si="1238"/>
        <v>0</v>
      </c>
      <c r="E2793" s="301">
        <f t="shared" si="1238"/>
        <v>0</v>
      </c>
      <c r="F2793" s="105"/>
      <c r="G2793" s="106"/>
      <c r="H2793" s="107">
        <f t="shared" ref="H2793:J2793" si="1239">H2755</f>
        <v>0</v>
      </c>
      <c r="I2793" s="108">
        <f t="shared" si="1239"/>
        <v>0</v>
      </c>
      <c r="J2793" s="108">
        <f t="shared" si="1239"/>
        <v>0</v>
      </c>
      <c r="K2793" s="109">
        <f t="shared" si="1221"/>
        <v>0</v>
      </c>
      <c r="L2793" s="98"/>
    </row>
    <row r="2794" spans="1:12" s="5" customFormat="1" ht="14.1" customHeight="1" x14ac:dyDescent="0.25">
      <c r="A2794" s="104">
        <v>11</v>
      </c>
      <c r="B2794" s="192">
        <f t="shared" ref="B2794:E2794" si="1240">B2756</f>
        <v>0</v>
      </c>
      <c r="C2794" s="192">
        <f t="shared" si="1240"/>
        <v>0</v>
      </c>
      <c r="D2794" s="280">
        <f t="shared" si="1240"/>
        <v>0</v>
      </c>
      <c r="E2794" s="301">
        <f t="shared" si="1240"/>
        <v>0</v>
      </c>
      <c r="F2794" s="105"/>
      <c r="G2794" s="106"/>
      <c r="H2794" s="107">
        <f t="shared" ref="H2794:J2794" si="1241">H2756</f>
        <v>0</v>
      </c>
      <c r="I2794" s="108">
        <f t="shared" si="1241"/>
        <v>0</v>
      </c>
      <c r="J2794" s="108">
        <f t="shared" si="1241"/>
        <v>0</v>
      </c>
      <c r="K2794" s="109">
        <f t="shared" si="1221"/>
        <v>0</v>
      </c>
      <c r="L2794" s="98"/>
    </row>
    <row r="2795" spans="1:12" s="5" customFormat="1" ht="14.1" customHeight="1" x14ac:dyDescent="0.25">
      <c r="A2795" s="104">
        <v>12</v>
      </c>
      <c r="B2795" s="192">
        <f t="shared" ref="B2795:E2795" si="1242">B2757</f>
        <v>0</v>
      </c>
      <c r="C2795" s="192">
        <f t="shared" si="1242"/>
        <v>0</v>
      </c>
      <c r="D2795" s="280">
        <f t="shared" si="1242"/>
        <v>0</v>
      </c>
      <c r="E2795" s="301">
        <f t="shared" si="1242"/>
        <v>0</v>
      </c>
      <c r="F2795" s="105"/>
      <c r="G2795" s="106"/>
      <c r="H2795" s="107">
        <f t="shared" ref="H2795:J2795" si="1243">H2757</f>
        <v>0</v>
      </c>
      <c r="I2795" s="108">
        <f t="shared" si="1243"/>
        <v>0</v>
      </c>
      <c r="J2795" s="108">
        <f t="shared" si="1243"/>
        <v>0</v>
      </c>
      <c r="K2795" s="109">
        <f t="shared" si="1221"/>
        <v>0</v>
      </c>
      <c r="L2795" s="98"/>
    </row>
    <row r="2796" spans="1:12" s="5" customFormat="1" ht="14.1" customHeight="1" x14ac:dyDescent="0.25">
      <c r="A2796" s="104">
        <v>13</v>
      </c>
      <c r="B2796" s="192">
        <f t="shared" ref="B2796:E2796" si="1244">B2758</f>
        <v>0</v>
      </c>
      <c r="C2796" s="192">
        <f t="shared" si="1244"/>
        <v>0</v>
      </c>
      <c r="D2796" s="280">
        <f t="shared" si="1244"/>
        <v>0</v>
      </c>
      <c r="E2796" s="301">
        <f t="shared" si="1244"/>
        <v>0</v>
      </c>
      <c r="F2796" s="105"/>
      <c r="G2796" s="106"/>
      <c r="H2796" s="107">
        <f t="shared" ref="H2796:J2796" si="1245">H2758</f>
        <v>0</v>
      </c>
      <c r="I2796" s="108">
        <f t="shared" si="1245"/>
        <v>0</v>
      </c>
      <c r="J2796" s="108">
        <f t="shared" si="1245"/>
        <v>0</v>
      </c>
      <c r="K2796" s="109">
        <f t="shared" si="1221"/>
        <v>0</v>
      </c>
      <c r="L2796" s="98"/>
    </row>
    <row r="2797" spans="1:12" s="5" customFormat="1" ht="14.1" customHeight="1" x14ac:dyDescent="0.25">
      <c r="A2797" s="104">
        <v>14</v>
      </c>
      <c r="B2797" s="192">
        <f t="shared" ref="B2797:E2797" si="1246">B2759</f>
        <v>0</v>
      </c>
      <c r="C2797" s="192">
        <f t="shared" si="1246"/>
        <v>0</v>
      </c>
      <c r="D2797" s="280">
        <f t="shared" si="1246"/>
        <v>0</v>
      </c>
      <c r="E2797" s="301">
        <f t="shared" si="1246"/>
        <v>0</v>
      </c>
      <c r="F2797" s="105"/>
      <c r="G2797" s="106"/>
      <c r="H2797" s="107">
        <f t="shared" ref="H2797:J2797" si="1247">H2759</f>
        <v>0</v>
      </c>
      <c r="I2797" s="108">
        <f t="shared" si="1247"/>
        <v>0</v>
      </c>
      <c r="J2797" s="108">
        <f t="shared" si="1247"/>
        <v>0</v>
      </c>
      <c r="K2797" s="109">
        <f t="shared" si="1221"/>
        <v>0</v>
      </c>
      <c r="L2797" s="98"/>
    </row>
    <row r="2798" spans="1:12" s="5" customFormat="1" ht="14.1" customHeight="1" x14ac:dyDescent="0.25">
      <c r="A2798" s="104">
        <v>15</v>
      </c>
      <c r="B2798" s="192">
        <f t="shared" ref="B2798:E2798" si="1248">B2760</f>
        <v>0</v>
      </c>
      <c r="C2798" s="192">
        <f t="shared" si="1248"/>
        <v>0</v>
      </c>
      <c r="D2798" s="280">
        <f t="shared" si="1248"/>
        <v>0</v>
      </c>
      <c r="E2798" s="301">
        <f t="shared" si="1248"/>
        <v>0</v>
      </c>
      <c r="F2798" s="105"/>
      <c r="G2798" s="106"/>
      <c r="H2798" s="107">
        <f t="shared" ref="H2798:J2798" si="1249">H2760</f>
        <v>0</v>
      </c>
      <c r="I2798" s="108">
        <f t="shared" si="1249"/>
        <v>0</v>
      </c>
      <c r="J2798" s="108">
        <f t="shared" si="1249"/>
        <v>0</v>
      </c>
      <c r="K2798" s="109">
        <f t="shared" si="1221"/>
        <v>0</v>
      </c>
      <c r="L2798" s="98"/>
    </row>
    <row r="2799" spans="1:12" s="5" customFormat="1" ht="14.1" customHeight="1" x14ac:dyDescent="0.25">
      <c r="A2799" s="104">
        <v>16</v>
      </c>
      <c r="B2799" s="192">
        <f t="shared" ref="B2799:E2799" si="1250">B2761</f>
        <v>0</v>
      </c>
      <c r="C2799" s="192">
        <f t="shared" si="1250"/>
        <v>0</v>
      </c>
      <c r="D2799" s="280">
        <f t="shared" si="1250"/>
        <v>0</v>
      </c>
      <c r="E2799" s="301">
        <f t="shared" si="1250"/>
        <v>0</v>
      </c>
      <c r="F2799" s="105"/>
      <c r="G2799" s="106"/>
      <c r="H2799" s="107">
        <f t="shared" ref="H2799:J2799" si="1251">H2761</f>
        <v>0</v>
      </c>
      <c r="I2799" s="108">
        <f t="shared" si="1251"/>
        <v>0</v>
      </c>
      <c r="J2799" s="108">
        <f t="shared" si="1251"/>
        <v>0</v>
      </c>
      <c r="K2799" s="109">
        <f t="shared" si="1221"/>
        <v>0</v>
      </c>
      <c r="L2799" s="98"/>
    </row>
    <row r="2800" spans="1:12" s="5" customFormat="1" ht="9.9499999999999993" customHeight="1" x14ac:dyDescent="0.25">
      <c r="A2800" s="81"/>
      <c r="B2800" s="215"/>
      <c r="C2800" s="215"/>
      <c r="D2800" s="281"/>
      <c r="E2800" s="303"/>
      <c r="F2800" s="110"/>
      <c r="G2800" s="111"/>
      <c r="H2800" s="112"/>
      <c r="I2800" s="113"/>
      <c r="J2800" s="113"/>
      <c r="K2800" s="114"/>
      <c r="L2800" s="98"/>
    </row>
    <row r="2801" spans="1:12" s="5" customFormat="1" ht="5.0999999999999996" customHeight="1" x14ac:dyDescent="0.25">
      <c r="A2801" s="81"/>
      <c r="B2801" s="216"/>
      <c r="C2801" s="216"/>
      <c r="D2801" s="221"/>
      <c r="E2801" s="304"/>
      <c r="F2801" s="116"/>
      <c r="G2801" s="116"/>
      <c r="H2801" s="116"/>
      <c r="I2801" s="117"/>
      <c r="J2801" s="361"/>
      <c r="K2801" s="362"/>
      <c r="L2801" s="82"/>
    </row>
    <row r="2802" spans="1:12" s="5" customFormat="1" ht="16.5" customHeight="1" x14ac:dyDescent="0.3">
      <c r="A2802" s="81"/>
      <c r="B2802" s="217"/>
      <c r="C2802" s="217"/>
      <c r="D2802" s="263"/>
      <c r="E2802" s="300"/>
      <c r="F2802" s="82"/>
      <c r="G2802" s="82"/>
      <c r="H2802" s="82"/>
      <c r="I2802" s="118" t="s">
        <v>14</v>
      </c>
      <c r="J2802" s="363">
        <f>SUM(K2784:K2799)</f>
        <v>4515300</v>
      </c>
      <c r="K2802" s="364"/>
      <c r="L2802" s="98"/>
    </row>
    <row r="2803" spans="1:12" s="5" customFormat="1" ht="5.0999999999999996" customHeight="1" x14ac:dyDescent="0.3">
      <c r="A2803" s="81"/>
      <c r="B2803" s="217"/>
      <c r="C2803" s="217"/>
      <c r="D2803" s="263"/>
      <c r="E2803" s="300"/>
      <c r="F2803" s="82"/>
      <c r="G2803" s="82"/>
      <c r="H2803" s="82"/>
      <c r="I2803" s="119"/>
      <c r="J2803" s="365"/>
      <c r="K2803" s="365"/>
      <c r="L2803" s="82"/>
    </row>
    <row r="2804" spans="1:12" s="5" customFormat="1" ht="16.5" customHeight="1" x14ac:dyDescent="0.3">
      <c r="A2804" s="81"/>
      <c r="B2804" s="217"/>
      <c r="C2804" s="217"/>
      <c r="D2804" s="263"/>
      <c r="E2804" s="300"/>
      <c r="F2804" s="82"/>
      <c r="G2804" s="82"/>
      <c r="H2804" s="82"/>
      <c r="I2804" s="118" t="s">
        <v>15</v>
      </c>
      <c r="J2804" s="120">
        <f>J2766</f>
        <v>0</v>
      </c>
      <c r="K2804" s="121">
        <f>J2802*J2804</f>
        <v>0</v>
      </c>
      <c r="L2804" s="122"/>
    </row>
    <row r="2805" spans="1:12" s="5" customFormat="1" ht="5.0999999999999996" customHeight="1" x14ac:dyDescent="0.3">
      <c r="A2805" s="81"/>
      <c r="B2805" s="217"/>
      <c r="C2805" s="217"/>
      <c r="D2805" s="263"/>
      <c r="E2805" s="300"/>
      <c r="F2805" s="82"/>
      <c r="G2805" s="82"/>
      <c r="H2805" s="82"/>
      <c r="I2805" s="119"/>
      <c r="J2805" s="362"/>
      <c r="K2805" s="362"/>
      <c r="L2805" s="82"/>
    </row>
    <row r="2806" spans="1:12" s="5" customFormat="1" ht="16.5" customHeight="1" x14ac:dyDescent="0.3">
      <c r="A2806" s="81"/>
      <c r="B2806" s="218" t="s">
        <v>16</v>
      </c>
      <c r="C2806" s="218"/>
      <c r="D2806" s="263"/>
      <c r="E2806" s="300" t="s">
        <v>17</v>
      </c>
      <c r="F2806" s="82"/>
      <c r="G2806" s="82"/>
      <c r="H2806" s="82"/>
      <c r="I2806" s="118" t="s">
        <v>27</v>
      </c>
      <c r="J2806" s="366">
        <f>((J2802/1.11)+(K2804/1.11))*11%</f>
        <v>447462.16216216213</v>
      </c>
      <c r="K2806" s="367"/>
      <c r="L2806" s="123"/>
    </row>
    <row r="2807" spans="1:12" s="5" customFormat="1" ht="5.0999999999999996" customHeight="1" x14ac:dyDescent="0.3">
      <c r="A2807" s="81"/>
      <c r="B2807" s="217"/>
      <c r="C2807" s="217"/>
      <c r="D2807" s="263"/>
      <c r="E2807" s="300"/>
      <c r="F2807" s="82"/>
      <c r="G2807" s="82"/>
      <c r="H2807" s="82"/>
      <c r="I2807" s="119"/>
      <c r="J2807" s="362"/>
      <c r="K2807" s="362"/>
      <c r="L2807" s="82"/>
    </row>
    <row r="2808" spans="1:12" s="5" customFormat="1" ht="16.5" customHeight="1" x14ac:dyDescent="0.3">
      <c r="A2808" s="81"/>
      <c r="B2808" s="219"/>
      <c r="C2808" s="247"/>
      <c r="D2808" s="263"/>
      <c r="E2808" s="300"/>
      <c r="F2808" s="82"/>
      <c r="G2808" s="82"/>
      <c r="H2808" s="82"/>
      <c r="I2808" s="118" t="s">
        <v>18</v>
      </c>
      <c r="J2808" s="124"/>
      <c r="K2808" s="125">
        <f>J2802-K2804</f>
        <v>4515300</v>
      </c>
      <c r="L2808" s="123"/>
    </row>
    <row r="2809" spans="1:12" s="5" customFormat="1" ht="7.5" customHeight="1" x14ac:dyDescent="0.25">
      <c r="A2809" s="126"/>
      <c r="B2809" s="220"/>
      <c r="C2809" s="220"/>
      <c r="D2809" s="221"/>
      <c r="E2809" s="305"/>
      <c r="F2809" s="319"/>
      <c r="G2809" s="82"/>
      <c r="H2809" s="82"/>
      <c r="I2809" s="128"/>
      <c r="J2809" s="127"/>
      <c r="K2809" s="319"/>
      <c r="L2809" s="116"/>
    </row>
    <row r="2810" spans="1:12" s="5" customFormat="1" ht="13.5" customHeight="1" x14ac:dyDescent="0.25">
      <c r="A2810" s="81"/>
      <c r="B2810" s="221" t="s">
        <v>19</v>
      </c>
      <c r="C2810" s="220"/>
      <c r="D2810" s="221"/>
      <c r="E2810" s="300"/>
      <c r="F2810" s="82"/>
      <c r="G2810" s="82"/>
      <c r="H2810" s="187"/>
      <c r="I2810" s="188" t="s">
        <v>29</v>
      </c>
      <c r="J2810" s="368" t="str">
        <f>J2772</f>
        <v>NOVI / CONDRO</v>
      </c>
      <c r="K2810" s="369"/>
      <c r="L2810" s="82"/>
    </row>
    <row r="2811" spans="1:12" s="5" customFormat="1" ht="13.5" customHeight="1" x14ac:dyDescent="0.25">
      <c r="A2811" s="126"/>
      <c r="B2811" s="222"/>
      <c r="C2811" s="248"/>
      <c r="D2811" s="221"/>
      <c r="E2811" s="300"/>
      <c r="F2811" s="82"/>
      <c r="G2811" s="82"/>
      <c r="H2811" s="187"/>
      <c r="I2811" s="189" t="s">
        <v>28</v>
      </c>
      <c r="J2811" s="368" t="str">
        <f>J2773</f>
        <v xml:space="preserve"> </v>
      </c>
      <c r="K2811" s="369"/>
      <c r="L2811" s="116"/>
    </row>
    <row r="2812" spans="1:12" s="5" customFormat="1" ht="7.5" customHeight="1" x14ac:dyDescent="0.25">
      <c r="A2812" s="126"/>
      <c r="B2812" s="222"/>
      <c r="C2812" s="248"/>
      <c r="D2812" s="221"/>
      <c r="E2812" s="300"/>
      <c r="F2812" s="82"/>
      <c r="G2812" s="82"/>
      <c r="H2812" s="187"/>
      <c r="I2812" s="189"/>
      <c r="J2812" s="191"/>
      <c r="K2812" s="191"/>
      <c r="L2812" s="116"/>
    </row>
    <row r="2813" spans="1:12" ht="7.5" customHeight="1" x14ac:dyDescent="0.25">
      <c r="A2813" s="129"/>
      <c r="B2813" s="223"/>
      <c r="C2813" s="223"/>
      <c r="D2813" s="266"/>
      <c r="E2813" s="306"/>
      <c r="F2813" s="130"/>
      <c r="G2813" s="130"/>
      <c r="H2813" s="130"/>
      <c r="I2813" s="131"/>
      <c r="J2813" s="131"/>
      <c r="K2813" s="130"/>
      <c r="L2813" s="130"/>
    </row>
    <row r="2814" spans="1:12" s="5" customFormat="1" ht="16.5" customHeight="1" x14ac:dyDescent="0.3">
      <c r="A2814" s="132"/>
      <c r="B2814" s="224" t="s">
        <v>0</v>
      </c>
      <c r="C2814" s="249"/>
      <c r="D2814" s="282" t="str">
        <f>D2776</f>
        <v>AM</v>
      </c>
      <c r="E2814" s="317">
        <f>E2738</f>
        <v>22090025</v>
      </c>
      <c r="F2814" s="133"/>
      <c r="G2814" s="134" t="s">
        <v>2</v>
      </c>
      <c r="H2814" s="370" t="str">
        <f>H2776</f>
        <v>CV PELITA JAYA</v>
      </c>
      <c r="I2814" s="370"/>
      <c r="J2814" s="370"/>
      <c r="K2814" s="371"/>
      <c r="L2814" s="135"/>
    </row>
    <row r="2815" spans="1:12" s="5" customFormat="1" ht="7.5" customHeight="1" x14ac:dyDescent="0.3">
      <c r="A2815" s="132"/>
      <c r="B2815" s="225"/>
      <c r="C2815" s="250"/>
      <c r="D2815" s="257"/>
      <c r="E2815" s="308"/>
      <c r="F2815" s="374" t="s">
        <v>3</v>
      </c>
      <c r="G2815" s="136"/>
      <c r="H2815" s="372"/>
      <c r="I2815" s="372"/>
      <c r="J2815" s="372"/>
      <c r="K2815" s="373"/>
      <c r="L2815" s="135"/>
    </row>
    <row r="2816" spans="1:12" s="5" customFormat="1" ht="16.5" customHeight="1" x14ac:dyDescent="0.3">
      <c r="A2816" s="132"/>
      <c r="B2816" s="224" t="s">
        <v>4</v>
      </c>
      <c r="C2816" s="249"/>
      <c r="D2816" s="375">
        <f>D2778</f>
        <v>44823</v>
      </c>
      <c r="E2816" s="376"/>
      <c r="F2816" s="374"/>
      <c r="G2816" s="137"/>
      <c r="H2816" s="377" t="str">
        <f>H2778</f>
        <v>(  ANUGERAH SEJAHTERA  )</v>
      </c>
      <c r="I2816" s="377"/>
      <c r="J2816" s="377"/>
      <c r="K2816" s="378"/>
      <c r="L2816" s="137"/>
    </row>
    <row r="2817" spans="1:12" s="5" customFormat="1" ht="7.5" customHeight="1" x14ac:dyDescent="0.3">
      <c r="A2817" s="132"/>
      <c r="B2817" s="225"/>
      <c r="C2817" s="250"/>
      <c r="D2817" s="257"/>
      <c r="E2817" s="308"/>
      <c r="F2817" s="374"/>
      <c r="G2817" s="137"/>
      <c r="H2817" s="379" t="str">
        <f>H2779</f>
        <v>PURWOKERTO</v>
      </c>
      <c r="I2817" s="379"/>
      <c r="J2817" s="379"/>
      <c r="K2817" s="380"/>
      <c r="L2817" s="138"/>
    </row>
    <row r="2818" spans="1:12" s="5" customFormat="1" ht="16.5" customHeight="1" x14ac:dyDescent="0.4">
      <c r="A2818" s="132"/>
      <c r="B2818" s="224" t="s">
        <v>5</v>
      </c>
      <c r="C2818" s="249"/>
      <c r="D2818" s="283" t="str">
        <f>D2780</f>
        <v>KO 0993</v>
      </c>
      <c r="E2818" s="307"/>
      <c r="F2818" s="139"/>
      <c r="G2818" s="140"/>
      <c r="H2818" s="381"/>
      <c r="I2818" s="381"/>
      <c r="J2818" s="381"/>
      <c r="K2818" s="382"/>
      <c r="L2818" s="138"/>
    </row>
    <row r="2819" spans="1:12" s="5" customFormat="1" ht="7.5" customHeight="1" x14ac:dyDescent="0.45">
      <c r="A2819" s="132"/>
      <c r="B2819" s="226"/>
      <c r="C2819" s="251"/>
      <c r="D2819" s="267"/>
      <c r="E2819" s="309"/>
      <c r="F2819" s="141"/>
      <c r="G2819" s="133"/>
      <c r="H2819" s="133"/>
      <c r="I2819" s="142"/>
      <c r="J2819" s="142"/>
      <c r="K2819" s="143"/>
      <c r="L2819" s="133"/>
    </row>
    <row r="2820" spans="1:12" s="5" customFormat="1" ht="14.25" thickBot="1" x14ac:dyDescent="0.3">
      <c r="A2820" s="132"/>
      <c r="B2820" s="227" t="s">
        <v>6</v>
      </c>
      <c r="C2820" s="227" t="s">
        <v>7</v>
      </c>
      <c r="D2820" s="284" t="s">
        <v>8</v>
      </c>
      <c r="E2820" s="268"/>
      <c r="F2820" s="145" t="s">
        <v>9</v>
      </c>
      <c r="G2820" s="146"/>
      <c r="H2820" s="144" t="s">
        <v>10</v>
      </c>
      <c r="I2820" s="147" t="s">
        <v>11</v>
      </c>
      <c r="J2820" s="147" t="s">
        <v>12</v>
      </c>
      <c r="K2820" s="148" t="s">
        <v>13</v>
      </c>
      <c r="L2820" s="149"/>
    </row>
    <row r="2821" spans="1:12" s="5" customFormat="1" ht="9.9499999999999993" customHeight="1" thickTop="1" x14ac:dyDescent="0.25">
      <c r="A2821" s="132"/>
      <c r="B2821" s="228"/>
      <c r="C2821" s="252"/>
      <c r="D2821" s="285"/>
      <c r="E2821" s="269"/>
      <c r="F2821" s="151"/>
      <c r="G2821" s="152"/>
      <c r="H2821" s="150"/>
      <c r="I2821" s="153"/>
      <c r="J2821" s="153"/>
      <c r="K2821" s="154"/>
      <c r="L2821" s="149"/>
    </row>
    <row r="2822" spans="1:12" s="5" customFormat="1" ht="14.1" customHeight="1" x14ac:dyDescent="0.25">
      <c r="A2822" s="155">
        <v>1</v>
      </c>
      <c r="B2822" s="193">
        <f t="shared" ref="B2822:D2822" si="1252">B2784</f>
        <v>60</v>
      </c>
      <c r="C2822" s="193" t="str">
        <f t="shared" si="1252"/>
        <v>LSN</v>
      </c>
      <c r="D2822" s="286">
        <f t="shared" si="1252"/>
        <v>3</v>
      </c>
      <c r="E2822" s="310" t="str">
        <f>E2746</f>
        <v>STAPLER KENKO HD-10</v>
      </c>
      <c r="F2822" s="156"/>
      <c r="G2822" s="157"/>
      <c r="H2822" s="158">
        <f t="shared" ref="H2822:J2822" si="1253">H2784</f>
        <v>87000</v>
      </c>
      <c r="I2822" s="159">
        <f t="shared" si="1253"/>
        <v>0.13500000000000001</v>
      </c>
      <c r="J2822" s="159">
        <f t="shared" si="1253"/>
        <v>0</v>
      </c>
      <c r="K2822" s="160">
        <f t="shared" ref="K2822:K2837" si="1254">(B2822*H2822-((B2822*H2822)*I2822))-((B2822*H2822-((B2822*H2822)*I2822))*J2822)</f>
        <v>4515300</v>
      </c>
      <c r="L2822" s="149"/>
    </row>
    <row r="2823" spans="1:12" s="5" customFormat="1" ht="14.1" customHeight="1" x14ac:dyDescent="0.25">
      <c r="A2823" s="155">
        <v>2</v>
      </c>
      <c r="B2823" s="193">
        <f t="shared" ref="B2823:D2823" si="1255">B2785</f>
        <v>0</v>
      </c>
      <c r="C2823" s="193">
        <f t="shared" si="1255"/>
        <v>0</v>
      </c>
      <c r="D2823" s="286">
        <f t="shared" si="1255"/>
        <v>0</v>
      </c>
      <c r="E2823" s="310">
        <f t="shared" ref="E2823:E2837" si="1256">E2747</f>
        <v>0</v>
      </c>
      <c r="F2823" s="156"/>
      <c r="G2823" s="157"/>
      <c r="H2823" s="158">
        <f t="shared" ref="H2823:J2823" si="1257">H2785</f>
        <v>0</v>
      </c>
      <c r="I2823" s="159">
        <f t="shared" si="1257"/>
        <v>0</v>
      </c>
      <c r="J2823" s="159">
        <f t="shared" si="1257"/>
        <v>0</v>
      </c>
      <c r="K2823" s="160">
        <f t="shared" si="1254"/>
        <v>0</v>
      </c>
      <c r="L2823" s="149"/>
    </row>
    <row r="2824" spans="1:12" s="5" customFormat="1" ht="14.1" customHeight="1" x14ac:dyDescent="0.25">
      <c r="A2824" s="155">
        <v>3</v>
      </c>
      <c r="B2824" s="193">
        <f t="shared" ref="B2824:D2824" si="1258">B2786</f>
        <v>0</v>
      </c>
      <c r="C2824" s="193">
        <f t="shared" si="1258"/>
        <v>0</v>
      </c>
      <c r="D2824" s="286">
        <f t="shared" si="1258"/>
        <v>0</v>
      </c>
      <c r="E2824" s="310">
        <f t="shared" si="1256"/>
        <v>0</v>
      </c>
      <c r="F2824" s="156"/>
      <c r="G2824" s="157"/>
      <c r="H2824" s="158">
        <f t="shared" ref="H2824:J2824" si="1259">H2786</f>
        <v>0</v>
      </c>
      <c r="I2824" s="159">
        <f t="shared" si="1259"/>
        <v>0</v>
      </c>
      <c r="J2824" s="159">
        <f t="shared" si="1259"/>
        <v>0</v>
      </c>
      <c r="K2824" s="160">
        <f t="shared" si="1254"/>
        <v>0</v>
      </c>
      <c r="L2824" s="149"/>
    </row>
    <row r="2825" spans="1:12" s="5" customFormat="1" ht="14.1" customHeight="1" x14ac:dyDescent="0.25">
      <c r="A2825" s="155">
        <v>4</v>
      </c>
      <c r="B2825" s="193">
        <f t="shared" ref="B2825:D2825" si="1260">B2787</f>
        <v>0</v>
      </c>
      <c r="C2825" s="193">
        <f t="shared" si="1260"/>
        <v>0</v>
      </c>
      <c r="D2825" s="286">
        <f t="shared" si="1260"/>
        <v>0</v>
      </c>
      <c r="E2825" s="310">
        <f t="shared" si="1256"/>
        <v>0</v>
      </c>
      <c r="F2825" s="156"/>
      <c r="G2825" s="157"/>
      <c r="H2825" s="158">
        <f t="shared" ref="H2825:J2825" si="1261">H2787</f>
        <v>0</v>
      </c>
      <c r="I2825" s="159">
        <f t="shared" si="1261"/>
        <v>0</v>
      </c>
      <c r="J2825" s="159">
        <f t="shared" si="1261"/>
        <v>0</v>
      </c>
      <c r="K2825" s="160">
        <f t="shared" si="1254"/>
        <v>0</v>
      </c>
      <c r="L2825" s="149"/>
    </row>
    <row r="2826" spans="1:12" s="5" customFormat="1" ht="14.1" customHeight="1" x14ac:dyDescent="0.25">
      <c r="A2826" s="155">
        <v>5</v>
      </c>
      <c r="B2826" s="193">
        <f t="shared" ref="B2826:D2826" si="1262">B2788</f>
        <v>0</v>
      </c>
      <c r="C2826" s="193">
        <f t="shared" si="1262"/>
        <v>0</v>
      </c>
      <c r="D2826" s="286">
        <f t="shared" si="1262"/>
        <v>0</v>
      </c>
      <c r="E2826" s="310">
        <f t="shared" si="1256"/>
        <v>0</v>
      </c>
      <c r="F2826" s="156"/>
      <c r="G2826" s="157"/>
      <c r="H2826" s="158">
        <f t="shared" ref="H2826:J2826" si="1263">H2788</f>
        <v>0</v>
      </c>
      <c r="I2826" s="159">
        <f t="shared" si="1263"/>
        <v>0</v>
      </c>
      <c r="J2826" s="159">
        <f t="shared" si="1263"/>
        <v>0</v>
      </c>
      <c r="K2826" s="160">
        <f t="shared" si="1254"/>
        <v>0</v>
      </c>
      <c r="L2826" s="149"/>
    </row>
    <row r="2827" spans="1:12" s="5" customFormat="1" ht="14.1" customHeight="1" x14ac:dyDescent="0.25">
      <c r="A2827" s="155">
        <v>6</v>
      </c>
      <c r="B2827" s="193">
        <f t="shared" ref="B2827:D2827" si="1264">B2789</f>
        <v>0</v>
      </c>
      <c r="C2827" s="193">
        <f t="shared" si="1264"/>
        <v>0</v>
      </c>
      <c r="D2827" s="286">
        <f t="shared" si="1264"/>
        <v>0</v>
      </c>
      <c r="E2827" s="310">
        <f t="shared" si="1256"/>
        <v>0</v>
      </c>
      <c r="F2827" s="156"/>
      <c r="G2827" s="157"/>
      <c r="H2827" s="158">
        <f t="shared" ref="H2827:J2827" si="1265">H2789</f>
        <v>0</v>
      </c>
      <c r="I2827" s="159">
        <f t="shared" si="1265"/>
        <v>0</v>
      </c>
      <c r="J2827" s="159">
        <f t="shared" si="1265"/>
        <v>0</v>
      </c>
      <c r="K2827" s="160">
        <f t="shared" si="1254"/>
        <v>0</v>
      </c>
      <c r="L2827" s="149"/>
    </row>
    <row r="2828" spans="1:12" s="5" customFormat="1" ht="14.1" customHeight="1" x14ac:dyDescent="0.25">
      <c r="A2828" s="155">
        <v>7</v>
      </c>
      <c r="B2828" s="193">
        <f t="shared" ref="B2828:D2828" si="1266">B2790</f>
        <v>0</v>
      </c>
      <c r="C2828" s="193">
        <f t="shared" si="1266"/>
        <v>0</v>
      </c>
      <c r="D2828" s="286">
        <f t="shared" si="1266"/>
        <v>0</v>
      </c>
      <c r="E2828" s="310">
        <f t="shared" si="1256"/>
        <v>0</v>
      </c>
      <c r="F2828" s="156"/>
      <c r="G2828" s="157"/>
      <c r="H2828" s="158">
        <f t="shared" ref="H2828:J2828" si="1267">H2790</f>
        <v>0</v>
      </c>
      <c r="I2828" s="159">
        <f t="shared" si="1267"/>
        <v>0</v>
      </c>
      <c r="J2828" s="159">
        <f t="shared" si="1267"/>
        <v>0</v>
      </c>
      <c r="K2828" s="160">
        <f t="shared" si="1254"/>
        <v>0</v>
      </c>
      <c r="L2828" s="149"/>
    </row>
    <row r="2829" spans="1:12" s="5" customFormat="1" ht="14.1" customHeight="1" x14ac:dyDescent="0.25">
      <c r="A2829" s="155">
        <v>8</v>
      </c>
      <c r="B2829" s="193">
        <f t="shared" ref="B2829:D2829" si="1268">B2791</f>
        <v>0</v>
      </c>
      <c r="C2829" s="193">
        <f t="shared" si="1268"/>
        <v>0</v>
      </c>
      <c r="D2829" s="286">
        <f t="shared" si="1268"/>
        <v>0</v>
      </c>
      <c r="E2829" s="310">
        <f t="shared" si="1256"/>
        <v>0</v>
      </c>
      <c r="F2829" s="156"/>
      <c r="G2829" s="157"/>
      <c r="H2829" s="158">
        <f t="shared" ref="H2829:J2829" si="1269">H2791</f>
        <v>0</v>
      </c>
      <c r="I2829" s="159">
        <f t="shared" si="1269"/>
        <v>0</v>
      </c>
      <c r="J2829" s="159">
        <f t="shared" si="1269"/>
        <v>0</v>
      </c>
      <c r="K2829" s="160">
        <f t="shared" si="1254"/>
        <v>0</v>
      </c>
      <c r="L2829" s="149"/>
    </row>
    <row r="2830" spans="1:12" s="5" customFormat="1" ht="14.1" customHeight="1" x14ac:dyDescent="0.25">
      <c r="A2830" s="155">
        <v>9</v>
      </c>
      <c r="B2830" s="193">
        <f t="shared" ref="B2830:D2830" si="1270">B2792</f>
        <v>0</v>
      </c>
      <c r="C2830" s="193">
        <f t="shared" si="1270"/>
        <v>0</v>
      </c>
      <c r="D2830" s="286">
        <f t="shared" si="1270"/>
        <v>0</v>
      </c>
      <c r="E2830" s="310">
        <f t="shared" si="1256"/>
        <v>0</v>
      </c>
      <c r="F2830" s="156"/>
      <c r="G2830" s="157"/>
      <c r="H2830" s="158">
        <f t="shared" ref="H2830:J2830" si="1271">H2792</f>
        <v>0</v>
      </c>
      <c r="I2830" s="159">
        <f t="shared" si="1271"/>
        <v>0</v>
      </c>
      <c r="J2830" s="159">
        <f t="shared" si="1271"/>
        <v>0</v>
      </c>
      <c r="K2830" s="160">
        <f t="shared" si="1254"/>
        <v>0</v>
      </c>
      <c r="L2830" s="149"/>
    </row>
    <row r="2831" spans="1:12" s="5" customFormat="1" ht="14.1" customHeight="1" x14ac:dyDescent="0.25">
      <c r="A2831" s="155">
        <v>10</v>
      </c>
      <c r="B2831" s="193">
        <f t="shared" ref="B2831:D2831" si="1272">B2793</f>
        <v>0</v>
      </c>
      <c r="C2831" s="193">
        <f t="shared" si="1272"/>
        <v>0</v>
      </c>
      <c r="D2831" s="286">
        <f t="shared" si="1272"/>
        <v>0</v>
      </c>
      <c r="E2831" s="310">
        <f t="shared" si="1256"/>
        <v>0</v>
      </c>
      <c r="F2831" s="156"/>
      <c r="G2831" s="157"/>
      <c r="H2831" s="158">
        <f t="shared" ref="H2831:J2831" si="1273">H2793</f>
        <v>0</v>
      </c>
      <c r="I2831" s="159">
        <f t="shared" si="1273"/>
        <v>0</v>
      </c>
      <c r="J2831" s="159">
        <f t="shared" si="1273"/>
        <v>0</v>
      </c>
      <c r="K2831" s="160">
        <f t="shared" si="1254"/>
        <v>0</v>
      </c>
      <c r="L2831" s="149"/>
    </row>
    <row r="2832" spans="1:12" s="5" customFormat="1" ht="14.1" customHeight="1" x14ac:dyDescent="0.25">
      <c r="A2832" s="155">
        <v>11</v>
      </c>
      <c r="B2832" s="193">
        <f t="shared" ref="B2832:D2832" si="1274">B2794</f>
        <v>0</v>
      </c>
      <c r="C2832" s="193">
        <f t="shared" si="1274"/>
        <v>0</v>
      </c>
      <c r="D2832" s="286">
        <f t="shared" si="1274"/>
        <v>0</v>
      </c>
      <c r="E2832" s="310">
        <f t="shared" si="1256"/>
        <v>0</v>
      </c>
      <c r="F2832" s="156"/>
      <c r="G2832" s="157"/>
      <c r="H2832" s="158">
        <f t="shared" ref="H2832:J2832" si="1275">H2794</f>
        <v>0</v>
      </c>
      <c r="I2832" s="159">
        <f t="shared" si="1275"/>
        <v>0</v>
      </c>
      <c r="J2832" s="159">
        <f t="shared" si="1275"/>
        <v>0</v>
      </c>
      <c r="K2832" s="160">
        <f t="shared" si="1254"/>
        <v>0</v>
      </c>
      <c r="L2832" s="149"/>
    </row>
    <row r="2833" spans="1:12" s="5" customFormat="1" ht="14.1" customHeight="1" x14ac:dyDescent="0.25">
      <c r="A2833" s="155">
        <v>12</v>
      </c>
      <c r="B2833" s="193">
        <f t="shared" ref="B2833:D2833" si="1276">B2795</f>
        <v>0</v>
      </c>
      <c r="C2833" s="193">
        <f t="shared" si="1276"/>
        <v>0</v>
      </c>
      <c r="D2833" s="286">
        <f t="shared" si="1276"/>
        <v>0</v>
      </c>
      <c r="E2833" s="310">
        <f t="shared" si="1256"/>
        <v>0</v>
      </c>
      <c r="F2833" s="156"/>
      <c r="G2833" s="157"/>
      <c r="H2833" s="158">
        <f t="shared" ref="H2833:J2833" si="1277">H2795</f>
        <v>0</v>
      </c>
      <c r="I2833" s="159">
        <f t="shared" si="1277"/>
        <v>0</v>
      </c>
      <c r="J2833" s="159">
        <f t="shared" si="1277"/>
        <v>0</v>
      </c>
      <c r="K2833" s="160">
        <f t="shared" si="1254"/>
        <v>0</v>
      </c>
      <c r="L2833" s="149"/>
    </row>
    <row r="2834" spans="1:12" s="5" customFormat="1" ht="14.1" customHeight="1" x14ac:dyDescent="0.25">
      <c r="A2834" s="155">
        <v>13</v>
      </c>
      <c r="B2834" s="193">
        <f t="shared" ref="B2834:D2834" si="1278">B2796</f>
        <v>0</v>
      </c>
      <c r="C2834" s="193">
        <f t="shared" si="1278"/>
        <v>0</v>
      </c>
      <c r="D2834" s="286">
        <f t="shared" si="1278"/>
        <v>0</v>
      </c>
      <c r="E2834" s="310">
        <f t="shared" si="1256"/>
        <v>0</v>
      </c>
      <c r="F2834" s="156"/>
      <c r="G2834" s="157"/>
      <c r="H2834" s="158">
        <f t="shared" ref="H2834:J2834" si="1279">H2796</f>
        <v>0</v>
      </c>
      <c r="I2834" s="159">
        <f t="shared" si="1279"/>
        <v>0</v>
      </c>
      <c r="J2834" s="159">
        <f t="shared" si="1279"/>
        <v>0</v>
      </c>
      <c r="K2834" s="160">
        <f t="shared" si="1254"/>
        <v>0</v>
      </c>
      <c r="L2834" s="149"/>
    </row>
    <row r="2835" spans="1:12" s="5" customFormat="1" ht="14.1" customHeight="1" x14ac:dyDescent="0.25">
      <c r="A2835" s="155">
        <v>14</v>
      </c>
      <c r="B2835" s="193">
        <f t="shared" ref="B2835:D2835" si="1280">B2797</f>
        <v>0</v>
      </c>
      <c r="C2835" s="193">
        <f t="shared" si="1280"/>
        <v>0</v>
      </c>
      <c r="D2835" s="286">
        <f t="shared" si="1280"/>
        <v>0</v>
      </c>
      <c r="E2835" s="310">
        <f t="shared" si="1256"/>
        <v>0</v>
      </c>
      <c r="F2835" s="156"/>
      <c r="G2835" s="157"/>
      <c r="H2835" s="158">
        <f t="shared" ref="H2835:J2835" si="1281">H2797</f>
        <v>0</v>
      </c>
      <c r="I2835" s="159">
        <f t="shared" si="1281"/>
        <v>0</v>
      </c>
      <c r="J2835" s="159">
        <f t="shared" si="1281"/>
        <v>0</v>
      </c>
      <c r="K2835" s="160">
        <f t="shared" si="1254"/>
        <v>0</v>
      </c>
      <c r="L2835" s="149"/>
    </row>
    <row r="2836" spans="1:12" s="5" customFormat="1" ht="14.1" customHeight="1" x14ac:dyDescent="0.25">
      <c r="A2836" s="155">
        <v>15</v>
      </c>
      <c r="B2836" s="193">
        <f t="shared" ref="B2836:D2836" si="1282">B2798</f>
        <v>0</v>
      </c>
      <c r="C2836" s="193">
        <f t="shared" si="1282"/>
        <v>0</v>
      </c>
      <c r="D2836" s="286">
        <f t="shared" si="1282"/>
        <v>0</v>
      </c>
      <c r="E2836" s="310">
        <f t="shared" si="1256"/>
        <v>0</v>
      </c>
      <c r="F2836" s="156"/>
      <c r="G2836" s="157"/>
      <c r="H2836" s="158">
        <f t="shared" ref="H2836:J2836" si="1283">H2798</f>
        <v>0</v>
      </c>
      <c r="I2836" s="159">
        <f t="shared" si="1283"/>
        <v>0</v>
      </c>
      <c r="J2836" s="159">
        <f t="shared" si="1283"/>
        <v>0</v>
      </c>
      <c r="K2836" s="160">
        <f t="shared" si="1254"/>
        <v>0</v>
      </c>
      <c r="L2836" s="149"/>
    </row>
    <row r="2837" spans="1:12" s="5" customFormat="1" ht="14.1" customHeight="1" x14ac:dyDescent="0.25">
      <c r="A2837" s="155">
        <v>16</v>
      </c>
      <c r="B2837" s="193">
        <f t="shared" ref="B2837:D2837" si="1284">B2799</f>
        <v>0</v>
      </c>
      <c r="C2837" s="193">
        <f t="shared" si="1284"/>
        <v>0</v>
      </c>
      <c r="D2837" s="286">
        <f t="shared" si="1284"/>
        <v>0</v>
      </c>
      <c r="E2837" s="310">
        <f t="shared" si="1256"/>
        <v>0</v>
      </c>
      <c r="F2837" s="156"/>
      <c r="G2837" s="157"/>
      <c r="H2837" s="158">
        <f t="shared" ref="H2837:J2837" si="1285">H2799</f>
        <v>0</v>
      </c>
      <c r="I2837" s="159">
        <f t="shared" si="1285"/>
        <v>0</v>
      </c>
      <c r="J2837" s="159">
        <f t="shared" si="1285"/>
        <v>0</v>
      </c>
      <c r="K2837" s="160">
        <f t="shared" si="1254"/>
        <v>0</v>
      </c>
      <c r="L2837" s="149"/>
    </row>
    <row r="2838" spans="1:12" s="5" customFormat="1" ht="9.9499999999999993" customHeight="1" x14ac:dyDescent="0.25">
      <c r="A2838" s="132"/>
      <c r="B2838" s="229"/>
      <c r="C2838" s="229"/>
      <c r="D2838" s="287"/>
      <c r="E2838" s="312"/>
      <c r="F2838" s="161"/>
      <c r="G2838" s="162"/>
      <c r="H2838" s="163"/>
      <c r="I2838" s="164"/>
      <c r="J2838" s="164"/>
      <c r="K2838" s="165"/>
      <c r="L2838" s="149"/>
    </row>
    <row r="2839" spans="1:12" s="5" customFormat="1" ht="5.0999999999999996" customHeight="1" x14ac:dyDescent="0.25">
      <c r="A2839" s="132"/>
      <c r="B2839" s="230"/>
      <c r="C2839" s="230"/>
      <c r="D2839" s="235"/>
      <c r="E2839" s="313"/>
      <c r="F2839" s="167"/>
      <c r="G2839" s="167"/>
      <c r="H2839" s="167"/>
      <c r="I2839" s="168"/>
      <c r="J2839" s="383"/>
      <c r="K2839" s="358"/>
      <c r="L2839" s="133"/>
    </row>
    <row r="2840" spans="1:12" s="5" customFormat="1" ht="16.5" customHeight="1" x14ac:dyDescent="0.3">
      <c r="A2840" s="132"/>
      <c r="B2840" s="231"/>
      <c r="C2840" s="231"/>
      <c r="D2840" s="267"/>
      <c r="E2840" s="309"/>
      <c r="F2840" s="133"/>
      <c r="G2840" s="133"/>
      <c r="H2840" s="133"/>
      <c r="I2840" s="169" t="s">
        <v>14</v>
      </c>
      <c r="J2840" s="384">
        <f>SUM(K2822:K2837)</f>
        <v>4515300</v>
      </c>
      <c r="K2840" s="385"/>
      <c r="L2840" s="149"/>
    </row>
    <row r="2841" spans="1:12" s="5" customFormat="1" ht="5.0999999999999996" customHeight="1" x14ac:dyDescent="0.3">
      <c r="A2841" s="132"/>
      <c r="B2841" s="231"/>
      <c r="C2841" s="231"/>
      <c r="D2841" s="267"/>
      <c r="E2841" s="309"/>
      <c r="F2841" s="133"/>
      <c r="G2841" s="133"/>
      <c r="H2841" s="133"/>
      <c r="I2841" s="170"/>
      <c r="J2841" s="386"/>
      <c r="K2841" s="386"/>
      <c r="L2841" s="133"/>
    </row>
    <row r="2842" spans="1:12" s="5" customFormat="1" ht="16.5" customHeight="1" x14ac:dyDescent="0.3">
      <c r="A2842" s="132"/>
      <c r="B2842" s="231"/>
      <c r="C2842" s="231"/>
      <c r="D2842" s="267"/>
      <c r="E2842" s="309"/>
      <c r="F2842" s="133"/>
      <c r="G2842" s="133"/>
      <c r="H2842" s="133"/>
      <c r="I2842" s="169" t="s">
        <v>15</v>
      </c>
      <c r="J2842" s="171">
        <f>J2804</f>
        <v>0</v>
      </c>
      <c r="K2842" s="172">
        <f>J2840*J2842</f>
        <v>0</v>
      </c>
      <c r="L2842" s="173"/>
    </row>
    <row r="2843" spans="1:12" s="5" customFormat="1" ht="5.0999999999999996" customHeight="1" x14ac:dyDescent="0.3">
      <c r="A2843" s="132"/>
      <c r="B2843" s="231"/>
      <c r="C2843" s="231"/>
      <c r="D2843" s="267"/>
      <c r="E2843" s="309"/>
      <c r="F2843" s="133"/>
      <c r="G2843" s="133"/>
      <c r="H2843" s="133"/>
      <c r="I2843" s="170"/>
      <c r="J2843" s="358"/>
      <c r="K2843" s="358"/>
      <c r="L2843" s="133"/>
    </row>
    <row r="2844" spans="1:12" s="5" customFormat="1" ht="16.5" customHeight="1" x14ac:dyDescent="0.3">
      <c r="A2844" s="132"/>
      <c r="B2844" s="232" t="s">
        <v>16</v>
      </c>
      <c r="C2844" s="232"/>
      <c r="D2844" s="267"/>
      <c r="E2844" s="309" t="s">
        <v>17</v>
      </c>
      <c r="F2844" s="133"/>
      <c r="G2844" s="133"/>
      <c r="H2844" s="133"/>
      <c r="I2844" s="169" t="s">
        <v>27</v>
      </c>
      <c r="J2844" s="356">
        <f>((J2840/1.11)+(K2842/1.11))*11%</f>
        <v>447462.16216216213</v>
      </c>
      <c r="K2844" s="357"/>
      <c r="L2844" s="174"/>
    </row>
    <row r="2845" spans="1:12" s="5" customFormat="1" ht="5.0999999999999996" customHeight="1" x14ac:dyDescent="0.3">
      <c r="A2845" s="132"/>
      <c r="B2845" s="231"/>
      <c r="C2845" s="231"/>
      <c r="D2845" s="267"/>
      <c r="E2845" s="309"/>
      <c r="F2845" s="133"/>
      <c r="G2845" s="133"/>
      <c r="H2845" s="133"/>
      <c r="I2845" s="170"/>
      <c r="J2845" s="358"/>
      <c r="K2845" s="358"/>
      <c r="L2845" s="133"/>
    </row>
    <row r="2846" spans="1:12" s="5" customFormat="1" ht="16.5" customHeight="1" x14ac:dyDescent="0.3">
      <c r="A2846" s="132"/>
      <c r="B2846" s="233"/>
      <c r="C2846" s="253"/>
      <c r="D2846" s="267"/>
      <c r="E2846" s="309"/>
      <c r="F2846" s="133"/>
      <c r="G2846" s="133"/>
      <c r="H2846" s="133"/>
      <c r="I2846" s="169" t="s">
        <v>18</v>
      </c>
      <c r="J2846" s="175"/>
      <c r="K2846" s="176">
        <f>J2840-K2842</f>
        <v>4515300</v>
      </c>
      <c r="L2846" s="174"/>
    </row>
    <row r="2847" spans="1:12" s="5" customFormat="1" ht="7.5" customHeight="1" x14ac:dyDescent="0.25">
      <c r="A2847" s="177"/>
      <c r="B2847" s="234"/>
      <c r="C2847" s="234"/>
      <c r="D2847" s="235"/>
      <c r="E2847" s="314"/>
      <c r="F2847" s="318"/>
      <c r="G2847" s="133"/>
      <c r="H2847" s="133"/>
      <c r="I2847" s="179"/>
      <c r="J2847" s="178"/>
      <c r="K2847" s="318"/>
      <c r="L2847" s="167"/>
    </row>
    <row r="2848" spans="1:12" s="5" customFormat="1" ht="13.5" customHeight="1" x14ac:dyDescent="0.25">
      <c r="A2848" s="132"/>
      <c r="B2848" s="235" t="s">
        <v>19</v>
      </c>
      <c r="C2848" s="234"/>
      <c r="D2848" s="235"/>
      <c r="E2848" s="309"/>
      <c r="F2848" s="133"/>
      <c r="G2848" s="133"/>
      <c r="H2848" s="184"/>
      <c r="I2848" s="185" t="s">
        <v>29</v>
      </c>
      <c r="J2848" s="359" t="str">
        <f>J2810</f>
        <v>NOVI / CONDRO</v>
      </c>
      <c r="K2848" s="360"/>
      <c r="L2848" s="133"/>
    </row>
    <row r="2849" spans="1:12" s="5" customFormat="1" ht="13.5" customHeight="1" x14ac:dyDescent="0.25">
      <c r="A2849" s="177"/>
      <c r="B2849" s="236"/>
      <c r="C2849" s="254"/>
      <c r="D2849" s="235"/>
      <c r="E2849" s="309"/>
      <c r="F2849" s="133"/>
      <c r="G2849" s="133"/>
      <c r="H2849" s="184"/>
      <c r="I2849" s="186" t="s">
        <v>28</v>
      </c>
      <c r="J2849" s="359" t="str">
        <f>J2811</f>
        <v xml:space="preserve"> </v>
      </c>
      <c r="K2849" s="360"/>
      <c r="L2849" s="167"/>
    </row>
    <row r="2850" spans="1:12" s="5" customFormat="1" ht="7.5" customHeight="1" x14ac:dyDescent="0.25">
      <c r="A2850" s="177"/>
      <c r="B2850" s="236"/>
      <c r="C2850" s="254"/>
      <c r="D2850" s="235"/>
      <c r="E2850" s="309"/>
      <c r="F2850" s="133"/>
      <c r="G2850" s="133"/>
      <c r="H2850" s="184"/>
      <c r="I2850" s="186"/>
      <c r="J2850" s="190"/>
      <c r="K2850" s="190"/>
      <c r="L2850" s="167"/>
    </row>
    <row r="2851" spans="1:12" ht="7.5" customHeight="1" x14ac:dyDescent="0.25">
      <c r="A2851" s="1"/>
      <c r="I2851" s="3"/>
      <c r="J2851" s="3"/>
    </row>
    <row r="2852" spans="1:12" s="5" customFormat="1" ht="16.5" customHeight="1" x14ac:dyDescent="0.3">
      <c r="A2852" s="4"/>
      <c r="B2852" s="195" t="s">
        <v>0</v>
      </c>
      <c r="C2852" s="237"/>
      <c r="D2852" s="270" t="s">
        <v>1</v>
      </c>
      <c r="E2852" s="315">
        <f>E2738+1</f>
        <v>22090026</v>
      </c>
      <c r="G2852" s="6" t="s">
        <v>2</v>
      </c>
      <c r="H2852" s="387" t="s">
        <v>45</v>
      </c>
      <c r="I2852" s="387"/>
      <c r="J2852" s="387"/>
      <c r="K2852" s="388"/>
      <c r="L2852" s="7"/>
    </row>
    <row r="2853" spans="1:12" s="5" customFormat="1" ht="7.5" customHeight="1" x14ac:dyDescent="0.3">
      <c r="A2853" s="4"/>
      <c r="B2853" s="196"/>
      <c r="C2853" s="238"/>
      <c r="D2853" s="255"/>
      <c r="E2853" s="290"/>
      <c r="F2853" s="391" t="s">
        <v>3</v>
      </c>
      <c r="G2853" s="8"/>
      <c r="H2853" s="389"/>
      <c r="I2853" s="389"/>
      <c r="J2853" s="389"/>
      <c r="K2853" s="390"/>
      <c r="L2853" s="7"/>
    </row>
    <row r="2854" spans="1:12" s="5" customFormat="1" ht="16.5" customHeight="1" x14ac:dyDescent="0.3">
      <c r="A2854" s="4"/>
      <c r="B2854" s="195" t="s">
        <v>4</v>
      </c>
      <c r="C2854" s="237"/>
      <c r="D2854" s="392">
        <v>44826</v>
      </c>
      <c r="E2854" s="393"/>
      <c r="F2854" s="391"/>
      <c r="G2854" s="9"/>
      <c r="H2854" s="394" t="s">
        <v>46</v>
      </c>
      <c r="I2854" s="394"/>
      <c r="J2854" s="394"/>
      <c r="K2854" s="395"/>
      <c r="L2854" s="9"/>
    </row>
    <row r="2855" spans="1:12" s="5" customFormat="1" ht="7.5" customHeight="1" x14ac:dyDescent="0.3">
      <c r="A2855" s="4"/>
      <c r="B2855" s="196"/>
      <c r="C2855" s="238"/>
      <c r="D2855" s="255"/>
      <c r="E2855" s="290"/>
      <c r="F2855" s="391"/>
      <c r="G2855" s="9"/>
      <c r="H2855" s="396" t="s">
        <v>47</v>
      </c>
      <c r="I2855" s="396"/>
      <c r="J2855" s="396"/>
      <c r="K2855" s="397"/>
      <c r="L2855" s="10"/>
    </row>
    <row r="2856" spans="1:12" s="5" customFormat="1" ht="16.5" customHeight="1" x14ac:dyDescent="0.4">
      <c r="A2856" s="4"/>
      <c r="B2856" s="195" t="s">
        <v>5</v>
      </c>
      <c r="C2856" s="237"/>
      <c r="D2856" s="271" t="s">
        <v>150</v>
      </c>
      <c r="E2856" s="289"/>
      <c r="F2856" s="11"/>
      <c r="G2856" s="12"/>
      <c r="H2856" s="398"/>
      <c r="I2856" s="398"/>
      <c r="J2856" s="398"/>
      <c r="K2856" s="399"/>
      <c r="L2856" s="10"/>
    </row>
    <row r="2857" spans="1:12" s="5" customFormat="1" ht="7.5" customHeight="1" x14ac:dyDescent="0.45">
      <c r="A2857" s="4"/>
      <c r="B2857" s="197"/>
      <c r="C2857" s="239"/>
      <c r="D2857" s="259"/>
      <c r="E2857" s="291"/>
      <c r="F2857" s="13"/>
      <c r="I2857" s="14"/>
      <c r="J2857" s="14"/>
      <c r="K2857" s="15"/>
    </row>
    <row r="2858" spans="1:12" s="5" customFormat="1" ht="14.25" thickBot="1" x14ac:dyDescent="0.3">
      <c r="A2858" s="4"/>
      <c r="B2858" s="198" t="s">
        <v>6</v>
      </c>
      <c r="C2858" s="198" t="s">
        <v>7</v>
      </c>
      <c r="D2858" s="272" t="s">
        <v>8</v>
      </c>
      <c r="E2858" s="260"/>
      <c r="F2858" s="17" t="s">
        <v>9</v>
      </c>
      <c r="G2858" s="18"/>
      <c r="H2858" s="16" t="s">
        <v>10</v>
      </c>
      <c r="I2858" s="19" t="s">
        <v>11</v>
      </c>
      <c r="J2858" s="19" t="s">
        <v>12</v>
      </c>
      <c r="K2858" s="20" t="s">
        <v>13</v>
      </c>
      <c r="L2858" s="21"/>
    </row>
    <row r="2859" spans="1:12" s="5" customFormat="1" ht="9.9499999999999993" customHeight="1" thickTop="1" x14ac:dyDescent="0.25">
      <c r="A2859" s="4"/>
      <c r="B2859" s="199"/>
      <c r="C2859" s="240"/>
      <c r="D2859" s="273"/>
      <c r="E2859" s="261"/>
      <c r="F2859" s="23"/>
      <c r="G2859" s="24"/>
      <c r="H2859" s="22"/>
      <c r="I2859" s="25"/>
      <c r="J2859" s="25"/>
      <c r="K2859" s="26"/>
      <c r="L2859" s="21"/>
    </row>
    <row r="2860" spans="1:12" s="5" customFormat="1" ht="14.1" customHeight="1" x14ac:dyDescent="0.25">
      <c r="A2860" s="27">
        <v>1</v>
      </c>
      <c r="B2860" s="200">
        <v>100</v>
      </c>
      <c r="C2860" s="200" t="s">
        <v>34</v>
      </c>
      <c r="D2860" s="274">
        <v>5</v>
      </c>
      <c r="E2860" s="292" t="s">
        <v>151</v>
      </c>
      <c r="F2860" s="28"/>
      <c r="G2860" s="29"/>
      <c r="H2860" s="30">
        <v>85200</v>
      </c>
      <c r="I2860" s="31">
        <v>0.125</v>
      </c>
      <c r="J2860" s="31"/>
      <c r="K2860" s="32">
        <f t="shared" ref="K2860:K2875" si="1286">(B2860*H2860-((B2860*H2860)*I2860))-((B2860*H2860-((B2860*H2860)*I2860))*J2860)</f>
        <v>7455000</v>
      </c>
      <c r="L2860" s="21"/>
    </row>
    <row r="2861" spans="1:12" s="5" customFormat="1" ht="14.1" customHeight="1" x14ac:dyDescent="0.25">
      <c r="A2861" s="27">
        <v>2</v>
      </c>
      <c r="B2861" s="200">
        <v>6</v>
      </c>
      <c r="C2861" s="200" t="s">
        <v>43</v>
      </c>
      <c r="D2861" s="274">
        <v>1</v>
      </c>
      <c r="E2861" s="292" t="s">
        <v>152</v>
      </c>
      <c r="F2861" s="28"/>
      <c r="G2861" s="29"/>
      <c r="H2861" s="30">
        <v>187000</v>
      </c>
      <c r="I2861" s="31">
        <v>0.125</v>
      </c>
      <c r="J2861" s="31"/>
      <c r="K2861" s="32">
        <f t="shared" si="1286"/>
        <v>981750</v>
      </c>
      <c r="L2861" s="21"/>
    </row>
    <row r="2862" spans="1:12" s="5" customFormat="1" ht="14.1" customHeight="1" x14ac:dyDescent="0.25">
      <c r="A2862" s="27">
        <v>3</v>
      </c>
      <c r="B2862" s="200">
        <v>60</v>
      </c>
      <c r="C2862" s="200" t="s">
        <v>34</v>
      </c>
      <c r="D2862" s="274">
        <v>1</v>
      </c>
      <c r="E2862" s="292" t="s">
        <v>153</v>
      </c>
      <c r="F2862" s="28"/>
      <c r="G2862" s="29"/>
      <c r="H2862" s="30">
        <v>57600</v>
      </c>
      <c r="I2862" s="31">
        <v>0.125</v>
      </c>
      <c r="J2862" s="31"/>
      <c r="K2862" s="32">
        <f t="shared" si="1286"/>
        <v>3024000</v>
      </c>
      <c r="L2862" s="21"/>
    </row>
    <row r="2863" spans="1:12" s="5" customFormat="1" ht="14.1" customHeight="1" x14ac:dyDescent="0.25">
      <c r="A2863" s="27">
        <v>4</v>
      </c>
      <c r="B2863" s="200"/>
      <c r="C2863" s="200"/>
      <c r="D2863" s="274"/>
      <c r="E2863" s="292"/>
      <c r="F2863" s="28"/>
      <c r="G2863" s="29"/>
      <c r="H2863" s="30"/>
      <c r="I2863" s="31"/>
      <c r="J2863" s="31"/>
      <c r="K2863" s="32">
        <f t="shared" si="1286"/>
        <v>0</v>
      </c>
      <c r="L2863" s="21"/>
    </row>
    <row r="2864" spans="1:12" s="5" customFormat="1" ht="14.1" customHeight="1" x14ac:dyDescent="0.25">
      <c r="A2864" s="27">
        <v>5</v>
      </c>
      <c r="B2864" s="200"/>
      <c r="C2864" s="200"/>
      <c r="D2864" s="274"/>
      <c r="E2864" s="292"/>
      <c r="F2864" s="28"/>
      <c r="G2864" s="29"/>
      <c r="H2864" s="30"/>
      <c r="I2864" s="31"/>
      <c r="J2864" s="31"/>
      <c r="K2864" s="32">
        <f t="shared" si="1286"/>
        <v>0</v>
      </c>
      <c r="L2864" s="21"/>
    </row>
    <row r="2865" spans="1:12" s="5" customFormat="1" ht="14.1" customHeight="1" x14ac:dyDescent="0.25">
      <c r="A2865" s="27">
        <v>6</v>
      </c>
      <c r="B2865" s="200"/>
      <c r="C2865" s="200"/>
      <c r="D2865" s="274"/>
      <c r="E2865" s="292"/>
      <c r="F2865" s="28"/>
      <c r="G2865" s="29"/>
      <c r="H2865" s="30"/>
      <c r="I2865" s="31"/>
      <c r="J2865" s="31"/>
      <c r="K2865" s="32">
        <f t="shared" si="1286"/>
        <v>0</v>
      </c>
      <c r="L2865" s="21"/>
    </row>
    <row r="2866" spans="1:12" s="5" customFormat="1" ht="14.1" customHeight="1" x14ac:dyDescent="0.25">
      <c r="A2866" s="27">
        <v>7</v>
      </c>
      <c r="B2866" s="200"/>
      <c r="C2866" s="200"/>
      <c r="D2866" s="274"/>
      <c r="E2866" s="292"/>
      <c r="F2866" s="28"/>
      <c r="G2866" s="29"/>
      <c r="H2866" s="30"/>
      <c r="I2866" s="31"/>
      <c r="J2866" s="31"/>
      <c r="K2866" s="32">
        <f t="shared" si="1286"/>
        <v>0</v>
      </c>
      <c r="L2866" s="21"/>
    </row>
    <row r="2867" spans="1:12" s="5" customFormat="1" ht="14.1" customHeight="1" x14ac:dyDescent="0.25">
      <c r="A2867" s="27">
        <v>8</v>
      </c>
      <c r="B2867" s="200"/>
      <c r="C2867" s="200"/>
      <c r="D2867" s="274"/>
      <c r="E2867" s="293"/>
      <c r="F2867" s="28"/>
      <c r="G2867" s="29"/>
      <c r="H2867" s="30"/>
      <c r="I2867" s="31"/>
      <c r="J2867" s="31"/>
      <c r="K2867" s="32">
        <f t="shared" si="1286"/>
        <v>0</v>
      </c>
      <c r="L2867" s="21"/>
    </row>
    <row r="2868" spans="1:12" s="5" customFormat="1" ht="14.1" customHeight="1" x14ac:dyDescent="0.25">
      <c r="A2868" s="27">
        <v>9</v>
      </c>
      <c r="B2868" s="200"/>
      <c r="C2868" s="200"/>
      <c r="D2868" s="274"/>
      <c r="E2868" s="292"/>
      <c r="F2868" s="28"/>
      <c r="G2868" s="29"/>
      <c r="H2868" s="30"/>
      <c r="I2868" s="31"/>
      <c r="J2868" s="31"/>
      <c r="K2868" s="32">
        <f t="shared" si="1286"/>
        <v>0</v>
      </c>
      <c r="L2868" s="21"/>
    </row>
    <row r="2869" spans="1:12" s="5" customFormat="1" ht="14.1" customHeight="1" x14ac:dyDescent="0.25">
      <c r="A2869" s="27">
        <v>10</v>
      </c>
      <c r="B2869" s="200"/>
      <c r="C2869" s="200"/>
      <c r="D2869" s="274"/>
      <c r="E2869" s="292"/>
      <c r="F2869" s="28"/>
      <c r="G2869" s="29"/>
      <c r="H2869" s="30"/>
      <c r="I2869" s="31"/>
      <c r="J2869" s="31"/>
      <c r="K2869" s="32">
        <f t="shared" si="1286"/>
        <v>0</v>
      </c>
      <c r="L2869" s="21"/>
    </row>
    <row r="2870" spans="1:12" s="5" customFormat="1" ht="14.1" customHeight="1" x14ac:dyDescent="0.25">
      <c r="A2870" s="27">
        <v>11</v>
      </c>
      <c r="B2870" s="200"/>
      <c r="C2870" s="200"/>
      <c r="D2870" s="274"/>
      <c r="E2870" s="292"/>
      <c r="F2870" s="28"/>
      <c r="G2870" s="29"/>
      <c r="H2870" s="30"/>
      <c r="I2870" s="31"/>
      <c r="J2870" s="31"/>
      <c r="K2870" s="32">
        <f t="shared" si="1286"/>
        <v>0</v>
      </c>
      <c r="L2870" s="21"/>
    </row>
    <row r="2871" spans="1:12" s="5" customFormat="1" ht="14.1" customHeight="1" x14ac:dyDescent="0.25">
      <c r="A2871" s="27">
        <v>12</v>
      </c>
      <c r="B2871" s="200"/>
      <c r="C2871" s="200"/>
      <c r="D2871" s="274"/>
      <c r="E2871" s="292"/>
      <c r="F2871" s="28"/>
      <c r="G2871" s="29"/>
      <c r="H2871" s="30"/>
      <c r="I2871" s="31"/>
      <c r="J2871" s="31"/>
      <c r="K2871" s="32">
        <f t="shared" si="1286"/>
        <v>0</v>
      </c>
      <c r="L2871" s="21"/>
    </row>
    <row r="2872" spans="1:12" s="5" customFormat="1" ht="14.1" customHeight="1" x14ac:dyDescent="0.25">
      <c r="A2872" s="27">
        <v>13</v>
      </c>
      <c r="B2872" s="200"/>
      <c r="C2872" s="200"/>
      <c r="D2872" s="274"/>
      <c r="E2872" s="292"/>
      <c r="F2872" s="28"/>
      <c r="G2872" s="29"/>
      <c r="H2872" s="30"/>
      <c r="I2872" s="31"/>
      <c r="J2872" s="31"/>
      <c r="K2872" s="32">
        <f t="shared" si="1286"/>
        <v>0</v>
      </c>
      <c r="L2872" s="21"/>
    </row>
    <row r="2873" spans="1:12" s="5" customFormat="1" ht="14.1" customHeight="1" x14ac:dyDescent="0.25">
      <c r="A2873" s="27">
        <v>14</v>
      </c>
      <c r="B2873" s="200"/>
      <c r="C2873" s="200"/>
      <c r="D2873" s="274"/>
      <c r="E2873" s="292"/>
      <c r="F2873" s="28"/>
      <c r="G2873" s="29"/>
      <c r="H2873" s="30"/>
      <c r="I2873" s="31"/>
      <c r="J2873" s="31"/>
      <c r="K2873" s="32">
        <f t="shared" si="1286"/>
        <v>0</v>
      </c>
      <c r="L2873" s="21"/>
    </row>
    <row r="2874" spans="1:12" s="5" customFormat="1" ht="14.1" customHeight="1" x14ac:dyDescent="0.25">
      <c r="A2874" s="27">
        <v>15</v>
      </c>
      <c r="B2874" s="200"/>
      <c r="C2874" s="200"/>
      <c r="D2874" s="274"/>
      <c r="E2874" s="292"/>
      <c r="F2874" s="28"/>
      <c r="G2874" s="29"/>
      <c r="H2874" s="30"/>
      <c r="I2874" s="31"/>
      <c r="J2874" s="31"/>
      <c r="K2874" s="32">
        <f t="shared" si="1286"/>
        <v>0</v>
      </c>
      <c r="L2874" s="21"/>
    </row>
    <row r="2875" spans="1:12" s="5" customFormat="1" ht="14.1" customHeight="1" x14ac:dyDescent="0.25">
      <c r="A2875" s="27">
        <v>16</v>
      </c>
      <c r="B2875" s="200"/>
      <c r="C2875" s="200"/>
      <c r="D2875" s="274"/>
      <c r="E2875" s="293"/>
      <c r="F2875" s="28"/>
      <c r="G2875" s="29"/>
      <c r="H2875" s="30"/>
      <c r="I2875" s="31"/>
      <c r="J2875" s="31"/>
      <c r="K2875" s="32">
        <f t="shared" si="1286"/>
        <v>0</v>
      </c>
      <c r="L2875" s="21"/>
    </row>
    <row r="2876" spans="1:12" s="5" customFormat="1" ht="9.9499999999999993" customHeight="1" x14ac:dyDescent="0.25">
      <c r="A2876" s="4"/>
      <c r="B2876" s="201"/>
      <c r="C2876" s="201"/>
      <c r="D2876" s="275"/>
      <c r="E2876" s="294"/>
      <c r="F2876" s="33"/>
      <c r="G2876" s="34"/>
      <c r="H2876" s="35"/>
      <c r="I2876" s="36"/>
      <c r="J2876" s="36"/>
      <c r="K2876" s="37"/>
      <c r="L2876" s="21"/>
    </row>
    <row r="2877" spans="1:12" s="5" customFormat="1" ht="5.0999999999999996" customHeight="1" x14ac:dyDescent="0.25">
      <c r="A2877" s="4"/>
      <c r="B2877" s="202"/>
      <c r="C2877" s="202"/>
      <c r="D2877" s="207"/>
      <c r="E2877" s="295"/>
      <c r="F2877" s="38"/>
      <c r="G2877" s="38"/>
      <c r="H2877" s="38"/>
      <c r="I2877" s="39"/>
      <c r="J2877" s="400"/>
      <c r="K2877" s="394"/>
    </row>
    <row r="2878" spans="1:12" s="5" customFormat="1" ht="16.5" customHeight="1" x14ac:dyDescent="0.3">
      <c r="A2878" s="4"/>
      <c r="B2878" s="203"/>
      <c r="C2878" s="203"/>
      <c r="D2878" s="259"/>
      <c r="E2878" s="291"/>
      <c r="I2878" s="40" t="s">
        <v>14</v>
      </c>
      <c r="J2878" s="401">
        <f>SUM(K2860:K2875)</f>
        <v>11460750</v>
      </c>
      <c r="K2878" s="402"/>
      <c r="L2878" s="21"/>
    </row>
    <row r="2879" spans="1:12" s="5" customFormat="1" ht="5.0999999999999996" customHeight="1" x14ac:dyDescent="0.3">
      <c r="A2879" s="4"/>
      <c r="B2879" s="203"/>
      <c r="C2879" s="203"/>
      <c r="D2879" s="259"/>
      <c r="E2879" s="291"/>
      <c r="I2879" s="41"/>
      <c r="J2879" s="403"/>
      <c r="K2879" s="403"/>
    </row>
    <row r="2880" spans="1:12" s="5" customFormat="1" ht="16.5" customHeight="1" x14ac:dyDescent="0.3">
      <c r="A2880" s="4"/>
      <c r="B2880" s="203"/>
      <c r="C2880" s="203"/>
      <c r="D2880" s="259"/>
      <c r="E2880" s="291"/>
      <c r="I2880" s="40" t="s">
        <v>15</v>
      </c>
      <c r="J2880" s="42"/>
      <c r="K2880" s="43">
        <f>J2878*J2880</f>
        <v>0</v>
      </c>
      <c r="L2880" s="44"/>
    </row>
    <row r="2881" spans="1:12" s="5" customFormat="1" ht="5.0999999999999996" customHeight="1" x14ac:dyDescent="0.3">
      <c r="A2881" s="4"/>
      <c r="B2881" s="203"/>
      <c r="C2881" s="203"/>
      <c r="D2881" s="259"/>
      <c r="E2881" s="291"/>
      <c r="I2881" s="41"/>
      <c r="J2881" s="394"/>
      <c r="K2881" s="394"/>
    </row>
    <row r="2882" spans="1:12" s="5" customFormat="1" ht="16.5" customHeight="1" x14ac:dyDescent="0.3">
      <c r="A2882" s="4"/>
      <c r="B2882" s="204" t="s">
        <v>16</v>
      </c>
      <c r="C2882" s="204"/>
      <c r="D2882" s="259"/>
      <c r="E2882" s="291" t="s">
        <v>17</v>
      </c>
      <c r="I2882" s="40" t="s">
        <v>27</v>
      </c>
      <c r="J2882" s="404">
        <f>((J2878/1.11)+(K2880/1.11))*11%</f>
        <v>1135750</v>
      </c>
      <c r="K2882" s="405"/>
      <c r="L2882" s="45"/>
    </row>
    <row r="2883" spans="1:12" s="5" customFormat="1" ht="5.0999999999999996" customHeight="1" x14ac:dyDescent="0.3">
      <c r="A2883" s="4"/>
      <c r="B2883" s="203"/>
      <c r="C2883" s="203"/>
      <c r="D2883" s="259"/>
      <c r="E2883" s="291"/>
      <c r="I2883" s="41"/>
      <c r="J2883" s="394"/>
      <c r="K2883" s="394"/>
    </row>
    <row r="2884" spans="1:12" s="5" customFormat="1" ht="16.5" customHeight="1" x14ac:dyDescent="0.3">
      <c r="A2884" s="4"/>
      <c r="B2884" s="205"/>
      <c r="C2884" s="241"/>
      <c r="D2884" s="259"/>
      <c r="E2884" s="291"/>
      <c r="I2884" s="40" t="s">
        <v>18</v>
      </c>
      <c r="J2884" s="46"/>
      <c r="K2884" s="47">
        <f>J2878-K2880</f>
        <v>11460750</v>
      </c>
      <c r="L2884" s="45"/>
    </row>
    <row r="2885" spans="1:12" s="5" customFormat="1" ht="7.5" customHeight="1" x14ac:dyDescent="0.25">
      <c r="A2885" s="48"/>
      <c r="B2885" s="206"/>
      <c r="C2885" s="206"/>
      <c r="D2885" s="207"/>
      <c r="E2885" s="296"/>
      <c r="F2885" s="320"/>
      <c r="I2885" s="76"/>
      <c r="J2885" s="77"/>
      <c r="K2885" s="320"/>
      <c r="L2885" s="38"/>
    </row>
    <row r="2886" spans="1:12" s="5" customFormat="1" ht="13.5" customHeight="1" x14ac:dyDescent="0.25">
      <c r="A2886" s="4"/>
      <c r="B2886" s="207" t="s">
        <v>19</v>
      </c>
      <c r="C2886" s="206"/>
      <c r="D2886" s="207"/>
      <c r="E2886" s="291"/>
      <c r="H2886" s="180"/>
      <c r="I2886" s="181" t="s">
        <v>29</v>
      </c>
      <c r="J2886" s="406" t="s">
        <v>36</v>
      </c>
      <c r="K2886" s="407"/>
    </row>
    <row r="2887" spans="1:12" s="5" customFormat="1" ht="13.5" customHeight="1" x14ac:dyDescent="0.25">
      <c r="A2887" s="48"/>
      <c r="B2887" s="208"/>
      <c r="C2887" s="242"/>
      <c r="D2887" s="207"/>
      <c r="E2887" s="291"/>
      <c r="H2887" s="180"/>
      <c r="I2887" s="182" t="s">
        <v>28</v>
      </c>
      <c r="J2887" s="406" t="s">
        <v>100</v>
      </c>
      <c r="K2887" s="407"/>
      <c r="L2887" s="38"/>
    </row>
    <row r="2888" spans="1:12" s="5" customFormat="1" ht="7.5" customHeight="1" x14ac:dyDescent="0.25">
      <c r="A2888" s="48"/>
      <c r="B2888" s="208"/>
      <c r="C2888" s="242"/>
      <c r="D2888" s="207"/>
      <c r="E2888" s="291"/>
      <c r="H2888" s="180"/>
      <c r="I2888" s="182"/>
      <c r="J2888" s="183"/>
      <c r="K2888" s="183"/>
      <c r="L2888" s="38"/>
    </row>
    <row r="2889" spans="1:12" ht="7.5" customHeight="1" x14ac:dyDescent="0.25">
      <c r="A2889" s="78"/>
      <c r="B2889" s="209"/>
      <c r="C2889" s="209"/>
      <c r="D2889" s="262"/>
      <c r="E2889" s="297"/>
      <c r="F2889" s="79"/>
      <c r="G2889" s="79"/>
      <c r="H2889" s="79"/>
      <c r="I2889" s="80"/>
      <c r="J2889" s="80"/>
      <c r="K2889" s="79"/>
      <c r="L2889" s="79"/>
    </row>
    <row r="2890" spans="1:12" s="5" customFormat="1" ht="16.5" customHeight="1" x14ac:dyDescent="0.3">
      <c r="A2890" s="81"/>
      <c r="B2890" s="210" t="s">
        <v>0</v>
      </c>
      <c r="C2890" s="243"/>
      <c r="D2890" s="276" t="str">
        <f>D2852</f>
        <v>AM</v>
      </c>
      <c r="E2890" s="316">
        <f>E2852</f>
        <v>22090026</v>
      </c>
      <c r="F2890" s="82"/>
      <c r="G2890" s="83" t="s">
        <v>2</v>
      </c>
      <c r="H2890" s="408" t="str">
        <f>H2852</f>
        <v>LILY JULIAWATI</v>
      </c>
      <c r="I2890" s="408"/>
      <c r="J2890" s="408"/>
      <c r="K2890" s="409"/>
      <c r="L2890" s="84"/>
    </row>
    <row r="2891" spans="1:12" s="5" customFormat="1" ht="7.5" customHeight="1" x14ac:dyDescent="0.3">
      <c r="A2891" s="81"/>
      <c r="B2891" s="211"/>
      <c r="C2891" s="244"/>
      <c r="D2891" s="256"/>
      <c r="E2891" s="299"/>
      <c r="F2891" s="412" t="s">
        <v>3</v>
      </c>
      <c r="G2891" s="85"/>
      <c r="H2891" s="410"/>
      <c r="I2891" s="410"/>
      <c r="J2891" s="410"/>
      <c r="K2891" s="411"/>
      <c r="L2891" s="84"/>
    </row>
    <row r="2892" spans="1:12" s="5" customFormat="1" ht="16.5" customHeight="1" x14ac:dyDescent="0.3">
      <c r="A2892" s="81"/>
      <c r="B2892" s="210" t="s">
        <v>4</v>
      </c>
      <c r="C2892" s="243"/>
      <c r="D2892" s="413">
        <f>D2854</f>
        <v>44826</v>
      </c>
      <c r="E2892" s="414"/>
      <c r="F2892" s="412"/>
      <c r="G2892" s="86"/>
      <c r="H2892" s="415" t="str">
        <f>H2854</f>
        <v>( REJO AGUNG )</v>
      </c>
      <c r="I2892" s="415"/>
      <c r="J2892" s="415"/>
      <c r="K2892" s="416"/>
      <c r="L2892" s="86"/>
    </row>
    <row r="2893" spans="1:12" s="5" customFormat="1" ht="7.5" customHeight="1" x14ac:dyDescent="0.3">
      <c r="A2893" s="81"/>
      <c r="B2893" s="211"/>
      <c r="C2893" s="244"/>
      <c r="D2893" s="256"/>
      <c r="E2893" s="299"/>
      <c r="F2893" s="412"/>
      <c r="G2893" s="86"/>
      <c r="H2893" s="417" t="str">
        <f>H2855</f>
        <v>JOMBANG</v>
      </c>
      <c r="I2893" s="417"/>
      <c r="J2893" s="417"/>
      <c r="K2893" s="418"/>
      <c r="L2893" s="87"/>
    </row>
    <row r="2894" spans="1:12" s="5" customFormat="1" ht="16.5" customHeight="1" x14ac:dyDescent="0.4">
      <c r="A2894" s="81"/>
      <c r="B2894" s="210" t="s">
        <v>5</v>
      </c>
      <c r="C2894" s="243"/>
      <c r="D2894" s="277" t="str">
        <f>D2856</f>
        <v>G 1542</v>
      </c>
      <c r="E2894" s="298"/>
      <c r="F2894" s="88"/>
      <c r="G2894" s="89"/>
      <c r="H2894" s="419"/>
      <c r="I2894" s="419"/>
      <c r="J2894" s="419"/>
      <c r="K2894" s="420"/>
      <c r="L2894" s="87"/>
    </row>
    <row r="2895" spans="1:12" s="5" customFormat="1" ht="7.5" customHeight="1" x14ac:dyDescent="0.45">
      <c r="A2895" s="81"/>
      <c r="B2895" s="212"/>
      <c r="C2895" s="245"/>
      <c r="D2895" s="263"/>
      <c r="E2895" s="300"/>
      <c r="F2895" s="90"/>
      <c r="G2895" s="82"/>
      <c r="H2895" s="82"/>
      <c r="I2895" s="91"/>
      <c r="J2895" s="91"/>
      <c r="K2895" s="92"/>
      <c r="L2895" s="82"/>
    </row>
    <row r="2896" spans="1:12" s="5" customFormat="1" ht="14.25" thickBot="1" x14ac:dyDescent="0.3">
      <c r="A2896" s="81"/>
      <c r="B2896" s="213" t="s">
        <v>6</v>
      </c>
      <c r="C2896" s="213" t="s">
        <v>7</v>
      </c>
      <c r="D2896" s="278" t="s">
        <v>8</v>
      </c>
      <c r="E2896" s="264"/>
      <c r="F2896" s="94" t="s">
        <v>9</v>
      </c>
      <c r="G2896" s="95"/>
      <c r="H2896" s="93" t="s">
        <v>10</v>
      </c>
      <c r="I2896" s="96" t="s">
        <v>11</v>
      </c>
      <c r="J2896" s="96" t="s">
        <v>12</v>
      </c>
      <c r="K2896" s="97" t="s">
        <v>13</v>
      </c>
      <c r="L2896" s="98"/>
    </row>
    <row r="2897" spans="1:12" s="5" customFormat="1" ht="9.9499999999999993" customHeight="1" thickTop="1" x14ac:dyDescent="0.25">
      <c r="A2897" s="81"/>
      <c r="B2897" s="214"/>
      <c r="C2897" s="246"/>
      <c r="D2897" s="279"/>
      <c r="E2897" s="265"/>
      <c r="F2897" s="100"/>
      <c r="G2897" s="101"/>
      <c r="H2897" s="99"/>
      <c r="I2897" s="102"/>
      <c r="J2897" s="102"/>
      <c r="K2897" s="103"/>
      <c r="L2897" s="98"/>
    </row>
    <row r="2898" spans="1:12" s="5" customFormat="1" ht="14.1" customHeight="1" x14ac:dyDescent="0.25">
      <c r="A2898" s="104">
        <v>1</v>
      </c>
      <c r="B2898" s="192">
        <f t="shared" ref="B2898:D2898" si="1287">B2860</f>
        <v>100</v>
      </c>
      <c r="C2898" s="192" t="str">
        <f t="shared" si="1287"/>
        <v>LSN</v>
      </c>
      <c r="D2898" s="280">
        <f t="shared" si="1287"/>
        <v>5</v>
      </c>
      <c r="E2898" s="301" t="str">
        <f>E2860</f>
        <v>STAPLER JOYKO HD-10</v>
      </c>
      <c r="F2898" s="105"/>
      <c r="G2898" s="106"/>
      <c r="H2898" s="107">
        <f t="shared" ref="H2898:J2898" si="1288">H2860</f>
        <v>85200</v>
      </c>
      <c r="I2898" s="108">
        <f t="shared" si="1288"/>
        <v>0.125</v>
      </c>
      <c r="J2898" s="108">
        <f t="shared" si="1288"/>
        <v>0</v>
      </c>
      <c r="K2898" s="109">
        <f t="shared" ref="K2898:K2913" si="1289">(B2898*H2898-((B2898*H2898)*I2898))-((B2898*H2898-((B2898*H2898)*I2898))*J2898)</f>
        <v>7455000</v>
      </c>
      <c r="L2898" s="98"/>
    </row>
    <row r="2899" spans="1:12" s="5" customFormat="1" ht="14.1" customHeight="1" x14ac:dyDescent="0.25">
      <c r="A2899" s="104">
        <v>2</v>
      </c>
      <c r="B2899" s="192">
        <f t="shared" ref="B2899:E2899" si="1290">B2861</f>
        <v>6</v>
      </c>
      <c r="C2899" s="192" t="str">
        <f t="shared" si="1290"/>
        <v>PCS</v>
      </c>
      <c r="D2899" s="280">
        <f t="shared" si="1290"/>
        <v>1</v>
      </c>
      <c r="E2899" s="301" t="str">
        <f t="shared" si="1290"/>
        <v>STAPLER HEAVY DUTY JOYKO HD-12N/24</v>
      </c>
      <c r="F2899" s="105"/>
      <c r="G2899" s="106"/>
      <c r="H2899" s="107">
        <f t="shared" ref="H2899:J2899" si="1291">H2861</f>
        <v>187000</v>
      </c>
      <c r="I2899" s="108">
        <f t="shared" si="1291"/>
        <v>0.125</v>
      </c>
      <c r="J2899" s="108">
        <f t="shared" si="1291"/>
        <v>0</v>
      </c>
      <c r="K2899" s="109">
        <f t="shared" si="1289"/>
        <v>981750</v>
      </c>
      <c r="L2899" s="98"/>
    </row>
    <row r="2900" spans="1:12" s="5" customFormat="1" ht="14.1" customHeight="1" x14ac:dyDescent="0.25">
      <c r="A2900" s="104">
        <v>3</v>
      </c>
      <c r="B2900" s="192">
        <f t="shared" ref="B2900:E2900" si="1292">B2862</f>
        <v>60</v>
      </c>
      <c r="C2900" s="192" t="str">
        <f t="shared" si="1292"/>
        <v>LSN</v>
      </c>
      <c r="D2900" s="280">
        <f t="shared" si="1292"/>
        <v>1</v>
      </c>
      <c r="E2900" s="301" t="str">
        <f t="shared" si="1292"/>
        <v>CORRECTION TAPE JOYKO CT-522</v>
      </c>
      <c r="F2900" s="105"/>
      <c r="G2900" s="106"/>
      <c r="H2900" s="107">
        <f t="shared" ref="H2900:J2900" si="1293">H2862</f>
        <v>57600</v>
      </c>
      <c r="I2900" s="108">
        <f t="shared" si="1293"/>
        <v>0.125</v>
      </c>
      <c r="J2900" s="108">
        <f t="shared" si="1293"/>
        <v>0</v>
      </c>
      <c r="K2900" s="109">
        <f t="shared" si="1289"/>
        <v>3024000</v>
      </c>
      <c r="L2900" s="98"/>
    </row>
    <row r="2901" spans="1:12" s="5" customFormat="1" ht="14.1" customHeight="1" x14ac:dyDescent="0.25">
      <c r="A2901" s="104">
        <v>4</v>
      </c>
      <c r="B2901" s="192">
        <f t="shared" ref="B2901:E2901" si="1294">B2863</f>
        <v>0</v>
      </c>
      <c r="C2901" s="192">
        <f t="shared" si="1294"/>
        <v>0</v>
      </c>
      <c r="D2901" s="280">
        <f t="shared" si="1294"/>
        <v>0</v>
      </c>
      <c r="E2901" s="301">
        <f t="shared" si="1294"/>
        <v>0</v>
      </c>
      <c r="F2901" s="105"/>
      <c r="G2901" s="106"/>
      <c r="H2901" s="107">
        <f t="shared" ref="H2901:J2901" si="1295">H2863</f>
        <v>0</v>
      </c>
      <c r="I2901" s="108">
        <f t="shared" si="1295"/>
        <v>0</v>
      </c>
      <c r="J2901" s="108">
        <f t="shared" si="1295"/>
        <v>0</v>
      </c>
      <c r="K2901" s="109">
        <f t="shared" si="1289"/>
        <v>0</v>
      </c>
      <c r="L2901" s="98"/>
    </row>
    <row r="2902" spans="1:12" s="5" customFormat="1" ht="14.1" customHeight="1" x14ac:dyDescent="0.25">
      <c r="A2902" s="104">
        <v>5</v>
      </c>
      <c r="B2902" s="192">
        <f t="shared" ref="B2902:E2902" si="1296">B2864</f>
        <v>0</v>
      </c>
      <c r="C2902" s="192">
        <f t="shared" si="1296"/>
        <v>0</v>
      </c>
      <c r="D2902" s="280">
        <f t="shared" si="1296"/>
        <v>0</v>
      </c>
      <c r="E2902" s="301">
        <f t="shared" si="1296"/>
        <v>0</v>
      </c>
      <c r="F2902" s="105"/>
      <c r="G2902" s="106"/>
      <c r="H2902" s="107">
        <f t="shared" ref="H2902:J2902" si="1297">H2864</f>
        <v>0</v>
      </c>
      <c r="I2902" s="108">
        <f t="shared" si="1297"/>
        <v>0</v>
      </c>
      <c r="J2902" s="108">
        <f t="shared" si="1297"/>
        <v>0</v>
      </c>
      <c r="K2902" s="109">
        <f t="shared" si="1289"/>
        <v>0</v>
      </c>
      <c r="L2902" s="98"/>
    </row>
    <row r="2903" spans="1:12" s="5" customFormat="1" ht="14.1" customHeight="1" x14ac:dyDescent="0.25">
      <c r="A2903" s="104">
        <v>6</v>
      </c>
      <c r="B2903" s="192">
        <f t="shared" ref="B2903:E2903" si="1298">B2865</f>
        <v>0</v>
      </c>
      <c r="C2903" s="192">
        <f t="shared" si="1298"/>
        <v>0</v>
      </c>
      <c r="D2903" s="280">
        <f t="shared" si="1298"/>
        <v>0</v>
      </c>
      <c r="E2903" s="301">
        <f t="shared" si="1298"/>
        <v>0</v>
      </c>
      <c r="F2903" s="105"/>
      <c r="G2903" s="106"/>
      <c r="H2903" s="107">
        <f t="shared" ref="H2903:J2903" si="1299">H2865</f>
        <v>0</v>
      </c>
      <c r="I2903" s="108">
        <f t="shared" si="1299"/>
        <v>0</v>
      </c>
      <c r="J2903" s="108">
        <f t="shared" si="1299"/>
        <v>0</v>
      </c>
      <c r="K2903" s="109">
        <f t="shared" si="1289"/>
        <v>0</v>
      </c>
      <c r="L2903" s="98"/>
    </row>
    <row r="2904" spans="1:12" s="5" customFormat="1" ht="14.1" customHeight="1" x14ac:dyDescent="0.25">
      <c r="A2904" s="104">
        <v>7</v>
      </c>
      <c r="B2904" s="192">
        <f t="shared" ref="B2904:E2904" si="1300">B2866</f>
        <v>0</v>
      </c>
      <c r="C2904" s="192">
        <f t="shared" si="1300"/>
        <v>0</v>
      </c>
      <c r="D2904" s="280">
        <f t="shared" si="1300"/>
        <v>0</v>
      </c>
      <c r="E2904" s="301">
        <f t="shared" si="1300"/>
        <v>0</v>
      </c>
      <c r="F2904" s="105"/>
      <c r="G2904" s="106"/>
      <c r="H2904" s="107">
        <f t="shared" ref="H2904:J2904" si="1301">H2866</f>
        <v>0</v>
      </c>
      <c r="I2904" s="108">
        <f t="shared" si="1301"/>
        <v>0</v>
      </c>
      <c r="J2904" s="108">
        <f t="shared" si="1301"/>
        <v>0</v>
      </c>
      <c r="K2904" s="109">
        <f t="shared" si="1289"/>
        <v>0</v>
      </c>
      <c r="L2904" s="98"/>
    </row>
    <row r="2905" spans="1:12" s="5" customFormat="1" ht="14.1" customHeight="1" x14ac:dyDescent="0.25">
      <c r="A2905" s="104">
        <v>8</v>
      </c>
      <c r="B2905" s="192">
        <f t="shared" ref="B2905:E2905" si="1302">B2867</f>
        <v>0</v>
      </c>
      <c r="C2905" s="192">
        <f t="shared" si="1302"/>
        <v>0</v>
      </c>
      <c r="D2905" s="280">
        <f t="shared" si="1302"/>
        <v>0</v>
      </c>
      <c r="E2905" s="301">
        <f t="shared" si="1302"/>
        <v>0</v>
      </c>
      <c r="F2905" s="105"/>
      <c r="G2905" s="106"/>
      <c r="H2905" s="107">
        <f t="shared" ref="H2905:J2905" si="1303">H2867</f>
        <v>0</v>
      </c>
      <c r="I2905" s="108">
        <f t="shared" si="1303"/>
        <v>0</v>
      </c>
      <c r="J2905" s="108">
        <f t="shared" si="1303"/>
        <v>0</v>
      </c>
      <c r="K2905" s="109">
        <f t="shared" si="1289"/>
        <v>0</v>
      </c>
      <c r="L2905" s="98"/>
    </row>
    <row r="2906" spans="1:12" s="5" customFormat="1" ht="14.1" customHeight="1" x14ac:dyDescent="0.25">
      <c r="A2906" s="104">
        <v>9</v>
      </c>
      <c r="B2906" s="192">
        <f t="shared" ref="B2906:E2906" si="1304">B2868</f>
        <v>0</v>
      </c>
      <c r="C2906" s="192">
        <f t="shared" si="1304"/>
        <v>0</v>
      </c>
      <c r="D2906" s="280">
        <f t="shared" si="1304"/>
        <v>0</v>
      </c>
      <c r="E2906" s="301">
        <f t="shared" si="1304"/>
        <v>0</v>
      </c>
      <c r="F2906" s="105"/>
      <c r="G2906" s="106"/>
      <c r="H2906" s="107">
        <f t="shared" ref="H2906:J2906" si="1305">H2868</f>
        <v>0</v>
      </c>
      <c r="I2906" s="108">
        <f t="shared" si="1305"/>
        <v>0</v>
      </c>
      <c r="J2906" s="108">
        <f t="shared" si="1305"/>
        <v>0</v>
      </c>
      <c r="K2906" s="109">
        <f t="shared" si="1289"/>
        <v>0</v>
      </c>
      <c r="L2906" s="98"/>
    </row>
    <row r="2907" spans="1:12" s="5" customFormat="1" ht="14.1" customHeight="1" x14ac:dyDescent="0.25">
      <c r="A2907" s="104">
        <v>10</v>
      </c>
      <c r="B2907" s="192">
        <f t="shared" ref="B2907:E2907" si="1306">B2869</f>
        <v>0</v>
      </c>
      <c r="C2907" s="192">
        <f t="shared" si="1306"/>
        <v>0</v>
      </c>
      <c r="D2907" s="280">
        <f t="shared" si="1306"/>
        <v>0</v>
      </c>
      <c r="E2907" s="301">
        <f t="shared" si="1306"/>
        <v>0</v>
      </c>
      <c r="F2907" s="105"/>
      <c r="G2907" s="106"/>
      <c r="H2907" s="107">
        <f t="shared" ref="H2907:J2907" si="1307">H2869</f>
        <v>0</v>
      </c>
      <c r="I2907" s="108">
        <f t="shared" si="1307"/>
        <v>0</v>
      </c>
      <c r="J2907" s="108">
        <f t="shared" si="1307"/>
        <v>0</v>
      </c>
      <c r="K2907" s="109">
        <f t="shared" si="1289"/>
        <v>0</v>
      </c>
      <c r="L2907" s="98"/>
    </row>
    <row r="2908" spans="1:12" s="5" customFormat="1" ht="14.1" customHeight="1" x14ac:dyDescent="0.25">
      <c r="A2908" s="104">
        <v>11</v>
      </c>
      <c r="B2908" s="192">
        <f t="shared" ref="B2908:E2908" si="1308">B2870</f>
        <v>0</v>
      </c>
      <c r="C2908" s="192">
        <f t="shared" si="1308"/>
        <v>0</v>
      </c>
      <c r="D2908" s="280">
        <f t="shared" si="1308"/>
        <v>0</v>
      </c>
      <c r="E2908" s="301">
        <f t="shared" si="1308"/>
        <v>0</v>
      </c>
      <c r="F2908" s="105"/>
      <c r="G2908" s="106"/>
      <c r="H2908" s="107">
        <f t="shared" ref="H2908:J2908" si="1309">H2870</f>
        <v>0</v>
      </c>
      <c r="I2908" s="108">
        <f t="shared" si="1309"/>
        <v>0</v>
      </c>
      <c r="J2908" s="108">
        <f t="shared" si="1309"/>
        <v>0</v>
      </c>
      <c r="K2908" s="109">
        <f t="shared" si="1289"/>
        <v>0</v>
      </c>
      <c r="L2908" s="98"/>
    </row>
    <row r="2909" spans="1:12" s="5" customFormat="1" ht="14.1" customHeight="1" x14ac:dyDescent="0.25">
      <c r="A2909" s="104">
        <v>12</v>
      </c>
      <c r="B2909" s="192">
        <f t="shared" ref="B2909:E2909" si="1310">B2871</f>
        <v>0</v>
      </c>
      <c r="C2909" s="192">
        <f t="shared" si="1310"/>
        <v>0</v>
      </c>
      <c r="D2909" s="280">
        <f t="shared" si="1310"/>
        <v>0</v>
      </c>
      <c r="E2909" s="301">
        <f t="shared" si="1310"/>
        <v>0</v>
      </c>
      <c r="F2909" s="105"/>
      <c r="G2909" s="106"/>
      <c r="H2909" s="107">
        <f t="shared" ref="H2909:J2909" si="1311">H2871</f>
        <v>0</v>
      </c>
      <c r="I2909" s="108">
        <f t="shared" si="1311"/>
        <v>0</v>
      </c>
      <c r="J2909" s="108">
        <f t="shared" si="1311"/>
        <v>0</v>
      </c>
      <c r="K2909" s="109">
        <f t="shared" si="1289"/>
        <v>0</v>
      </c>
      <c r="L2909" s="98"/>
    </row>
    <row r="2910" spans="1:12" s="5" customFormat="1" ht="14.1" customHeight="1" x14ac:dyDescent="0.25">
      <c r="A2910" s="104">
        <v>13</v>
      </c>
      <c r="B2910" s="192">
        <f t="shared" ref="B2910:E2910" si="1312">B2872</f>
        <v>0</v>
      </c>
      <c r="C2910" s="192">
        <f t="shared" si="1312"/>
        <v>0</v>
      </c>
      <c r="D2910" s="280">
        <f t="shared" si="1312"/>
        <v>0</v>
      </c>
      <c r="E2910" s="301">
        <f t="shared" si="1312"/>
        <v>0</v>
      </c>
      <c r="F2910" s="105"/>
      <c r="G2910" s="106"/>
      <c r="H2910" s="107">
        <f t="shared" ref="H2910:J2910" si="1313">H2872</f>
        <v>0</v>
      </c>
      <c r="I2910" s="108">
        <f t="shared" si="1313"/>
        <v>0</v>
      </c>
      <c r="J2910" s="108">
        <f t="shared" si="1313"/>
        <v>0</v>
      </c>
      <c r="K2910" s="109">
        <f t="shared" si="1289"/>
        <v>0</v>
      </c>
      <c r="L2910" s="98"/>
    </row>
    <row r="2911" spans="1:12" s="5" customFormat="1" ht="14.1" customHeight="1" x14ac:dyDescent="0.25">
      <c r="A2911" s="104">
        <v>14</v>
      </c>
      <c r="B2911" s="192">
        <f t="shared" ref="B2911:E2911" si="1314">B2873</f>
        <v>0</v>
      </c>
      <c r="C2911" s="192">
        <f t="shared" si="1314"/>
        <v>0</v>
      </c>
      <c r="D2911" s="280">
        <f t="shared" si="1314"/>
        <v>0</v>
      </c>
      <c r="E2911" s="301">
        <f t="shared" si="1314"/>
        <v>0</v>
      </c>
      <c r="F2911" s="105"/>
      <c r="G2911" s="106"/>
      <c r="H2911" s="107">
        <f t="shared" ref="H2911:J2911" si="1315">H2873</f>
        <v>0</v>
      </c>
      <c r="I2911" s="108">
        <f t="shared" si="1315"/>
        <v>0</v>
      </c>
      <c r="J2911" s="108">
        <f t="shared" si="1315"/>
        <v>0</v>
      </c>
      <c r="K2911" s="109">
        <f t="shared" si="1289"/>
        <v>0</v>
      </c>
      <c r="L2911" s="98"/>
    </row>
    <row r="2912" spans="1:12" s="5" customFormat="1" ht="14.1" customHeight="1" x14ac:dyDescent="0.25">
      <c r="A2912" s="104">
        <v>15</v>
      </c>
      <c r="B2912" s="192">
        <f t="shared" ref="B2912:E2912" si="1316">B2874</f>
        <v>0</v>
      </c>
      <c r="C2912" s="192">
        <f t="shared" si="1316"/>
        <v>0</v>
      </c>
      <c r="D2912" s="280">
        <f t="shared" si="1316"/>
        <v>0</v>
      </c>
      <c r="E2912" s="301">
        <f t="shared" si="1316"/>
        <v>0</v>
      </c>
      <c r="F2912" s="105"/>
      <c r="G2912" s="106"/>
      <c r="H2912" s="107">
        <f t="shared" ref="H2912:J2912" si="1317">H2874</f>
        <v>0</v>
      </c>
      <c r="I2912" s="108">
        <f t="shared" si="1317"/>
        <v>0</v>
      </c>
      <c r="J2912" s="108">
        <f t="shared" si="1317"/>
        <v>0</v>
      </c>
      <c r="K2912" s="109">
        <f t="shared" si="1289"/>
        <v>0</v>
      </c>
      <c r="L2912" s="98"/>
    </row>
    <row r="2913" spans="1:12" s="5" customFormat="1" ht="14.1" customHeight="1" x14ac:dyDescent="0.25">
      <c r="A2913" s="104">
        <v>16</v>
      </c>
      <c r="B2913" s="192">
        <f t="shared" ref="B2913:E2913" si="1318">B2875</f>
        <v>0</v>
      </c>
      <c r="C2913" s="192">
        <f t="shared" si="1318"/>
        <v>0</v>
      </c>
      <c r="D2913" s="280">
        <f t="shared" si="1318"/>
        <v>0</v>
      </c>
      <c r="E2913" s="301">
        <f t="shared" si="1318"/>
        <v>0</v>
      </c>
      <c r="F2913" s="105"/>
      <c r="G2913" s="106"/>
      <c r="H2913" s="107">
        <f t="shared" ref="H2913:J2913" si="1319">H2875</f>
        <v>0</v>
      </c>
      <c r="I2913" s="108">
        <f t="shared" si="1319"/>
        <v>0</v>
      </c>
      <c r="J2913" s="108">
        <f t="shared" si="1319"/>
        <v>0</v>
      </c>
      <c r="K2913" s="109">
        <f t="shared" si="1289"/>
        <v>0</v>
      </c>
      <c r="L2913" s="98"/>
    </row>
    <row r="2914" spans="1:12" s="5" customFormat="1" ht="9.9499999999999993" customHeight="1" x14ac:dyDescent="0.25">
      <c r="A2914" s="81"/>
      <c r="B2914" s="215"/>
      <c r="C2914" s="215"/>
      <c r="D2914" s="281"/>
      <c r="E2914" s="303"/>
      <c r="F2914" s="110"/>
      <c r="G2914" s="111"/>
      <c r="H2914" s="112"/>
      <c r="I2914" s="113"/>
      <c r="J2914" s="113"/>
      <c r="K2914" s="114"/>
      <c r="L2914" s="98"/>
    </row>
    <row r="2915" spans="1:12" s="5" customFormat="1" ht="5.0999999999999996" customHeight="1" x14ac:dyDescent="0.25">
      <c r="A2915" s="81"/>
      <c r="B2915" s="216"/>
      <c r="C2915" s="216"/>
      <c r="D2915" s="221"/>
      <c r="E2915" s="304"/>
      <c r="F2915" s="116"/>
      <c r="G2915" s="116"/>
      <c r="H2915" s="116"/>
      <c r="I2915" s="117"/>
      <c r="J2915" s="361"/>
      <c r="K2915" s="362"/>
      <c r="L2915" s="82"/>
    </row>
    <row r="2916" spans="1:12" s="5" customFormat="1" ht="16.5" customHeight="1" x14ac:dyDescent="0.3">
      <c r="A2916" s="81"/>
      <c r="B2916" s="217"/>
      <c r="C2916" s="217"/>
      <c r="D2916" s="263"/>
      <c r="E2916" s="300"/>
      <c r="F2916" s="82"/>
      <c r="G2916" s="82"/>
      <c r="H2916" s="82"/>
      <c r="I2916" s="118" t="s">
        <v>14</v>
      </c>
      <c r="J2916" s="363">
        <f>SUM(K2898:K2913)</f>
        <v>11460750</v>
      </c>
      <c r="K2916" s="364"/>
      <c r="L2916" s="98"/>
    </row>
    <row r="2917" spans="1:12" s="5" customFormat="1" ht="5.0999999999999996" customHeight="1" x14ac:dyDescent="0.3">
      <c r="A2917" s="81"/>
      <c r="B2917" s="217"/>
      <c r="C2917" s="217"/>
      <c r="D2917" s="263"/>
      <c r="E2917" s="300"/>
      <c r="F2917" s="82"/>
      <c r="G2917" s="82"/>
      <c r="H2917" s="82"/>
      <c r="I2917" s="119"/>
      <c r="J2917" s="365"/>
      <c r="K2917" s="365"/>
      <c r="L2917" s="82"/>
    </row>
    <row r="2918" spans="1:12" s="5" customFormat="1" ht="16.5" customHeight="1" x14ac:dyDescent="0.3">
      <c r="A2918" s="81"/>
      <c r="B2918" s="217"/>
      <c r="C2918" s="217"/>
      <c r="D2918" s="263"/>
      <c r="E2918" s="300"/>
      <c r="F2918" s="82"/>
      <c r="G2918" s="82"/>
      <c r="H2918" s="82"/>
      <c r="I2918" s="118" t="s">
        <v>15</v>
      </c>
      <c r="J2918" s="120">
        <f>J2880</f>
        <v>0</v>
      </c>
      <c r="K2918" s="121">
        <f>J2916*J2918</f>
        <v>0</v>
      </c>
      <c r="L2918" s="122"/>
    </row>
    <row r="2919" spans="1:12" s="5" customFormat="1" ht="5.0999999999999996" customHeight="1" x14ac:dyDescent="0.3">
      <c r="A2919" s="81"/>
      <c r="B2919" s="217"/>
      <c r="C2919" s="217"/>
      <c r="D2919" s="263"/>
      <c r="E2919" s="300"/>
      <c r="F2919" s="82"/>
      <c r="G2919" s="82"/>
      <c r="H2919" s="82"/>
      <c r="I2919" s="119"/>
      <c r="J2919" s="362"/>
      <c r="K2919" s="362"/>
      <c r="L2919" s="82"/>
    </row>
    <row r="2920" spans="1:12" s="5" customFormat="1" ht="16.5" customHeight="1" x14ac:dyDescent="0.3">
      <c r="A2920" s="81"/>
      <c r="B2920" s="218" t="s">
        <v>16</v>
      </c>
      <c r="C2920" s="218"/>
      <c r="D2920" s="263"/>
      <c r="E2920" s="300" t="s">
        <v>17</v>
      </c>
      <c r="F2920" s="82"/>
      <c r="G2920" s="82"/>
      <c r="H2920" s="82"/>
      <c r="I2920" s="118" t="s">
        <v>27</v>
      </c>
      <c r="J2920" s="366">
        <f>((J2916/1.11)+(K2918/1.11))*11%</f>
        <v>1135750</v>
      </c>
      <c r="K2920" s="367"/>
      <c r="L2920" s="123"/>
    </row>
    <row r="2921" spans="1:12" s="5" customFormat="1" ht="5.0999999999999996" customHeight="1" x14ac:dyDescent="0.3">
      <c r="A2921" s="81"/>
      <c r="B2921" s="217"/>
      <c r="C2921" s="217"/>
      <c r="D2921" s="263"/>
      <c r="E2921" s="300"/>
      <c r="F2921" s="82"/>
      <c r="G2921" s="82"/>
      <c r="H2921" s="82"/>
      <c r="I2921" s="119"/>
      <c r="J2921" s="362"/>
      <c r="K2921" s="362"/>
      <c r="L2921" s="82"/>
    </row>
    <row r="2922" spans="1:12" s="5" customFormat="1" ht="16.5" customHeight="1" x14ac:dyDescent="0.3">
      <c r="A2922" s="81"/>
      <c r="B2922" s="219"/>
      <c r="C2922" s="247"/>
      <c r="D2922" s="263"/>
      <c r="E2922" s="300"/>
      <c r="F2922" s="82"/>
      <c r="G2922" s="82"/>
      <c r="H2922" s="82"/>
      <c r="I2922" s="118" t="s">
        <v>18</v>
      </c>
      <c r="J2922" s="124"/>
      <c r="K2922" s="125">
        <f>J2916-K2918</f>
        <v>11460750</v>
      </c>
      <c r="L2922" s="123"/>
    </row>
    <row r="2923" spans="1:12" s="5" customFormat="1" ht="7.5" customHeight="1" x14ac:dyDescent="0.25">
      <c r="A2923" s="126"/>
      <c r="B2923" s="220"/>
      <c r="C2923" s="220"/>
      <c r="D2923" s="221"/>
      <c r="E2923" s="305"/>
      <c r="F2923" s="319"/>
      <c r="G2923" s="82"/>
      <c r="H2923" s="82"/>
      <c r="I2923" s="128"/>
      <c r="J2923" s="127"/>
      <c r="K2923" s="319"/>
      <c r="L2923" s="116"/>
    </row>
    <row r="2924" spans="1:12" s="5" customFormat="1" ht="13.5" customHeight="1" x14ac:dyDescent="0.25">
      <c r="A2924" s="81"/>
      <c r="B2924" s="221" t="s">
        <v>19</v>
      </c>
      <c r="C2924" s="220"/>
      <c r="D2924" s="221"/>
      <c r="E2924" s="300"/>
      <c r="F2924" s="82"/>
      <c r="G2924" s="82"/>
      <c r="H2924" s="187"/>
      <c r="I2924" s="188" t="s">
        <v>29</v>
      </c>
      <c r="J2924" s="368" t="str">
        <f>J2886</f>
        <v>NOVI / CONDRO</v>
      </c>
      <c r="K2924" s="369"/>
      <c r="L2924" s="82"/>
    </row>
    <row r="2925" spans="1:12" s="5" customFormat="1" ht="13.5" customHeight="1" x14ac:dyDescent="0.25">
      <c r="A2925" s="126"/>
      <c r="B2925" s="222"/>
      <c r="C2925" s="248"/>
      <c r="D2925" s="221"/>
      <c r="E2925" s="300"/>
      <c r="F2925" s="82"/>
      <c r="G2925" s="82"/>
      <c r="H2925" s="187"/>
      <c r="I2925" s="189" t="s">
        <v>28</v>
      </c>
      <c r="J2925" s="368" t="str">
        <f>J2887</f>
        <v xml:space="preserve"> </v>
      </c>
      <c r="K2925" s="369"/>
      <c r="L2925" s="116"/>
    </row>
    <row r="2926" spans="1:12" s="5" customFormat="1" ht="7.5" customHeight="1" x14ac:dyDescent="0.25">
      <c r="A2926" s="126"/>
      <c r="B2926" s="222"/>
      <c r="C2926" s="248"/>
      <c r="D2926" s="221"/>
      <c r="E2926" s="300"/>
      <c r="F2926" s="82"/>
      <c r="G2926" s="82"/>
      <c r="H2926" s="187"/>
      <c r="I2926" s="189"/>
      <c r="J2926" s="191"/>
      <c r="K2926" s="191"/>
      <c r="L2926" s="116"/>
    </row>
    <row r="2927" spans="1:12" ht="7.5" customHeight="1" x14ac:dyDescent="0.25">
      <c r="A2927" s="129"/>
      <c r="B2927" s="223"/>
      <c r="C2927" s="223"/>
      <c r="D2927" s="266"/>
      <c r="E2927" s="306"/>
      <c r="F2927" s="130"/>
      <c r="G2927" s="130"/>
      <c r="H2927" s="130"/>
      <c r="I2927" s="131"/>
      <c r="J2927" s="131"/>
      <c r="K2927" s="130"/>
      <c r="L2927" s="130"/>
    </row>
    <row r="2928" spans="1:12" s="5" customFormat="1" ht="16.5" customHeight="1" x14ac:dyDescent="0.3">
      <c r="A2928" s="132"/>
      <c r="B2928" s="224" t="s">
        <v>0</v>
      </c>
      <c r="C2928" s="249"/>
      <c r="D2928" s="282" t="str">
        <f>D2890</f>
        <v>AM</v>
      </c>
      <c r="E2928" s="317">
        <f>E2852</f>
        <v>22090026</v>
      </c>
      <c r="F2928" s="133"/>
      <c r="G2928" s="134" t="s">
        <v>2</v>
      </c>
      <c r="H2928" s="370" t="str">
        <f>H2890</f>
        <v>LILY JULIAWATI</v>
      </c>
      <c r="I2928" s="370"/>
      <c r="J2928" s="370"/>
      <c r="K2928" s="371"/>
      <c r="L2928" s="135"/>
    </row>
    <row r="2929" spans="1:12" s="5" customFormat="1" ht="7.5" customHeight="1" x14ac:dyDescent="0.3">
      <c r="A2929" s="132"/>
      <c r="B2929" s="225"/>
      <c r="C2929" s="250"/>
      <c r="D2929" s="257"/>
      <c r="E2929" s="308"/>
      <c r="F2929" s="374" t="s">
        <v>3</v>
      </c>
      <c r="G2929" s="136"/>
      <c r="H2929" s="372"/>
      <c r="I2929" s="372"/>
      <c r="J2929" s="372"/>
      <c r="K2929" s="373"/>
      <c r="L2929" s="135"/>
    </row>
    <row r="2930" spans="1:12" s="5" customFormat="1" ht="16.5" customHeight="1" x14ac:dyDescent="0.3">
      <c r="A2930" s="132"/>
      <c r="B2930" s="224" t="s">
        <v>4</v>
      </c>
      <c r="C2930" s="249"/>
      <c r="D2930" s="375">
        <f>D2892</f>
        <v>44826</v>
      </c>
      <c r="E2930" s="376"/>
      <c r="F2930" s="374"/>
      <c r="G2930" s="137"/>
      <c r="H2930" s="377" t="str">
        <f>H2892</f>
        <v>( REJO AGUNG )</v>
      </c>
      <c r="I2930" s="377"/>
      <c r="J2930" s="377"/>
      <c r="K2930" s="378"/>
      <c r="L2930" s="137"/>
    </row>
    <row r="2931" spans="1:12" s="5" customFormat="1" ht="7.5" customHeight="1" x14ac:dyDescent="0.3">
      <c r="A2931" s="132"/>
      <c r="B2931" s="225"/>
      <c r="C2931" s="250"/>
      <c r="D2931" s="257"/>
      <c r="E2931" s="308"/>
      <c r="F2931" s="374"/>
      <c r="G2931" s="137"/>
      <c r="H2931" s="379" t="str">
        <f>H2893</f>
        <v>JOMBANG</v>
      </c>
      <c r="I2931" s="379"/>
      <c r="J2931" s="379"/>
      <c r="K2931" s="380"/>
      <c r="L2931" s="138"/>
    </row>
    <row r="2932" spans="1:12" s="5" customFormat="1" ht="16.5" customHeight="1" x14ac:dyDescent="0.4">
      <c r="A2932" s="132"/>
      <c r="B2932" s="224" t="s">
        <v>5</v>
      </c>
      <c r="C2932" s="249"/>
      <c r="D2932" s="283" t="str">
        <f>D2894</f>
        <v>G 1542</v>
      </c>
      <c r="E2932" s="307"/>
      <c r="F2932" s="139"/>
      <c r="G2932" s="140"/>
      <c r="H2932" s="381"/>
      <c r="I2932" s="381"/>
      <c r="J2932" s="381"/>
      <c r="K2932" s="382"/>
      <c r="L2932" s="138"/>
    </row>
    <row r="2933" spans="1:12" s="5" customFormat="1" ht="7.5" customHeight="1" x14ac:dyDescent="0.45">
      <c r="A2933" s="132"/>
      <c r="B2933" s="226"/>
      <c r="C2933" s="251"/>
      <c r="D2933" s="267"/>
      <c r="E2933" s="309"/>
      <c r="F2933" s="141"/>
      <c r="G2933" s="133"/>
      <c r="H2933" s="133"/>
      <c r="I2933" s="142"/>
      <c r="J2933" s="142"/>
      <c r="K2933" s="143"/>
      <c r="L2933" s="133"/>
    </row>
    <row r="2934" spans="1:12" s="5" customFormat="1" ht="14.25" thickBot="1" x14ac:dyDescent="0.3">
      <c r="A2934" s="132"/>
      <c r="B2934" s="227" t="s">
        <v>6</v>
      </c>
      <c r="C2934" s="227" t="s">
        <v>7</v>
      </c>
      <c r="D2934" s="284" t="s">
        <v>8</v>
      </c>
      <c r="E2934" s="268"/>
      <c r="F2934" s="145" t="s">
        <v>9</v>
      </c>
      <c r="G2934" s="146"/>
      <c r="H2934" s="144" t="s">
        <v>10</v>
      </c>
      <c r="I2934" s="147" t="s">
        <v>11</v>
      </c>
      <c r="J2934" s="147" t="s">
        <v>12</v>
      </c>
      <c r="K2934" s="148" t="s">
        <v>13</v>
      </c>
      <c r="L2934" s="149"/>
    </row>
    <row r="2935" spans="1:12" s="5" customFormat="1" ht="9.9499999999999993" customHeight="1" thickTop="1" x14ac:dyDescent="0.25">
      <c r="A2935" s="132"/>
      <c r="B2935" s="228"/>
      <c r="C2935" s="252"/>
      <c r="D2935" s="285"/>
      <c r="E2935" s="269"/>
      <c r="F2935" s="151"/>
      <c r="G2935" s="152"/>
      <c r="H2935" s="150"/>
      <c r="I2935" s="153"/>
      <c r="J2935" s="153"/>
      <c r="K2935" s="154"/>
      <c r="L2935" s="149"/>
    </row>
    <row r="2936" spans="1:12" s="5" customFormat="1" ht="14.1" customHeight="1" x14ac:dyDescent="0.25">
      <c r="A2936" s="155">
        <v>1</v>
      </c>
      <c r="B2936" s="193">
        <f t="shared" ref="B2936:D2936" si="1320">B2898</f>
        <v>100</v>
      </c>
      <c r="C2936" s="193" t="str">
        <f t="shared" si="1320"/>
        <v>LSN</v>
      </c>
      <c r="D2936" s="286">
        <f t="shared" si="1320"/>
        <v>5</v>
      </c>
      <c r="E2936" s="310" t="str">
        <f>E2860</f>
        <v>STAPLER JOYKO HD-10</v>
      </c>
      <c r="F2936" s="156"/>
      <c r="G2936" s="157"/>
      <c r="H2936" s="158">
        <f t="shared" ref="H2936:J2936" si="1321">H2898</f>
        <v>85200</v>
      </c>
      <c r="I2936" s="159">
        <f t="shared" si="1321"/>
        <v>0.125</v>
      </c>
      <c r="J2936" s="159">
        <f t="shared" si="1321"/>
        <v>0</v>
      </c>
      <c r="K2936" s="160">
        <f t="shared" ref="K2936:K2951" si="1322">(B2936*H2936-((B2936*H2936)*I2936))-((B2936*H2936-((B2936*H2936)*I2936))*J2936)</f>
        <v>7455000</v>
      </c>
      <c r="L2936" s="149"/>
    </row>
    <row r="2937" spans="1:12" s="5" customFormat="1" ht="14.1" customHeight="1" x14ac:dyDescent="0.25">
      <c r="A2937" s="155">
        <v>2</v>
      </c>
      <c r="B2937" s="193">
        <f t="shared" ref="B2937:D2937" si="1323">B2899</f>
        <v>6</v>
      </c>
      <c r="C2937" s="193" t="str">
        <f t="shared" si="1323"/>
        <v>PCS</v>
      </c>
      <c r="D2937" s="286">
        <f t="shared" si="1323"/>
        <v>1</v>
      </c>
      <c r="E2937" s="310" t="str">
        <f t="shared" ref="E2937:E2951" si="1324">E2861</f>
        <v>STAPLER HEAVY DUTY JOYKO HD-12N/24</v>
      </c>
      <c r="F2937" s="156"/>
      <c r="G2937" s="157"/>
      <c r="H2937" s="158">
        <f t="shared" ref="H2937:J2937" si="1325">H2899</f>
        <v>187000</v>
      </c>
      <c r="I2937" s="159">
        <f t="shared" si="1325"/>
        <v>0.125</v>
      </c>
      <c r="J2937" s="159">
        <f t="shared" si="1325"/>
        <v>0</v>
      </c>
      <c r="K2937" s="160">
        <f t="shared" si="1322"/>
        <v>981750</v>
      </c>
      <c r="L2937" s="149"/>
    </row>
    <row r="2938" spans="1:12" s="5" customFormat="1" ht="14.1" customHeight="1" x14ac:dyDescent="0.25">
      <c r="A2938" s="155">
        <v>3</v>
      </c>
      <c r="B2938" s="193">
        <f t="shared" ref="B2938:D2938" si="1326">B2900</f>
        <v>60</v>
      </c>
      <c r="C2938" s="193" t="str">
        <f t="shared" si="1326"/>
        <v>LSN</v>
      </c>
      <c r="D2938" s="286">
        <f t="shared" si="1326"/>
        <v>1</v>
      </c>
      <c r="E2938" s="310" t="str">
        <f t="shared" si="1324"/>
        <v>CORRECTION TAPE JOYKO CT-522</v>
      </c>
      <c r="F2938" s="156"/>
      <c r="G2938" s="157"/>
      <c r="H2938" s="158">
        <f t="shared" ref="H2938:J2938" si="1327">H2900</f>
        <v>57600</v>
      </c>
      <c r="I2938" s="159">
        <f t="shared" si="1327"/>
        <v>0.125</v>
      </c>
      <c r="J2938" s="159">
        <f t="shared" si="1327"/>
        <v>0</v>
      </c>
      <c r="K2938" s="160">
        <f t="shared" si="1322"/>
        <v>3024000</v>
      </c>
      <c r="L2938" s="149"/>
    </row>
    <row r="2939" spans="1:12" s="5" customFormat="1" ht="14.1" customHeight="1" x14ac:dyDescent="0.25">
      <c r="A2939" s="155">
        <v>4</v>
      </c>
      <c r="B2939" s="193">
        <f t="shared" ref="B2939:D2939" si="1328">B2901</f>
        <v>0</v>
      </c>
      <c r="C2939" s="193">
        <f t="shared" si="1328"/>
        <v>0</v>
      </c>
      <c r="D2939" s="286">
        <f t="shared" si="1328"/>
        <v>0</v>
      </c>
      <c r="E2939" s="310">
        <f t="shared" si="1324"/>
        <v>0</v>
      </c>
      <c r="F2939" s="156"/>
      <c r="G2939" s="157"/>
      <c r="H2939" s="158">
        <f t="shared" ref="H2939:J2939" si="1329">H2901</f>
        <v>0</v>
      </c>
      <c r="I2939" s="159">
        <f t="shared" si="1329"/>
        <v>0</v>
      </c>
      <c r="J2939" s="159">
        <f t="shared" si="1329"/>
        <v>0</v>
      </c>
      <c r="K2939" s="160">
        <f t="shared" si="1322"/>
        <v>0</v>
      </c>
      <c r="L2939" s="149"/>
    </row>
    <row r="2940" spans="1:12" s="5" customFormat="1" ht="14.1" customHeight="1" x14ac:dyDescent="0.25">
      <c r="A2940" s="155">
        <v>5</v>
      </c>
      <c r="B2940" s="193">
        <f t="shared" ref="B2940:D2940" si="1330">B2902</f>
        <v>0</v>
      </c>
      <c r="C2940" s="193">
        <f t="shared" si="1330"/>
        <v>0</v>
      </c>
      <c r="D2940" s="286">
        <f t="shared" si="1330"/>
        <v>0</v>
      </c>
      <c r="E2940" s="310">
        <f t="shared" si="1324"/>
        <v>0</v>
      </c>
      <c r="F2940" s="156"/>
      <c r="G2940" s="157"/>
      <c r="H2940" s="158">
        <f t="shared" ref="H2940:J2940" si="1331">H2902</f>
        <v>0</v>
      </c>
      <c r="I2940" s="159">
        <f t="shared" si="1331"/>
        <v>0</v>
      </c>
      <c r="J2940" s="159">
        <f t="shared" si="1331"/>
        <v>0</v>
      </c>
      <c r="K2940" s="160">
        <f t="shared" si="1322"/>
        <v>0</v>
      </c>
      <c r="L2940" s="149"/>
    </row>
    <row r="2941" spans="1:12" s="5" customFormat="1" ht="14.1" customHeight="1" x14ac:dyDescent="0.25">
      <c r="A2941" s="155">
        <v>6</v>
      </c>
      <c r="B2941" s="193">
        <f t="shared" ref="B2941:D2941" si="1332">B2903</f>
        <v>0</v>
      </c>
      <c r="C2941" s="193">
        <f t="shared" si="1332"/>
        <v>0</v>
      </c>
      <c r="D2941" s="286">
        <f t="shared" si="1332"/>
        <v>0</v>
      </c>
      <c r="E2941" s="310">
        <f t="shared" si="1324"/>
        <v>0</v>
      </c>
      <c r="F2941" s="156"/>
      <c r="G2941" s="157"/>
      <c r="H2941" s="158">
        <f t="shared" ref="H2941:J2941" si="1333">H2903</f>
        <v>0</v>
      </c>
      <c r="I2941" s="159">
        <f t="shared" si="1333"/>
        <v>0</v>
      </c>
      <c r="J2941" s="159">
        <f t="shared" si="1333"/>
        <v>0</v>
      </c>
      <c r="K2941" s="160">
        <f t="shared" si="1322"/>
        <v>0</v>
      </c>
      <c r="L2941" s="149"/>
    </row>
    <row r="2942" spans="1:12" s="5" customFormat="1" ht="14.1" customHeight="1" x14ac:dyDescent="0.25">
      <c r="A2942" s="155">
        <v>7</v>
      </c>
      <c r="B2942" s="193">
        <f t="shared" ref="B2942:D2942" si="1334">B2904</f>
        <v>0</v>
      </c>
      <c r="C2942" s="193">
        <f t="shared" si="1334"/>
        <v>0</v>
      </c>
      <c r="D2942" s="286">
        <f t="shared" si="1334"/>
        <v>0</v>
      </c>
      <c r="E2942" s="310">
        <f t="shared" si="1324"/>
        <v>0</v>
      </c>
      <c r="F2942" s="156"/>
      <c r="G2942" s="157"/>
      <c r="H2942" s="158">
        <f t="shared" ref="H2942:J2942" si="1335">H2904</f>
        <v>0</v>
      </c>
      <c r="I2942" s="159">
        <f t="shared" si="1335"/>
        <v>0</v>
      </c>
      <c r="J2942" s="159">
        <f t="shared" si="1335"/>
        <v>0</v>
      </c>
      <c r="K2942" s="160">
        <f t="shared" si="1322"/>
        <v>0</v>
      </c>
      <c r="L2942" s="149"/>
    </row>
    <row r="2943" spans="1:12" s="5" customFormat="1" ht="14.1" customHeight="1" x14ac:dyDescent="0.25">
      <c r="A2943" s="155">
        <v>8</v>
      </c>
      <c r="B2943" s="193">
        <f t="shared" ref="B2943:D2943" si="1336">B2905</f>
        <v>0</v>
      </c>
      <c r="C2943" s="193">
        <f t="shared" si="1336"/>
        <v>0</v>
      </c>
      <c r="D2943" s="286">
        <f t="shared" si="1336"/>
        <v>0</v>
      </c>
      <c r="E2943" s="310">
        <f t="shared" si="1324"/>
        <v>0</v>
      </c>
      <c r="F2943" s="156"/>
      <c r="G2943" s="157"/>
      <c r="H2943" s="158">
        <f t="shared" ref="H2943:J2943" si="1337">H2905</f>
        <v>0</v>
      </c>
      <c r="I2943" s="159">
        <f t="shared" si="1337"/>
        <v>0</v>
      </c>
      <c r="J2943" s="159">
        <f t="shared" si="1337"/>
        <v>0</v>
      </c>
      <c r="K2943" s="160">
        <f t="shared" si="1322"/>
        <v>0</v>
      </c>
      <c r="L2943" s="149"/>
    </row>
    <row r="2944" spans="1:12" s="5" customFormat="1" ht="14.1" customHeight="1" x14ac:dyDescent="0.25">
      <c r="A2944" s="155">
        <v>9</v>
      </c>
      <c r="B2944" s="193">
        <f t="shared" ref="B2944:D2944" si="1338">B2906</f>
        <v>0</v>
      </c>
      <c r="C2944" s="193">
        <f t="shared" si="1338"/>
        <v>0</v>
      </c>
      <c r="D2944" s="286">
        <f t="shared" si="1338"/>
        <v>0</v>
      </c>
      <c r="E2944" s="310">
        <f t="shared" si="1324"/>
        <v>0</v>
      </c>
      <c r="F2944" s="156"/>
      <c r="G2944" s="157"/>
      <c r="H2944" s="158">
        <f t="shared" ref="H2944:J2944" si="1339">H2906</f>
        <v>0</v>
      </c>
      <c r="I2944" s="159">
        <f t="shared" si="1339"/>
        <v>0</v>
      </c>
      <c r="J2944" s="159">
        <f t="shared" si="1339"/>
        <v>0</v>
      </c>
      <c r="K2944" s="160">
        <f t="shared" si="1322"/>
        <v>0</v>
      </c>
      <c r="L2944" s="149"/>
    </row>
    <row r="2945" spans="1:12" s="5" customFormat="1" ht="14.1" customHeight="1" x14ac:dyDescent="0.25">
      <c r="A2945" s="155">
        <v>10</v>
      </c>
      <c r="B2945" s="193">
        <f t="shared" ref="B2945:D2945" si="1340">B2907</f>
        <v>0</v>
      </c>
      <c r="C2945" s="193">
        <f t="shared" si="1340"/>
        <v>0</v>
      </c>
      <c r="D2945" s="286">
        <f t="shared" si="1340"/>
        <v>0</v>
      </c>
      <c r="E2945" s="310">
        <f t="shared" si="1324"/>
        <v>0</v>
      </c>
      <c r="F2945" s="156"/>
      <c r="G2945" s="157"/>
      <c r="H2945" s="158">
        <f t="shared" ref="H2945:J2945" si="1341">H2907</f>
        <v>0</v>
      </c>
      <c r="I2945" s="159">
        <f t="shared" si="1341"/>
        <v>0</v>
      </c>
      <c r="J2945" s="159">
        <f t="shared" si="1341"/>
        <v>0</v>
      </c>
      <c r="K2945" s="160">
        <f t="shared" si="1322"/>
        <v>0</v>
      </c>
      <c r="L2945" s="149"/>
    </row>
    <row r="2946" spans="1:12" s="5" customFormat="1" ht="14.1" customHeight="1" x14ac:dyDescent="0.25">
      <c r="A2946" s="155">
        <v>11</v>
      </c>
      <c r="B2946" s="193">
        <f t="shared" ref="B2946:D2946" si="1342">B2908</f>
        <v>0</v>
      </c>
      <c r="C2946" s="193">
        <f t="shared" si="1342"/>
        <v>0</v>
      </c>
      <c r="D2946" s="286">
        <f t="shared" si="1342"/>
        <v>0</v>
      </c>
      <c r="E2946" s="310">
        <f t="shared" si="1324"/>
        <v>0</v>
      </c>
      <c r="F2946" s="156"/>
      <c r="G2946" s="157"/>
      <c r="H2946" s="158">
        <f t="shared" ref="H2946:J2946" si="1343">H2908</f>
        <v>0</v>
      </c>
      <c r="I2946" s="159">
        <f t="shared" si="1343"/>
        <v>0</v>
      </c>
      <c r="J2946" s="159">
        <f t="shared" si="1343"/>
        <v>0</v>
      </c>
      <c r="K2946" s="160">
        <f t="shared" si="1322"/>
        <v>0</v>
      </c>
      <c r="L2946" s="149"/>
    </row>
    <row r="2947" spans="1:12" s="5" customFormat="1" ht="14.1" customHeight="1" x14ac:dyDescent="0.25">
      <c r="A2947" s="155">
        <v>12</v>
      </c>
      <c r="B2947" s="193">
        <f t="shared" ref="B2947:D2947" si="1344">B2909</f>
        <v>0</v>
      </c>
      <c r="C2947" s="193">
        <f t="shared" si="1344"/>
        <v>0</v>
      </c>
      <c r="D2947" s="286">
        <f t="shared" si="1344"/>
        <v>0</v>
      </c>
      <c r="E2947" s="310">
        <f t="shared" si="1324"/>
        <v>0</v>
      </c>
      <c r="F2947" s="156"/>
      <c r="G2947" s="157"/>
      <c r="H2947" s="158">
        <f t="shared" ref="H2947:J2947" si="1345">H2909</f>
        <v>0</v>
      </c>
      <c r="I2947" s="159">
        <f t="shared" si="1345"/>
        <v>0</v>
      </c>
      <c r="J2947" s="159">
        <f t="shared" si="1345"/>
        <v>0</v>
      </c>
      <c r="K2947" s="160">
        <f t="shared" si="1322"/>
        <v>0</v>
      </c>
      <c r="L2947" s="149"/>
    </row>
    <row r="2948" spans="1:12" s="5" customFormat="1" ht="14.1" customHeight="1" x14ac:dyDescent="0.25">
      <c r="A2948" s="155">
        <v>13</v>
      </c>
      <c r="B2948" s="193">
        <f t="shared" ref="B2948:D2948" si="1346">B2910</f>
        <v>0</v>
      </c>
      <c r="C2948" s="193">
        <f t="shared" si="1346"/>
        <v>0</v>
      </c>
      <c r="D2948" s="286">
        <f t="shared" si="1346"/>
        <v>0</v>
      </c>
      <c r="E2948" s="310">
        <f t="shared" si="1324"/>
        <v>0</v>
      </c>
      <c r="F2948" s="156"/>
      <c r="G2948" s="157"/>
      <c r="H2948" s="158">
        <f t="shared" ref="H2948:J2948" si="1347">H2910</f>
        <v>0</v>
      </c>
      <c r="I2948" s="159">
        <f t="shared" si="1347"/>
        <v>0</v>
      </c>
      <c r="J2948" s="159">
        <f t="shared" si="1347"/>
        <v>0</v>
      </c>
      <c r="K2948" s="160">
        <f t="shared" si="1322"/>
        <v>0</v>
      </c>
      <c r="L2948" s="149"/>
    </row>
    <row r="2949" spans="1:12" s="5" customFormat="1" ht="14.1" customHeight="1" x14ac:dyDescent="0.25">
      <c r="A2949" s="155">
        <v>14</v>
      </c>
      <c r="B2949" s="193">
        <f t="shared" ref="B2949:D2949" si="1348">B2911</f>
        <v>0</v>
      </c>
      <c r="C2949" s="193">
        <f t="shared" si="1348"/>
        <v>0</v>
      </c>
      <c r="D2949" s="286">
        <f t="shared" si="1348"/>
        <v>0</v>
      </c>
      <c r="E2949" s="310">
        <f t="shared" si="1324"/>
        <v>0</v>
      </c>
      <c r="F2949" s="156"/>
      <c r="G2949" s="157"/>
      <c r="H2949" s="158">
        <f t="shared" ref="H2949:J2949" si="1349">H2911</f>
        <v>0</v>
      </c>
      <c r="I2949" s="159">
        <f t="shared" si="1349"/>
        <v>0</v>
      </c>
      <c r="J2949" s="159">
        <f t="shared" si="1349"/>
        <v>0</v>
      </c>
      <c r="K2949" s="160">
        <f t="shared" si="1322"/>
        <v>0</v>
      </c>
      <c r="L2949" s="149"/>
    </row>
    <row r="2950" spans="1:12" s="5" customFormat="1" ht="14.1" customHeight="1" x14ac:dyDescent="0.25">
      <c r="A2950" s="155">
        <v>15</v>
      </c>
      <c r="B2950" s="193">
        <f t="shared" ref="B2950:D2950" si="1350">B2912</f>
        <v>0</v>
      </c>
      <c r="C2950" s="193">
        <f t="shared" si="1350"/>
        <v>0</v>
      </c>
      <c r="D2950" s="286">
        <f t="shared" si="1350"/>
        <v>0</v>
      </c>
      <c r="E2950" s="310">
        <f t="shared" si="1324"/>
        <v>0</v>
      </c>
      <c r="F2950" s="156"/>
      <c r="G2950" s="157"/>
      <c r="H2950" s="158">
        <f t="shared" ref="H2950:J2950" si="1351">H2912</f>
        <v>0</v>
      </c>
      <c r="I2950" s="159">
        <f t="shared" si="1351"/>
        <v>0</v>
      </c>
      <c r="J2950" s="159">
        <f t="shared" si="1351"/>
        <v>0</v>
      </c>
      <c r="K2950" s="160">
        <f t="shared" si="1322"/>
        <v>0</v>
      </c>
      <c r="L2950" s="149"/>
    </row>
    <row r="2951" spans="1:12" s="5" customFormat="1" ht="14.1" customHeight="1" x14ac:dyDescent="0.25">
      <c r="A2951" s="155">
        <v>16</v>
      </c>
      <c r="B2951" s="193">
        <f t="shared" ref="B2951:D2951" si="1352">B2913</f>
        <v>0</v>
      </c>
      <c r="C2951" s="193">
        <f t="shared" si="1352"/>
        <v>0</v>
      </c>
      <c r="D2951" s="286">
        <f t="shared" si="1352"/>
        <v>0</v>
      </c>
      <c r="E2951" s="310">
        <f t="shared" si="1324"/>
        <v>0</v>
      </c>
      <c r="F2951" s="156"/>
      <c r="G2951" s="157"/>
      <c r="H2951" s="158">
        <f t="shared" ref="H2951:J2951" si="1353">H2913</f>
        <v>0</v>
      </c>
      <c r="I2951" s="159">
        <f t="shared" si="1353"/>
        <v>0</v>
      </c>
      <c r="J2951" s="159">
        <f t="shared" si="1353"/>
        <v>0</v>
      </c>
      <c r="K2951" s="160">
        <f t="shared" si="1322"/>
        <v>0</v>
      </c>
      <c r="L2951" s="149"/>
    </row>
    <row r="2952" spans="1:12" s="5" customFormat="1" ht="9.9499999999999993" customHeight="1" x14ac:dyDescent="0.25">
      <c r="A2952" s="132"/>
      <c r="B2952" s="229"/>
      <c r="C2952" s="229"/>
      <c r="D2952" s="287"/>
      <c r="E2952" s="312"/>
      <c r="F2952" s="161"/>
      <c r="G2952" s="162"/>
      <c r="H2952" s="163"/>
      <c r="I2952" s="164"/>
      <c r="J2952" s="164"/>
      <c r="K2952" s="165"/>
      <c r="L2952" s="149"/>
    </row>
    <row r="2953" spans="1:12" s="5" customFormat="1" ht="5.0999999999999996" customHeight="1" x14ac:dyDescent="0.25">
      <c r="A2953" s="132"/>
      <c r="B2953" s="230"/>
      <c r="C2953" s="230"/>
      <c r="D2953" s="235"/>
      <c r="E2953" s="313"/>
      <c r="F2953" s="167"/>
      <c r="G2953" s="167"/>
      <c r="H2953" s="167"/>
      <c r="I2953" s="168"/>
      <c r="J2953" s="383"/>
      <c r="K2953" s="358"/>
      <c r="L2953" s="133"/>
    </row>
    <row r="2954" spans="1:12" s="5" customFormat="1" ht="16.5" customHeight="1" x14ac:dyDescent="0.3">
      <c r="A2954" s="132"/>
      <c r="B2954" s="231"/>
      <c r="C2954" s="231"/>
      <c r="D2954" s="267"/>
      <c r="E2954" s="309"/>
      <c r="F2954" s="133"/>
      <c r="G2954" s="133"/>
      <c r="H2954" s="133"/>
      <c r="I2954" s="169" t="s">
        <v>14</v>
      </c>
      <c r="J2954" s="384">
        <f>SUM(K2936:K2951)</f>
        <v>11460750</v>
      </c>
      <c r="K2954" s="385"/>
      <c r="L2954" s="149"/>
    </row>
    <row r="2955" spans="1:12" s="5" customFormat="1" ht="5.0999999999999996" customHeight="1" x14ac:dyDescent="0.3">
      <c r="A2955" s="132"/>
      <c r="B2955" s="231"/>
      <c r="C2955" s="231"/>
      <c r="D2955" s="267"/>
      <c r="E2955" s="309"/>
      <c r="F2955" s="133"/>
      <c r="G2955" s="133"/>
      <c r="H2955" s="133"/>
      <c r="I2955" s="170"/>
      <c r="J2955" s="386"/>
      <c r="K2955" s="386"/>
      <c r="L2955" s="133"/>
    </row>
    <row r="2956" spans="1:12" s="5" customFormat="1" ht="16.5" customHeight="1" x14ac:dyDescent="0.3">
      <c r="A2956" s="132"/>
      <c r="B2956" s="231"/>
      <c r="C2956" s="231"/>
      <c r="D2956" s="267"/>
      <c r="E2956" s="309"/>
      <c r="F2956" s="133"/>
      <c r="G2956" s="133"/>
      <c r="H2956" s="133"/>
      <c r="I2956" s="169" t="s">
        <v>15</v>
      </c>
      <c r="J2956" s="171">
        <f>J2918</f>
        <v>0</v>
      </c>
      <c r="K2956" s="172">
        <f>J2954*J2956</f>
        <v>0</v>
      </c>
      <c r="L2956" s="173"/>
    </row>
    <row r="2957" spans="1:12" s="5" customFormat="1" ht="5.0999999999999996" customHeight="1" x14ac:dyDescent="0.3">
      <c r="A2957" s="132"/>
      <c r="B2957" s="231"/>
      <c r="C2957" s="231"/>
      <c r="D2957" s="267"/>
      <c r="E2957" s="309"/>
      <c r="F2957" s="133"/>
      <c r="G2957" s="133"/>
      <c r="H2957" s="133"/>
      <c r="I2957" s="170"/>
      <c r="J2957" s="358"/>
      <c r="K2957" s="358"/>
      <c r="L2957" s="133"/>
    </row>
    <row r="2958" spans="1:12" s="5" customFormat="1" ht="16.5" customHeight="1" x14ac:dyDescent="0.3">
      <c r="A2958" s="132"/>
      <c r="B2958" s="232" t="s">
        <v>16</v>
      </c>
      <c r="C2958" s="232"/>
      <c r="D2958" s="267"/>
      <c r="E2958" s="309" t="s">
        <v>17</v>
      </c>
      <c r="F2958" s="133"/>
      <c r="G2958" s="133"/>
      <c r="H2958" s="133"/>
      <c r="I2958" s="169" t="s">
        <v>27</v>
      </c>
      <c r="J2958" s="356">
        <f>((J2954/1.11)+(K2956/1.11))*11%</f>
        <v>1135750</v>
      </c>
      <c r="K2958" s="357"/>
      <c r="L2958" s="174"/>
    </row>
    <row r="2959" spans="1:12" s="5" customFormat="1" ht="5.0999999999999996" customHeight="1" x14ac:dyDescent="0.3">
      <c r="A2959" s="132"/>
      <c r="B2959" s="231"/>
      <c r="C2959" s="231"/>
      <c r="D2959" s="267"/>
      <c r="E2959" s="309"/>
      <c r="F2959" s="133"/>
      <c r="G2959" s="133"/>
      <c r="H2959" s="133"/>
      <c r="I2959" s="170"/>
      <c r="J2959" s="358"/>
      <c r="K2959" s="358"/>
      <c r="L2959" s="133"/>
    </row>
    <row r="2960" spans="1:12" s="5" customFormat="1" ht="16.5" customHeight="1" x14ac:dyDescent="0.3">
      <c r="A2960" s="132"/>
      <c r="B2960" s="233"/>
      <c r="C2960" s="253"/>
      <c r="D2960" s="267"/>
      <c r="E2960" s="309"/>
      <c r="F2960" s="133"/>
      <c r="G2960" s="133"/>
      <c r="H2960" s="133"/>
      <c r="I2960" s="169" t="s">
        <v>18</v>
      </c>
      <c r="J2960" s="175"/>
      <c r="K2960" s="176">
        <f>J2954-K2956</f>
        <v>11460750</v>
      </c>
      <c r="L2960" s="174"/>
    </row>
    <row r="2961" spans="1:12" s="5" customFormat="1" ht="7.5" customHeight="1" x14ac:dyDescent="0.25">
      <c r="A2961" s="177"/>
      <c r="B2961" s="234"/>
      <c r="C2961" s="234"/>
      <c r="D2961" s="235"/>
      <c r="E2961" s="314"/>
      <c r="F2961" s="318"/>
      <c r="G2961" s="133"/>
      <c r="H2961" s="133"/>
      <c r="I2961" s="179"/>
      <c r="J2961" s="178"/>
      <c r="K2961" s="318"/>
      <c r="L2961" s="167"/>
    </row>
    <row r="2962" spans="1:12" s="5" customFormat="1" ht="13.5" customHeight="1" x14ac:dyDescent="0.25">
      <c r="A2962" s="132"/>
      <c r="B2962" s="235" t="s">
        <v>19</v>
      </c>
      <c r="C2962" s="234"/>
      <c r="D2962" s="235"/>
      <c r="E2962" s="309"/>
      <c r="F2962" s="133"/>
      <c r="G2962" s="133"/>
      <c r="H2962" s="184"/>
      <c r="I2962" s="185" t="s">
        <v>29</v>
      </c>
      <c r="J2962" s="359" t="str">
        <f>J2924</f>
        <v>NOVI / CONDRO</v>
      </c>
      <c r="K2962" s="360"/>
      <c r="L2962" s="133"/>
    </row>
    <row r="2963" spans="1:12" s="5" customFormat="1" ht="13.5" customHeight="1" x14ac:dyDescent="0.25">
      <c r="A2963" s="177"/>
      <c r="B2963" s="236"/>
      <c r="C2963" s="254"/>
      <c r="D2963" s="235"/>
      <c r="E2963" s="309"/>
      <c r="F2963" s="133"/>
      <c r="G2963" s="133"/>
      <c r="H2963" s="184"/>
      <c r="I2963" s="186" t="s">
        <v>28</v>
      </c>
      <c r="J2963" s="359" t="str">
        <f>J2925</f>
        <v xml:space="preserve"> </v>
      </c>
      <c r="K2963" s="360"/>
      <c r="L2963" s="167"/>
    </row>
    <row r="2964" spans="1:12" s="5" customFormat="1" ht="7.5" customHeight="1" x14ac:dyDescent="0.25">
      <c r="A2964" s="177"/>
      <c r="B2964" s="236"/>
      <c r="C2964" s="254"/>
      <c r="D2964" s="235"/>
      <c r="E2964" s="309"/>
      <c r="F2964" s="133"/>
      <c r="G2964" s="133"/>
      <c r="H2964" s="184"/>
      <c r="I2964" s="186"/>
      <c r="J2964" s="190"/>
      <c r="K2964" s="190"/>
      <c r="L2964" s="167"/>
    </row>
    <row r="2965" spans="1:12" ht="7.5" customHeight="1" x14ac:dyDescent="0.25">
      <c r="A2965" s="1"/>
      <c r="I2965" s="3"/>
      <c r="J2965" s="3"/>
    </row>
    <row r="2966" spans="1:12" s="5" customFormat="1" ht="16.5" customHeight="1" x14ac:dyDescent="0.3">
      <c r="A2966" s="4"/>
      <c r="B2966" s="195" t="s">
        <v>0</v>
      </c>
      <c r="C2966" s="237"/>
      <c r="D2966" s="270" t="s">
        <v>1</v>
      </c>
      <c r="E2966" s="315">
        <f>E2852+1</f>
        <v>22090027</v>
      </c>
      <c r="G2966" s="6" t="s">
        <v>2</v>
      </c>
      <c r="H2966" s="387" t="s">
        <v>148</v>
      </c>
      <c r="I2966" s="387"/>
      <c r="J2966" s="387"/>
      <c r="K2966" s="388"/>
      <c r="L2966" s="7"/>
    </row>
    <row r="2967" spans="1:12" s="5" customFormat="1" ht="7.5" customHeight="1" x14ac:dyDescent="0.3">
      <c r="A2967" s="4"/>
      <c r="B2967" s="196"/>
      <c r="C2967" s="238"/>
      <c r="D2967" s="255"/>
      <c r="E2967" s="290"/>
      <c r="F2967" s="391" t="s">
        <v>3</v>
      </c>
      <c r="G2967" s="8"/>
      <c r="H2967" s="389"/>
      <c r="I2967" s="389"/>
      <c r="J2967" s="389"/>
      <c r="K2967" s="390"/>
      <c r="L2967" s="7"/>
    </row>
    <row r="2968" spans="1:12" s="5" customFormat="1" ht="16.5" customHeight="1" x14ac:dyDescent="0.3">
      <c r="A2968" s="4"/>
      <c r="B2968" s="195" t="s">
        <v>4</v>
      </c>
      <c r="C2968" s="237"/>
      <c r="D2968" s="392">
        <v>44823</v>
      </c>
      <c r="E2968" s="393"/>
      <c r="F2968" s="391"/>
      <c r="G2968" s="9"/>
      <c r="H2968" s="394" t="s">
        <v>100</v>
      </c>
      <c r="I2968" s="394"/>
      <c r="J2968" s="394"/>
      <c r="K2968" s="395"/>
      <c r="L2968" s="9"/>
    </row>
    <row r="2969" spans="1:12" s="5" customFormat="1" ht="7.5" customHeight="1" x14ac:dyDescent="0.3">
      <c r="A2969" s="4"/>
      <c r="B2969" s="196"/>
      <c r="C2969" s="238"/>
      <c r="D2969" s="255"/>
      <c r="E2969" s="290"/>
      <c r="F2969" s="391"/>
      <c r="G2969" s="9"/>
      <c r="H2969" s="396" t="s">
        <v>149</v>
      </c>
      <c r="I2969" s="396"/>
      <c r="J2969" s="396"/>
      <c r="K2969" s="397"/>
      <c r="L2969" s="10"/>
    </row>
    <row r="2970" spans="1:12" s="5" customFormat="1" ht="16.5" customHeight="1" x14ac:dyDescent="0.4">
      <c r="A2970" s="4"/>
      <c r="B2970" s="195" t="s">
        <v>5</v>
      </c>
      <c r="C2970" s="237"/>
      <c r="D2970" s="271" t="s">
        <v>147</v>
      </c>
      <c r="E2970" s="289"/>
      <c r="F2970" s="11"/>
      <c r="G2970" s="12"/>
      <c r="H2970" s="398"/>
      <c r="I2970" s="398"/>
      <c r="J2970" s="398"/>
      <c r="K2970" s="399"/>
      <c r="L2970" s="10"/>
    </row>
    <row r="2971" spans="1:12" s="5" customFormat="1" ht="7.5" customHeight="1" x14ac:dyDescent="0.45">
      <c r="A2971" s="4"/>
      <c r="B2971" s="197"/>
      <c r="C2971" s="239"/>
      <c r="D2971" s="259"/>
      <c r="E2971" s="291"/>
      <c r="F2971" s="13"/>
      <c r="I2971" s="14"/>
      <c r="J2971" s="14"/>
      <c r="K2971" s="15"/>
    </row>
    <row r="2972" spans="1:12" s="5" customFormat="1" ht="14.25" thickBot="1" x14ac:dyDescent="0.3">
      <c r="A2972" s="4"/>
      <c r="B2972" s="198" t="s">
        <v>6</v>
      </c>
      <c r="C2972" s="198" t="s">
        <v>7</v>
      </c>
      <c r="D2972" s="272" t="s">
        <v>8</v>
      </c>
      <c r="E2972" s="260"/>
      <c r="F2972" s="17" t="s">
        <v>9</v>
      </c>
      <c r="G2972" s="18"/>
      <c r="H2972" s="16" t="s">
        <v>10</v>
      </c>
      <c r="I2972" s="19" t="s">
        <v>11</v>
      </c>
      <c r="J2972" s="19" t="s">
        <v>12</v>
      </c>
      <c r="K2972" s="20" t="s">
        <v>13</v>
      </c>
      <c r="L2972" s="21"/>
    </row>
    <row r="2973" spans="1:12" s="5" customFormat="1" ht="9.9499999999999993" customHeight="1" thickTop="1" x14ac:dyDescent="0.25">
      <c r="A2973" s="4"/>
      <c r="B2973" s="199"/>
      <c r="C2973" s="240"/>
      <c r="D2973" s="273"/>
      <c r="E2973" s="261"/>
      <c r="F2973" s="23"/>
      <c r="G2973" s="24"/>
      <c r="H2973" s="22"/>
      <c r="I2973" s="25"/>
      <c r="J2973" s="25"/>
      <c r="K2973" s="26"/>
      <c r="L2973" s="21"/>
    </row>
    <row r="2974" spans="1:12" s="5" customFormat="1" ht="14.1" customHeight="1" x14ac:dyDescent="0.25">
      <c r="A2974" s="27">
        <v>1</v>
      </c>
      <c r="B2974" s="200">
        <v>24</v>
      </c>
      <c r="C2974" s="200" t="s">
        <v>34</v>
      </c>
      <c r="D2974" s="274"/>
      <c r="E2974" s="292" t="s">
        <v>90</v>
      </c>
      <c r="F2974" s="28"/>
      <c r="G2974" s="29"/>
      <c r="H2974" s="30">
        <v>39600</v>
      </c>
      <c r="I2974" s="31">
        <v>0.1</v>
      </c>
      <c r="J2974" s="31"/>
      <c r="K2974" s="32">
        <f t="shared" ref="K2974:K2989" si="1354">(B2974*H2974-((B2974*H2974)*I2974))-((B2974*H2974-((B2974*H2974)*I2974))*J2974)</f>
        <v>855360</v>
      </c>
      <c r="L2974" s="21"/>
    </row>
    <row r="2975" spans="1:12" s="5" customFormat="1" ht="14.1" customHeight="1" x14ac:dyDescent="0.25">
      <c r="A2975" s="27">
        <v>2</v>
      </c>
      <c r="B2975" s="200">
        <v>12</v>
      </c>
      <c r="C2975" s="200" t="s">
        <v>34</v>
      </c>
      <c r="D2975" s="274"/>
      <c r="E2975" s="292" t="s">
        <v>79</v>
      </c>
      <c r="F2975" s="28"/>
      <c r="G2975" s="29"/>
      <c r="H2975" s="30">
        <v>64800</v>
      </c>
      <c r="I2975" s="31">
        <v>0.1</v>
      </c>
      <c r="J2975" s="31"/>
      <c r="K2975" s="32">
        <f t="shared" si="1354"/>
        <v>699840</v>
      </c>
      <c r="L2975" s="21"/>
    </row>
    <row r="2976" spans="1:12" s="5" customFormat="1" ht="14.1" customHeight="1" x14ac:dyDescent="0.25">
      <c r="A2976" s="27">
        <v>3</v>
      </c>
      <c r="B2976" s="200"/>
      <c r="C2976" s="200"/>
      <c r="D2976" s="274"/>
      <c r="E2976" s="292"/>
      <c r="F2976" s="28"/>
      <c r="G2976" s="29"/>
      <c r="H2976" s="30"/>
      <c r="I2976" s="31"/>
      <c r="J2976" s="31"/>
      <c r="K2976" s="32">
        <f t="shared" si="1354"/>
        <v>0</v>
      </c>
      <c r="L2976" s="21"/>
    </row>
    <row r="2977" spans="1:12" s="5" customFormat="1" ht="14.1" customHeight="1" x14ac:dyDescent="0.25">
      <c r="A2977" s="27">
        <v>4</v>
      </c>
      <c r="B2977" s="200"/>
      <c r="C2977" s="200"/>
      <c r="D2977" s="274"/>
      <c r="E2977" s="292"/>
      <c r="F2977" s="28"/>
      <c r="G2977" s="29"/>
      <c r="H2977" s="30"/>
      <c r="I2977" s="31"/>
      <c r="J2977" s="31"/>
      <c r="K2977" s="32">
        <f t="shared" si="1354"/>
        <v>0</v>
      </c>
      <c r="L2977" s="21"/>
    </row>
    <row r="2978" spans="1:12" s="5" customFormat="1" ht="14.1" customHeight="1" x14ac:dyDescent="0.25">
      <c r="A2978" s="27">
        <v>5</v>
      </c>
      <c r="B2978" s="200"/>
      <c r="C2978" s="200"/>
      <c r="D2978" s="274"/>
      <c r="E2978" s="292"/>
      <c r="F2978" s="28"/>
      <c r="G2978" s="29"/>
      <c r="H2978" s="30"/>
      <c r="I2978" s="31"/>
      <c r="J2978" s="31"/>
      <c r="K2978" s="32">
        <f t="shared" si="1354"/>
        <v>0</v>
      </c>
      <c r="L2978" s="21"/>
    </row>
    <row r="2979" spans="1:12" s="5" customFormat="1" ht="14.1" customHeight="1" x14ac:dyDescent="0.25">
      <c r="A2979" s="27">
        <v>6</v>
      </c>
      <c r="B2979" s="200"/>
      <c r="C2979" s="200"/>
      <c r="D2979" s="274"/>
      <c r="E2979" s="292"/>
      <c r="F2979" s="28"/>
      <c r="G2979" s="29"/>
      <c r="H2979" s="30"/>
      <c r="I2979" s="31"/>
      <c r="J2979" s="31"/>
      <c r="K2979" s="32">
        <f t="shared" si="1354"/>
        <v>0</v>
      </c>
      <c r="L2979" s="21"/>
    </row>
    <row r="2980" spans="1:12" s="5" customFormat="1" ht="14.1" customHeight="1" x14ac:dyDescent="0.25">
      <c r="A2980" s="27">
        <v>7</v>
      </c>
      <c r="B2980" s="200"/>
      <c r="C2980" s="200"/>
      <c r="D2980" s="274"/>
      <c r="E2980" s="292"/>
      <c r="F2980" s="28"/>
      <c r="G2980" s="29"/>
      <c r="H2980" s="30"/>
      <c r="I2980" s="31"/>
      <c r="J2980" s="31"/>
      <c r="K2980" s="32">
        <f t="shared" si="1354"/>
        <v>0</v>
      </c>
      <c r="L2980" s="21"/>
    </row>
    <row r="2981" spans="1:12" s="5" customFormat="1" ht="14.1" customHeight="1" x14ac:dyDescent="0.25">
      <c r="A2981" s="27">
        <v>8</v>
      </c>
      <c r="B2981" s="200"/>
      <c r="C2981" s="200"/>
      <c r="D2981" s="274"/>
      <c r="E2981" s="293"/>
      <c r="F2981" s="28"/>
      <c r="G2981" s="29"/>
      <c r="H2981" s="30"/>
      <c r="I2981" s="31"/>
      <c r="J2981" s="31"/>
      <c r="K2981" s="32">
        <f t="shared" si="1354"/>
        <v>0</v>
      </c>
      <c r="L2981" s="21"/>
    </row>
    <row r="2982" spans="1:12" s="5" customFormat="1" ht="14.1" customHeight="1" x14ac:dyDescent="0.25">
      <c r="A2982" s="27">
        <v>9</v>
      </c>
      <c r="B2982" s="200"/>
      <c r="C2982" s="200"/>
      <c r="D2982" s="274"/>
      <c r="E2982" s="292"/>
      <c r="F2982" s="28"/>
      <c r="G2982" s="29"/>
      <c r="H2982" s="30"/>
      <c r="I2982" s="31"/>
      <c r="J2982" s="31"/>
      <c r="K2982" s="32">
        <f t="shared" si="1354"/>
        <v>0</v>
      </c>
      <c r="L2982" s="21"/>
    </row>
    <row r="2983" spans="1:12" s="5" customFormat="1" ht="14.1" customHeight="1" x14ac:dyDescent="0.25">
      <c r="A2983" s="27">
        <v>10</v>
      </c>
      <c r="B2983" s="200"/>
      <c r="C2983" s="200"/>
      <c r="D2983" s="274"/>
      <c r="E2983" s="292"/>
      <c r="F2983" s="28"/>
      <c r="G2983" s="29"/>
      <c r="H2983" s="30"/>
      <c r="I2983" s="31"/>
      <c r="J2983" s="31"/>
      <c r="K2983" s="32">
        <f t="shared" si="1354"/>
        <v>0</v>
      </c>
      <c r="L2983" s="21"/>
    </row>
    <row r="2984" spans="1:12" s="5" customFormat="1" ht="14.1" customHeight="1" x14ac:dyDescent="0.25">
      <c r="A2984" s="27">
        <v>11</v>
      </c>
      <c r="B2984" s="200"/>
      <c r="C2984" s="200"/>
      <c r="D2984" s="274"/>
      <c r="E2984" s="292"/>
      <c r="F2984" s="28"/>
      <c r="G2984" s="29"/>
      <c r="H2984" s="30"/>
      <c r="I2984" s="31"/>
      <c r="J2984" s="31"/>
      <c r="K2984" s="32">
        <f t="shared" si="1354"/>
        <v>0</v>
      </c>
      <c r="L2984" s="21"/>
    </row>
    <row r="2985" spans="1:12" s="5" customFormat="1" ht="14.1" customHeight="1" x14ac:dyDescent="0.25">
      <c r="A2985" s="27">
        <v>12</v>
      </c>
      <c r="B2985" s="200"/>
      <c r="C2985" s="200"/>
      <c r="D2985" s="274"/>
      <c r="E2985" s="292"/>
      <c r="F2985" s="28"/>
      <c r="G2985" s="29"/>
      <c r="H2985" s="30"/>
      <c r="I2985" s="31"/>
      <c r="J2985" s="31"/>
      <c r="K2985" s="32">
        <f t="shared" si="1354"/>
        <v>0</v>
      </c>
      <c r="L2985" s="21"/>
    </row>
    <row r="2986" spans="1:12" s="5" customFormat="1" ht="14.1" customHeight="1" x14ac:dyDescent="0.25">
      <c r="A2986" s="27">
        <v>13</v>
      </c>
      <c r="B2986" s="200"/>
      <c r="C2986" s="200"/>
      <c r="D2986" s="274"/>
      <c r="E2986" s="292"/>
      <c r="F2986" s="28"/>
      <c r="G2986" s="29"/>
      <c r="H2986" s="30"/>
      <c r="I2986" s="31"/>
      <c r="J2986" s="31"/>
      <c r="K2986" s="32">
        <f t="shared" si="1354"/>
        <v>0</v>
      </c>
      <c r="L2986" s="21"/>
    </row>
    <row r="2987" spans="1:12" s="5" customFormat="1" ht="14.1" customHeight="1" x14ac:dyDescent="0.25">
      <c r="A2987" s="27">
        <v>14</v>
      </c>
      <c r="B2987" s="200"/>
      <c r="C2987" s="200"/>
      <c r="D2987" s="274"/>
      <c r="E2987" s="292"/>
      <c r="F2987" s="28"/>
      <c r="G2987" s="29"/>
      <c r="H2987" s="30"/>
      <c r="I2987" s="31"/>
      <c r="J2987" s="31"/>
      <c r="K2987" s="32">
        <f t="shared" si="1354"/>
        <v>0</v>
      </c>
      <c r="L2987" s="21"/>
    </row>
    <row r="2988" spans="1:12" s="5" customFormat="1" ht="14.1" customHeight="1" x14ac:dyDescent="0.25">
      <c r="A2988" s="27">
        <v>15</v>
      </c>
      <c r="B2988" s="200"/>
      <c r="C2988" s="200"/>
      <c r="D2988" s="274"/>
      <c r="E2988" s="292"/>
      <c r="F2988" s="28"/>
      <c r="G2988" s="29"/>
      <c r="H2988" s="30"/>
      <c r="I2988" s="31"/>
      <c r="J2988" s="31"/>
      <c r="K2988" s="32">
        <f t="shared" si="1354"/>
        <v>0</v>
      </c>
      <c r="L2988" s="21"/>
    </row>
    <row r="2989" spans="1:12" s="5" customFormat="1" ht="14.1" customHeight="1" x14ac:dyDescent="0.25">
      <c r="A2989" s="27">
        <v>16</v>
      </c>
      <c r="B2989" s="200"/>
      <c r="C2989" s="200"/>
      <c r="D2989" s="274"/>
      <c r="E2989" s="293"/>
      <c r="F2989" s="28"/>
      <c r="G2989" s="29"/>
      <c r="H2989" s="30"/>
      <c r="I2989" s="31"/>
      <c r="J2989" s="31"/>
      <c r="K2989" s="32">
        <f t="shared" si="1354"/>
        <v>0</v>
      </c>
      <c r="L2989" s="21"/>
    </row>
    <row r="2990" spans="1:12" s="5" customFormat="1" ht="9.9499999999999993" customHeight="1" x14ac:dyDescent="0.25">
      <c r="A2990" s="4"/>
      <c r="B2990" s="201"/>
      <c r="C2990" s="201"/>
      <c r="D2990" s="275"/>
      <c r="E2990" s="294"/>
      <c r="F2990" s="33"/>
      <c r="G2990" s="34"/>
      <c r="H2990" s="35"/>
      <c r="I2990" s="36"/>
      <c r="J2990" s="36"/>
      <c r="K2990" s="37"/>
      <c r="L2990" s="21"/>
    </row>
    <row r="2991" spans="1:12" s="5" customFormat="1" ht="5.0999999999999996" customHeight="1" x14ac:dyDescent="0.25">
      <c r="A2991" s="4"/>
      <c r="B2991" s="202"/>
      <c r="C2991" s="202"/>
      <c r="D2991" s="207"/>
      <c r="E2991" s="295"/>
      <c r="F2991" s="38"/>
      <c r="G2991" s="38"/>
      <c r="H2991" s="38"/>
      <c r="I2991" s="39"/>
      <c r="J2991" s="400"/>
      <c r="K2991" s="394"/>
    </row>
    <row r="2992" spans="1:12" s="5" customFormat="1" ht="16.5" customHeight="1" x14ac:dyDescent="0.3">
      <c r="A2992" s="4"/>
      <c r="B2992" s="203"/>
      <c r="C2992" s="203"/>
      <c r="D2992" s="259"/>
      <c r="E2992" s="291"/>
      <c r="I2992" s="40" t="s">
        <v>14</v>
      </c>
      <c r="J2992" s="401">
        <f>SUM(K2974:K2989)</f>
        <v>1555200</v>
      </c>
      <c r="K2992" s="402"/>
      <c r="L2992" s="21"/>
    </row>
    <row r="2993" spans="1:12" s="5" customFormat="1" ht="5.0999999999999996" customHeight="1" x14ac:dyDescent="0.3">
      <c r="A2993" s="4"/>
      <c r="B2993" s="203"/>
      <c r="C2993" s="203"/>
      <c r="D2993" s="259"/>
      <c r="E2993" s="291"/>
      <c r="I2993" s="41"/>
      <c r="J2993" s="403"/>
      <c r="K2993" s="403"/>
    </row>
    <row r="2994" spans="1:12" s="5" customFormat="1" ht="16.5" customHeight="1" x14ac:dyDescent="0.3">
      <c r="A2994" s="4"/>
      <c r="B2994" s="203"/>
      <c r="C2994" s="203"/>
      <c r="D2994" s="259"/>
      <c r="E2994" s="291"/>
      <c r="I2994" s="40" t="s">
        <v>15</v>
      </c>
      <c r="J2994" s="42"/>
      <c r="K2994" s="43">
        <f>J2992*J2994</f>
        <v>0</v>
      </c>
      <c r="L2994" s="44"/>
    </row>
    <row r="2995" spans="1:12" s="5" customFormat="1" ht="5.0999999999999996" customHeight="1" x14ac:dyDescent="0.3">
      <c r="A2995" s="4"/>
      <c r="B2995" s="203"/>
      <c r="C2995" s="203"/>
      <c r="D2995" s="259"/>
      <c r="E2995" s="291"/>
      <c r="I2995" s="41"/>
      <c r="J2995" s="394"/>
      <c r="K2995" s="394"/>
    </row>
    <row r="2996" spans="1:12" s="5" customFormat="1" ht="16.5" customHeight="1" x14ac:dyDescent="0.3">
      <c r="A2996" s="4"/>
      <c r="B2996" s="204" t="s">
        <v>16</v>
      </c>
      <c r="C2996" s="204"/>
      <c r="D2996" s="259"/>
      <c r="E2996" s="291" t="s">
        <v>17</v>
      </c>
      <c r="I2996" s="40" t="s">
        <v>27</v>
      </c>
      <c r="J2996" s="404">
        <f>((J2992/1.11)+(K2994/1.11))*11%</f>
        <v>154118.91891891891</v>
      </c>
      <c r="K2996" s="405"/>
      <c r="L2996" s="45"/>
    </row>
    <row r="2997" spans="1:12" s="5" customFormat="1" ht="5.0999999999999996" customHeight="1" x14ac:dyDescent="0.3">
      <c r="A2997" s="4"/>
      <c r="B2997" s="203"/>
      <c r="C2997" s="203"/>
      <c r="D2997" s="259"/>
      <c r="E2997" s="291"/>
      <c r="I2997" s="41"/>
      <c r="J2997" s="394"/>
      <c r="K2997" s="394"/>
    </row>
    <row r="2998" spans="1:12" s="5" customFormat="1" ht="16.5" customHeight="1" x14ac:dyDescent="0.3">
      <c r="A2998" s="4"/>
      <c r="B2998" s="205"/>
      <c r="C2998" s="241"/>
      <c r="D2998" s="259"/>
      <c r="E2998" s="291"/>
      <c r="I2998" s="40" t="s">
        <v>18</v>
      </c>
      <c r="J2998" s="46"/>
      <c r="K2998" s="47">
        <f>J2992-K2994</f>
        <v>1555200</v>
      </c>
      <c r="L2998" s="45"/>
    </row>
    <row r="2999" spans="1:12" s="5" customFormat="1" ht="7.5" customHeight="1" x14ac:dyDescent="0.25">
      <c r="A2999" s="48"/>
      <c r="B2999" s="206"/>
      <c r="C2999" s="206"/>
      <c r="D2999" s="207"/>
      <c r="E2999" s="296"/>
      <c r="F2999" s="320"/>
      <c r="I2999" s="76"/>
      <c r="J2999" s="77"/>
      <c r="K2999" s="320"/>
      <c r="L2999" s="38"/>
    </row>
    <row r="3000" spans="1:12" s="5" customFormat="1" ht="13.5" customHeight="1" x14ac:dyDescent="0.25">
      <c r="A3000" s="4"/>
      <c r="B3000" s="207" t="s">
        <v>19</v>
      </c>
      <c r="C3000" s="206"/>
      <c r="D3000" s="207"/>
      <c r="E3000" s="291"/>
      <c r="H3000" s="180"/>
      <c r="I3000" s="181" t="s">
        <v>29</v>
      </c>
      <c r="J3000" s="406" t="s">
        <v>36</v>
      </c>
      <c r="K3000" s="407"/>
    </row>
    <row r="3001" spans="1:12" s="5" customFormat="1" ht="13.5" customHeight="1" x14ac:dyDescent="0.25">
      <c r="A3001" s="48"/>
      <c r="B3001" s="208"/>
      <c r="C3001" s="242"/>
      <c r="D3001" s="207"/>
      <c r="E3001" s="291"/>
      <c r="H3001" s="180"/>
      <c r="I3001" s="182" t="s">
        <v>28</v>
      </c>
      <c r="J3001" s="406" t="s">
        <v>100</v>
      </c>
      <c r="K3001" s="407"/>
      <c r="L3001" s="38"/>
    </row>
    <row r="3002" spans="1:12" s="5" customFormat="1" ht="7.5" customHeight="1" x14ac:dyDescent="0.25">
      <c r="A3002" s="48"/>
      <c r="B3002" s="208"/>
      <c r="C3002" s="242"/>
      <c r="D3002" s="207"/>
      <c r="E3002" s="291"/>
      <c r="H3002" s="180"/>
      <c r="I3002" s="182"/>
      <c r="J3002" s="183"/>
      <c r="K3002" s="183"/>
      <c r="L3002" s="38"/>
    </row>
    <row r="3003" spans="1:12" ht="7.5" customHeight="1" x14ac:dyDescent="0.25">
      <c r="A3003" s="78"/>
      <c r="B3003" s="209"/>
      <c r="C3003" s="209"/>
      <c r="D3003" s="262"/>
      <c r="E3003" s="297"/>
      <c r="F3003" s="79"/>
      <c r="G3003" s="79"/>
      <c r="H3003" s="79"/>
      <c r="I3003" s="80"/>
      <c r="J3003" s="80"/>
      <c r="K3003" s="79"/>
      <c r="L3003" s="79"/>
    </row>
    <row r="3004" spans="1:12" s="5" customFormat="1" ht="16.5" customHeight="1" x14ac:dyDescent="0.3">
      <c r="A3004" s="81"/>
      <c r="B3004" s="210" t="s">
        <v>0</v>
      </c>
      <c r="C3004" s="243"/>
      <c r="D3004" s="276" t="str">
        <f>D2966</f>
        <v>AM</v>
      </c>
      <c r="E3004" s="316">
        <f>E2966</f>
        <v>22090027</v>
      </c>
      <c r="F3004" s="82"/>
      <c r="G3004" s="83" t="s">
        <v>2</v>
      </c>
      <c r="H3004" s="408" t="str">
        <f>H2966</f>
        <v>CV  DWI  JAYA</v>
      </c>
      <c r="I3004" s="408"/>
      <c r="J3004" s="408"/>
      <c r="K3004" s="409"/>
      <c r="L3004" s="84"/>
    </row>
    <row r="3005" spans="1:12" s="5" customFormat="1" ht="7.5" customHeight="1" x14ac:dyDescent="0.3">
      <c r="A3005" s="81"/>
      <c r="B3005" s="211"/>
      <c r="C3005" s="244"/>
      <c r="D3005" s="256"/>
      <c r="E3005" s="299"/>
      <c r="F3005" s="412" t="s">
        <v>3</v>
      </c>
      <c r="G3005" s="85"/>
      <c r="H3005" s="410"/>
      <c r="I3005" s="410"/>
      <c r="J3005" s="410"/>
      <c r="K3005" s="411"/>
      <c r="L3005" s="84"/>
    </row>
    <row r="3006" spans="1:12" s="5" customFormat="1" ht="16.5" customHeight="1" x14ac:dyDescent="0.3">
      <c r="A3006" s="81"/>
      <c r="B3006" s="210" t="s">
        <v>4</v>
      </c>
      <c r="C3006" s="243"/>
      <c r="D3006" s="413">
        <f>D2968</f>
        <v>44823</v>
      </c>
      <c r="E3006" s="414"/>
      <c r="F3006" s="412"/>
      <c r="G3006" s="86"/>
      <c r="H3006" s="415" t="str">
        <f>H2968</f>
        <v xml:space="preserve"> </v>
      </c>
      <c r="I3006" s="415"/>
      <c r="J3006" s="415"/>
      <c r="K3006" s="416"/>
      <c r="L3006" s="86"/>
    </row>
    <row r="3007" spans="1:12" s="5" customFormat="1" ht="7.5" customHeight="1" x14ac:dyDescent="0.3">
      <c r="A3007" s="81"/>
      <c r="B3007" s="211"/>
      <c r="C3007" s="244"/>
      <c r="D3007" s="256"/>
      <c r="E3007" s="299"/>
      <c r="F3007" s="412"/>
      <c r="G3007" s="86"/>
      <c r="H3007" s="417" t="str">
        <f>H2969</f>
        <v>YOGYAKARTA</v>
      </c>
      <c r="I3007" s="417"/>
      <c r="J3007" s="417"/>
      <c r="K3007" s="418"/>
      <c r="L3007" s="87"/>
    </row>
    <row r="3008" spans="1:12" s="5" customFormat="1" ht="16.5" customHeight="1" x14ac:dyDescent="0.4">
      <c r="A3008" s="81"/>
      <c r="B3008" s="210" t="s">
        <v>5</v>
      </c>
      <c r="C3008" s="243"/>
      <c r="D3008" s="277" t="str">
        <f>D2970</f>
        <v>KO 0994</v>
      </c>
      <c r="E3008" s="298"/>
      <c r="F3008" s="88"/>
      <c r="G3008" s="89"/>
      <c r="H3008" s="419"/>
      <c r="I3008" s="419"/>
      <c r="J3008" s="419"/>
      <c r="K3008" s="420"/>
      <c r="L3008" s="87"/>
    </row>
    <row r="3009" spans="1:12" s="5" customFormat="1" ht="7.5" customHeight="1" x14ac:dyDescent="0.45">
      <c r="A3009" s="81"/>
      <c r="B3009" s="212"/>
      <c r="C3009" s="245"/>
      <c r="D3009" s="263"/>
      <c r="E3009" s="300"/>
      <c r="F3009" s="90"/>
      <c r="G3009" s="82"/>
      <c r="H3009" s="82"/>
      <c r="I3009" s="91"/>
      <c r="J3009" s="91"/>
      <c r="K3009" s="92"/>
      <c r="L3009" s="82"/>
    </row>
    <row r="3010" spans="1:12" s="5" customFormat="1" ht="14.25" thickBot="1" x14ac:dyDescent="0.3">
      <c r="A3010" s="81"/>
      <c r="B3010" s="213" t="s">
        <v>6</v>
      </c>
      <c r="C3010" s="213" t="s">
        <v>7</v>
      </c>
      <c r="D3010" s="278" t="s">
        <v>8</v>
      </c>
      <c r="E3010" s="264"/>
      <c r="F3010" s="94" t="s">
        <v>9</v>
      </c>
      <c r="G3010" s="95"/>
      <c r="H3010" s="93" t="s">
        <v>10</v>
      </c>
      <c r="I3010" s="96" t="s">
        <v>11</v>
      </c>
      <c r="J3010" s="96" t="s">
        <v>12</v>
      </c>
      <c r="K3010" s="97" t="s">
        <v>13</v>
      </c>
      <c r="L3010" s="98"/>
    </row>
    <row r="3011" spans="1:12" s="5" customFormat="1" ht="9.9499999999999993" customHeight="1" thickTop="1" x14ac:dyDescent="0.25">
      <c r="A3011" s="81"/>
      <c r="B3011" s="214"/>
      <c r="C3011" s="246"/>
      <c r="D3011" s="279"/>
      <c r="E3011" s="265"/>
      <c r="F3011" s="100"/>
      <c r="G3011" s="101"/>
      <c r="H3011" s="99"/>
      <c r="I3011" s="102"/>
      <c r="J3011" s="102"/>
      <c r="K3011" s="103"/>
      <c r="L3011" s="98"/>
    </row>
    <row r="3012" spans="1:12" s="5" customFormat="1" ht="14.1" customHeight="1" x14ac:dyDescent="0.25">
      <c r="A3012" s="104">
        <v>1</v>
      </c>
      <c r="B3012" s="192">
        <f t="shared" ref="B3012:D3012" si="1355">B2974</f>
        <v>24</v>
      </c>
      <c r="C3012" s="192" t="str">
        <f t="shared" si="1355"/>
        <v>LSN</v>
      </c>
      <c r="D3012" s="280">
        <f t="shared" si="1355"/>
        <v>0</v>
      </c>
      <c r="E3012" s="301" t="str">
        <f>E2974</f>
        <v>GEL PEN KENKO K-1 HITAM</v>
      </c>
      <c r="F3012" s="105"/>
      <c r="G3012" s="106"/>
      <c r="H3012" s="107">
        <f t="shared" ref="H3012:J3012" si="1356">H2974</f>
        <v>39600</v>
      </c>
      <c r="I3012" s="108">
        <f t="shared" si="1356"/>
        <v>0.1</v>
      </c>
      <c r="J3012" s="108">
        <f t="shared" si="1356"/>
        <v>0</v>
      </c>
      <c r="K3012" s="109">
        <f t="shared" ref="K3012:K3027" si="1357">(B3012*H3012-((B3012*H3012)*I3012))-((B3012*H3012-((B3012*H3012)*I3012))*J3012)</f>
        <v>855360</v>
      </c>
      <c r="L3012" s="98"/>
    </row>
    <row r="3013" spans="1:12" s="5" customFormat="1" ht="14.1" customHeight="1" x14ac:dyDescent="0.25">
      <c r="A3013" s="104">
        <v>2</v>
      </c>
      <c r="B3013" s="192">
        <f t="shared" ref="B3013:E3013" si="1358">B2975</f>
        <v>12</v>
      </c>
      <c r="C3013" s="192" t="str">
        <f t="shared" si="1358"/>
        <v>LSN</v>
      </c>
      <c r="D3013" s="280">
        <f t="shared" si="1358"/>
        <v>0</v>
      </c>
      <c r="E3013" s="301" t="str">
        <f t="shared" si="1358"/>
        <v>ISI CUTTER 18 MM KENKO L-150 (BESAR)</v>
      </c>
      <c r="F3013" s="105"/>
      <c r="G3013" s="106"/>
      <c r="H3013" s="107">
        <f t="shared" ref="H3013:J3013" si="1359">H2975</f>
        <v>64800</v>
      </c>
      <c r="I3013" s="108">
        <f t="shared" si="1359"/>
        <v>0.1</v>
      </c>
      <c r="J3013" s="108">
        <f t="shared" si="1359"/>
        <v>0</v>
      </c>
      <c r="K3013" s="109">
        <f t="shared" si="1357"/>
        <v>699840</v>
      </c>
      <c r="L3013" s="98"/>
    </row>
    <row r="3014" spans="1:12" s="5" customFormat="1" ht="14.1" customHeight="1" x14ac:dyDescent="0.25">
      <c r="A3014" s="104">
        <v>3</v>
      </c>
      <c r="B3014" s="192">
        <f t="shared" ref="B3014:E3014" si="1360">B2976</f>
        <v>0</v>
      </c>
      <c r="C3014" s="192">
        <f t="shared" si="1360"/>
        <v>0</v>
      </c>
      <c r="D3014" s="280">
        <f t="shared" si="1360"/>
        <v>0</v>
      </c>
      <c r="E3014" s="301">
        <f t="shared" si="1360"/>
        <v>0</v>
      </c>
      <c r="F3014" s="105"/>
      <c r="G3014" s="106"/>
      <c r="H3014" s="107">
        <f t="shared" ref="H3014:J3014" si="1361">H2976</f>
        <v>0</v>
      </c>
      <c r="I3014" s="108">
        <f t="shared" si="1361"/>
        <v>0</v>
      </c>
      <c r="J3014" s="108">
        <f t="shared" si="1361"/>
        <v>0</v>
      </c>
      <c r="K3014" s="109">
        <f t="shared" si="1357"/>
        <v>0</v>
      </c>
      <c r="L3014" s="98"/>
    </row>
    <row r="3015" spans="1:12" s="5" customFormat="1" ht="14.1" customHeight="1" x14ac:dyDescent="0.25">
      <c r="A3015" s="104">
        <v>4</v>
      </c>
      <c r="B3015" s="192">
        <f t="shared" ref="B3015:E3015" si="1362">B2977</f>
        <v>0</v>
      </c>
      <c r="C3015" s="192">
        <f t="shared" si="1362"/>
        <v>0</v>
      </c>
      <c r="D3015" s="280">
        <f t="shared" si="1362"/>
        <v>0</v>
      </c>
      <c r="E3015" s="301">
        <f t="shared" si="1362"/>
        <v>0</v>
      </c>
      <c r="F3015" s="105"/>
      <c r="G3015" s="106"/>
      <c r="H3015" s="107">
        <f t="shared" ref="H3015:J3015" si="1363">H2977</f>
        <v>0</v>
      </c>
      <c r="I3015" s="108">
        <f t="shared" si="1363"/>
        <v>0</v>
      </c>
      <c r="J3015" s="108">
        <f t="shared" si="1363"/>
        <v>0</v>
      </c>
      <c r="K3015" s="109">
        <f t="shared" si="1357"/>
        <v>0</v>
      </c>
      <c r="L3015" s="98"/>
    </row>
    <row r="3016" spans="1:12" s="5" customFormat="1" ht="14.1" customHeight="1" x14ac:dyDescent="0.25">
      <c r="A3016" s="104">
        <v>5</v>
      </c>
      <c r="B3016" s="192">
        <f t="shared" ref="B3016:E3016" si="1364">B2978</f>
        <v>0</v>
      </c>
      <c r="C3016" s="192">
        <f t="shared" si="1364"/>
        <v>0</v>
      </c>
      <c r="D3016" s="280">
        <f t="shared" si="1364"/>
        <v>0</v>
      </c>
      <c r="E3016" s="301">
        <f t="shared" si="1364"/>
        <v>0</v>
      </c>
      <c r="F3016" s="105"/>
      <c r="G3016" s="106"/>
      <c r="H3016" s="107">
        <f t="shared" ref="H3016:J3016" si="1365">H2978</f>
        <v>0</v>
      </c>
      <c r="I3016" s="108">
        <f t="shared" si="1365"/>
        <v>0</v>
      </c>
      <c r="J3016" s="108">
        <f t="shared" si="1365"/>
        <v>0</v>
      </c>
      <c r="K3016" s="109">
        <f t="shared" si="1357"/>
        <v>0</v>
      </c>
      <c r="L3016" s="98"/>
    </row>
    <row r="3017" spans="1:12" s="5" customFormat="1" ht="14.1" customHeight="1" x14ac:dyDescent="0.25">
      <c r="A3017" s="104">
        <v>6</v>
      </c>
      <c r="B3017" s="192">
        <f t="shared" ref="B3017:E3017" si="1366">B2979</f>
        <v>0</v>
      </c>
      <c r="C3017" s="192">
        <f t="shared" si="1366"/>
        <v>0</v>
      </c>
      <c r="D3017" s="280">
        <f t="shared" si="1366"/>
        <v>0</v>
      </c>
      <c r="E3017" s="301">
        <f t="shared" si="1366"/>
        <v>0</v>
      </c>
      <c r="F3017" s="105"/>
      <c r="G3017" s="106"/>
      <c r="H3017" s="107">
        <f t="shared" ref="H3017:J3017" si="1367">H2979</f>
        <v>0</v>
      </c>
      <c r="I3017" s="108">
        <f t="shared" si="1367"/>
        <v>0</v>
      </c>
      <c r="J3017" s="108">
        <f t="shared" si="1367"/>
        <v>0</v>
      </c>
      <c r="K3017" s="109">
        <f t="shared" si="1357"/>
        <v>0</v>
      </c>
      <c r="L3017" s="98"/>
    </row>
    <row r="3018" spans="1:12" s="5" customFormat="1" ht="14.1" customHeight="1" x14ac:dyDescent="0.25">
      <c r="A3018" s="104">
        <v>7</v>
      </c>
      <c r="B3018" s="192">
        <f t="shared" ref="B3018:E3018" si="1368">B2980</f>
        <v>0</v>
      </c>
      <c r="C3018" s="192">
        <f t="shared" si="1368"/>
        <v>0</v>
      </c>
      <c r="D3018" s="280">
        <f t="shared" si="1368"/>
        <v>0</v>
      </c>
      <c r="E3018" s="301">
        <f t="shared" si="1368"/>
        <v>0</v>
      </c>
      <c r="F3018" s="105"/>
      <c r="G3018" s="106"/>
      <c r="H3018" s="107">
        <f t="shared" ref="H3018:J3018" si="1369">H2980</f>
        <v>0</v>
      </c>
      <c r="I3018" s="108">
        <f t="shared" si="1369"/>
        <v>0</v>
      </c>
      <c r="J3018" s="108">
        <f t="shared" si="1369"/>
        <v>0</v>
      </c>
      <c r="K3018" s="109">
        <f t="shared" si="1357"/>
        <v>0</v>
      </c>
      <c r="L3018" s="98"/>
    </row>
    <row r="3019" spans="1:12" s="5" customFormat="1" ht="14.1" customHeight="1" x14ac:dyDescent="0.25">
      <c r="A3019" s="104">
        <v>8</v>
      </c>
      <c r="B3019" s="192">
        <f t="shared" ref="B3019:E3019" si="1370">B2981</f>
        <v>0</v>
      </c>
      <c r="C3019" s="192">
        <f t="shared" si="1370"/>
        <v>0</v>
      </c>
      <c r="D3019" s="280">
        <f t="shared" si="1370"/>
        <v>0</v>
      </c>
      <c r="E3019" s="301">
        <f t="shared" si="1370"/>
        <v>0</v>
      </c>
      <c r="F3019" s="105"/>
      <c r="G3019" s="106"/>
      <c r="H3019" s="107">
        <f t="shared" ref="H3019:J3019" si="1371">H2981</f>
        <v>0</v>
      </c>
      <c r="I3019" s="108">
        <f t="shared" si="1371"/>
        <v>0</v>
      </c>
      <c r="J3019" s="108">
        <f t="shared" si="1371"/>
        <v>0</v>
      </c>
      <c r="K3019" s="109">
        <f t="shared" si="1357"/>
        <v>0</v>
      </c>
      <c r="L3019" s="98"/>
    </row>
    <row r="3020" spans="1:12" s="5" customFormat="1" ht="14.1" customHeight="1" x14ac:dyDescent="0.25">
      <c r="A3020" s="104">
        <v>9</v>
      </c>
      <c r="B3020" s="192">
        <f t="shared" ref="B3020:E3020" si="1372">B2982</f>
        <v>0</v>
      </c>
      <c r="C3020" s="192">
        <f t="shared" si="1372"/>
        <v>0</v>
      </c>
      <c r="D3020" s="280">
        <f t="shared" si="1372"/>
        <v>0</v>
      </c>
      <c r="E3020" s="301">
        <f t="shared" si="1372"/>
        <v>0</v>
      </c>
      <c r="F3020" s="105"/>
      <c r="G3020" s="106"/>
      <c r="H3020" s="107">
        <f t="shared" ref="H3020:J3020" si="1373">H2982</f>
        <v>0</v>
      </c>
      <c r="I3020" s="108">
        <f t="shared" si="1373"/>
        <v>0</v>
      </c>
      <c r="J3020" s="108">
        <f t="shared" si="1373"/>
        <v>0</v>
      </c>
      <c r="K3020" s="109">
        <f t="shared" si="1357"/>
        <v>0</v>
      </c>
      <c r="L3020" s="98"/>
    </row>
    <row r="3021" spans="1:12" s="5" customFormat="1" ht="14.1" customHeight="1" x14ac:dyDescent="0.25">
      <c r="A3021" s="104">
        <v>10</v>
      </c>
      <c r="B3021" s="192">
        <f t="shared" ref="B3021:E3021" si="1374">B2983</f>
        <v>0</v>
      </c>
      <c r="C3021" s="192">
        <f t="shared" si="1374"/>
        <v>0</v>
      </c>
      <c r="D3021" s="280">
        <f t="shared" si="1374"/>
        <v>0</v>
      </c>
      <c r="E3021" s="301">
        <f t="shared" si="1374"/>
        <v>0</v>
      </c>
      <c r="F3021" s="105"/>
      <c r="G3021" s="106"/>
      <c r="H3021" s="107">
        <f t="shared" ref="H3021:J3021" si="1375">H2983</f>
        <v>0</v>
      </c>
      <c r="I3021" s="108">
        <f t="shared" si="1375"/>
        <v>0</v>
      </c>
      <c r="J3021" s="108">
        <f t="shared" si="1375"/>
        <v>0</v>
      </c>
      <c r="K3021" s="109">
        <f t="shared" si="1357"/>
        <v>0</v>
      </c>
      <c r="L3021" s="98"/>
    </row>
    <row r="3022" spans="1:12" s="5" customFormat="1" ht="14.1" customHeight="1" x14ac:dyDescent="0.25">
      <c r="A3022" s="104">
        <v>11</v>
      </c>
      <c r="B3022" s="192">
        <f t="shared" ref="B3022:E3022" si="1376">B2984</f>
        <v>0</v>
      </c>
      <c r="C3022" s="192">
        <f t="shared" si="1376"/>
        <v>0</v>
      </c>
      <c r="D3022" s="280">
        <f t="shared" si="1376"/>
        <v>0</v>
      </c>
      <c r="E3022" s="301">
        <f t="shared" si="1376"/>
        <v>0</v>
      </c>
      <c r="F3022" s="105"/>
      <c r="G3022" s="106"/>
      <c r="H3022" s="107">
        <f t="shared" ref="H3022:J3022" si="1377">H2984</f>
        <v>0</v>
      </c>
      <c r="I3022" s="108">
        <f t="shared" si="1377"/>
        <v>0</v>
      </c>
      <c r="J3022" s="108">
        <f t="shared" si="1377"/>
        <v>0</v>
      </c>
      <c r="K3022" s="109">
        <f t="shared" si="1357"/>
        <v>0</v>
      </c>
      <c r="L3022" s="98"/>
    </row>
    <row r="3023" spans="1:12" s="5" customFormat="1" ht="14.1" customHeight="1" x14ac:dyDescent="0.25">
      <c r="A3023" s="104">
        <v>12</v>
      </c>
      <c r="B3023" s="192">
        <f t="shared" ref="B3023:E3023" si="1378">B2985</f>
        <v>0</v>
      </c>
      <c r="C3023" s="192">
        <f t="shared" si="1378"/>
        <v>0</v>
      </c>
      <c r="D3023" s="280">
        <f t="shared" si="1378"/>
        <v>0</v>
      </c>
      <c r="E3023" s="301">
        <f t="shared" si="1378"/>
        <v>0</v>
      </c>
      <c r="F3023" s="105"/>
      <c r="G3023" s="106"/>
      <c r="H3023" s="107">
        <f t="shared" ref="H3023:J3023" si="1379">H2985</f>
        <v>0</v>
      </c>
      <c r="I3023" s="108">
        <f t="shared" si="1379"/>
        <v>0</v>
      </c>
      <c r="J3023" s="108">
        <f t="shared" si="1379"/>
        <v>0</v>
      </c>
      <c r="K3023" s="109">
        <f t="shared" si="1357"/>
        <v>0</v>
      </c>
      <c r="L3023" s="98"/>
    </row>
    <row r="3024" spans="1:12" s="5" customFormat="1" ht="14.1" customHeight="1" x14ac:dyDescent="0.25">
      <c r="A3024" s="104">
        <v>13</v>
      </c>
      <c r="B3024" s="192">
        <f t="shared" ref="B3024:E3024" si="1380">B2986</f>
        <v>0</v>
      </c>
      <c r="C3024" s="192">
        <f t="shared" si="1380"/>
        <v>0</v>
      </c>
      <c r="D3024" s="280">
        <f t="shared" si="1380"/>
        <v>0</v>
      </c>
      <c r="E3024" s="301">
        <f t="shared" si="1380"/>
        <v>0</v>
      </c>
      <c r="F3024" s="105"/>
      <c r="G3024" s="106"/>
      <c r="H3024" s="107">
        <f t="shared" ref="H3024:J3024" si="1381">H2986</f>
        <v>0</v>
      </c>
      <c r="I3024" s="108">
        <f t="shared" si="1381"/>
        <v>0</v>
      </c>
      <c r="J3024" s="108">
        <f t="shared" si="1381"/>
        <v>0</v>
      </c>
      <c r="K3024" s="109">
        <f t="shared" si="1357"/>
        <v>0</v>
      </c>
      <c r="L3024" s="98"/>
    </row>
    <row r="3025" spans="1:12" s="5" customFormat="1" ht="14.1" customHeight="1" x14ac:dyDescent="0.25">
      <c r="A3025" s="104">
        <v>14</v>
      </c>
      <c r="B3025" s="192">
        <f t="shared" ref="B3025:E3025" si="1382">B2987</f>
        <v>0</v>
      </c>
      <c r="C3025" s="192">
        <f t="shared" si="1382"/>
        <v>0</v>
      </c>
      <c r="D3025" s="280">
        <f t="shared" si="1382"/>
        <v>0</v>
      </c>
      <c r="E3025" s="301">
        <f t="shared" si="1382"/>
        <v>0</v>
      </c>
      <c r="F3025" s="105"/>
      <c r="G3025" s="106"/>
      <c r="H3025" s="107">
        <f t="shared" ref="H3025:J3025" si="1383">H2987</f>
        <v>0</v>
      </c>
      <c r="I3025" s="108">
        <f t="shared" si="1383"/>
        <v>0</v>
      </c>
      <c r="J3025" s="108">
        <f t="shared" si="1383"/>
        <v>0</v>
      </c>
      <c r="K3025" s="109">
        <f t="shared" si="1357"/>
        <v>0</v>
      </c>
      <c r="L3025" s="98"/>
    </row>
    <row r="3026" spans="1:12" s="5" customFormat="1" ht="14.1" customHeight="1" x14ac:dyDescent="0.25">
      <c r="A3026" s="104">
        <v>15</v>
      </c>
      <c r="B3026" s="192">
        <f t="shared" ref="B3026:E3026" si="1384">B2988</f>
        <v>0</v>
      </c>
      <c r="C3026" s="192">
        <f t="shared" si="1384"/>
        <v>0</v>
      </c>
      <c r="D3026" s="280">
        <f t="shared" si="1384"/>
        <v>0</v>
      </c>
      <c r="E3026" s="301">
        <f t="shared" si="1384"/>
        <v>0</v>
      </c>
      <c r="F3026" s="105"/>
      <c r="G3026" s="106"/>
      <c r="H3026" s="107">
        <f t="shared" ref="H3026:J3026" si="1385">H2988</f>
        <v>0</v>
      </c>
      <c r="I3026" s="108">
        <f t="shared" si="1385"/>
        <v>0</v>
      </c>
      <c r="J3026" s="108">
        <f t="shared" si="1385"/>
        <v>0</v>
      </c>
      <c r="K3026" s="109">
        <f t="shared" si="1357"/>
        <v>0</v>
      </c>
      <c r="L3026" s="98"/>
    </row>
    <row r="3027" spans="1:12" s="5" customFormat="1" ht="14.1" customHeight="1" x14ac:dyDescent="0.25">
      <c r="A3027" s="104">
        <v>16</v>
      </c>
      <c r="B3027" s="192">
        <f t="shared" ref="B3027:E3027" si="1386">B2989</f>
        <v>0</v>
      </c>
      <c r="C3027" s="192">
        <f t="shared" si="1386"/>
        <v>0</v>
      </c>
      <c r="D3027" s="280">
        <f t="shared" si="1386"/>
        <v>0</v>
      </c>
      <c r="E3027" s="301">
        <f t="shared" si="1386"/>
        <v>0</v>
      </c>
      <c r="F3027" s="105"/>
      <c r="G3027" s="106"/>
      <c r="H3027" s="107">
        <f t="shared" ref="H3027:J3027" si="1387">H2989</f>
        <v>0</v>
      </c>
      <c r="I3027" s="108">
        <f t="shared" si="1387"/>
        <v>0</v>
      </c>
      <c r="J3027" s="108">
        <f t="shared" si="1387"/>
        <v>0</v>
      </c>
      <c r="K3027" s="109">
        <f t="shared" si="1357"/>
        <v>0</v>
      </c>
      <c r="L3027" s="98"/>
    </row>
    <row r="3028" spans="1:12" s="5" customFormat="1" ht="9.9499999999999993" customHeight="1" x14ac:dyDescent="0.25">
      <c r="A3028" s="81"/>
      <c r="B3028" s="215"/>
      <c r="C3028" s="215"/>
      <c r="D3028" s="281"/>
      <c r="E3028" s="303"/>
      <c r="F3028" s="110"/>
      <c r="G3028" s="111"/>
      <c r="H3028" s="112"/>
      <c r="I3028" s="113"/>
      <c r="J3028" s="113"/>
      <c r="K3028" s="114"/>
      <c r="L3028" s="98"/>
    </row>
    <row r="3029" spans="1:12" s="5" customFormat="1" ht="5.0999999999999996" customHeight="1" x14ac:dyDescent="0.25">
      <c r="A3029" s="81"/>
      <c r="B3029" s="216"/>
      <c r="C3029" s="216"/>
      <c r="D3029" s="221"/>
      <c r="E3029" s="304"/>
      <c r="F3029" s="116"/>
      <c r="G3029" s="116"/>
      <c r="H3029" s="116"/>
      <c r="I3029" s="117"/>
      <c r="J3029" s="361"/>
      <c r="K3029" s="362"/>
      <c r="L3029" s="82"/>
    </row>
    <row r="3030" spans="1:12" s="5" customFormat="1" ht="16.5" customHeight="1" x14ac:dyDescent="0.3">
      <c r="A3030" s="81"/>
      <c r="B3030" s="217"/>
      <c r="C3030" s="217"/>
      <c r="D3030" s="263"/>
      <c r="E3030" s="300"/>
      <c r="F3030" s="82"/>
      <c r="G3030" s="82"/>
      <c r="H3030" s="82"/>
      <c r="I3030" s="118" t="s">
        <v>14</v>
      </c>
      <c r="J3030" s="363">
        <f>SUM(K3012:K3027)</f>
        <v>1555200</v>
      </c>
      <c r="K3030" s="364"/>
      <c r="L3030" s="98"/>
    </row>
    <row r="3031" spans="1:12" s="5" customFormat="1" ht="5.0999999999999996" customHeight="1" x14ac:dyDescent="0.3">
      <c r="A3031" s="81"/>
      <c r="B3031" s="217"/>
      <c r="C3031" s="217"/>
      <c r="D3031" s="263"/>
      <c r="E3031" s="300"/>
      <c r="F3031" s="82"/>
      <c r="G3031" s="82"/>
      <c r="H3031" s="82"/>
      <c r="I3031" s="119"/>
      <c r="J3031" s="365"/>
      <c r="K3031" s="365"/>
      <c r="L3031" s="82"/>
    </row>
    <row r="3032" spans="1:12" s="5" customFormat="1" ht="16.5" customHeight="1" x14ac:dyDescent="0.3">
      <c r="A3032" s="81"/>
      <c r="B3032" s="217"/>
      <c r="C3032" s="217"/>
      <c r="D3032" s="263"/>
      <c r="E3032" s="300"/>
      <c r="F3032" s="82"/>
      <c r="G3032" s="82"/>
      <c r="H3032" s="82"/>
      <c r="I3032" s="118" t="s">
        <v>15</v>
      </c>
      <c r="J3032" s="120">
        <f>J2994</f>
        <v>0</v>
      </c>
      <c r="K3032" s="121">
        <f>J3030*J3032</f>
        <v>0</v>
      </c>
      <c r="L3032" s="122"/>
    </row>
    <row r="3033" spans="1:12" s="5" customFormat="1" ht="5.0999999999999996" customHeight="1" x14ac:dyDescent="0.3">
      <c r="A3033" s="81"/>
      <c r="B3033" s="217"/>
      <c r="C3033" s="217"/>
      <c r="D3033" s="263"/>
      <c r="E3033" s="300"/>
      <c r="F3033" s="82"/>
      <c r="G3033" s="82"/>
      <c r="H3033" s="82"/>
      <c r="I3033" s="119"/>
      <c r="J3033" s="362"/>
      <c r="K3033" s="362"/>
      <c r="L3033" s="82"/>
    </row>
    <row r="3034" spans="1:12" s="5" customFormat="1" ht="16.5" customHeight="1" x14ac:dyDescent="0.3">
      <c r="A3034" s="81"/>
      <c r="B3034" s="218" t="s">
        <v>16</v>
      </c>
      <c r="C3034" s="218"/>
      <c r="D3034" s="263"/>
      <c r="E3034" s="300" t="s">
        <v>17</v>
      </c>
      <c r="F3034" s="82"/>
      <c r="G3034" s="82"/>
      <c r="H3034" s="82"/>
      <c r="I3034" s="118" t="s">
        <v>27</v>
      </c>
      <c r="J3034" s="366">
        <f>((J3030/1.11)+(K3032/1.11))*11%</f>
        <v>154118.91891891891</v>
      </c>
      <c r="K3034" s="367"/>
      <c r="L3034" s="123"/>
    </row>
    <row r="3035" spans="1:12" s="5" customFormat="1" ht="5.0999999999999996" customHeight="1" x14ac:dyDescent="0.3">
      <c r="A3035" s="81"/>
      <c r="B3035" s="217"/>
      <c r="C3035" s="217"/>
      <c r="D3035" s="263"/>
      <c r="E3035" s="300"/>
      <c r="F3035" s="82"/>
      <c r="G3035" s="82"/>
      <c r="H3035" s="82"/>
      <c r="I3035" s="119"/>
      <c r="J3035" s="362"/>
      <c r="K3035" s="362"/>
      <c r="L3035" s="82"/>
    </row>
    <row r="3036" spans="1:12" s="5" customFormat="1" ht="16.5" customHeight="1" x14ac:dyDescent="0.3">
      <c r="A3036" s="81"/>
      <c r="B3036" s="219"/>
      <c r="C3036" s="247"/>
      <c r="D3036" s="263"/>
      <c r="E3036" s="300"/>
      <c r="F3036" s="82"/>
      <c r="G3036" s="82"/>
      <c r="H3036" s="82"/>
      <c r="I3036" s="118" t="s">
        <v>18</v>
      </c>
      <c r="J3036" s="124"/>
      <c r="K3036" s="125">
        <f>J3030-K3032</f>
        <v>1555200</v>
      </c>
      <c r="L3036" s="123"/>
    </row>
    <row r="3037" spans="1:12" s="5" customFormat="1" ht="7.5" customHeight="1" x14ac:dyDescent="0.25">
      <c r="A3037" s="126"/>
      <c r="B3037" s="220"/>
      <c r="C3037" s="220"/>
      <c r="D3037" s="221"/>
      <c r="E3037" s="305"/>
      <c r="F3037" s="319"/>
      <c r="G3037" s="82"/>
      <c r="H3037" s="82"/>
      <c r="I3037" s="128"/>
      <c r="J3037" s="127"/>
      <c r="K3037" s="319"/>
      <c r="L3037" s="116"/>
    </row>
    <row r="3038" spans="1:12" s="5" customFormat="1" ht="13.5" customHeight="1" x14ac:dyDescent="0.25">
      <c r="A3038" s="81"/>
      <c r="B3038" s="221" t="s">
        <v>19</v>
      </c>
      <c r="C3038" s="220"/>
      <c r="D3038" s="221"/>
      <c r="E3038" s="300"/>
      <c r="F3038" s="82"/>
      <c r="G3038" s="82"/>
      <c r="H3038" s="187"/>
      <c r="I3038" s="188" t="s">
        <v>29</v>
      </c>
      <c r="J3038" s="368" t="str">
        <f>J3000</f>
        <v>NOVI / CONDRO</v>
      </c>
      <c r="K3038" s="369"/>
      <c r="L3038" s="82"/>
    </row>
    <row r="3039" spans="1:12" s="5" customFormat="1" ht="13.5" customHeight="1" x14ac:dyDescent="0.25">
      <c r="A3039" s="126"/>
      <c r="B3039" s="222"/>
      <c r="C3039" s="248"/>
      <c r="D3039" s="221"/>
      <c r="E3039" s="300"/>
      <c r="F3039" s="82"/>
      <c r="G3039" s="82"/>
      <c r="H3039" s="187"/>
      <c r="I3039" s="189" t="s">
        <v>28</v>
      </c>
      <c r="J3039" s="368" t="str">
        <f>J3001</f>
        <v xml:space="preserve"> </v>
      </c>
      <c r="K3039" s="369"/>
      <c r="L3039" s="116"/>
    </row>
    <row r="3040" spans="1:12" s="5" customFormat="1" ht="7.5" customHeight="1" x14ac:dyDescent="0.25">
      <c r="A3040" s="126"/>
      <c r="B3040" s="222"/>
      <c r="C3040" s="248"/>
      <c r="D3040" s="221"/>
      <c r="E3040" s="300"/>
      <c r="F3040" s="82"/>
      <c r="G3040" s="82"/>
      <c r="H3040" s="187"/>
      <c r="I3040" s="189"/>
      <c r="J3040" s="191"/>
      <c r="K3040" s="191"/>
      <c r="L3040" s="116"/>
    </row>
    <row r="3041" spans="1:12" ht="7.5" customHeight="1" x14ac:dyDescent="0.25">
      <c r="A3041" s="129"/>
      <c r="B3041" s="223"/>
      <c r="C3041" s="223"/>
      <c r="D3041" s="266"/>
      <c r="E3041" s="306"/>
      <c r="F3041" s="130"/>
      <c r="G3041" s="130"/>
      <c r="H3041" s="130"/>
      <c r="I3041" s="131"/>
      <c r="J3041" s="131"/>
      <c r="K3041" s="130"/>
      <c r="L3041" s="130"/>
    </row>
    <row r="3042" spans="1:12" s="5" customFormat="1" ht="16.5" customHeight="1" x14ac:dyDescent="0.3">
      <c r="A3042" s="132"/>
      <c r="B3042" s="224" t="s">
        <v>0</v>
      </c>
      <c r="C3042" s="249"/>
      <c r="D3042" s="282" t="str">
        <f>D3004</f>
        <v>AM</v>
      </c>
      <c r="E3042" s="317">
        <f>E2966</f>
        <v>22090027</v>
      </c>
      <c r="F3042" s="133"/>
      <c r="G3042" s="134" t="s">
        <v>2</v>
      </c>
      <c r="H3042" s="370" t="str">
        <f>H3004</f>
        <v>CV  DWI  JAYA</v>
      </c>
      <c r="I3042" s="370"/>
      <c r="J3042" s="370"/>
      <c r="K3042" s="371"/>
      <c r="L3042" s="135"/>
    </row>
    <row r="3043" spans="1:12" s="5" customFormat="1" ht="7.5" customHeight="1" x14ac:dyDescent="0.3">
      <c r="A3043" s="132"/>
      <c r="B3043" s="225"/>
      <c r="C3043" s="250"/>
      <c r="D3043" s="257"/>
      <c r="E3043" s="308"/>
      <c r="F3043" s="374" t="s">
        <v>3</v>
      </c>
      <c r="G3043" s="136"/>
      <c r="H3043" s="372"/>
      <c r="I3043" s="372"/>
      <c r="J3043" s="372"/>
      <c r="K3043" s="373"/>
      <c r="L3043" s="135"/>
    </row>
    <row r="3044" spans="1:12" s="5" customFormat="1" ht="16.5" customHeight="1" x14ac:dyDescent="0.3">
      <c r="A3044" s="132"/>
      <c r="B3044" s="224" t="s">
        <v>4</v>
      </c>
      <c r="C3044" s="249"/>
      <c r="D3044" s="375">
        <f>D3006</f>
        <v>44823</v>
      </c>
      <c r="E3044" s="376"/>
      <c r="F3044" s="374"/>
      <c r="G3044" s="137"/>
      <c r="H3044" s="377" t="str">
        <f>H3006</f>
        <v xml:space="preserve"> </v>
      </c>
      <c r="I3044" s="377"/>
      <c r="J3044" s="377"/>
      <c r="K3044" s="378"/>
      <c r="L3044" s="137"/>
    </row>
    <row r="3045" spans="1:12" s="5" customFormat="1" ht="7.5" customHeight="1" x14ac:dyDescent="0.3">
      <c r="A3045" s="132"/>
      <c r="B3045" s="225"/>
      <c r="C3045" s="250"/>
      <c r="D3045" s="257"/>
      <c r="E3045" s="308"/>
      <c r="F3045" s="374"/>
      <c r="G3045" s="137"/>
      <c r="H3045" s="379" t="str">
        <f>H3007</f>
        <v>YOGYAKARTA</v>
      </c>
      <c r="I3045" s="379"/>
      <c r="J3045" s="379"/>
      <c r="K3045" s="380"/>
      <c r="L3045" s="138"/>
    </row>
    <row r="3046" spans="1:12" s="5" customFormat="1" ht="16.5" customHeight="1" x14ac:dyDescent="0.4">
      <c r="A3046" s="132"/>
      <c r="B3046" s="224" t="s">
        <v>5</v>
      </c>
      <c r="C3046" s="249"/>
      <c r="D3046" s="283" t="str">
        <f>D3008</f>
        <v>KO 0994</v>
      </c>
      <c r="E3046" s="307"/>
      <c r="F3046" s="139"/>
      <c r="G3046" s="140"/>
      <c r="H3046" s="381"/>
      <c r="I3046" s="381"/>
      <c r="J3046" s="381"/>
      <c r="K3046" s="382"/>
      <c r="L3046" s="138"/>
    </row>
    <row r="3047" spans="1:12" s="5" customFormat="1" ht="7.5" customHeight="1" x14ac:dyDescent="0.45">
      <c r="A3047" s="132"/>
      <c r="B3047" s="226"/>
      <c r="C3047" s="251"/>
      <c r="D3047" s="267"/>
      <c r="E3047" s="309"/>
      <c r="F3047" s="141"/>
      <c r="G3047" s="133"/>
      <c r="H3047" s="133"/>
      <c r="I3047" s="142"/>
      <c r="J3047" s="142"/>
      <c r="K3047" s="143"/>
      <c r="L3047" s="133"/>
    </row>
    <row r="3048" spans="1:12" s="5" customFormat="1" ht="14.25" thickBot="1" x14ac:dyDescent="0.3">
      <c r="A3048" s="132"/>
      <c r="B3048" s="227" t="s">
        <v>6</v>
      </c>
      <c r="C3048" s="227" t="s">
        <v>7</v>
      </c>
      <c r="D3048" s="284" t="s">
        <v>8</v>
      </c>
      <c r="E3048" s="268"/>
      <c r="F3048" s="145" t="s">
        <v>9</v>
      </c>
      <c r="G3048" s="146"/>
      <c r="H3048" s="144" t="s">
        <v>10</v>
      </c>
      <c r="I3048" s="147" t="s">
        <v>11</v>
      </c>
      <c r="J3048" s="147" t="s">
        <v>12</v>
      </c>
      <c r="K3048" s="148" t="s">
        <v>13</v>
      </c>
      <c r="L3048" s="149"/>
    </row>
    <row r="3049" spans="1:12" s="5" customFormat="1" ht="9.9499999999999993" customHeight="1" thickTop="1" x14ac:dyDescent="0.25">
      <c r="A3049" s="132"/>
      <c r="B3049" s="228"/>
      <c r="C3049" s="252"/>
      <c r="D3049" s="285"/>
      <c r="E3049" s="269"/>
      <c r="F3049" s="151"/>
      <c r="G3049" s="152"/>
      <c r="H3049" s="150"/>
      <c r="I3049" s="153"/>
      <c r="J3049" s="153"/>
      <c r="K3049" s="154"/>
      <c r="L3049" s="149"/>
    </row>
    <row r="3050" spans="1:12" s="5" customFormat="1" ht="14.1" customHeight="1" x14ac:dyDescent="0.25">
      <c r="A3050" s="155">
        <v>1</v>
      </c>
      <c r="B3050" s="193">
        <f t="shared" ref="B3050:D3050" si="1388">B3012</f>
        <v>24</v>
      </c>
      <c r="C3050" s="193" t="str">
        <f t="shared" si="1388"/>
        <v>LSN</v>
      </c>
      <c r="D3050" s="286">
        <f t="shared" si="1388"/>
        <v>0</v>
      </c>
      <c r="E3050" s="310" t="str">
        <f>E2974</f>
        <v>GEL PEN KENKO K-1 HITAM</v>
      </c>
      <c r="F3050" s="156"/>
      <c r="G3050" s="157"/>
      <c r="H3050" s="158">
        <f t="shared" ref="H3050:J3050" si="1389">H3012</f>
        <v>39600</v>
      </c>
      <c r="I3050" s="159">
        <f t="shared" si="1389"/>
        <v>0.1</v>
      </c>
      <c r="J3050" s="159">
        <f t="shared" si="1389"/>
        <v>0</v>
      </c>
      <c r="K3050" s="160">
        <f t="shared" ref="K3050:K3065" si="1390">(B3050*H3050-((B3050*H3050)*I3050))-((B3050*H3050-((B3050*H3050)*I3050))*J3050)</f>
        <v>855360</v>
      </c>
      <c r="L3050" s="149"/>
    </row>
    <row r="3051" spans="1:12" s="5" customFormat="1" ht="14.1" customHeight="1" x14ac:dyDescent="0.25">
      <c r="A3051" s="155">
        <v>2</v>
      </c>
      <c r="B3051" s="193">
        <f t="shared" ref="B3051:D3051" si="1391">B3013</f>
        <v>12</v>
      </c>
      <c r="C3051" s="193" t="str">
        <f t="shared" si="1391"/>
        <v>LSN</v>
      </c>
      <c r="D3051" s="286">
        <f t="shared" si="1391"/>
        <v>0</v>
      </c>
      <c r="E3051" s="310" t="str">
        <f t="shared" ref="E3051:E3065" si="1392">E2975</f>
        <v>ISI CUTTER 18 MM KENKO L-150 (BESAR)</v>
      </c>
      <c r="F3051" s="156"/>
      <c r="G3051" s="157"/>
      <c r="H3051" s="158">
        <f t="shared" ref="H3051:J3051" si="1393">H3013</f>
        <v>64800</v>
      </c>
      <c r="I3051" s="159">
        <f t="shared" si="1393"/>
        <v>0.1</v>
      </c>
      <c r="J3051" s="159">
        <f t="shared" si="1393"/>
        <v>0</v>
      </c>
      <c r="K3051" s="160">
        <f t="shared" si="1390"/>
        <v>699840</v>
      </c>
      <c r="L3051" s="149"/>
    </row>
    <row r="3052" spans="1:12" s="5" customFormat="1" ht="14.1" customHeight="1" x14ac:dyDescent="0.25">
      <c r="A3052" s="155">
        <v>3</v>
      </c>
      <c r="B3052" s="193">
        <f t="shared" ref="B3052:D3052" si="1394">B3014</f>
        <v>0</v>
      </c>
      <c r="C3052" s="193">
        <f t="shared" si="1394"/>
        <v>0</v>
      </c>
      <c r="D3052" s="286">
        <f t="shared" si="1394"/>
        <v>0</v>
      </c>
      <c r="E3052" s="310">
        <f t="shared" si="1392"/>
        <v>0</v>
      </c>
      <c r="F3052" s="156"/>
      <c r="G3052" s="157"/>
      <c r="H3052" s="158">
        <f t="shared" ref="H3052:J3052" si="1395">H3014</f>
        <v>0</v>
      </c>
      <c r="I3052" s="159">
        <f t="shared" si="1395"/>
        <v>0</v>
      </c>
      <c r="J3052" s="159">
        <f t="shared" si="1395"/>
        <v>0</v>
      </c>
      <c r="K3052" s="160">
        <f t="shared" si="1390"/>
        <v>0</v>
      </c>
      <c r="L3052" s="149"/>
    </row>
    <row r="3053" spans="1:12" s="5" customFormat="1" ht="14.1" customHeight="1" x14ac:dyDescent="0.25">
      <c r="A3053" s="155">
        <v>4</v>
      </c>
      <c r="B3053" s="193">
        <f t="shared" ref="B3053:D3053" si="1396">B3015</f>
        <v>0</v>
      </c>
      <c r="C3053" s="193">
        <f t="shared" si="1396"/>
        <v>0</v>
      </c>
      <c r="D3053" s="286">
        <f t="shared" si="1396"/>
        <v>0</v>
      </c>
      <c r="E3053" s="310">
        <f t="shared" si="1392"/>
        <v>0</v>
      </c>
      <c r="F3053" s="156"/>
      <c r="G3053" s="157"/>
      <c r="H3053" s="158">
        <f t="shared" ref="H3053:J3053" si="1397">H3015</f>
        <v>0</v>
      </c>
      <c r="I3053" s="159">
        <f t="shared" si="1397"/>
        <v>0</v>
      </c>
      <c r="J3053" s="159">
        <f t="shared" si="1397"/>
        <v>0</v>
      </c>
      <c r="K3053" s="160">
        <f t="shared" si="1390"/>
        <v>0</v>
      </c>
      <c r="L3053" s="149"/>
    </row>
    <row r="3054" spans="1:12" s="5" customFormat="1" ht="14.1" customHeight="1" x14ac:dyDescent="0.25">
      <c r="A3054" s="155">
        <v>5</v>
      </c>
      <c r="B3054" s="193">
        <f t="shared" ref="B3054:D3054" si="1398">B3016</f>
        <v>0</v>
      </c>
      <c r="C3054" s="193">
        <f t="shared" si="1398"/>
        <v>0</v>
      </c>
      <c r="D3054" s="286">
        <f t="shared" si="1398"/>
        <v>0</v>
      </c>
      <c r="E3054" s="310">
        <f t="shared" si="1392"/>
        <v>0</v>
      </c>
      <c r="F3054" s="156"/>
      <c r="G3054" s="157"/>
      <c r="H3054" s="158">
        <f t="shared" ref="H3054:J3054" si="1399">H3016</f>
        <v>0</v>
      </c>
      <c r="I3054" s="159">
        <f t="shared" si="1399"/>
        <v>0</v>
      </c>
      <c r="J3054" s="159">
        <f t="shared" si="1399"/>
        <v>0</v>
      </c>
      <c r="K3054" s="160">
        <f t="shared" si="1390"/>
        <v>0</v>
      </c>
      <c r="L3054" s="149"/>
    </row>
    <row r="3055" spans="1:12" s="5" customFormat="1" ht="14.1" customHeight="1" x14ac:dyDescent="0.25">
      <c r="A3055" s="155">
        <v>6</v>
      </c>
      <c r="B3055" s="193">
        <f t="shared" ref="B3055:D3055" si="1400">B3017</f>
        <v>0</v>
      </c>
      <c r="C3055" s="193">
        <f t="shared" si="1400"/>
        <v>0</v>
      </c>
      <c r="D3055" s="286">
        <f t="shared" si="1400"/>
        <v>0</v>
      </c>
      <c r="E3055" s="310">
        <f t="shared" si="1392"/>
        <v>0</v>
      </c>
      <c r="F3055" s="156"/>
      <c r="G3055" s="157"/>
      <c r="H3055" s="158">
        <f t="shared" ref="H3055:J3055" si="1401">H3017</f>
        <v>0</v>
      </c>
      <c r="I3055" s="159">
        <f t="shared" si="1401"/>
        <v>0</v>
      </c>
      <c r="J3055" s="159">
        <f t="shared" si="1401"/>
        <v>0</v>
      </c>
      <c r="K3055" s="160">
        <f t="shared" si="1390"/>
        <v>0</v>
      </c>
      <c r="L3055" s="149"/>
    </row>
    <row r="3056" spans="1:12" s="5" customFormat="1" ht="14.1" customHeight="1" x14ac:dyDescent="0.25">
      <c r="A3056" s="155">
        <v>7</v>
      </c>
      <c r="B3056" s="193">
        <f t="shared" ref="B3056:D3056" si="1402">B3018</f>
        <v>0</v>
      </c>
      <c r="C3056" s="193">
        <f t="shared" si="1402"/>
        <v>0</v>
      </c>
      <c r="D3056" s="286">
        <f t="shared" si="1402"/>
        <v>0</v>
      </c>
      <c r="E3056" s="310">
        <f t="shared" si="1392"/>
        <v>0</v>
      </c>
      <c r="F3056" s="156"/>
      <c r="G3056" s="157"/>
      <c r="H3056" s="158">
        <f t="shared" ref="H3056:J3056" si="1403">H3018</f>
        <v>0</v>
      </c>
      <c r="I3056" s="159">
        <f t="shared" si="1403"/>
        <v>0</v>
      </c>
      <c r="J3056" s="159">
        <f t="shared" si="1403"/>
        <v>0</v>
      </c>
      <c r="K3056" s="160">
        <f t="shared" si="1390"/>
        <v>0</v>
      </c>
      <c r="L3056" s="149"/>
    </row>
    <row r="3057" spans="1:12" s="5" customFormat="1" ht="14.1" customHeight="1" x14ac:dyDescent="0.25">
      <c r="A3057" s="155">
        <v>8</v>
      </c>
      <c r="B3057" s="193">
        <f t="shared" ref="B3057:D3057" si="1404">B3019</f>
        <v>0</v>
      </c>
      <c r="C3057" s="193">
        <f t="shared" si="1404"/>
        <v>0</v>
      </c>
      <c r="D3057" s="286">
        <f t="shared" si="1404"/>
        <v>0</v>
      </c>
      <c r="E3057" s="310">
        <f t="shared" si="1392"/>
        <v>0</v>
      </c>
      <c r="F3057" s="156"/>
      <c r="G3057" s="157"/>
      <c r="H3057" s="158">
        <f t="shared" ref="H3057:J3057" si="1405">H3019</f>
        <v>0</v>
      </c>
      <c r="I3057" s="159">
        <f t="shared" si="1405"/>
        <v>0</v>
      </c>
      <c r="J3057" s="159">
        <f t="shared" si="1405"/>
        <v>0</v>
      </c>
      <c r="K3057" s="160">
        <f t="shared" si="1390"/>
        <v>0</v>
      </c>
      <c r="L3057" s="149"/>
    </row>
    <row r="3058" spans="1:12" s="5" customFormat="1" ht="14.1" customHeight="1" x14ac:dyDescent="0.25">
      <c r="A3058" s="155">
        <v>9</v>
      </c>
      <c r="B3058" s="193">
        <f t="shared" ref="B3058:D3058" si="1406">B3020</f>
        <v>0</v>
      </c>
      <c r="C3058" s="193">
        <f t="shared" si="1406"/>
        <v>0</v>
      </c>
      <c r="D3058" s="286">
        <f t="shared" si="1406"/>
        <v>0</v>
      </c>
      <c r="E3058" s="310">
        <f t="shared" si="1392"/>
        <v>0</v>
      </c>
      <c r="F3058" s="156"/>
      <c r="G3058" s="157"/>
      <c r="H3058" s="158">
        <f t="shared" ref="H3058:J3058" si="1407">H3020</f>
        <v>0</v>
      </c>
      <c r="I3058" s="159">
        <f t="shared" si="1407"/>
        <v>0</v>
      </c>
      <c r="J3058" s="159">
        <f t="shared" si="1407"/>
        <v>0</v>
      </c>
      <c r="K3058" s="160">
        <f t="shared" si="1390"/>
        <v>0</v>
      </c>
      <c r="L3058" s="149"/>
    </row>
    <row r="3059" spans="1:12" s="5" customFormat="1" ht="14.1" customHeight="1" x14ac:dyDescent="0.25">
      <c r="A3059" s="155">
        <v>10</v>
      </c>
      <c r="B3059" s="193">
        <f t="shared" ref="B3059:D3059" si="1408">B3021</f>
        <v>0</v>
      </c>
      <c r="C3059" s="193">
        <f t="shared" si="1408"/>
        <v>0</v>
      </c>
      <c r="D3059" s="286">
        <f t="shared" si="1408"/>
        <v>0</v>
      </c>
      <c r="E3059" s="310">
        <f t="shared" si="1392"/>
        <v>0</v>
      </c>
      <c r="F3059" s="156"/>
      <c r="G3059" s="157"/>
      <c r="H3059" s="158">
        <f t="shared" ref="H3059:J3059" si="1409">H3021</f>
        <v>0</v>
      </c>
      <c r="I3059" s="159">
        <f t="shared" si="1409"/>
        <v>0</v>
      </c>
      <c r="J3059" s="159">
        <f t="shared" si="1409"/>
        <v>0</v>
      </c>
      <c r="K3059" s="160">
        <f t="shared" si="1390"/>
        <v>0</v>
      </c>
      <c r="L3059" s="149"/>
    </row>
    <row r="3060" spans="1:12" s="5" customFormat="1" ht="14.1" customHeight="1" x14ac:dyDescent="0.25">
      <c r="A3060" s="155">
        <v>11</v>
      </c>
      <c r="B3060" s="193">
        <f t="shared" ref="B3060:D3060" si="1410">B3022</f>
        <v>0</v>
      </c>
      <c r="C3060" s="193">
        <f t="shared" si="1410"/>
        <v>0</v>
      </c>
      <c r="D3060" s="286">
        <f t="shared" si="1410"/>
        <v>0</v>
      </c>
      <c r="E3060" s="310">
        <f t="shared" si="1392"/>
        <v>0</v>
      </c>
      <c r="F3060" s="156"/>
      <c r="G3060" s="157"/>
      <c r="H3060" s="158">
        <f t="shared" ref="H3060:J3060" si="1411">H3022</f>
        <v>0</v>
      </c>
      <c r="I3060" s="159">
        <f t="shared" si="1411"/>
        <v>0</v>
      </c>
      <c r="J3060" s="159">
        <f t="shared" si="1411"/>
        <v>0</v>
      </c>
      <c r="K3060" s="160">
        <f t="shared" si="1390"/>
        <v>0</v>
      </c>
      <c r="L3060" s="149"/>
    </row>
    <row r="3061" spans="1:12" s="5" customFormat="1" ht="14.1" customHeight="1" x14ac:dyDescent="0.25">
      <c r="A3061" s="155">
        <v>12</v>
      </c>
      <c r="B3061" s="193">
        <f t="shared" ref="B3061:D3061" si="1412">B3023</f>
        <v>0</v>
      </c>
      <c r="C3061" s="193">
        <f t="shared" si="1412"/>
        <v>0</v>
      </c>
      <c r="D3061" s="286">
        <f t="shared" si="1412"/>
        <v>0</v>
      </c>
      <c r="E3061" s="310">
        <f t="shared" si="1392"/>
        <v>0</v>
      </c>
      <c r="F3061" s="156"/>
      <c r="G3061" s="157"/>
      <c r="H3061" s="158">
        <f t="shared" ref="H3061:J3061" si="1413">H3023</f>
        <v>0</v>
      </c>
      <c r="I3061" s="159">
        <f t="shared" si="1413"/>
        <v>0</v>
      </c>
      <c r="J3061" s="159">
        <f t="shared" si="1413"/>
        <v>0</v>
      </c>
      <c r="K3061" s="160">
        <f t="shared" si="1390"/>
        <v>0</v>
      </c>
      <c r="L3061" s="149"/>
    </row>
    <row r="3062" spans="1:12" s="5" customFormat="1" ht="14.1" customHeight="1" x14ac:dyDescent="0.25">
      <c r="A3062" s="155">
        <v>13</v>
      </c>
      <c r="B3062" s="193">
        <f t="shared" ref="B3062:D3062" si="1414">B3024</f>
        <v>0</v>
      </c>
      <c r="C3062" s="193">
        <f t="shared" si="1414"/>
        <v>0</v>
      </c>
      <c r="D3062" s="286">
        <f t="shared" si="1414"/>
        <v>0</v>
      </c>
      <c r="E3062" s="310">
        <f t="shared" si="1392"/>
        <v>0</v>
      </c>
      <c r="F3062" s="156"/>
      <c r="G3062" s="157"/>
      <c r="H3062" s="158">
        <f t="shared" ref="H3062:J3062" si="1415">H3024</f>
        <v>0</v>
      </c>
      <c r="I3062" s="159">
        <f t="shared" si="1415"/>
        <v>0</v>
      </c>
      <c r="J3062" s="159">
        <f t="shared" si="1415"/>
        <v>0</v>
      </c>
      <c r="K3062" s="160">
        <f t="shared" si="1390"/>
        <v>0</v>
      </c>
      <c r="L3062" s="149"/>
    </row>
    <row r="3063" spans="1:12" s="5" customFormat="1" ht="14.1" customHeight="1" x14ac:dyDescent="0.25">
      <c r="A3063" s="155">
        <v>14</v>
      </c>
      <c r="B3063" s="193">
        <f t="shared" ref="B3063:D3063" si="1416">B3025</f>
        <v>0</v>
      </c>
      <c r="C3063" s="193">
        <f t="shared" si="1416"/>
        <v>0</v>
      </c>
      <c r="D3063" s="286">
        <f t="shared" si="1416"/>
        <v>0</v>
      </c>
      <c r="E3063" s="310">
        <f t="shared" si="1392"/>
        <v>0</v>
      </c>
      <c r="F3063" s="156"/>
      <c r="G3063" s="157"/>
      <c r="H3063" s="158">
        <f t="shared" ref="H3063:J3063" si="1417">H3025</f>
        <v>0</v>
      </c>
      <c r="I3063" s="159">
        <f t="shared" si="1417"/>
        <v>0</v>
      </c>
      <c r="J3063" s="159">
        <f t="shared" si="1417"/>
        <v>0</v>
      </c>
      <c r="K3063" s="160">
        <f t="shared" si="1390"/>
        <v>0</v>
      </c>
      <c r="L3063" s="149"/>
    </row>
    <row r="3064" spans="1:12" s="5" customFormat="1" ht="14.1" customHeight="1" x14ac:dyDescent="0.25">
      <c r="A3064" s="155">
        <v>15</v>
      </c>
      <c r="B3064" s="193">
        <f t="shared" ref="B3064:D3064" si="1418">B3026</f>
        <v>0</v>
      </c>
      <c r="C3064" s="193">
        <f t="shared" si="1418"/>
        <v>0</v>
      </c>
      <c r="D3064" s="286">
        <f t="shared" si="1418"/>
        <v>0</v>
      </c>
      <c r="E3064" s="310">
        <f t="shared" si="1392"/>
        <v>0</v>
      </c>
      <c r="F3064" s="156"/>
      <c r="G3064" s="157"/>
      <c r="H3064" s="158">
        <f t="shared" ref="H3064:J3064" si="1419">H3026</f>
        <v>0</v>
      </c>
      <c r="I3064" s="159">
        <f t="shared" si="1419"/>
        <v>0</v>
      </c>
      <c r="J3064" s="159">
        <f t="shared" si="1419"/>
        <v>0</v>
      </c>
      <c r="K3064" s="160">
        <f t="shared" si="1390"/>
        <v>0</v>
      </c>
      <c r="L3064" s="149"/>
    </row>
    <row r="3065" spans="1:12" s="5" customFormat="1" ht="14.1" customHeight="1" x14ac:dyDescent="0.25">
      <c r="A3065" s="155">
        <v>16</v>
      </c>
      <c r="B3065" s="193">
        <f t="shared" ref="B3065:D3065" si="1420">B3027</f>
        <v>0</v>
      </c>
      <c r="C3065" s="193">
        <f t="shared" si="1420"/>
        <v>0</v>
      </c>
      <c r="D3065" s="286">
        <f t="shared" si="1420"/>
        <v>0</v>
      </c>
      <c r="E3065" s="310">
        <f t="shared" si="1392"/>
        <v>0</v>
      </c>
      <c r="F3065" s="156"/>
      <c r="G3065" s="157"/>
      <c r="H3065" s="158">
        <f t="shared" ref="H3065:J3065" si="1421">H3027</f>
        <v>0</v>
      </c>
      <c r="I3065" s="159">
        <f t="shared" si="1421"/>
        <v>0</v>
      </c>
      <c r="J3065" s="159">
        <f t="shared" si="1421"/>
        <v>0</v>
      </c>
      <c r="K3065" s="160">
        <f t="shared" si="1390"/>
        <v>0</v>
      </c>
      <c r="L3065" s="149"/>
    </row>
    <row r="3066" spans="1:12" s="5" customFormat="1" ht="9.9499999999999993" customHeight="1" x14ac:dyDescent="0.25">
      <c r="A3066" s="132"/>
      <c r="B3066" s="229"/>
      <c r="C3066" s="229"/>
      <c r="D3066" s="287"/>
      <c r="E3066" s="312"/>
      <c r="F3066" s="161"/>
      <c r="G3066" s="162"/>
      <c r="H3066" s="163"/>
      <c r="I3066" s="164"/>
      <c r="J3066" s="164"/>
      <c r="K3066" s="165"/>
      <c r="L3066" s="149"/>
    </row>
    <row r="3067" spans="1:12" s="5" customFormat="1" ht="5.0999999999999996" customHeight="1" x14ac:dyDescent="0.25">
      <c r="A3067" s="132"/>
      <c r="B3067" s="230"/>
      <c r="C3067" s="230"/>
      <c r="D3067" s="235"/>
      <c r="E3067" s="313"/>
      <c r="F3067" s="167"/>
      <c r="G3067" s="167"/>
      <c r="H3067" s="167"/>
      <c r="I3067" s="168"/>
      <c r="J3067" s="383"/>
      <c r="K3067" s="358"/>
      <c r="L3067" s="133"/>
    </row>
    <row r="3068" spans="1:12" s="5" customFormat="1" ht="16.5" customHeight="1" x14ac:dyDescent="0.3">
      <c r="A3068" s="132"/>
      <c r="B3068" s="231"/>
      <c r="C3068" s="231"/>
      <c r="D3068" s="267"/>
      <c r="E3068" s="309"/>
      <c r="F3068" s="133"/>
      <c r="G3068" s="133"/>
      <c r="H3068" s="133"/>
      <c r="I3068" s="169" t="s">
        <v>14</v>
      </c>
      <c r="J3068" s="384">
        <f>SUM(K3050:K3065)</f>
        <v>1555200</v>
      </c>
      <c r="K3068" s="385"/>
      <c r="L3068" s="149"/>
    </row>
    <row r="3069" spans="1:12" s="5" customFormat="1" ht="5.0999999999999996" customHeight="1" x14ac:dyDescent="0.3">
      <c r="A3069" s="132"/>
      <c r="B3069" s="231"/>
      <c r="C3069" s="231"/>
      <c r="D3069" s="267"/>
      <c r="E3069" s="309"/>
      <c r="F3069" s="133"/>
      <c r="G3069" s="133"/>
      <c r="H3069" s="133"/>
      <c r="I3069" s="170"/>
      <c r="J3069" s="386"/>
      <c r="K3069" s="386"/>
      <c r="L3069" s="133"/>
    </row>
    <row r="3070" spans="1:12" s="5" customFormat="1" ht="16.5" customHeight="1" x14ac:dyDescent="0.3">
      <c r="A3070" s="132"/>
      <c r="B3070" s="231"/>
      <c r="C3070" s="231"/>
      <c r="D3070" s="267"/>
      <c r="E3070" s="309"/>
      <c r="F3070" s="133"/>
      <c r="G3070" s="133"/>
      <c r="H3070" s="133"/>
      <c r="I3070" s="169" t="s">
        <v>15</v>
      </c>
      <c r="J3070" s="171">
        <f>J3032</f>
        <v>0</v>
      </c>
      <c r="K3070" s="172">
        <f>J3068*J3070</f>
        <v>0</v>
      </c>
      <c r="L3070" s="173"/>
    </row>
    <row r="3071" spans="1:12" s="5" customFormat="1" ht="5.0999999999999996" customHeight="1" x14ac:dyDescent="0.3">
      <c r="A3071" s="132"/>
      <c r="B3071" s="231"/>
      <c r="C3071" s="231"/>
      <c r="D3071" s="267"/>
      <c r="E3071" s="309"/>
      <c r="F3071" s="133"/>
      <c r="G3071" s="133"/>
      <c r="H3071" s="133"/>
      <c r="I3071" s="170"/>
      <c r="J3071" s="358"/>
      <c r="K3071" s="358"/>
      <c r="L3071" s="133"/>
    </row>
    <row r="3072" spans="1:12" s="5" customFormat="1" ht="16.5" customHeight="1" x14ac:dyDescent="0.3">
      <c r="A3072" s="132"/>
      <c r="B3072" s="232" t="s">
        <v>16</v>
      </c>
      <c r="C3072" s="232"/>
      <c r="D3072" s="267"/>
      <c r="E3072" s="309" t="s">
        <v>17</v>
      </c>
      <c r="F3072" s="133"/>
      <c r="G3072" s="133"/>
      <c r="H3072" s="133"/>
      <c r="I3072" s="169" t="s">
        <v>27</v>
      </c>
      <c r="J3072" s="356">
        <f>((J3068/1.11)+(K3070/1.11))*11%</f>
        <v>154118.91891891891</v>
      </c>
      <c r="K3072" s="357"/>
      <c r="L3072" s="174"/>
    </row>
    <row r="3073" spans="1:12" s="5" customFormat="1" ht="5.0999999999999996" customHeight="1" x14ac:dyDescent="0.3">
      <c r="A3073" s="132"/>
      <c r="B3073" s="231"/>
      <c r="C3073" s="231"/>
      <c r="D3073" s="267"/>
      <c r="E3073" s="309"/>
      <c r="F3073" s="133"/>
      <c r="G3073" s="133"/>
      <c r="H3073" s="133"/>
      <c r="I3073" s="170"/>
      <c r="J3073" s="358"/>
      <c r="K3073" s="358"/>
      <c r="L3073" s="133"/>
    </row>
    <row r="3074" spans="1:12" s="5" customFormat="1" ht="16.5" customHeight="1" x14ac:dyDescent="0.3">
      <c r="A3074" s="132"/>
      <c r="B3074" s="233"/>
      <c r="C3074" s="253"/>
      <c r="D3074" s="267"/>
      <c r="E3074" s="309"/>
      <c r="F3074" s="133"/>
      <c r="G3074" s="133"/>
      <c r="H3074" s="133"/>
      <c r="I3074" s="169" t="s">
        <v>18</v>
      </c>
      <c r="J3074" s="175"/>
      <c r="K3074" s="176">
        <f>J3068-K3070</f>
        <v>1555200</v>
      </c>
      <c r="L3074" s="174"/>
    </row>
    <row r="3075" spans="1:12" s="5" customFormat="1" ht="7.5" customHeight="1" x14ac:dyDescent="0.25">
      <c r="A3075" s="177"/>
      <c r="B3075" s="234"/>
      <c r="C3075" s="234"/>
      <c r="D3075" s="235"/>
      <c r="E3075" s="314"/>
      <c r="F3075" s="318"/>
      <c r="G3075" s="133"/>
      <c r="H3075" s="133"/>
      <c r="I3075" s="179"/>
      <c r="J3075" s="178"/>
      <c r="K3075" s="318"/>
      <c r="L3075" s="167"/>
    </row>
    <row r="3076" spans="1:12" s="5" customFormat="1" ht="13.5" customHeight="1" x14ac:dyDescent="0.25">
      <c r="A3076" s="132"/>
      <c r="B3076" s="235" t="s">
        <v>19</v>
      </c>
      <c r="C3076" s="234"/>
      <c r="D3076" s="235"/>
      <c r="E3076" s="309"/>
      <c r="F3076" s="133"/>
      <c r="G3076" s="133"/>
      <c r="H3076" s="184"/>
      <c r="I3076" s="185" t="s">
        <v>29</v>
      </c>
      <c r="J3076" s="359" t="str">
        <f>J3038</f>
        <v>NOVI / CONDRO</v>
      </c>
      <c r="K3076" s="360"/>
      <c r="L3076" s="133"/>
    </row>
    <row r="3077" spans="1:12" s="5" customFormat="1" ht="13.5" customHeight="1" x14ac:dyDescent="0.25">
      <c r="A3077" s="177"/>
      <c r="B3077" s="236"/>
      <c r="C3077" s="254"/>
      <c r="D3077" s="235"/>
      <c r="E3077" s="309"/>
      <c r="F3077" s="133"/>
      <c r="G3077" s="133"/>
      <c r="H3077" s="184"/>
      <c r="I3077" s="186" t="s">
        <v>28</v>
      </c>
      <c r="J3077" s="359" t="str">
        <f>J3039</f>
        <v xml:space="preserve"> </v>
      </c>
      <c r="K3077" s="360"/>
      <c r="L3077" s="167"/>
    </row>
    <row r="3078" spans="1:12" s="5" customFormat="1" ht="7.5" customHeight="1" x14ac:dyDescent="0.25">
      <c r="A3078" s="177"/>
      <c r="B3078" s="236"/>
      <c r="C3078" s="254"/>
      <c r="D3078" s="235"/>
      <c r="E3078" s="309"/>
      <c r="F3078" s="133"/>
      <c r="G3078" s="133"/>
      <c r="H3078" s="184"/>
      <c r="I3078" s="186"/>
      <c r="J3078" s="190"/>
      <c r="K3078" s="190"/>
      <c r="L3078" s="167"/>
    </row>
    <row r="3079" spans="1:12" ht="7.5" customHeight="1" x14ac:dyDescent="0.25">
      <c r="A3079" s="1"/>
      <c r="I3079" s="3"/>
      <c r="J3079" s="3"/>
    </row>
    <row r="3080" spans="1:12" s="5" customFormat="1" ht="16.5" customHeight="1" x14ac:dyDescent="0.3">
      <c r="A3080" s="4"/>
      <c r="B3080" s="195" t="s">
        <v>0</v>
      </c>
      <c r="C3080" s="237"/>
      <c r="D3080" s="270" t="s">
        <v>1</v>
      </c>
      <c r="E3080" s="315">
        <f>E2966+1</f>
        <v>22090028</v>
      </c>
      <c r="G3080" s="6" t="s">
        <v>2</v>
      </c>
      <c r="H3080" s="387" t="s">
        <v>45</v>
      </c>
      <c r="I3080" s="387"/>
      <c r="J3080" s="387"/>
      <c r="K3080" s="388"/>
      <c r="L3080" s="7"/>
    </row>
    <row r="3081" spans="1:12" s="5" customFormat="1" ht="7.5" customHeight="1" x14ac:dyDescent="0.3">
      <c r="A3081" s="4"/>
      <c r="B3081" s="196"/>
      <c r="C3081" s="238"/>
      <c r="D3081" s="255"/>
      <c r="E3081" s="290"/>
      <c r="F3081" s="391" t="s">
        <v>3</v>
      </c>
      <c r="G3081" s="8"/>
      <c r="H3081" s="389"/>
      <c r="I3081" s="389"/>
      <c r="J3081" s="389"/>
      <c r="K3081" s="390"/>
      <c r="L3081" s="7"/>
    </row>
    <row r="3082" spans="1:12" s="5" customFormat="1" ht="16.5" customHeight="1" x14ac:dyDescent="0.3">
      <c r="A3082" s="4"/>
      <c r="B3082" s="195" t="s">
        <v>4</v>
      </c>
      <c r="C3082" s="237"/>
      <c r="D3082" s="392">
        <v>44827</v>
      </c>
      <c r="E3082" s="393"/>
      <c r="F3082" s="391"/>
      <c r="G3082" s="9"/>
      <c r="H3082" s="394" t="s">
        <v>46</v>
      </c>
      <c r="I3082" s="394"/>
      <c r="J3082" s="394"/>
      <c r="K3082" s="395"/>
      <c r="L3082" s="9"/>
    </row>
    <row r="3083" spans="1:12" s="5" customFormat="1" ht="7.5" customHeight="1" x14ac:dyDescent="0.3">
      <c r="A3083" s="4"/>
      <c r="B3083" s="196"/>
      <c r="C3083" s="238"/>
      <c r="D3083" s="255"/>
      <c r="E3083" s="290"/>
      <c r="F3083" s="391"/>
      <c r="G3083" s="9"/>
      <c r="H3083" s="396" t="s">
        <v>47</v>
      </c>
      <c r="I3083" s="396"/>
      <c r="J3083" s="396"/>
      <c r="K3083" s="397"/>
      <c r="L3083" s="10"/>
    </row>
    <row r="3084" spans="1:12" s="5" customFormat="1" ht="16.5" customHeight="1" x14ac:dyDescent="0.4">
      <c r="A3084" s="4"/>
      <c r="B3084" s="195" t="s">
        <v>5</v>
      </c>
      <c r="C3084" s="237"/>
      <c r="D3084" s="271" t="s">
        <v>155</v>
      </c>
      <c r="E3084" s="289"/>
      <c r="F3084" s="11"/>
      <c r="G3084" s="12"/>
      <c r="H3084" s="398"/>
      <c r="I3084" s="398"/>
      <c r="J3084" s="398"/>
      <c r="K3084" s="399"/>
      <c r="L3084" s="10"/>
    </row>
    <row r="3085" spans="1:12" s="5" customFormat="1" ht="7.5" customHeight="1" x14ac:dyDescent="0.45">
      <c r="A3085" s="4"/>
      <c r="B3085" s="197"/>
      <c r="C3085" s="239"/>
      <c r="D3085" s="259"/>
      <c r="E3085" s="291"/>
      <c r="F3085" s="13"/>
      <c r="I3085" s="14"/>
      <c r="J3085" s="14"/>
      <c r="K3085" s="15"/>
    </row>
    <row r="3086" spans="1:12" s="5" customFormat="1" ht="14.25" thickBot="1" x14ac:dyDescent="0.3">
      <c r="A3086" s="4"/>
      <c r="B3086" s="198" t="s">
        <v>6</v>
      </c>
      <c r="C3086" s="198" t="s">
        <v>7</v>
      </c>
      <c r="D3086" s="272" t="s">
        <v>8</v>
      </c>
      <c r="E3086" s="260"/>
      <c r="F3086" s="17" t="s">
        <v>9</v>
      </c>
      <c r="G3086" s="18"/>
      <c r="H3086" s="16" t="s">
        <v>10</v>
      </c>
      <c r="I3086" s="19" t="s">
        <v>11</v>
      </c>
      <c r="J3086" s="19" t="s">
        <v>12</v>
      </c>
      <c r="K3086" s="20" t="s">
        <v>13</v>
      </c>
      <c r="L3086" s="21"/>
    </row>
    <row r="3087" spans="1:12" s="5" customFormat="1" ht="9.9499999999999993" customHeight="1" thickTop="1" x14ac:dyDescent="0.25">
      <c r="A3087" s="4"/>
      <c r="B3087" s="199"/>
      <c r="C3087" s="240"/>
      <c r="D3087" s="273"/>
      <c r="E3087" s="261"/>
      <c r="F3087" s="23"/>
      <c r="G3087" s="24"/>
      <c r="H3087" s="22"/>
      <c r="I3087" s="25"/>
      <c r="J3087" s="25"/>
      <c r="K3087" s="26"/>
      <c r="L3087" s="21"/>
    </row>
    <row r="3088" spans="1:12" s="5" customFormat="1" ht="14.1" customHeight="1" x14ac:dyDescent="0.25">
      <c r="A3088" s="27">
        <v>1</v>
      </c>
      <c r="B3088" s="200">
        <v>360</v>
      </c>
      <c r="C3088" s="200" t="s">
        <v>159</v>
      </c>
      <c r="D3088" s="274">
        <v>5</v>
      </c>
      <c r="E3088" s="322" t="s">
        <v>157</v>
      </c>
      <c r="F3088" s="28"/>
      <c r="G3088" s="29"/>
      <c r="H3088" s="30">
        <v>23000</v>
      </c>
      <c r="I3088" s="31">
        <v>0.125</v>
      </c>
      <c r="J3088" s="31"/>
      <c r="K3088" s="32">
        <f t="shared" ref="K3088:K3103" si="1422">(B3088*H3088-((B3088*H3088)*I3088))-((B3088*H3088-((B3088*H3088)*I3088))*J3088)</f>
        <v>7245000</v>
      </c>
      <c r="L3088" s="21"/>
    </row>
    <row r="3089" spans="1:12" s="5" customFormat="1" ht="14.1" customHeight="1" x14ac:dyDescent="0.25">
      <c r="A3089" s="27">
        <v>2</v>
      </c>
      <c r="B3089" s="200">
        <v>720</v>
      </c>
      <c r="C3089" s="200" t="s">
        <v>159</v>
      </c>
      <c r="D3089" s="274">
        <v>5</v>
      </c>
      <c r="E3089" s="322" t="s">
        <v>158</v>
      </c>
      <c r="F3089" s="28"/>
      <c r="G3089" s="29"/>
      <c r="H3089" s="30">
        <v>11900</v>
      </c>
      <c r="I3089" s="31">
        <v>0.125</v>
      </c>
      <c r="J3089" s="31"/>
      <c r="K3089" s="32">
        <f t="shared" si="1422"/>
        <v>7497000</v>
      </c>
      <c r="L3089" s="21"/>
    </row>
    <row r="3090" spans="1:12" s="5" customFormat="1" ht="14.1" customHeight="1" x14ac:dyDescent="0.25">
      <c r="A3090" s="27">
        <v>3</v>
      </c>
      <c r="B3090" s="200">
        <v>384</v>
      </c>
      <c r="C3090" s="200" t="s">
        <v>159</v>
      </c>
      <c r="D3090" s="274">
        <v>2</v>
      </c>
      <c r="E3090" s="323" t="s">
        <v>160</v>
      </c>
      <c r="F3090" s="28"/>
      <c r="G3090" s="29"/>
      <c r="H3090" s="30">
        <v>16200</v>
      </c>
      <c r="I3090" s="31">
        <v>0.125</v>
      </c>
      <c r="J3090" s="31"/>
      <c r="K3090" s="32">
        <f t="shared" si="1422"/>
        <v>5443200</v>
      </c>
      <c r="L3090" s="21"/>
    </row>
    <row r="3091" spans="1:12" s="5" customFormat="1" ht="14.1" customHeight="1" x14ac:dyDescent="0.25">
      <c r="A3091" s="27">
        <v>4</v>
      </c>
      <c r="B3091" s="200">
        <v>120</v>
      </c>
      <c r="C3091" s="200" t="s">
        <v>156</v>
      </c>
      <c r="D3091" s="274">
        <v>2</v>
      </c>
      <c r="E3091" s="322" t="s">
        <v>51</v>
      </c>
      <c r="F3091" s="28"/>
      <c r="G3091" s="29"/>
      <c r="H3091" s="30">
        <v>10600</v>
      </c>
      <c r="I3091" s="31">
        <v>0.125</v>
      </c>
      <c r="J3091" s="31"/>
      <c r="K3091" s="32">
        <f t="shared" si="1422"/>
        <v>1113000</v>
      </c>
      <c r="L3091" s="21"/>
    </row>
    <row r="3092" spans="1:12" s="5" customFormat="1" ht="14.1" customHeight="1" x14ac:dyDescent="0.25">
      <c r="A3092" s="27">
        <v>5</v>
      </c>
      <c r="B3092" s="200">
        <v>72</v>
      </c>
      <c r="C3092" s="200" t="s">
        <v>49</v>
      </c>
      <c r="D3092" s="274">
        <v>3</v>
      </c>
      <c r="E3092" s="322" t="s">
        <v>161</v>
      </c>
      <c r="F3092" s="28"/>
      <c r="G3092" s="29"/>
      <c r="H3092" s="30">
        <v>70800</v>
      </c>
      <c r="I3092" s="31">
        <v>0.125</v>
      </c>
      <c r="J3092" s="31"/>
      <c r="K3092" s="32">
        <f t="shared" si="1422"/>
        <v>4460400</v>
      </c>
      <c r="L3092" s="21"/>
    </row>
    <row r="3093" spans="1:12" s="5" customFormat="1" ht="14.1" customHeight="1" x14ac:dyDescent="0.25">
      <c r="A3093" s="27">
        <v>6</v>
      </c>
      <c r="B3093" s="200">
        <v>72</v>
      </c>
      <c r="C3093" s="200" t="s">
        <v>49</v>
      </c>
      <c r="D3093" s="274">
        <v>3</v>
      </c>
      <c r="E3093" s="322" t="s">
        <v>53</v>
      </c>
      <c r="F3093" s="28"/>
      <c r="G3093" s="29"/>
      <c r="H3093" s="30">
        <v>70800</v>
      </c>
      <c r="I3093" s="31">
        <v>0.125</v>
      </c>
      <c r="J3093" s="31"/>
      <c r="K3093" s="32">
        <f t="shared" si="1422"/>
        <v>4460400</v>
      </c>
      <c r="L3093" s="21"/>
    </row>
    <row r="3094" spans="1:12" s="5" customFormat="1" ht="14.1" customHeight="1" x14ac:dyDescent="0.25">
      <c r="A3094" s="27">
        <v>7</v>
      </c>
      <c r="B3094" s="200">
        <v>72</v>
      </c>
      <c r="C3094" s="200" t="s">
        <v>67</v>
      </c>
      <c r="D3094" s="274">
        <v>3</v>
      </c>
      <c r="E3094" s="322" t="s">
        <v>105</v>
      </c>
      <c r="F3094" s="28"/>
      <c r="G3094" s="29"/>
      <c r="H3094" s="30">
        <v>162000</v>
      </c>
      <c r="I3094" s="31">
        <v>0.125</v>
      </c>
      <c r="J3094" s="31"/>
      <c r="K3094" s="32">
        <f t="shared" si="1422"/>
        <v>10206000</v>
      </c>
      <c r="L3094" s="21"/>
    </row>
    <row r="3095" spans="1:12" s="5" customFormat="1" ht="14.1" customHeight="1" x14ac:dyDescent="0.25">
      <c r="A3095" s="27">
        <v>8</v>
      </c>
      <c r="B3095" s="200"/>
      <c r="C3095" s="200"/>
      <c r="D3095" s="274"/>
      <c r="E3095" s="293"/>
      <c r="F3095" s="28"/>
      <c r="G3095" s="29"/>
      <c r="H3095" s="30"/>
      <c r="I3095" s="31"/>
      <c r="J3095" s="31"/>
      <c r="K3095" s="32">
        <f t="shared" si="1422"/>
        <v>0</v>
      </c>
      <c r="L3095" s="21"/>
    </row>
    <row r="3096" spans="1:12" s="5" customFormat="1" ht="14.1" customHeight="1" x14ac:dyDescent="0.25">
      <c r="A3096" s="27">
        <v>9</v>
      </c>
      <c r="B3096" s="200"/>
      <c r="C3096" s="200"/>
      <c r="D3096" s="274"/>
      <c r="E3096" s="292"/>
      <c r="F3096" s="28"/>
      <c r="G3096" s="29"/>
      <c r="H3096" s="30"/>
      <c r="I3096" s="31"/>
      <c r="J3096" s="31"/>
      <c r="K3096" s="32">
        <f t="shared" si="1422"/>
        <v>0</v>
      </c>
      <c r="L3096" s="21"/>
    </row>
    <row r="3097" spans="1:12" s="5" customFormat="1" ht="14.1" customHeight="1" x14ac:dyDescent="0.25">
      <c r="A3097" s="27">
        <v>10</v>
      </c>
      <c r="B3097" s="200"/>
      <c r="C3097" s="200"/>
      <c r="D3097" s="274"/>
      <c r="E3097" s="292"/>
      <c r="F3097" s="28"/>
      <c r="G3097" s="29"/>
      <c r="H3097" s="30"/>
      <c r="I3097" s="31"/>
      <c r="J3097" s="31"/>
      <c r="K3097" s="32">
        <f t="shared" si="1422"/>
        <v>0</v>
      </c>
      <c r="L3097" s="21"/>
    </row>
    <row r="3098" spans="1:12" s="5" customFormat="1" ht="14.1" customHeight="1" x14ac:dyDescent="0.25">
      <c r="A3098" s="27">
        <v>11</v>
      </c>
      <c r="B3098" s="200"/>
      <c r="C3098" s="200"/>
      <c r="D3098" s="274"/>
      <c r="E3098" s="292"/>
      <c r="F3098" s="28"/>
      <c r="G3098" s="29"/>
      <c r="H3098" s="30"/>
      <c r="I3098" s="31"/>
      <c r="J3098" s="31"/>
      <c r="K3098" s="32">
        <f t="shared" si="1422"/>
        <v>0</v>
      </c>
      <c r="L3098" s="21"/>
    </row>
    <row r="3099" spans="1:12" s="5" customFormat="1" ht="14.1" customHeight="1" x14ac:dyDescent="0.25">
      <c r="A3099" s="27">
        <v>12</v>
      </c>
      <c r="B3099" s="200"/>
      <c r="C3099" s="200"/>
      <c r="D3099" s="274"/>
      <c r="E3099" s="292"/>
      <c r="F3099" s="28"/>
      <c r="G3099" s="29"/>
      <c r="H3099" s="30"/>
      <c r="I3099" s="31"/>
      <c r="J3099" s="31"/>
      <c r="K3099" s="32">
        <f t="shared" si="1422"/>
        <v>0</v>
      </c>
      <c r="L3099" s="21"/>
    </row>
    <row r="3100" spans="1:12" s="5" customFormat="1" ht="14.1" customHeight="1" x14ac:dyDescent="0.25">
      <c r="A3100" s="27">
        <v>13</v>
      </c>
      <c r="B3100" s="200"/>
      <c r="C3100" s="200"/>
      <c r="D3100" s="274"/>
      <c r="E3100" s="292"/>
      <c r="F3100" s="28"/>
      <c r="G3100" s="29"/>
      <c r="H3100" s="30"/>
      <c r="I3100" s="31"/>
      <c r="J3100" s="31"/>
      <c r="K3100" s="32">
        <f t="shared" si="1422"/>
        <v>0</v>
      </c>
      <c r="L3100" s="21"/>
    </row>
    <row r="3101" spans="1:12" s="5" customFormat="1" ht="14.1" customHeight="1" x14ac:dyDescent="0.25">
      <c r="A3101" s="27">
        <v>14</v>
      </c>
      <c r="B3101" s="200"/>
      <c r="C3101" s="200"/>
      <c r="D3101" s="274"/>
      <c r="E3101" s="292"/>
      <c r="F3101" s="28"/>
      <c r="G3101" s="29"/>
      <c r="H3101" s="30"/>
      <c r="I3101" s="31"/>
      <c r="J3101" s="31"/>
      <c r="K3101" s="32">
        <f t="shared" si="1422"/>
        <v>0</v>
      </c>
      <c r="L3101" s="21"/>
    </row>
    <row r="3102" spans="1:12" s="5" customFormat="1" ht="14.1" customHeight="1" x14ac:dyDescent="0.25">
      <c r="A3102" s="27">
        <v>15</v>
      </c>
      <c r="B3102" s="200"/>
      <c r="C3102" s="200"/>
      <c r="D3102" s="274"/>
      <c r="E3102" s="292"/>
      <c r="F3102" s="28"/>
      <c r="G3102" s="29"/>
      <c r="H3102" s="30"/>
      <c r="I3102" s="31"/>
      <c r="J3102" s="31"/>
      <c r="K3102" s="32">
        <f t="shared" si="1422"/>
        <v>0</v>
      </c>
      <c r="L3102" s="21"/>
    </row>
    <row r="3103" spans="1:12" s="5" customFormat="1" ht="14.1" customHeight="1" x14ac:dyDescent="0.25">
      <c r="A3103" s="27">
        <v>16</v>
      </c>
      <c r="B3103" s="200"/>
      <c r="C3103" s="200"/>
      <c r="D3103" s="274"/>
      <c r="E3103" s="293"/>
      <c r="F3103" s="28"/>
      <c r="G3103" s="29"/>
      <c r="H3103" s="30"/>
      <c r="I3103" s="31"/>
      <c r="J3103" s="31"/>
      <c r="K3103" s="32">
        <f t="shared" si="1422"/>
        <v>0</v>
      </c>
      <c r="L3103" s="21"/>
    </row>
    <row r="3104" spans="1:12" s="5" customFormat="1" ht="9.9499999999999993" customHeight="1" x14ac:dyDescent="0.25">
      <c r="A3104" s="4"/>
      <c r="B3104" s="201"/>
      <c r="C3104" s="201"/>
      <c r="D3104" s="275"/>
      <c r="E3104" s="294"/>
      <c r="F3104" s="33"/>
      <c r="G3104" s="34"/>
      <c r="H3104" s="35"/>
      <c r="I3104" s="36"/>
      <c r="J3104" s="36"/>
      <c r="K3104" s="37"/>
      <c r="L3104" s="21"/>
    </row>
    <row r="3105" spans="1:12" s="5" customFormat="1" ht="5.0999999999999996" customHeight="1" x14ac:dyDescent="0.25">
      <c r="A3105" s="4"/>
      <c r="B3105" s="202"/>
      <c r="C3105" s="202"/>
      <c r="D3105" s="207"/>
      <c r="E3105" s="295"/>
      <c r="F3105" s="38"/>
      <c r="G3105" s="38"/>
      <c r="H3105" s="38"/>
      <c r="I3105" s="39"/>
      <c r="J3105" s="400"/>
      <c r="K3105" s="394"/>
    </row>
    <row r="3106" spans="1:12" s="5" customFormat="1" ht="16.5" customHeight="1" x14ac:dyDescent="0.3">
      <c r="A3106" s="4"/>
      <c r="B3106" s="203"/>
      <c r="C3106" s="203"/>
      <c r="D3106" s="259"/>
      <c r="E3106" s="291"/>
      <c r="I3106" s="40" t="s">
        <v>14</v>
      </c>
      <c r="J3106" s="401">
        <f>SUM(K3088:K3103)</f>
        <v>40425000</v>
      </c>
      <c r="K3106" s="402"/>
      <c r="L3106" s="21"/>
    </row>
    <row r="3107" spans="1:12" s="5" customFormat="1" ht="5.0999999999999996" customHeight="1" x14ac:dyDescent="0.3">
      <c r="A3107" s="4"/>
      <c r="B3107" s="203"/>
      <c r="C3107" s="203"/>
      <c r="D3107" s="259"/>
      <c r="E3107" s="291"/>
      <c r="I3107" s="41"/>
      <c r="J3107" s="403"/>
      <c r="K3107" s="403"/>
    </row>
    <row r="3108" spans="1:12" s="5" customFormat="1" ht="16.5" customHeight="1" x14ac:dyDescent="0.3">
      <c r="A3108" s="4"/>
      <c r="B3108" s="203"/>
      <c r="C3108" s="203"/>
      <c r="D3108" s="259"/>
      <c r="E3108" s="291"/>
      <c r="I3108" s="40" t="s">
        <v>15</v>
      </c>
      <c r="J3108" s="42"/>
      <c r="K3108" s="43">
        <f>J3106*J3108</f>
        <v>0</v>
      </c>
      <c r="L3108" s="44"/>
    </row>
    <row r="3109" spans="1:12" s="5" customFormat="1" ht="5.0999999999999996" customHeight="1" x14ac:dyDescent="0.3">
      <c r="A3109" s="4"/>
      <c r="B3109" s="203"/>
      <c r="C3109" s="203"/>
      <c r="D3109" s="259"/>
      <c r="E3109" s="291"/>
      <c r="I3109" s="41"/>
      <c r="J3109" s="394"/>
      <c r="K3109" s="394"/>
    </row>
    <row r="3110" spans="1:12" s="5" customFormat="1" ht="16.5" customHeight="1" x14ac:dyDescent="0.3">
      <c r="A3110" s="4"/>
      <c r="B3110" s="204" t="s">
        <v>16</v>
      </c>
      <c r="C3110" s="204"/>
      <c r="D3110" s="259"/>
      <c r="E3110" s="291" t="s">
        <v>17</v>
      </c>
      <c r="I3110" s="40" t="s">
        <v>27</v>
      </c>
      <c r="J3110" s="404">
        <f>((J3106/1.11)+(K3108/1.11))*11%</f>
        <v>4006081.0810810807</v>
      </c>
      <c r="K3110" s="405"/>
      <c r="L3110" s="45"/>
    </row>
    <row r="3111" spans="1:12" s="5" customFormat="1" ht="5.0999999999999996" customHeight="1" x14ac:dyDescent="0.3">
      <c r="A3111" s="4"/>
      <c r="B3111" s="203"/>
      <c r="C3111" s="203"/>
      <c r="D3111" s="259"/>
      <c r="E3111" s="291"/>
      <c r="I3111" s="41"/>
      <c r="J3111" s="394"/>
      <c r="K3111" s="394"/>
    </row>
    <row r="3112" spans="1:12" s="5" customFormat="1" ht="16.5" customHeight="1" x14ac:dyDescent="0.3">
      <c r="A3112" s="4"/>
      <c r="B3112" s="205"/>
      <c r="C3112" s="241"/>
      <c r="D3112" s="259"/>
      <c r="E3112" s="291"/>
      <c r="I3112" s="40" t="s">
        <v>18</v>
      </c>
      <c r="J3112" s="46"/>
      <c r="K3112" s="47">
        <f>J3106-K3108</f>
        <v>40425000</v>
      </c>
      <c r="L3112" s="45"/>
    </row>
    <row r="3113" spans="1:12" s="5" customFormat="1" ht="7.5" customHeight="1" x14ac:dyDescent="0.25">
      <c r="A3113" s="48"/>
      <c r="B3113" s="206"/>
      <c r="C3113" s="206"/>
      <c r="D3113" s="207"/>
      <c r="E3113" s="296"/>
      <c r="F3113" s="320"/>
      <c r="I3113" s="76"/>
      <c r="J3113" s="77"/>
      <c r="K3113" s="320"/>
      <c r="L3113" s="38"/>
    </row>
    <row r="3114" spans="1:12" s="5" customFormat="1" ht="13.5" customHeight="1" x14ac:dyDescent="0.25">
      <c r="A3114" s="4"/>
      <c r="B3114" s="207" t="s">
        <v>19</v>
      </c>
      <c r="C3114" s="206"/>
      <c r="D3114" s="207"/>
      <c r="E3114" s="291"/>
      <c r="H3114" s="180"/>
      <c r="I3114" s="181" t="s">
        <v>29</v>
      </c>
      <c r="J3114" s="406" t="s">
        <v>162</v>
      </c>
      <c r="K3114" s="407"/>
    </row>
    <row r="3115" spans="1:12" s="5" customFormat="1" ht="13.5" customHeight="1" x14ac:dyDescent="0.25">
      <c r="A3115" s="48"/>
      <c r="B3115" s="208"/>
      <c r="C3115" s="242"/>
      <c r="D3115" s="207"/>
      <c r="E3115" s="291"/>
      <c r="H3115" s="180"/>
      <c r="I3115" s="182" t="s">
        <v>28</v>
      </c>
      <c r="J3115" s="406"/>
      <c r="K3115" s="407"/>
      <c r="L3115" s="38"/>
    </row>
    <row r="3116" spans="1:12" s="5" customFormat="1" ht="7.5" customHeight="1" x14ac:dyDescent="0.25">
      <c r="A3116" s="48"/>
      <c r="B3116" s="208"/>
      <c r="C3116" s="242"/>
      <c r="D3116" s="207"/>
      <c r="E3116" s="291"/>
      <c r="H3116" s="180"/>
      <c r="I3116" s="182"/>
      <c r="J3116" s="183"/>
      <c r="K3116" s="183"/>
      <c r="L3116" s="38"/>
    </row>
    <row r="3117" spans="1:12" ht="7.5" customHeight="1" x14ac:dyDescent="0.25">
      <c r="A3117" s="78"/>
      <c r="B3117" s="209"/>
      <c r="C3117" s="209"/>
      <c r="D3117" s="262"/>
      <c r="E3117" s="297"/>
      <c r="F3117" s="79"/>
      <c r="G3117" s="79"/>
      <c r="H3117" s="79"/>
      <c r="I3117" s="80"/>
      <c r="J3117" s="80"/>
      <c r="K3117" s="79"/>
      <c r="L3117" s="79"/>
    </row>
    <row r="3118" spans="1:12" s="5" customFormat="1" ht="16.5" customHeight="1" x14ac:dyDescent="0.3">
      <c r="A3118" s="81"/>
      <c r="B3118" s="210" t="s">
        <v>0</v>
      </c>
      <c r="C3118" s="243"/>
      <c r="D3118" s="276" t="str">
        <f>D3080</f>
        <v>AM</v>
      </c>
      <c r="E3118" s="316">
        <f>E3080</f>
        <v>22090028</v>
      </c>
      <c r="F3118" s="82"/>
      <c r="G3118" s="83" t="s">
        <v>2</v>
      </c>
      <c r="H3118" s="408" t="str">
        <f>H3080</f>
        <v>LILY JULIAWATI</v>
      </c>
      <c r="I3118" s="408"/>
      <c r="J3118" s="408"/>
      <c r="K3118" s="409"/>
      <c r="L3118" s="84"/>
    </row>
    <row r="3119" spans="1:12" s="5" customFormat="1" ht="7.5" customHeight="1" x14ac:dyDescent="0.3">
      <c r="A3119" s="81"/>
      <c r="B3119" s="211"/>
      <c r="C3119" s="244"/>
      <c r="D3119" s="256"/>
      <c r="E3119" s="299"/>
      <c r="F3119" s="412" t="s">
        <v>3</v>
      </c>
      <c r="G3119" s="85"/>
      <c r="H3119" s="410"/>
      <c r="I3119" s="410"/>
      <c r="J3119" s="410"/>
      <c r="K3119" s="411"/>
      <c r="L3119" s="84"/>
    </row>
    <row r="3120" spans="1:12" s="5" customFormat="1" ht="16.5" customHeight="1" x14ac:dyDescent="0.3">
      <c r="A3120" s="81"/>
      <c r="B3120" s="210" t="s">
        <v>4</v>
      </c>
      <c r="C3120" s="243"/>
      <c r="D3120" s="413">
        <f>D3082</f>
        <v>44827</v>
      </c>
      <c r="E3120" s="414"/>
      <c r="F3120" s="412"/>
      <c r="G3120" s="86"/>
      <c r="H3120" s="415" t="str">
        <f>H3082</f>
        <v>( REJO AGUNG )</v>
      </c>
      <c r="I3120" s="415"/>
      <c r="J3120" s="415"/>
      <c r="K3120" s="416"/>
      <c r="L3120" s="86"/>
    </row>
    <row r="3121" spans="1:12" s="5" customFormat="1" ht="7.5" customHeight="1" x14ac:dyDescent="0.3">
      <c r="A3121" s="81"/>
      <c r="B3121" s="211"/>
      <c r="C3121" s="244"/>
      <c r="D3121" s="256"/>
      <c r="E3121" s="299"/>
      <c r="F3121" s="412"/>
      <c r="G3121" s="86"/>
      <c r="H3121" s="417" t="str">
        <f>H3083</f>
        <v>JOMBANG</v>
      </c>
      <c r="I3121" s="417"/>
      <c r="J3121" s="417"/>
      <c r="K3121" s="418"/>
      <c r="L3121" s="87"/>
    </row>
    <row r="3122" spans="1:12" s="5" customFormat="1" ht="16.5" customHeight="1" x14ac:dyDescent="0.4">
      <c r="A3122" s="81"/>
      <c r="B3122" s="210" t="s">
        <v>5</v>
      </c>
      <c r="C3122" s="243"/>
      <c r="D3122" s="277" t="str">
        <f>D3084</f>
        <v>G 1657</v>
      </c>
      <c r="E3122" s="298"/>
      <c r="F3122" s="88"/>
      <c r="G3122" s="89"/>
      <c r="H3122" s="419"/>
      <c r="I3122" s="419"/>
      <c r="J3122" s="419"/>
      <c r="K3122" s="420"/>
      <c r="L3122" s="87"/>
    </row>
    <row r="3123" spans="1:12" s="5" customFormat="1" ht="7.5" customHeight="1" x14ac:dyDescent="0.45">
      <c r="A3123" s="81"/>
      <c r="B3123" s="212"/>
      <c r="C3123" s="245"/>
      <c r="D3123" s="263"/>
      <c r="E3123" s="300"/>
      <c r="F3123" s="90"/>
      <c r="G3123" s="82"/>
      <c r="H3123" s="82"/>
      <c r="I3123" s="91"/>
      <c r="J3123" s="91"/>
      <c r="K3123" s="92"/>
      <c r="L3123" s="82"/>
    </row>
    <row r="3124" spans="1:12" s="5" customFormat="1" ht="14.25" thickBot="1" x14ac:dyDescent="0.3">
      <c r="A3124" s="81"/>
      <c r="B3124" s="213" t="s">
        <v>6</v>
      </c>
      <c r="C3124" s="213" t="s">
        <v>7</v>
      </c>
      <c r="D3124" s="278" t="s">
        <v>8</v>
      </c>
      <c r="E3124" s="264"/>
      <c r="F3124" s="94" t="s">
        <v>9</v>
      </c>
      <c r="G3124" s="95"/>
      <c r="H3124" s="93" t="s">
        <v>10</v>
      </c>
      <c r="I3124" s="96" t="s">
        <v>11</v>
      </c>
      <c r="J3124" s="96" t="s">
        <v>12</v>
      </c>
      <c r="K3124" s="97" t="s">
        <v>13</v>
      </c>
      <c r="L3124" s="98"/>
    </row>
    <row r="3125" spans="1:12" s="5" customFormat="1" ht="9.9499999999999993" customHeight="1" thickTop="1" x14ac:dyDescent="0.25">
      <c r="A3125" s="81"/>
      <c r="B3125" s="214"/>
      <c r="C3125" s="246"/>
      <c r="D3125" s="279"/>
      <c r="E3125" s="265"/>
      <c r="F3125" s="100"/>
      <c r="G3125" s="101"/>
      <c r="H3125" s="99"/>
      <c r="I3125" s="102"/>
      <c r="J3125" s="102"/>
      <c r="K3125" s="103"/>
      <c r="L3125" s="98"/>
    </row>
    <row r="3126" spans="1:12" s="5" customFormat="1" ht="14.1" customHeight="1" x14ac:dyDescent="0.25">
      <c r="A3126" s="104">
        <v>1</v>
      </c>
      <c r="B3126" s="192">
        <f t="shared" ref="B3126:D3126" si="1423">B3088</f>
        <v>360</v>
      </c>
      <c r="C3126" s="192" t="str">
        <f t="shared" si="1423"/>
        <v>SET</v>
      </c>
      <c r="D3126" s="280">
        <f t="shared" si="1423"/>
        <v>5</v>
      </c>
      <c r="E3126" s="301" t="str">
        <f>E3088</f>
        <v>CRAYON / OIL PASTEL JOYKO OP-18S PP CASE SEA WORLD</v>
      </c>
      <c r="F3126" s="105"/>
      <c r="G3126" s="106"/>
      <c r="H3126" s="107">
        <f t="shared" ref="H3126:J3126" si="1424">H3088</f>
        <v>23000</v>
      </c>
      <c r="I3126" s="108">
        <f t="shared" si="1424"/>
        <v>0.125</v>
      </c>
      <c r="J3126" s="108">
        <f t="shared" si="1424"/>
        <v>0</v>
      </c>
      <c r="K3126" s="109">
        <f t="shared" ref="K3126:K3141" si="1425">(B3126*H3126-((B3126*H3126)*I3126))-((B3126*H3126-((B3126*H3126)*I3126))*J3126)</f>
        <v>7245000</v>
      </c>
      <c r="L3126" s="98"/>
    </row>
    <row r="3127" spans="1:12" s="5" customFormat="1" ht="14.1" customHeight="1" x14ac:dyDescent="0.25">
      <c r="A3127" s="104">
        <v>2</v>
      </c>
      <c r="B3127" s="192">
        <f t="shared" ref="B3127:E3127" si="1426">B3089</f>
        <v>720</v>
      </c>
      <c r="C3127" s="192" t="str">
        <f t="shared" si="1426"/>
        <v>SET</v>
      </c>
      <c r="D3127" s="280">
        <f t="shared" si="1426"/>
        <v>5</v>
      </c>
      <c r="E3127" s="301" t="str">
        <f t="shared" si="1426"/>
        <v>CRAYON / OIL PASTEL JOYKO OP-12S PP CASE SEA WORLD</v>
      </c>
      <c r="F3127" s="105"/>
      <c r="G3127" s="106"/>
      <c r="H3127" s="107">
        <f t="shared" ref="H3127:J3127" si="1427">H3089</f>
        <v>11900</v>
      </c>
      <c r="I3127" s="108">
        <f t="shared" si="1427"/>
        <v>0.125</v>
      </c>
      <c r="J3127" s="108">
        <f t="shared" si="1427"/>
        <v>0</v>
      </c>
      <c r="K3127" s="109">
        <f t="shared" si="1425"/>
        <v>7497000</v>
      </c>
      <c r="L3127" s="98"/>
    </row>
    <row r="3128" spans="1:12" s="5" customFormat="1" ht="14.1" customHeight="1" x14ac:dyDescent="0.25">
      <c r="A3128" s="104">
        <v>3</v>
      </c>
      <c r="B3128" s="192">
        <f t="shared" ref="B3128:E3128" si="1428">B3090</f>
        <v>384</v>
      </c>
      <c r="C3128" s="192" t="str">
        <f t="shared" si="1428"/>
        <v>SET</v>
      </c>
      <c r="D3128" s="280">
        <f t="shared" si="1428"/>
        <v>2</v>
      </c>
      <c r="E3128" s="301" t="str">
        <f t="shared" si="1428"/>
        <v>GEL PEN SET JOYKO GPC-309S DIAMOND ART</v>
      </c>
      <c r="F3128" s="105"/>
      <c r="G3128" s="106"/>
      <c r="H3128" s="107">
        <f t="shared" ref="H3128:J3128" si="1429">H3090</f>
        <v>16200</v>
      </c>
      <c r="I3128" s="108">
        <f t="shared" si="1429"/>
        <v>0.125</v>
      </c>
      <c r="J3128" s="108">
        <f t="shared" si="1429"/>
        <v>0</v>
      </c>
      <c r="K3128" s="109">
        <f t="shared" si="1425"/>
        <v>5443200</v>
      </c>
      <c r="L3128" s="98"/>
    </row>
    <row r="3129" spans="1:12" s="5" customFormat="1" ht="14.1" customHeight="1" x14ac:dyDescent="0.25">
      <c r="A3129" s="104">
        <v>4</v>
      </c>
      <c r="B3129" s="192">
        <f t="shared" ref="B3129:E3129" si="1430">B3091</f>
        <v>120</v>
      </c>
      <c r="C3129" s="192" t="str">
        <f t="shared" si="1430"/>
        <v>PC</v>
      </c>
      <c r="D3129" s="280">
        <f t="shared" si="1430"/>
        <v>2</v>
      </c>
      <c r="E3129" s="301" t="str">
        <f t="shared" si="1430"/>
        <v>TAPE CUTTER JOYKO TD-102</v>
      </c>
      <c r="F3129" s="105"/>
      <c r="G3129" s="106"/>
      <c r="H3129" s="107">
        <f t="shared" ref="H3129:J3129" si="1431">H3091</f>
        <v>10600</v>
      </c>
      <c r="I3129" s="108">
        <f t="shared" si="1431"/>
        <v>0.125</v>
      </c>
      <c r="J3129" s="108">
        <f t="shared" si="1431"/>
        <v>0</v>
      </c>
      <c r="K3129" s="109">
        <f t="shared" si="1425"/>
        <v>1113000</v>
      </c>
      <c r="L3129" s="98"/>
    </row>
    <row r="3130" spans="1:12" s="5" customFormat="1" ht="14.1" customHeight="1" x14ac:dyDescent="0.25">
      <c r="A3130" s="104">
        <v>5</v>
      </c>
      <c r="B3130" s="192">
        <f t="shared" ref="B3130:E3130" si="1432">B3092</f>
        <v>72</v>
      </c>
      <c r="C3130" s="192" t="str">
        <f t="shared" si="1432"/>
        <v>BOX</v>
      </c>
      <c r="D3130" s="280">
        <f t="shared" si="1432"/>
        <v>3</v>
      </c>
      <c r="E3130" s="301" t="str">
        <f t="shared" si="1432"/>
        <v>CORRECTION FLUID JOYKO CF-S221</v>
      </c>
      <c r="F3130" s="105"/>
      <c r="G3130" s="106"/>
      <c r="H3130" s="107">
        <f t="shared" ref="H3130:J3130" si="1433">H3092</f>
        <v>70800</v>
      </c>
      <c r="I3130" s="108">
        <f t="shared" si="1433"/>
        <v>0.125</v>
      </c>
      <c r="J3130" s="108">
        <f t="shared" si="1433"/>
        <v>0</v>
      </c>
      <c r="K3130" s="109">
        <f t="shared" si="1425"/>
        <v>4460400</v>
      </c>
      <c r="L3130" s="98"/>
    </row>
    <row r="3131" spans="1:12" s="5" customFormat="1" ht="14.1" customHeight="1" x14ac:dyDescent="0.25">
      <c r="A3131" s="104">
        <v>6</v>
      </c>
      <c r="B3131" s="192">
        <f t="shared" ref="B3131:E3131" si="1434">B3093</f>
        <v>72</v>
      </c>
      <c r="C3131" s="192" t="str">
        <f t="shared" si="1434"/>
        <v>BOX</v>
      </c>
      <c r="D3131" s="280">
        <f t="shared" si="1434"/>
        <v>3</v>
      </c>
      <c r="E3131" s="301" t="str">
        <f t="shared" si="1434"/>
        <v>CORRECTION FLUID JOYKO CF-S224</v>
      </c>
      <c r="F3131" s="105"/>
      <c r="G3131" s="106"/>
      <c r="H3131" s="107">
        <f t="shared" ref="H3131:J3131" si="1435">H3093</f>
        <v>70800</v>
      </c>
      <c r="I3131" s="108">
        <f t="shared" si="1435"/>
        <v>0.125</v>
      </c>
      <c r="J3131" s="108">
        <f t="shared" si="1435"/>
        <v>0</v>
      </c>
      <c r="K3131" s="109">
        <f t="shared" si="1425"/>
        <v>4460400</v>
      </c>
      <c r="L3131" s="98"/>
    </row>
    <row r="3132" spans="1:12" s="5" customFormat="1" ht="14.1" customHeight="1" x14ac:dyDescent="0.25">
      <c r="A3132" s="104">
        <v>7</v>
      </c>
      <c r="B3132" s="192">
        <f t="shared" ref="B3132:E3132" si="1436">B3094</f>
        <v>72</v>
      </c>
      <c r="C3132" s="192" t="str">
        <f t="shared" si="1436"/>
        <v>LS</v>
      </c>
      <c r="D3132" s="280">
        <f t="shared" si="1436"/>
        <v>3</v>
      </c>
      <c r="E3132" s="301" t="str">
        <f t="shared" si="1436"/>
        <v>CUTTER 18 MM JOYKO L-500 + ISI (BESAR)</v>
      </c>
      <c r="F3132" s="105"/>
      <c r="G3132" s="106"/>
      <c r="H3132" s="107">
        <f t="shared" ref="H3132:J3132" si="1437">H3094</f>
        <v>162000</v>
      </c>
      <c r="I3132" s="108">
        <f t="shared" si="1437"/>
        <v>0.125</v>
      </c>
      <c r="J3132" s="108">
        <f t="shared" si="1437"/>
        <v>0</v>
      </c>
      <c r="K3132" s="109">
        <f t="shared" si="1425"/>
        <v>10206000</v>
      </c>
      <c r="L3132" s="98"/>
    </row>
    <row r="3133" spans="1:12" s="5" customFormat="1" ht="14.1" customHeight="1" x14ac:dyDescent="0.25">
      <c r="A3133" s="104">
        <v>8</v>
      </c>
      <c r="B3133" s="192">
        <f t="shared" ref="B3133:E3133" si="1438">B3095</f>
        <v>0</v>
      </c>
      <c r="C3133" s="192">
        <f t="shared" si="1438"/>
        <v>0</v>
      </c>
      <c r="D3133" s="280">
        <f t="shared" si="1438"/>
        <v>0</v>
      </c>
      <c r="E3133" s="301">
        <f t="shared" si="1438"/>
        <v>0</v>
      </c>
      <c r="F3133" s="105"/>
      <c r="G3133" s="106"/>
      <c r="H3133" s="107">
        <f t="shared" ref="H3133:J3133" si="1439">H3095</f>
        <v>0</v>
      </c>
      <c r="I3133" s="108">
        <f t="shared" si="1439"/>
        <v>0</v>
      </c>
      <c r="J3133" s="108">
        <f t="shared" si="1439"/>
        <v>0</v>
      </c>
      <c r="K3133" s="109">
        <f t="shared" si="1425"/>
        <v>0</v>
      </c>
      <c r="L3133" s="98"/>
    </row>
    <row r="3134" spans="1:12" s="5" customFormat="1" ht="14.1" customHeight="1" x14ac:dyDescent="0.25">
      <c r="A3134" s="104">
        <v>9</v>
      </c>
      <c r="B3134" s="192">
        <f t="shared" ref="B3134:E3134" si="1440">B3096</f>
        <v>0</v>
      </c>
      <c r="C3134" s="192">
        <f t="shared" si="1440"/>
        <v>0</v>
      </c>
      <c r="D3134" s="280">
        <f t="shared" si="1440"/>
        <v>0</v>
      </c>
      <c r="E3134" s="301">
        <f t="shared" si="1440"/>
        <v>0</v>
      </c>
      <c r="F3134" s="105"/>
      <c r="G3134" s="106"/>
      <c r="H3134" s="107">
        <f t="shared" ref="H3134:J3134" si="1441">H3096</f>
        <v>0</v>
      </c>
      <c r="I3134" s="108">
        <f t="shared" si="1441"/>
        <v>0</v>
      </c>
      <c r="J3134" s="108">
        <f t="shared" si="1441"/>
        <v>0</v>
      </c>
      <c r="K3134" s="109">
        <f t="shared" si="1425"/>
        <v>0</v>
      </c>
      <c r="L3134" s="98"/>
    </row>
    <row r="3135" spans="1:12" s="5" customFormat="1" ht="14.1" customHeight="1" x14ac:dyDescent="0.25">
      <c r="A3135" s="104">
        <v>10</v>
      </c>
      <c r="B3135" s="192">
        <f t="shared" ref="B3135:E3135" si="1442">B3097</f>
        <v>0</v>
      </c>
      <c r="C3135" s="192">
        <f t="shared" si="1442"/>
        <v>0</v>
      </c>
      <c r="D3135" s="280">
        <f t="shared" si="1442"/>
        <v>0</v>
      </c>
      <c r="E3135" s="301">
        <f t="shared" si="1442"/>
        <v>0</v>
      </c>
      <c r="F3135" s="105"/>
      <c r="G3135" s="106"/>
      <c r="H3135" s="107">
        <f t="shared" ref="H3135:J3135" si="1443">H3097</f>
        <v>0</v>
      </c>
      <c r="I3135" s="108">
        <f t="shared" si="1443"/>
        <v>0</v>
      </c>
      <c r="J3135" s="108">
        <f t="shared" si="1443"/>
        <v>0</v>
      </c>
      <c r="K3135" s="109">
        <f t="shared" si="1425"/>
        <v>0</v>
      </c>
      <c r="L3135" s="98"/>
    </row>
    <row r="3136" spans="1:12" s="5" customFormat="1" ht="14.1" customHeight="1" x14ac:dyDescent="0.25">
      <c r="A3136" s="104">
        <v>11</v>
      </c>
      <c r="B3136" s="192">
        <f t="shared" ref="B3136:E3136" si="1444">B3098</f>
        <v>0</v>
      </c>
      <c r="C3136" s="192">
        <f t="shared" si="1444"/>
        <v>0</v>
      </c>
      <c r="D3136" s="280">
        <f t="shared" si="1444"/>
        <v>0</v>
      </c>
      <c r="E3136" s="301">
        <f t="shared" si="1444"/>
        <v>0</v>
      </c>
      <c r="F3136" s="105"/>
      <c r="G3136" s="106"/>
      <c r="H3136" s="107">
        <f t="shared" ref="H3136:J3136" si="1445">H3098</f>
        <v>0</v>
      </c>
      <c r="I3136" s="108">
        <f t="shared" si="1445"/>
        <v>0</v>
      </c>
      <c r="J3136" s="108">
        <f t="shared" si="1445"/>
        <v>0</v>
      </c>
      <c r="K3136" s="109">
        <f t="shared" si="1425"/>
        <v>0</v>
      </c>
      <c r="L3136" s="98"/>
    </row>
    <row r="3137" spans="1:12" s="5" customFormat="1" ht="14.1" customHeight="1" x14ac:dyDescent="0.25">
      <c r="A3137" s="104">
        <v>12</v>
      </c>
      <c r="B3137" s="192">
        <f t="shared" ref="B3137:E3137" si="1446">B3099</f>
        <v>0</v>
      </c>
      <c r="C3137" s="192">
        <f t="shared" si="1446"/>
        <v>0</v>
      </c>
      <c r="D3137" s="280">
        <f t="shared" si="1446"/>
        <v>0</v>
      </c>
      <c r="E3137" s="301">
        <f t="shared" si="1446"/>
        <v>0</v>
      </c>
      <c r="F3137" s="105"/>
      <c r="G3137" s="106"/>
      <c r="H3137" s="107">
        <f t="shared" ref="H3137:J3137" si="1447">H3099</f>
        <v>0</v>
      </c>
      <c r="I3137" s="108">
        <f t="shared" si="1447"/>
        <v>0</v>
      </c>
      <c r="J3137" s="108">
        <f t="shared" si="1447"/>
        <v>0</v>
      </c>
      <c r="K3137" s="109">
        <f t="shared" si="1425"/>
        <v>0</v>
      </c>
      <c r="L3137" s="98"/>
    </row>
    <row r="3138" spans="1:12" s="5" customFormat="1" ht="14.1" customHeight="1" x14ac:dyDescent="0.25">
      <c r="A3138" s="104">
        <v>13</v>
      </c>
      <c r="B3138" s="192">
        <f t="shared" ref="B3138:E3138" si="1448">B3100</f>
        <v>0</v>
      </c>
      <c r="C3138" s="192">
        <f t="shared" si="1448"/>
        <v>0</v>
      </c>
      <c r="D3138" s="280">
        <f t="shared" si="1448"/>
        <v>0</v>
      </c>
      <c r="E3138" s="301">
        <f t="shared" si="1448"/>
        <v>0</v>
      </c>
      <c r="F3138" s="105"/>
      <c r="G3138" s="106"/>
      <c r="H3138" s="107">
        <f t="shared" ref="H3138:J3138" si="1449">H3100</f>
        <v>0</v>
      </c>
      <c r="I3138" s="108">
        <f t="shared" si="1449"/>
        <v>0</v>
      </c>
      <c r="J3138" s="108">
        <f t="shared" si="1449"/>
        <v>0</v>
      </c>
      <c r="K3138" s="109">
        <f t="shared" si="1425"/>
        <v>0</v>
      </c>
      <c r="L3138" s="98"/>
    </row>
    <row r="3139" spans="1:12" s="5" customFormat="1" ht="14.1" customHeight="1" x14ac:dyDescent="0.25">
      <c r="A3139" s="104">
        <v>14</v>
      </c>
      <c r="B3139" s="192">
        <f t="shared" ref="B3139:E3139" si="1450">B3101</f>
        <v>0</v>
      </c>
      <c r="C3139" s="192">
        <f t="shared" si="1450"/>
        <v>0</v>
      </c>
      <c r="D3139" s="280">
        <f t="shared" si="1450"/>
        <v>0</v>
      </c>
      <c r="E3139" s="301">
        <f t="shared" si="1450"/>
        <v>0</v>
      </c>
      <c r="F3139" s="105"/>
      <c r="G3139" s="106"/>
      <c r="H3139" s="107">
        <f t="shared" ref="H3139:J3139" si="1451">H3101</f>
        <v>0</v>
      </c>
      <c r="I3139" s="108">
        <f t="shared" si="1451"/>
        <v>0</v>
      </c>
      <c r="J3139" s="108">
        <f t="shared" si="1451"/>
        <v>0</v>
      </c>
      <c r="K3139" s="109">
        <f t="shared" si="1425"/>
        <v>0</v>
      </c>
      <c r="L3139" s="98"/>
    </row>
    <row r="3140" spans="1:12" s="5" customFormat="1" ht="14.1" customHeight="1" x14ac:dyDescent="0.25">
      <c r="A3140" s="104">
        <v>15</v>
      </c>
      <c r="B3140" s="192">
        <f t="shared" ref="B3140:E3140" si="1452">B3102</f>
        <v>0</v>
      </c>
      <c r="C3140" s="192">
        <f t="shared" si="1452"/>
        <v>0</v>
      </c>
      <c r="D3140" s="280">
        <f t="shared" si="1452"/>
        <v>0</v>
      </c>
      <c r="E3140" s="301">
        <f t="shared" si="1452"/>
        <v>0</v>
      </c>
      <c r="F3140" s="105"/>
      <c r="G3140" s="106"/>
      <c r="H3140" s="107">
        <f t="shared" ref="H3140:J3140" si="1453">H3102</f>
        <v>0</v>
      </c>
      <c r="I3140" s="108">
        <f t="shared" si="1453"/>
        <v>0</v>
      </c>
      <c r="J3140" s="108">
        <f t="shared" si="1453"/>
        <v>0</v>
      </c>
      <c r="K3140" s="109">
        <f t="shared" si="1425"/>
        <v>0</v>
      </c>
      <c r="L3140" s="98"/>
    </row>
    <row r="3141" spans="1:12" s="5" customFormat="1" ht="14.1" customHeight="1" x14ac:dyDescent="0.25">
      <c r="A3141" s="104">
        <v>16</v>
      </c>
      <c r="B3141" s="192">
        <f t="shared" ref="B3141:E3141" si="1454">B3103</f>
        <v>0</v>
      </c>
      <c r="C3141" s="192">
        <f t="shared" si="1454"/>
        <v>0</v>
      </c>
      <c r="D3141" s="280">
        <f t="shared" si="1454"/>
        <v>0</v>
      </c>
      <c r="E3141" s="301">
        <f t="shared" si="1454"/>
        <v>0</v>
      </c>
      <c r="F3141" s="105"/>
      <c r="G3141" s="106"/>
      <c r="H3141" s="107">
        <f t="shared" ref="H3141:J3141" si="1455">H3103</f>
        <v>0</v>
      </c>
      <c r="I3141" s="108">
        <f t="shared" si="1455"/>
        <v>0</v>
      </c>
      <c r="J3141" s="108">
        <f t="shared" si="1455"/>
        <v>0</v>
      </c>
      <c r="K3141" s="109">
        <f t="shared" si="1425"/>
        <v>0</v>
      </c>
      <c r="L3141" s="98"/>
    </row>
    <row r="3142" spans="1:12" s="5" customFormat="1" ht="9.9499999999999993" customHeight="1" x14ac:dyDescent="0.25">
      <c r="A3142" s="81"/>
      <c r="B3142" s="215"/>
      <c r="C3142" s="215"/>
      <c r="D3142" s="281"/>
      <c r="E3142" s="303"/>
      <c r="F3142" s="110"/>
      <c r="G3142" s="111"/>
      <c r="H3142" s="112"/>
      <c r="I3142" s="113"/>
      <c r="J3142" s="113"/>
      <c r="K3142" s="114"/>
      <c r="L3142" s="98"/>
    </row>
    <row r="3143" spans="1:12" s="5" customFormat="1" ht="5.0999999999999996" customHeight="1" x14ac:dyDescent="0.25">
      <c r="A3143" s="81"/>
      <c r="B3143" s="216"/>
      <c r="C3143" s="216"/>
      <c r="D3143" s="221"/>
      <c r="E3143" s="304"/>
      <c r="F3143" s="116"/>
      <c r="G3143" s="116"/>
      <c r="H3143" s="116"/>
      <c r="I3143" s="117"/>
      <c r="J3143" s="361"/>
      <c r="K3143" s="362"/>
      <c r="L3143" s="82"/>
    </row>
    <row r="3144" spans="1:12" s="5" customFormat="1" ht="16.5" customHeight="1" x14ac:dyDescent="0.3">
      <c r="A3144" s="81"/>
      <c r="B3144" s="217"/>
      <c r="C3144" s="217"/>
      <c r="D3144" s="263"/>
      <c r="E3144" s="300"/>
      <c r="F3144" s="82"/>
      <c r="G3144" s="82"/>
      <c r="H3144" s="82"/>
      <c r="I3144" s="118" t="s">
        <v>14</v>
      </c>
      <c r="J3144" s="363">
        <f>SUM(K3126:K3141)</f>
        <v>40425000</v>
      </c>
      <c r="K3144" s="364"/>
      <c r="L3144" s="98"/>
    </row>
    <row r="3145" spans="1:12" s="5" customFormat="1" ht="5.0999999999999996" customHeight="1" x14ac:dyDescent="0.3">
      <c r="A3145" s="81"/>
      <c r="B3145" s="217"/>
      <c r="C3145" s="217"/>
      <c r="D3145" s="263"/>
      <c r="E3145" s="300"/>
      <c r="F3145" s="82"/>
      <c r="G3145" s="82"/>
      <c r="H3145" s="82"/>
      <c r="I3145" s="119"/>
      <c r="J3145" s="365"/>
      <c r="K3145" s="365"/>
      <c r="L3145" s="82"/>
    </row>
    <row r="3146" spans="1:12" s="5" customFormat="1" ht="16.5" customHeight="1" x14ac:dyDescent="0.3">
      <c r="A3146" s="81"/>
      <c r="B3146" s="217"/>
      <c r="C3146" s="217"/>
      <c r="D3146" s="263"/>
      <c r="E3146" s="300"/>
      <c r="F3146" s="82"/>
      <c r="G3146" s="82"/>
      <c r="H3146" s="82"/>
      <c r="I3146" s="118" t="s">
        <v>15</v>
      </c>
      <c r="J3146" s="120">
        <f>J3108</f>
        <v>0</v>
      </c>
      <c r="K3146" s="121">
        <f>J3144*J3146</f>
        <v>0</v>
      </c>
      <c r="L3146" s="122"/>
    </row>
    <row r="3147" spans="1:12" s="5" customFormat="1" ht="5.0999999999999996" customHeight="1" x14ac:dyDescent="0.3">
      <c r="A3147" s="81"/>
      <c r="B3147" s="217"/>
      <c r="C3147" s="217"/>
      <c r="D3147" s="263"/>
      <c r="E3147" s="300"/>
      <c r="F3147" s="82"/>
      <c r="G3147" s="82"/>
      <c r="H3147" s="82"/>
      <c r="I3147" s="119"/>
      <c r="J3147" s="362"/>
      <c r="K3147" s="362"/>
      <c r="L3147" s="82"/>
    </row>
    <row r="3148" spans="1:12" s="5" customFormat="1" ht="16.5" customHeight="1" x14ac:dyDescent="0.3">
      <c r="A3148" s="81"/>
      <c r="B3148" s="218" t="s">
        <v>16</v>
      </c>
      <c r="C3148" s="218"/>
      <c r="D3148" s="263"/>
      <c r="E3148" s="300" t="s">
        <v>17</v>
      </c>
      <c r="F3148" s="82"/>
      <c r="G3148" s="82"/>
      <c r="H3148" s="82"/>
      <c r="I3148" s="118" t="s">
        <v>27</v>
      </c>
      <c r="J3148" s="366">
        <f>((J3144/1.11)+(K3146/1.11))*11%</f>
        <v>4006081.0810810807</v>
      </c>
      <c r="K3148" s="367"/>
      <c r="L3148" s="123"/>
    </row>
    <row r="3149" spans="1:12" s="5" customFormat="1" ht="5.0999999999999996" customHeight="1" x14ac:dyDescent="0.3">
      <c r="A3149" s="81"/>
      <c r="B3149" s="217"/>
      <c r="C3149" s="217"/>
      <c r="D3149" s="263"/>
      <c r="E3149" s="300"/>
      <c r="F3149" s="82"/>
      <c r="G3149" s="82"/>
      <c r="H3149" s="82"/>
      <c r="I3149" s="119"/>
      <c r="J3149" s="362"/>
      <c r="K3149" s="362"/>
      <c r="L3149" s="82"/>
    </row>
    <row r="3150" spans="1:12" s="5" customFormat="1" ht="16.5" customHeight="1" x14ac:dyDescent="0.3">
      <c r="A3150" s="81"/>
      <c r="B3150" s="219"/>
      <c r="C3150" s="247"/>
      <c r="D3150" s="263"/>
      <c r="E3150" s="300"/>
      <c r="F3150" s="82"/>
      <c r="G3150" s="82"/>
      <c r="H3150" s="82"/>
      <c r="I3150" s="118" t="s">
        <v>18</v>
      </c>
      <c r="J3150" s="124"/>
      <c r="K3150" s="125">
        <f>J3144-K3146</f>
        <v>40425000</v>
      </c>
      <c r="L3150" s="123"/>
    </row>
    <row r="3151" spans="1:12" s="5" customFormat="1" ht="7.5" customHeight="1" x14ac:dyDescent="0.25">
      <c r="A3151" s="126"/>
      <c r="B3151" s="220"/>
      <c r="C3151" s="220"/>
      <c r="D3151" s="221"/>
      <c r="E3151" s="305"/>
      <c r="F3151" s="319"/>
      <c r="G3151" s="82"/>
      <c r="H3151" s="82"/>
      <c r="I3151" s="128"/>
      <c r="J3151" s="127"/>
      <c r="K3151" s="319"/>
      <c r="L3151" s="116"/>
    </row>
    <row r="3152" spans="1:12" s="5" customFormat="1" ht="13.5" customHeight="1" x14ac:dyDescent="0.25">
      <c r="A3152" s="81"/>
      <c r="B3152" s="221" t="s">
        <v>19</v>
      </c>
      <c r="C3152" s="220"/>
      <c r="D3152" s="221"/>
      <c r="E3152" s="300"/>
      <c r="F3152" s="82"/>
      <c r="G3152" s="82"/>
      <c r="H3152" s="187"/>
      <c r="I3152" s="188" t="s">
        <v>29</v>
      </c>
      <c r="J3152" s="368" t="str">
        <f>J3114</f>
        <v>NOVI / YO</v>
      </c>
      <c r="K3152" s="369"/>
      <c r="L3152" s="82"/>
    </row>
    <row r="3153" spans="1:12" s="5" customFormat="1" ht="13.5" customHeight="1" x14ac:dyDescent="0.25">
      <c r="A3153" s="126"/>
      <c r="B3153" s="222"/>
      <c r="C3153" s="248"/>
      <c r="D3153" s="221"/>
      <c r="E3153" s="300"/>
      <c r="F3153" s="82"/>
      <c r="G3153" s="82"/>
      <c r="H3153" s="187"/>
      <c r="I3153" s="189" t="s">
        <v>28</v>
      </c>
      <c r="J3153" s="368">
        <f>J3115</f>
        <v>0</v>
      </c>
      <c r="K3153" s="369"/>
      <c r="L3153" s="116"/>
    </row>
    <row r="3154" spans="1:12" s="5" customFormat="1" ht="7.5" customHeight="1" x14ac:dyDescent="0.25">
      <c r="A3154" s="126"/>
      <c r="B3154" s="222"/>
      <c r="C3154" s="248"/>
      <c r="D3154" s="221"/>
      <c r="E3154" s="300"/>
      <c r="F3154" s="82"/>
      <c r="G3154" s="82"/>
      <c r="H3154" s="187"/>
      <c r="I3154" s="189"/>
      <c r="J3154" s="191"/>
      <c r="K3154" s="191"/>
      <c r="L3154" s="116"/>
    </row>
    <row r="3155" spans="1:12" ht="7.5" customHeight="1" x14ac:dyDescent="0.25">
      <c r="A3155" s="129"/>
      <c r="B3155" s="223"/>
      <c r="C3155" s="223"/>
      <c r="D3155" s="266"/>
      <c r="E3155" s="306"/>
      <c r="F3155" s="130"/>
      <c r="G3155" s="130"/>
      <c r="H3155" s="130"/>
      <c r="I3155" s="131"/>
      <c r="J3155" s="131"/>
      <c r="K3155" s="130"/>
      <c r="L3155" s="130"/>
    </row>
    <row r="3156" spans="1:12" s="5" customFormat="1" ht="16.5" customHeight="1" x14ac:dyDescent="0.3">
      <c r="A3156" s="132"/>
      <c r="B3156" s="224" t="s">
        <v>0</v>
      </c>
      <c r="C3156" s="249"/>
      <c r="D3156" s="282" t="str">
        <f>D3118</f>
        <v>AM</v>
      </c>
      <c r="E3156" s="317">
        <f>E3080</f>
        <v>22090028</v>
      </c>
      <c r="F3156" s="133"/>
      <c r="G3156" s="134" t="s">
        <v>2</v>
      </c>
      <c r="H3156" s="370" t="str">
        <f>H3118</f>
        <v>LILY JULIAWATI</v>
      </c>
      <c r="I3156" s="370"/>
      <c r="J3156" s="370"/>
      <c r="K3156" s="371"/>
      <c r="L3156" s="135"/>
    </row>
    <row r="3157" spans="1:12" s="5" customFormat="1" ht="7.5" customHeight="1" x14ac:dyDescent="0.3">
      <c r="A3157" s="132"/>
      <c r="B3157" s="225"/>
      <c r="C3157" s="250"/>
      <c r="D3157" s="257"/>
      <c r="E3157" s="308"/>
      <c r="F3157" s="374" t="s">
        <v>3</v>
      </c>
      <c r="G3157" s="136"/>
      <c r="H3157" s="372"/>
      <c r="I3157" s="372"/>
      <c r="J3157" s="372"/>
      <c r="K3157" s="373"/>
      <c r="L3157" s="135"/>
    </row>
    <row r="3158" spans="1:12" s="5" customFormat="1" ht="16.5" customHeight="1" x14ac:dyDescent="0.3">
      <c r="A3158" s="132"/>
      <c r="B3158" s="224" t="s">
        <v>4</v>
      </c>
      <c r="C3158" s="249"/>
      <c r="D3158" s="375">
        <f>D3120</f>
        <v>44827</v>
      </c>
      <c r="E3158" s="376"/>
      <c r="F3158" s="374"/>
      <c r="G3158" s="137"/>
      <c r="H3158" s="377" t="str">
        <f>H3120</f>
        <v>( REJO AGUNG )</v>
      </c>
      <c r="I3158" s="377"/>
      <c r="J3158" s="377"/>
      <c r="K3158" s="378"/>
      <c r="L3158" s="137"/>
    </row>
    <row r="3159" spans="1:12" s="5" customFormat="1" ht="7.5" customHeight="1" x14ac:dyDescent="0.3">
      <c r="A3159" s="132"/>
      <c r="B3159" s="225"/>
      <c r="C3159" s="250"/>
      <c r="D3159" s="257"/>
      <c r="E3159" s="308"/>
      <c r="F3159" s="374"/>
      <c r="G3159" s="137"/>
      <c r="H3159" s="379" t="str">
        <f>H3121</f>
        <v>JOMBANG</v>
      </c>
      <c r="I3159" s="379"/>
      <c r="J3159" s="379"/>
      <c r="K3159" s="380"/>
      <c r="L3159" s="138"/>
    </row>
    <row r="3160" spans="1:12" s="5" customFormat="1" ht="16.5" customHeight="1" x14ac:dyDescent="0.4">
      <c r="A3160" s="132"/>
      <c r="B3160" s="224" t="s">
        <v>5</v>
      </c>
      <c r="C3160" s="249"/>
      <c r="D3160" s="283" t="str">
        <f>D3122</f>
        <v>G 1657</v>
      </c>
      <c r="E3160" s="307"/>
      <c r="F3160" s="139"/>
      <c r="G3160" s="140"/>
      <c r="H3160" s="381"/>
      <c r="I3160" s="381"/>
      <c r="J3160" s="381"/>
      <c r="K3160" s="382"/>
      <c r="L3160" s="138"/>
    </row>
    <row r="3161" spans="1:12" s="5" customFormat="1" ht="7.5" customHeight="1" x14ac:dyDescent="0.45">
      <c r="A3161" s="132"/>
      <c r="B3161" s="226"/>
      <c r="C3161" s="251"/>
      <c r="D3161" s="267"/>
      <c r="E3161" s="309"/>
      <c r="F3161" s="141"/>
      <c r="G3161" s="133"/>
      <c r="H3161" s="133"/>
      <c r="I3161" s="142"/>
      <c r="J3161" s="142"/>
      <c r="K3161" s="143"/>
      <c r="L3161" s="133"/>
    </row>
    <row r="3162" spans="1:12" s="5" customFormat="1" ht="14.25" thickBot="1" x14ac:dyDescent="0.3">
      <c r="A3162" s="132"/>
      <c r="B3162" s="227" t="s">
        <v>6</v>
      </c>
      <c r="C3162" s="227" t="s">
        <v>7</v>
      </c>
      <c r="D3162" s="284" t="s">
        <v>8</v>
      </c>
      <c r="E3162" s="268"/>
      <c r="F3162" s="145" t="s">
        <v>9</v>
      </c>
      <c r="G3162" s="146"/>
      <c r="H3162" s="144" t="s">
        <v>10</v>
      </c>
      <c r="I3162" s="147" t="s">
        <v>11</v>
      </c>
      <c r="J3162" s="147" t="s">
        <v>12</v>
      </c>
      <c r="K3162" s="148" t="s">
        <v>13</v>
      </c>
      <c r="L3162" s="149"/>
    </row>
    <row r="3163" spans="1:12" s="5" customFormat="1" ht="9.9499999999999993" customHeight="1" thickTop="1" x14ac:dyDescent="0.25">
      <c r="A3163" s="132"/>
      <c r="B3163" s="228"/>
      <c r="C3163" s="252"/>
      <c r="D3163" s="285"/>
      <c r="E3163" s="269"/>
      <c r="F3163" s="151"/>
      <c r="G3163" s="152"/>
      <c r="H3163" s="150"/>
      <c r="I3163" s="153"/>
      <c r="J3163" s="153"/>
      <c r="K3163" s="154"/>
      <c r="L3163" s="149"/>
    </row>
    <row r="3164" spans="1:12" s="5" customFormat="1" ht="14.1" customHeight="1" x14ac:dyDescent="0.25">
      <c r="A3164" s="155">
        <v>1</v>
      </c>
      <c r="B3164" s="193">
        <f t="shared" ref="B3164:D3164" si="1456">B3126</f>
        <v>360</v>
      </c>
      <c r="C3164" s="193" t="str">
        <f t="shared" si="1456"/>
        <v>SET</v>
      </c>
      <c r="D3164" s="286">
        <f t="shared" si="1456"/>
        <v>5</v>
      </c>
      <c r="E3164" s="310" t="str">
        <f>E3088</f>
        <v>CRAYON / OIL PASTEL JOYKO OP-18S PP CASE SEA WORLD</v>
      </c>
      <c r="F3164" s="156"/>
      <c r="G3164" s="157"/>
      <c r="H3164" s="158">
        <f t="shared" ref="H3164:J3164" si="1457">H3126</f>
        <v>23000</v>
      </c>
      <c r="I3164" s="159">
        <f t="shared" si="1457"/>
        <v>0.125</v>
      </c>
      <c r="J3164" s="159">
        <f t="shared" si="1457"/>
        <v>0</v>
      </c>
      <c r="K3164" s="160">
        <f t="shared" ref="K3164:K3179" si="1458">(B3164*H3164-((B3164*H3164)*I3164))-((B3164*H3164-((B3164*H3164)*I3164))*J3164)</f>
        <v>7245000</v>
      </c>
      <c r="L3164" s="149"/>
    </row>
    <row r="3165" spans="1:12" s="5" customFormat="1" ht="14.1" customHeight="1" x14ac:dyDescent="0.25">
      <c r="A3165" s="155">
        <v>2</v>
      </c>
      <c r="B3165" s="193">
        <f t="shared" ref="B3165:D3165" si="1459">B3127</f>
        <v>720</v>
      </c>
      <c r="C3165" s="193" t="str">
        <f t="shared" si="1459"/>
        <v>SET</v>
      </c>
      <c r="D3165" s="286">
        <f t="shared" si="1459"/>
        <v>5</v>
      </c>
      <c r="E3165" s="310" t="str">
        <f t="shared" ref="E3165:E3179" si="1460">E3089</f>
        <v>CRAYON / OIL PASTEL JOYKO OP-12S PP CASE SEA WORLD</v>
      </c>
      <c r="F3165" s="156"/>
      <c r="G3165" s="157"/>
      <c r="H3165" s="158">
        <f t="shared" ref="H3165:J3165" si="1461">H3127</f>
        <v>11900</v>
      </c>
      <c r="I3165" s="159">
        <f t="shared" si="1461"/>
        <v>0.125</v>
      </c>
      <c r="J3165" s="159">
        <f t="shared" si="1461"/>
        <v>0</v>
      </c>
      <c r="K3165" s="160">
        <f t="shared" si="1458"/>
        <v>7497000</v>
      </c>
      <c r="L3165" s="149"/>
    </row>
    <row r="3166" spans="1:12" s="5" customFormat="1" ht="14.1" customHeight="1" x14ac:dyDescent="0.25">
      <c r="A3166" s="155">
        <v>3</v>
      </c>
      <c r="B3166" s="193">
        <f t="shared" ref="B3166:D3166" si="1462">B3128</f>
        <v>384</v>
      </c>
      <c r="C3166" s="193" t="str">
        <f t="shared" si="1462"/>
        <v>SET</v>
      </c>
      <c r="D3166" s="286">
        <f t="shared" si="1462"/>
        <v>2</v>
      </c>
      <c r="E3166" s="310" t="str">
        <f t="shared" si="1460"/>
        <v>GEL PEN SET JOYKO GPC-309S DIAMOND ART</v>
      </c>
      <c r="F3166" s="156"/>
      <c r="G3166" s="157"/>
      <c r="H3166" s="158">
        <f t="shared" ref="H3166:J3166" si="1463">H3128</f>
        <v>16200</v>
      </c>
      <c r="I3166" s="159">
        <f t="shared" si="1463"/>
        <v>0.125</v>
      </c>
      <c r="J3166" s="159">
        <f t="shared" si="1463"/>
        <v>0</v>
      </c>
      <c r="K3166" s="160">
        <f t="shared" si="1458"/>
        <v>5443200</v>
      </c>
      <c r="L3166" s="149"/>
    </row>
    <row r="3167" spans="1:12" s="5" customFormat="1" ht="14.1" customHeight="1" x14ac:dyDescent="0.25">
      <c r="A3167" s="155">
        <v>4</v>
      </c>
      <c r="B3167" s="193">
        <f t="shared" ref="B3167:D3167" si="1464">B3129</f>
        <v>120</v>
      </c>
      <c r="C3167" s="193" t="str">
        <f t="shared" si="1464"/>
        <v>PC</v>
      </c>
      <c r="D3167" s="286">
        <f t="shared" si="1464"/>
        <v>2</v>
      </c>
      <c r="E3167" s="310" t="str">
        <f t="shared" si="1460"/>
        <v>TAPE CUTTER JOYKO TD-102</v>
      </c>
      <c r="F3167" s="156"/>
      <c r="G3167" s="157"/>
      <c r="H3167" s="158">
        <f t="shared" ref="H3167:J3167" si="1465">H3129</f>
        <v>10600</v>
      </c>
      <c r="I3167" s="159">
        <f t="shared" si="1465"/>
        <v>0.125</v>
      </c>
      <c r="J3167" s="159">
        <f t="shared" si="1465"/>
        <v>0</v>
      </c>
      <c r="K3167" s="160">
        <f t="shared" si="1458"/>
        <v>1113000</v>
      </c>
      <c r="L3167" s="149"/>
    </row>
    <row r="3168" spans="1:12" s="5" customFormat="1" ht="14.1" customHeight="1" x14ac:dyDescent="0.25">
      <c r="A3168" s="155">
        <v>5</v>
      </c>
      <c r="B3168" s="193">
        <f t="shared" ref="B3168:D3168" si="1466">B3130</f>
        <v>72</v>
      </c>
      <c r="C3168" s="193" t="str">
        <f t="shared" si="1466"/>
        <v>BOX</v>
      </c>
      <c r="D3168" s="286">
        <f t="shared" si="1466"/>
        <v>3</v>
      </c>
      <c r="E3168" s="310" t="str">
        <f t="shared" si="1460"/>
        <v>CORRECTION FLUID JOYKO CF-S221</v>
      </c>
      <c r="F3168" s="156"/>
      <c r="G3168" s="157"/>
      <c r="H3168" s="158">
        <f t="shared" ref="H3168:J3168" si="1467">H3130</f>
        <v>70800</v>
      </c>
      <c r="I3168" s="159">
        <f t="shared" si="1467"/>
        <v>0.125</v>
      </c>
      <c r="J3168" s="159">
        <f t="shared" si="1467"/>
        <v>0</v>
      </c>
      <c r="K3168" s="160">
        <f t="shared" si="1458"/>
        <v>4460400</v>
      </c>
      <c r="L3168" s="149"/>
    </row>
    <row r="3169" spans="1:12" s="5" customFormat="1" ht="14.1" customHeight="1" x14ac:dyDescent="0.25">
      <c r="A3169" s="155">
        <v>6</v>
      </c>
      <c r="B3169" s="193">
        <f t="shared" ref="B3169:D3169" si="1468">B3131</f>
        <v>72</v>
      </c>
      <c r="C3169" s="193" t="str">
        <f t="shared" si="1468"/>
        <v>BOX</v>
      </c>
      <c r="D3169" s="286">
        <f t="shared" si="1468"/>
        <v>3</v>
      </c>
      <c r="E3169" s="310" t="str">
        <f t="shared" si="1460"/>
        <v>CORRECTION FLUID JOYKO CF-S224</v>
      </c>
      <c r="F3169" s="156"/>
      <c r="G3169" s="157"/>
      <c r="H3169" s="158">
        <f t="shared" ref="H3169:J3169" si="1469">H3131</f>
        <v>70800</v>
      </c>
      <c r="I3169" s="159">
        <f t="shared" si="1469"/>
        <v>0.125</v>
      </c>
      <c r="J3169" s="159">
        <f t="shared" si="1469"/>
        <v>0</v>
      </c>
      <c r="K3169" s="160">
        <f t="shared" si="1458"/>
        <v>4460400</v>
      </c>
      <c r="L3169" s="149"/>
    </row>
    <row r="3170" spans="1:12" s="5" customFormat="1" ht="14.1" customHeight="1" x14ac:dyDescent="0.25">
      <c r="A3170" s="155">
        <v>7</v>
      </c>
      <c r="B3170" s="193">
        <f t="shared" ref="B3170:D3170" si="1470">B3132</f>
        <v>72</v>
      </c>
      <c r="C3170" s="193" t="str">
        <f t="shared" si="1470"/>
        <v>LS</v>
      </c>
      <c r="D3170" s="286">
        <f t="shared" si="1470"/>
        <v>3</v>
      </c>
      <c r="E3170" s="310" t="str">
        <f t="shared" si="1460"/>
        <v>CUTTER 18 MM JOYKO L-500 + ISI (BESAR)</v>
      </c>
      <c r="F3170" s="156"/>
      <c r="G3170" s="157"/>
      <c r="H3170" s="158">
        <f t="shared" ref="H3170:J3170" si="1471">H3132</f>
        <v>162000</v>
      </c>
      <c r="I3170" s="159">
        <f t="shared" si="1471"/>
        <v>0.125</v>
      </c>
      <c r="J3170" s="159">
        <f t="shared" si="1471"/>
        <v>0</v>
      </c>
      <c r="K3170" s="160">
        <f t="shared" si="1458"/>
        <v>10206000</v>
      </c>
      <c r="L3170" s="149"/>
    </row>
    <row r="3171" spans="1:12" s="5" customFormat="1" ht="14.1" customHeight="1" x14ac:dyDescent="0.25">
      <c r="A3171" s="155">
        <v>8</v>
      </c>
      <c r="B3171" s="193">
        <f t="shared" ref="B3171:D3171" si="1472">B3133</f>
        <v>0</v>
      </c>
      <c r="C3171" s="193">
        <f t="shared" si="1472"/>
        <v>0</v>
      </c>
      <c r="D3171" s="286">
        <f t="shared" si="1472"/>
        <v>0</v>
      </c>
      <c r="E3171" s="310">
        <f t="shared" si="1460"/>
        <v>0</v>
      </c>
      <c r="F3171" s="156"/>
      <c r="G3171" s="157"/>
      <c r="H3171" s="158">
        <f t="shared" ref="H3171:J3171" si="1473">H3133</f>
        <v>0</v>
      </c>
      <c r="I3171" s="159">
        <f t="shared" si="1473"/>
        <v>0</v>
      </c>
      <c r="J3171" s="159">
        <f t="shared" si="1473"/>
        <v>0</v>
      </c>
      <c r="K3171" s="160">
        <f t="shared" si="1458"/>
        <v>0</v>
      </c>
      <c r="L3171" s="149"/>
    </row>
    <row r="3172" spans="1:12" s="5" customFormat="1" ht="14.1" customHeight="1" x14ac:dyDescent="0.25">
      <c r="A3172" s="155">
        <v>9</v>
      </c>
      <c r="B3172" s="193">
        <f t="shared" ref="B3172:D3172" si="1474">B3134</f>
        <v>0</v>
      </c>
      <c r="C3172" s="193">
        <f t="shared" si="1474"/>
        <v>0</v>
      </c>
      <c r="D3172" s="286">
        <f t="shared" si="1474"/>
        <v>0</v>
      </c>
      <c r="E3172" s="310">
        <f t="shared" si="1460"/>
        <v>0</v>
      </c>
      <c r="F3172" s="156"/>
      <c r="G3172" s="157"/>
      <c r="H3172" s="158">
        <f t="shared" ref="H3172:J3172" si="1475">H3134</f>
        <v>0</v>
      </c>
      <c r="I3172" s="159">
        <f t="shared" si="1475"/>
        <v>0</v>
      </c>
      <c r="J3172" s="159">
        <f t="shared" si="1475"/>
        <v>0</v>
      </c>
      <c r="K3172" s="160">
        <f t="shared" si="1458"/>
        <v>0</v>
      </c>
      <c r="L3172" s="149"/>
    </row>
    <row r="3173" spans="1:12" s="5" customFormat="1" ht="14.1" customHeight="1" x14ac:dyDescent="0.25">
      <c r="A3173" s="155">
        <v>10</v>
      </c>
      <c r="B3173" s="193">
        <f t="shared" ref="B3173:D3173" si="1476">B3135</f>
        <v>0</v>
      </c>
      <c r="C3173" s="193">
        <f t="shared" si="1476"/>
        <v>0</v>
      </c>
      <c r="D3173" s="286">
        <f t="shared" si="1476"/>
        <v>0</v>
      </c>
      <c r="E3173" s="310">
        <f t="shared" si="1460"/>
        <v>0</v>
      </c>
      <c r="F3173" s="156"/>
      <c r="G3173" s="157"/>
      <c r="H3173" s="158">
        <f t="shared" ref="H3173:J3173" si="1477">H3135</f>
        <v>0</v>
      </c>
      <c r="I3173" s="159">
        <f t="shared" si="1477"/>
        <v>0</v>
      </c>
      <c r="J3173" s="159">
        <f t="shared" si="1477"/>
        <v>0</v>
      </c>
      <c r="K3173" s="160">
        <f t="shared" si="1458"/>
        <v>0</v>
      </c>
      <c r="L3173" s="149"/>
    </row>
    <row r="3174" spans="1:12" s="5" customFormat="1" ht="14.1" customHeight="1" x14ac:dyDescent="0.25">
      <c r="A3174" s="155">
        <v>11</v>
      </c>
      <c r="B3174" s="193">
        <f t="shared" ref="B3174:D3174" si="1478">B3136</f>
        <v>0</v>
      </c>
      <c r="C3174" s="193">
        <f t="shared" si="1478"/>
        <v>0</v>
      </c>
      <c r="D3174" s="286">
        <f t="shared" si="1478"/>
        <v>0</v>
      </c>
      <c r="E3174" s="310">
        <f t="shared" si="1460"/>
        <v>0</v>
      </c>
      <c r="F3174" s="156"/>
      <c r="G3174" s="157"/>
      <c r="H3174" s="158">
        <f t="shared" ref="H3174:J3174" si="1479">H3136</f>
        <v>0</v>
      </c>
      <c r="I3174" s="159">
        <f t="shared" si="1479"/>
        <v>0</v>
      </c>
      <c r="J3174" s="159">
        <f t="shared" si="1479"/>
        <v>0</v>
      </c>
      <c r="K3174" s="160">
        <f t="shared" si="1458"/>
        <v>0</v>
      </c>
      <c r="L3174" s="149"/>
    </row>
    <row r="3175" spans="1:12" s="5" customFormat="1" ht="14.1" customHeight="1" x14ac:dyDescent="0.25">
      <c r="A3175" s="155">
        <v>12</v>
      </c>
      <c r="B3175" s="193">
        <f t="shared" ref="B3175:D3175" si="1480">B3137</f>
        <v>0</v>
      </c>
      <c r="C3175" s="193">
        <f t="shared" si="1480"/>
        <v>0</v>
      </c>
      <c r="D3175" s="286">
        <f t="shared" si="1480"/>
        <v>0</v>
      </c>
      <c r="E3175" s="310">
        <f t="shared" si="1460"/>
        <v>0</v>
      </c>
      <c r="F3175" s="156"/>
      <c r="G3175" s="157"/>
      <c r="H3175" s="158">
        <f t="shared" ref="H3175:J3175" si="1481">H3137</f>
        <v>0</v>
      </c>
      <c r="I3175" s="159">
        <f t="shared" si="1481"/>
        <v>0</v>
      </c>
      <c r="J3175" s="159">
        <f t="shared" si="1481"/>
        <v>0</v>
      </c>
      <c r="K3175" s="160">
        <f t="shared" si="1458"/>
        <v>0</v>
      </c>
      <c r="L3175" s="149"/>
    </row>
    <row r="3176" spans="1:12" s="5" customFormat="1" ht="14.1" customHeight="1" x14ac:dyDescent="0.25">
      <c r="A3176" s="155">
        <v>13</v>
      </c>
      <c r="B3176" s="193">
        <f t="shared" ref="B3176:D3176" si="1482">B3138</f>
        <v>0</v>
      </c>
      <c r="C3176" s="193">
        <f t="shared" si="1482"/>
        <v>0</v>
      </c>
      <c r="D3176" s="286">
        <f t="shared" si="1482"/>
        <v>0</v>
      </c>
      <c r="E3176" s="310">
        <f t="shared" si="1460"/>
        <v>0</v>
      </c>
      <c r="F3176" s="156"/>
      <c r="G3176" s="157"/>
      <c r="H3176" s="158">
        <f t="shared" ref="H3176:J3176" si="1483">H3138</f>
        <v>0</v>
      </c>
      <c r="I3176" s="159">
        <f t="shared" si="1483"/>
        <v>0</v>
      </c>
      <c r="J3176" s="159">
        <f t="shared" si="1483"/>
        <v>0</v>
      </c>
      <c r="K3176" s="160">
        <f t="shared" si="1458"/>
        <v>0</v>
      </c>
      <c r="L3176" s="149"/>
    </row>
    <row r="3177" spans="1:12" s="5" customFormat="1" ht="14.1" customHeight="1" x14ac:dyDescent="0.25">
      <c r="A3177" s="155">
        <v>14</v>
      </c>
      <c r="B3177" s="193">
        <f t="shared" ref="B3177:D3177" si="1484">B3139</f>
        <v>0</v>
      </c>
      <c r="C3177" s="193">
        <f t="shared" si="1484"/>
        <v>0</v>
      </c>
      <c r="D3177" s="286">
        <f t="shared" si="1484"/>
        <v>0</v>
      </c>
      <c r="E3177" s="310">
        <f t="shared" si="1460"/>
        <v>0</v>
      </c>
      <c r="F3177" s="156"/>
      <c r="G3177" s="157"/>
      <c r="H3177" s="158">
        <f t="shared" ref="H3177:J3177" si="1485">H3139</f>
        <v>0</v>
      </c>
      <c r="I3177" s="159">
        <f t="shared" si="1485"/>
        <v>0</v>
      </c>
      <c r="J3177" s="159">
        <f t="shared" si="1485"/>
        <v>0</v>
      </c>
      <c r="K3177" s="160">
        <f t="shared" si="1458"/>
        <v>0</v>
      </c>
      <c r="L3177" s="149"/>
    </row>
    <row r="3178" spans="1:12" s="5" customFormat="1" ht="14.1" customHeight="1" x14ac:dyDescent="0.25">
      <c r="A3178" s="155">
        <v>15</v>
      </c>
      <c r="B3178" s="193">
        <f t="shared" ref="B3178:D3178" si="1486">B3140</f>
        <v>0</v>
      </c>
      <c r="C3178" s="193">
        <f t="shared" si="1486"/>
        <v>0</v>
      </c>
      <c r="D3178" s="286">
        <f t="shared" si="1486"/>
        <v>0</v>
      </c>
      <c r="E3178" s="310">
        <f t="shared" si="1460"/>
        <v>0</v>
      </c>
      <c r="F3178" s="156"/>
      <c r="G3178" s="157"/>
      <c r="H3178" s="158">
        <f t="shared" ref="H3178:J3178" si="1487">H3140</f>
        <v>0</v>
      </c>
      <c r="I3178" s="159">
        <f t="shared" si="1487"/>
        <v>0</v>
      </c>
      <c r="J3178" s="159">
        <f t="shared" si="1487"/>
        <v>0</v>
      </c>
      <c r="K3178" s="160">
        <f t="shared" si="1458"/>
        <v>0</v>
      </c>
      <c r="L3178" s="149"/>
    </row>
    <row r="3179" spans="1:12" s="5" customFormat="1" ht="14.1" customHeight="1" x14ac:dyDescent="0.25">
      <c r="A3179" s="155">
        <v>16</v>
      </c>
      <c r="B3179" s="193">
        <f t="shared" ref="B3179:D3179" si="1488">B3141</f>
        <v>0</v>
      </c>
      <c r="C3179" s="193">
        <f t="shared" si="1488"/>
        <v>0</v>
      </c>
      <c r="D3179" s="286">
        <f t="shared" si="1488"/>
        <v>0</v>
      </c>
      <c r="E3179" s="310">
        <f t="shared" si="1460"/>
        <v>0</v>
      </c>
      <c r="F3179" s="156"/>
      <c r="G3179" s="157"/>
      <c r="H3179" s="158">
        <f t="shared" ref="H3179:J3179" si="1489">H3141</f>
        <v>0</v>
      </c>
      <c r="I3179" s="159">
        <f t="shared" si="1489"/>
        <v>0</v>
      </c>
      <c r="J3179" s="159">
        <f t="shared" si="1489"/>
        <v>0</v>
      </c>
      <c r="K3179" s="160">
        <f t="shared" si="1458"/>
        <v>0</v>
      </c>
      <c r="L3179" s="149"/>
    </row>
    <row r="3180" spans="1:12" s="5" customFormat="1" ht="9.9499999999999993" customHeight="1" x14ac:dyDescent="0.25">
      <c r="A3180" s="132"/>
      <c r="B3180" s="229"/>
      <c r="C3180" s="229"/>
      <c r="D3180" s="287"/>
      <c r="E3180" s="312"/>
      <c r="F3180" s="161"/>
      <c r="G3180" s="162"/>
      <c r="H3180" s="163"/>
      <c r="I3180" s="164"/>
      <c r="J3180" s="164"/>
      <c r="K3180" s="165"/>
      <c r="L3180" s="149"/>
    </row>
    <row r="3181" spans="1:12" s="5" customFormat="1" ht="5.0999999999999996" customHeight="1" x14ac:dyDescent="0.25">
      <c r="A3181" s="132"/>
      <c r="B3181" s="230"/>
      <c r="C3181" s="230"/>
      <c r="D3181" s="235"/>
      <c r="E3181" s="313"/>
      <c r="F3181" s="167"/>
      <c r="G3181" s="167"/>
      <c r="H3181" s="167"/>
      <c r="I3181" s="168"/>
      <c r="J3181" s="383"/>
      <c r="K3181" s="358"/>
      <c r="L3181" s="133"/>
    </row>
    <row r="3182" spans="1:12" s="5" customFormat="1" ht="16.5" customHeight="1" x14ac:dyDescent="0.3">
      <c r="A3182" s="132"/>
      <c r="B3182" s="231"/>
      <c r="C3182" s="231"/>
      <c r="D3182" s="267"/>
      <c r="E3182" s="309"/>
      <c r="F3182" s="133"/>
      <c r="G3182" s="133"/>
      <c r="H3182" s="133"/>
      <c r="I3182" s="169" t="s">
        <v>14</v>
      </c>
      <c r="J3182" s="384">
        <f>SUM(K3164:K3179)</f>
        <v>40425000</v>
      </c>
      <c r="K3182" s="385"/>
      <c r="L3182" s="149"/>
    </row>
    <row r="3183" spans="1:12" s="5" customFormat="1" ht="5.0999999999999996" customHeight="1" x14ac:dyDescent="0.3">
      <c r="A3183" s="132"/>
      <c r="B3183" s="231"/>
      <c r="C3183" s="231"/>
      <c r="D3183" s="267"/>
      <c r="E3183" s="309"/>
      <c r="F3183" s="133"/>
      <c r="G3183" s="133"/>
      <c r="H3183" s="133"/>
      <c r="I3183" s="170"/>
      <c r="J3183" s="386"/>
      <c r="K3183" s="386"/>
      <c r="L3183" s="133"/>
    </row>
    <row r="3184" spans="1:12" s="5" customFormat="1" ht="16.5" customHeight="1" x14ac:dyDescent="0.3">
      <c r="A3184" s="132"/>
      <c r="B3184" s="231"/>
      <c r="C3184" s="231"/>
      <c r="D3184" s="267"/>
      <c r="E3184" s="309"/>
      <c r="F3184" s="133"/>
      <c r="G3184" s="133"/>
      <c r="H3184" s="133"/>
      <c r="I3184" s="169" t="s">
        <v>15</v>
      </c>
      <c r="J3184" s="171">
        <f>J3146</f>
        <v>0</v>
      </c>
      <c r="K3184" s="172">
        <f>J3182*J3184</f>
        <v>0</v>
      </c>
      <c r="L3184" s="173"/>
    </row>
    <row r="3185" spans="1:12" s="5" customFormat="1" ht="5.0999999999999996" customHeight="1" x14ac:dyDescent="0.3">
      <c r="A3185" s="132"/>
      <c r="B3185" s="231"/>
      <c r="C3185" s="231"/>
      <c r="D3185" s="267"/>
      <c r="E3185" s="309"/>
      <c r="F3185" s="133"/>
      <c r="G3185" s="133"/>
      <c r="H3185" s="133"/>
      <c r="I3185" s="170"/>
      <c r="J3185" s="358"/>
      <c r="K3185" s="358"/>
      <c r="L3185" s="133"/>
    </row>
    <row r="3186" spans="1:12" s="5" customFormat="1" ht="16.5" customHeight="1" x14ac:dyDescent="0.3">
      <c r="A3186" s="132"/>
      <c r="B3186" s="232" t="s">
        <v>16</v>
      </c>
      <c r="C3186" s="232"/>
      <c r="D3186" s="267"/>
      <c r="E3186" s="309" t="s">
        <v>17</v>
      </c>
      <c r="F3186" s="133"/>
      <c r="G3186" s="133"/>
      <c r="H3186" s="133"/>
      <c r="I3186" s="169" t="s">
        <v>27</v>
      </c>
      <c r="J3186" s="356">
        <f>((J3182/1.11)+(K3184/1.11))*11%</f>
        <v>4006081.0810810807</v>
      </c>
      <c r="K3186" s="357"/>
      <c r="L3186" s="174"/>
    </row>
    <row r="3187" spans="1:12" s="5" customFormat="1" ht="5.0999999999999996" customHeight="1" x14ac:dyDescent="0.3">
      <c r="A3187" s="132"/>
      <c r="B3187" s="231"/>
      <c r="C3187" s="231"/>
      <c r="D3187" s="267"/>
      <c r="E3187" s="309"/>
      <c r="F3187" s="133"/>
      <c r="G3187" s="133"/>
      <c r="H3187" s="133"/>
      <c r="I3187" s="170"/>
      <c r="J3187" s="358"/>
      <c r="K3187" s="358"/>
      <c r="L3187" s="133"/>
    </row>
    <row r="3188" spans="1:12" s="5" customFormat="1" ht="16.5" customHeight="1" x14ac:dyDescent="0.3">
      <c r="A3188" s="132"/>
      <c r="B3188" s="233"/>
      <c r="C3188" s="253"/>
      <c r="D3188" s="267"/>
      <c r="E3188" s="309"/>
      <c r="F3188" s="133"/>
      <c r="G3188" s="133"/>
      <c r="H3188" s="133"/>
      <c r="I3188" s="169" t="s">
        <v>18</v>
      </c>
      <c r="J3188" s="175"/>
      <c r="K3188" s="176">
        <f>J3182-K3184</f>
        <v>40425000</v>
      </c>
      <c r="L3188" s="174"/>
    </row>
    <row r="3189" spans="1:12" s="5" customFormat="1" ht="7.5" customHeight="1" x14ac:dyDescent="0.25">
      <c r="A3189" s="177"/>
      <c r="B3189" s="234"/>
      <c r="C3189" s="234"/>
      <c r="D3189" s="235"/>
      <c r="E3189" s="314"/>
      <c r="F3189" s="318"/>
      <c r="G3189" s="133"/>
      <c r="H3189" s="133"/>
      <c r="I3189" s="179"/>
      <c r="J3189" s="178"/>
      <c r="K3189" s="318"/>
      <c r="L3189" s="167"/>
    </row>
    <row r="3190" spans="1:12" s="5" customFormat="1" ht="13.5" customHeight="1" x14ac:dyDescent="0.25">
      <c r="A3190" s="132"/>
      <c r="B3190" s="235" t="s">
        <v>19</v>
      </c>
      <c r="C3190" s="234"/>
      <c r="D3190" s="235"/>
      <c r="E3190" s="309"/>
      <c r="F3190" s="133"/>
      <c r="G3190" s="133"/>
      <c r="H3190" s="184"/>
      <c r="I3190" s="185" t="s">
        <v>29</v>
      </c>
      <c r="J3190" s="359" t="str">
        <f>J3152</f>
        <v>NOVI / YO</v>
      </c>
      <c r="K3190" s="360"/>
      <c r="L3190" s="133"/>
    </row>
    <row r="3191" spans="1:12" s="5" customFormat="1" ht="13.5" customHeight="1" x14ac:dyDescent="0.25">
      <c r="A3191" s="177"/>
      <c r="B3191" s="236"/>
      <c r="C3191" s="254"/>
      <c r="D3191" s="235"/>
      <c r="E3191" s="309"/>
      <c r="F3191" s="133"/>
      <c r="G3191" s="133"/>
      <c r="H3191" s="184"/>
      <c r="I3191" s="186" t="s">
        <v>28</v>
      </c>
      <c r="J3191" s="359">
        <f>J3153</f>
        <v>0</v>
      </c>
      <c r="K3191" s="360"/>
      <c r="L3191" s="167"/>
    </row>
    <row r="3192" spans="1:12" s="5" customFormat="1" ht="7.5" customHeight="1" x14ac:dyDescent="0.25">
      <c r="A3192" s="177"/>
      <c r="B3192" s="236"/>
      <c r="C3192" s="254"/>
      <c r="D3192" s="235"/>
      <c r="E3192" s="309"/>
      <c r="F3192" s="133"/>
      <c r="G3192" s="133"/>
      <c r="H3192" s="184"/>
      <c r="I3192" s="186"/>
      <c r="J3192" s="190"/>
      <c r="K3192" s="190"/>
      <c r="L3192" s="167"/>
    </row>
    <row r="3193" spans="1:12" ht="7.5" customHeight="1" x14ac:dyDescent="0.25">
      <c r="A3193" s="1"/>
      <c r="I3193" s="3"/>
      <c r="J3193" s="3"/>
    </row>
    <row r="3194" spans="1:12" s="5" customFormat="1" ht="16.5" customHeight="1" x14ac:dyDescent="0.3">
      <c r="A3194" s="4"/>
      <c r="B3194" s="195" t="s">
        <v>0</v>
      </c>
      <c r="C3194" s="237"/>
      <c r="D3194" s="270" t="s">
        <v>1</v>
      </c>
      <c r="E3194" s="315">
        <f>E3080+1</f>
        <v>22090029</v>
      </c>
      <c r="G3194" s="6" t="s">
        <v>2</v>
      </c>
      <c r="H3194" s="387" t="s">
        <v>37</v>
      </c>
      <c r="I3194" s="387"/>
      <c r="J3194" s="387"/>
      <c r="K3194" s="388"/>
      <c r="L3194" s="7"/>
    </row>
    <row r="3195" spans="1:12" s="5" customFormat="1" ht="7.5" customHeight="1" x14ac:dyDescent="0.3">
      <c r="A3195" s="4"/>
      <c r="B3195" s="196"/>
      <c r="C3195" s="238"/>
      <c r="D3195" s="255"/>
      <c r="E3195" s="290"/>
      <c r="F3195" s="391" t="s">
        <v>3</v>
      </c>
      <c r="G3195" s="8"/>
      <c r="H3195" s="389"/>
      <c r="I3195" s="389"/>
      <c r="J3195" s="389"/>
      <c r="K3195" s="390"/>
      <c r="L3195" s="7"/>
    </row>
    <row r="3196" spans="1:12" s="5" customFormat="1" ht="16.5" customHeight="1" x14ac:dyDescent="0.3">
      <c r="A3196" s="4"/>
      <c r="B3196" s="195" t="s">
        <v>4</v>
      </c>
      <c r="C3196" s="237"/>
      <c r="D3196" s="392">
        <v>44827</v>
      </c>
      <c r="E3196" s="393"/>
      <c r="F3196" s="391"/>
      <c r="G3196" s="9"/>
      <c r="H3196" s="394" t="s">
        <v>100</v>
      </c>
      <c r="I3196" s="394"/>
      <c r="J3196" s="394"/>
      <c r="K3196" s="395"/>
      <c r="L3196" s="9"/>
    </row>
    <row r="3197" spans="1:12" s="5" customFormat="1" ht="7.5" customHeight="1" x14ac:dyDescent="0.3">
      <c r="A3197" s="4"/>
      <c r="B3197" s="196"/>
      <c r="C3197" s="238"/>
      <c r="D3197" s="255"/>
      <c r="E3197" s="290"/>
      <c r="F3197" s="391"/>
      <c r="G3197" s="9"/>
      <c r="H3197" s="396" t="s">
        <v>32</v>
      </c>
      <c r="I3197" s="396"/>
      <c r="J3197" s="396"/>
      <c r="K3197" s="397"/>
      <c r="L3197" s="10"/>
    </row>
    <row r="3198" spans="1:12" s="5" customFormat="1" ht="16.5" customHeight="1" x14ac:dyDescent="0.4">
      <c r="A3198" s="4"/>
      <c r="B3198" s="195" t="s">
        <v>5</v>
      </c>
      <c r="C3198" s="237"/>
      <c r="D3198" s="271" t="s">
        <v>163</v>
      </c>
      <c r="E3198" s="289"/>
      <c r="F3198" s="11"/>
      <c r="G3198" s="12"/>
      <c r="H3198" s="398"/>
      <c r="I3198" s="398"/>
      <c r="J3198" s="398"/>
      <c r="K3198" s="399"/>
      <c r="L3198" s="10"/>
    </row>
    <row r="3199" spans="1:12" s="5" customFormat="1" ht="7.5" customHeight="1" x14ac:dyDescent="0.45">
      <c r="A3199" s="4"/>
      <c r="B3199" s="197"/>
      <c r="C3199" s="239"/>
      <c r="D3199" s="259"/>
      <c r="E3199" s="291"/>
      <c r="F3199" s="13"/>
      <c r="I3199" s="14"/>
      <c r="J3199" s="14"/>
      <c r="K3199" s="15"/>
    </row>
    <row r="3200" spans="1:12" s="5" customFormat="1" ht="14.25" thickBot="1" x14ac:dyDescent="0.3">
      <c r="A3200" s="4"/>
      <c r="B3200" s="198" t="s">
        <v>6</v>
      </c>
      <c r="C3200" s="198" t="s">
        <v>7</v>
      </c>
      <c r="D3200" s="272" t="s">
        <v>8</v>
      </c>
      <c r="E3200" s="260"/>
      <c r="F3200" s="17" t="s">
        <v>9</v>
      </c>
      <c r="G3200" s="18"/>
      <c r="H3200" s="16" t="s">
        <v>10</v>
      </c>
      <c r="I3200" s="19" t="s">
        <v>11</v>
      </c>
      <c r="J3200" s="19" t="s">
        <v>12</v>
      </c>
      <c r="K3200" s="20" t="s">
        <v>13</v>
      </c>
      <c r="L3200" s="21"/>
    </row>
    <row r="3201" spans="1:12" s="5" customFormat="1" ht="9.9499999999999993" customHeight="1" thickTop="1" x14ac:dyDescent="0.25">
      <c r="A3201" s="4"/>
      <c r="B3201" s="199"/>
      <c r="C3201" s="240"/>
      <c r="D3201" s="273"/>
      <c r="E3201" s="261"/>
      <c r="F3201" s="23"/>
      <c r="G3201" s="24"/>
      <c r="H3201" s="22"/>
      <c r="I3201" s="25"/>
      <c r="J3201" s="25"/>
      <c r="K3201" s="26"/>
      <c r="L3201" s="21"/>
    </row>
    <row r="3202" spans="1:12" s="5" customFormat="1" ht="14.1" customHeight="1" x14ac:dyDescent="0.25">
      <c r="A3202" s="27">
        <v>1</v>
      </c>
      <c r="B3202" s="200">
        <v>288</v>
      </c>
      <c r="C3202" s="200" t="s">
        <v>159</v>
      </c>
      <c r="D3202" s="274">
        <v>2</v>
      </c>
      <c r="E3202" s="322" t="s">
        <v>158</v>
      </c>
      <c r="F3202" s="28"/>
      <c r="G3202" s="29"/>
      <c r="H3202" s="30">
        <v>11900</v>
      </c>
      <c r="I3202" s="31">
        <v>0.13</v>
      </c>
      <c r="J3202" s="31"/>
      <c r="K3202" s="32">
        <f t="shared" ref="K3202:K3217" si="1490">(B3202*H3202-((B3202*H3202)*I3202))-((B3202*H3202-((B3202*H3202)*I3202))*J3202)</f>
        <v>2981664</v>
      </c>
      <c r="L3202" s="21"/>
    </row>
    <row r="3203" spans="1:12" s="5" customFormat="1" ht="14.1" customHeight="1" x14ac:dyDescent="0.25">
      <c r="A3203" s="27">
        <v>2</v>
      </c>
      <c r="B3203" s="200">
        <v>216</v>
      </c>
      <c r="C3203" s="200" t="s">
        <v>159</v>
      </c>
      <c r="D3203" s="274">
        <v>3</v>
      </c>
      <c r="E3203" s="322" t="s">
        <v>157</v>
      </c>
      <c r="F3203" s="28"/>
      <c r="G3203" s="29"/>
      <c r="H3203" s="30">
        <v>23000</v>
      </c>
      <c r="I3203" s="31">
        <v>0.13</v>
      </c>
      <c r="J3203" s="31"/>
      <c r="K3203" s="32">
        <f t="shared" si="1490"/>
        <v>4322160</v>
      </c>
      <c r="L3203" s="21"/>
    </row>
    <row r="3204" spans="1:12" s="5" customFormat="1" ht="14.1" customHeight="1" x14ac:dyDescent="0.25">
      <c r="A3204" s="27">
        <v>3</v>
      </c>
      <c r="B3204" s="200">
        <v>96</v>
      </c>
      <c r="C3204" s="200" t="s">
        <v>159</v>
      </c>
      <c r="D3204" s="274">
        <v>2</v>
      </c>
      <c r="E3204" s="322" t="s">
        <v>164</v>
      </c>
      <c r="F3204" s="28"/>
      <c r="G3204" s="29"/>
      <c r="H3204" s="30">
        <v>28700</v>
      </c>
      <c r="I3204" s="31">
        <v>0.13</v>
      </c>
      <c r="J3204" s="31"/>
      <c r="K3204" s="32">
        <f t="shared" si="1490"/>
        <v>2397024</v>
      </c>
      <c r="L3204" s="21"/>
    </row>
    <row r="3205" spans="1:12" s="5" customFormat="1" ht="14.1" customHeight="1" x14ac:dyDescent="0.25">
      <c r="A3205" s="27">
        <v>4</v>
      </c>
      <c r="B3205" s="200">
        <v>15</v>
      </c>
      <c r="C3205" s="200" t="s">
        <v>67</v>
      </c>
      <c r="D3205" s="274"/>
      <c r="E3205" s="322" t="s">
        <v>166</v>
      </c>
      <c r="F3205" s="28"/>
      <c r="G3205" s="29"/>
      <c r="H3205" s="30">
        <v>58200</v>
      </c>
      <c r="I3205" s="31">
        <v>0.13</v>
      </c>
      <c r="J3205" s="31"/>
      <c r="K3205" s="32">
        <f t="shared" si="1490"/>
        <v>759510</v>
      </c>
      <c r="L3205" s="21"/>
    </row>
    <row r="3206" spans="1:12" s="5" customFormat="1" ht="14.1" customHeight="1" x14ac:dyDescent="0.25">
      <c r="A3206" s="27">
        <v>5</v>
      </c>
      <c r="B3206" s="200">
        <v>15</v>
      </c>
      <c r="C3206" s="200" t="s">
        <v>67</v>
      </c>
      <c r="D3206" s="274"/>
      <c r="E3206" s="322" t="s">
        <v>168</v>
      </c>
      <c r="F3206" s="28"/>
      <c r="G3206" s="29"/>
      <c r="H3206" s="30">
        <v>58800</v>
      </c>
      <c r="I3206" s="31">
        <v>0.13</v>
      </c>
      <c r="J3206" s="31"/>
      <c r="K3206" s="32">
        <f t="shared" si="1490"/>
        <v>767340</v>
      </c>
      <c r="L3206" s="21"/>
    </row>
    <row r="3207" spans="1:12" s="5" customFormat="1" ht="14.1" customHeight="1" x14ac:dyDescent="0.25">
      <c r="A3207" s="27">
        <v>6</v>
      </c>
      <c r="B3207" s="200">
        <v>15</v>
      </c>
      <c r="C3207" s="200" t="s">
        <v>67</v>
      </c>
      <c r="D3207" s="274"/>
      <c r="E3207" s="322" t="s">
        <v>167</v>
      </c>
      <c r="F3207" s="28"/>
      <c r="G3207" s="29"/>
      <c r="H3207" s="30">
        <v>81600</v>
      </c>
      <c r="I3207" s="31">
        <v>0.13</v>
      </c>
      <c r="J3207" s="31"/>
      <c r="K3207" s="32">
        <f t="shared" si="1490"/>
        <v>1064880</v>
      </c>
      <c r="L3207" s="21"/>
    </row>
    <row r="3208" spans="1:12" s="5" customFormat="1" ht="14.1" customHeight="1" x14ac:dyDescent="0.25">
      <c r="A3208" s="27">
        <v>7</v>
      </c>
      <c r="B3208" s="200">
        <v>15</v>
      </c>
      <c r="C3208" s="200" t="s">
        <v>67</v>
      </c>
      <c r="D3208" s="274"/>
      <c r="E3208" s="324" t="s">
        <v>165</v>
      </c>
      <c r="F3208" s="28"/>
      <c r="G3208" s="29"/>
      <c r="H3208" s="30">
        <v>84000</v>
      </c>
      <c r="I3208" s="31">
        <v>0.13</v>
      </c>
      <c r="J3208" s="31"/>
      <c r="K3208" s="32">
        <f t="shared" si="1490"/>
        <v>1096200</v>
      </c>
      <c r="L3208" s="21"/>
    </row>
    <row r="3209" spans="1:12" s="5" customFormat="1" ht="14.1" customHeight="1" x14ac:dyDescent="0.25">
      <c r="A3209" s="27">
        <v>8</v>
      </c>
      <c r="B3209" s="200"/>
      <c r="C3209" s="200"/>
      <c r="D3209" s="274"/>
      <c r="E3209" s="293"/>
      <c r="F3209" s="28"/>
      <c r="G3209" s="29"/>
      <c r="H3209" s="30"/>
      <c r="I3209" s="31"/>
      <c r="J3209" s="31"/>
      <c r="K3209" s="32">
        <f t="shared" si="1490"/>
        <v>0</v>
      </c>
      <c r="L3209" s="21"/>
    </row>
    <row r="3210" spans="1:12" s="5" customFormat="1" ht="14.1" customHeight="1" x14ac:dyDescent="0.25">
      <c r="A3210" s="27">
        <v>9</v>
      </c>
      <c r="B3210" s="200"/>
      <c r="C3210" s="200"/>
      <c r="D3210" s="274"/>
      <c r="E3210" s="292"/>
      <c r="F3210" s="28"/>
      <c r="G3210" s="29"/>
      <c r="H3210" s="30"/>
      <c r="I3210" s="31"/>
      <c r="J3210" s="31"/>
      <c r="K3210" s="32">
        <f t="shared" si="1490"/>
        <v>0</v>
      </c>
      <c r="L3210" s="21"/>
    </row>
    <row r="3211" spans="1:12" s="5" customFormat="1" ht="14.1" customHeight="1" x14ac:dyDescent="0.25">
      <c r="A3211" s="27">
        <v>10</v>
      </c>
      <c r="B3211" s="200"/>
      <c r="C3211" s="200"/>
      <c r="D3211" s="274"/>
      <c r="E3211" s="292"/>
      <c r="F3211" s="28"/>
      <c r="G3211" s="29"/>
      <c r="H3211" s="30"/>
      <c r="I3211" s="31"/>
      <c r="J3211" s="31"/>
      <c r="K3211" s="32">
        <f t="shared" si="1490"/>
        <v>0</v>
      </c>
      <c r="L3211" s="21"/>
    </row>
    <row r="3212" spans="1:12" s="5" customFormat="1" ht="14.1" customHeight="1" x14ac:dyDescent="0.25">
      <c r="A3212" s="27">
        <v>11</v>
      </c>
      <c r="B3212" s="200"/>
      <c r="C3212" s="200"/>
      <c r="D3212" s="274"/>
      <c r="E3212" s="292"/>
      <c r="F3212" s="28"/>
      <c r="G3212" s="29"/>
      <c r="H3212" s="30"/>
      <c r="I3212" s="31"/>
      <c r="J3212" s="31"/>
      <c r="K3212" s="32">
        <f t="shared" si="1490"/>
        <v>0</v>
      </c>
      <c r="L3212" s="21"/>
    </row>
    <row r="3213" spans="1:12" s="5" customFormat="1" ht="14.1" customHeight="1" x14ac:dyDescent="0.25">
      <c r="A3213" s="27">
        <v>12</v>
      </c>
      <c r="B3213" s="200"/>
      <c r="C3213" s="200"/>
      <c r="D3213" s="274"/>
      <c r="E3213" s="292"/>
      <c r="F3213" s="28"/>
      <c r="G3213" s="29"/>
      <c r="H3213" s="30"/>
      <c r="I3213" s="31"/>
      <c r="J3213" s="31"/>
      <c r="K3213" s="32">
        <f t="shared" si="1490"/>
        <v>0</v>
      </c>
      <c r="L3213" s="21"/>
    </row>
    <row r="3214" spans="1:12" s="5" customFormat="1" ht="14.1" customHeight="1" x14ac:dyDescent="0.25">
      <c r="A3214" s="27">
        <v>13</v>
      </c>
      <c r="B3214" s="200"/>
      <c r="C3214" s="200"/>
      <c r="D3214" s="274"/>
      <c r="E3214" s="292"/>
      <c r="F3214" s="28"/>
      <c r="G3214" s="29"/>
      <c r="H3214" s="30"/>
      <c r="I3214" s="31"/>
      <c r="J3214" s="31"/>
      <c r="K3214" s="32">
        <f t="shared" si="1490"/>
        <v>0</v>
      </c>
      <c r="L3214" s="21"/>
    </row>
    <row r="3215" spans="1:12" s="5" customFormat="1" ht="14.1" customHeight="1" x14ac:dyDescent="0.25">
      <c r="A3215" s="27">
        <v>14</v>
      </c>
      <c r="B3215" s="200"/>
      <c r="C3215" s="200"/>
      <c r="D3215" s="274"/>
      <c r="E3215" s="292"/>
      <c r="F3215" s="28"/>
      <c r="G3215" s="29"/>
      <c r="H3215" s="30"/>
      <c r="I3215" s="31"/>
      <c r="J3215" s="31"/>
      <c r="K3215" s="32">
        <f t="shared" si="1490"/>
        <v>0</v>
      </c>
      <c r="L3215" s="21"/>
    </row>
    <row r="3216" spans="1:12" s="5" customFormat="1" ht="14.1" customHeight="1" x14ac:dyDescent="0.25">
      <c r="A3216" s="27">
        <v>15</v>
      </c>
      <c r="B3216" s="200"/>
      <c r="C3216" s="200"/>
      <c r="D3216" s="274"/>
      <c r="E3216" s="292"/>
      <c r="F3216" s="28"/>
      <c r="G3216" s="29"/>
      <c r="H3216" s="30"/>
      <c r="I3216" s="31"/>
      <c r="J3216" s="31"/>
      <c r="K3216" s="32">
        <f t="shared" si="1490"/>
        <v>0</v>
      </c>
      <c r="L3216" s="21"/>
    </row>
    <row r="3217" spans="1:12" s="5" customFormat="1" ht="14.1" customHeight="1" x14ac:dyDescent="0.25">
      <c r="A3217" s="27">
        <v>16</v>
      </c>
      <c r="B3217" s="200"/>
      <c r="C3217" s="200"/>
      <c r="D3217" s="274"/>
      <c r="E3217" s="293"/>
      <c r="F3217" s="28"/>
      <c r="G3217" s="29"/>
      <c r="H3217" s="30"/>
      <c r="I3217" s="31"/>
      <c r="J3217" s="31"/>
      <c r="K3217" s="32">
        <f t="shared" si="1490"/>
        <v>0</v>
      </c>
      <c r="L3217" s="21"/>
    </row>
    <row r="3218" spans="1:12" s="5" customFormat="1" ht="9.9499999999999993" customHeight="1" x14ac:dyDescent="0.25">
      <c r="A3218" s="4"/>
      <c r="B3218" s="201"/>
      <c r="C3218" s="201"/>
      <c r="D3218" s="275"/>
      <c r="E3218" s="294"/>
      <c r="F3218" s="33"/>
      <c r="G3218" s="34"/>
      <c r="H3218" s="35"/>
      <c r="I3218" s="36"/>
      <c r="J3218" s="36"/>
      <c r="K3218" s="37"/>
      <c r="L3218" s="21"/>
    </row>
    <row r="3219" spans="1:12" s="5" customFormat="1" ht="5.0999999999999996" customHeight="1" x14ac:dyDescent="0.25">
      <c r="A3219" s="4"/>
      <c r="B3219" s="202"/>
      <c r="C3219" s="202"/>
      <c r="D3219" s="207"/>
      <c r="E3219" s="295"/>
      <c r="F3219" s="38"/>
      <c r="G3219" s="38"/>
      <c r="H3219" s="38"/>
      <c r="I3219" s="39"/>
      <c r="J3219" s="400"/>
      <c r="K3219" s="394"/>
    </row>
    <row r="3220" spans="1:12" s="5" customFormat="1" ht="16.5" customHeight="1" x14ac:dyDescent="0.3">
      <c r="A3220" s="4"/>
      <c r="B3220" s="203"/>
      <c r="C3220" s="203"/>
      <c r="D3220" s="259"/>
      <c r="E3220" s="291"/>
      <c r="I3220" s="40" t="s">
        <v>14</v>
      </c>
      <c r="J3220" s="401">
        <f>SUM(K3202:K3217)</f>
        <v>13388778</v>
      </c>
      <c r="K3220" s="402"/>
      <c r="L3220" s="21"/>
    </row>
    <row r="3221" spans="1:12" s="5" customFormat="1" ht="5.0999999999999996" customHeight="1" x14ac:dyDescent="0.3">
      <c r="A3221" s="4"/>
      <c r="B3221" s="203"/>
      <c r="C3221" s="203"/>
      <c r="D3221" s="259"/>
      <c r="E3221" s="291"/>
      <c r="I3221" s="41"/>
      <c r="J3221" s="403"/>
      <c r="K3221" s="403"/>
    </row>
    <row r="3222" spans="1:12" s="5" customFormat="1" ht="16.5" customHeight="1" x14ac:dyDescent="0.3">
      <c r="A3222" s="4"/>
      <c r="B3222" s="203"/>
      <c r="C3222" s="203"/>
      <c r="D3222" s="259"/>
      <c r="E3222" s="291"/>
      <c r="I3222" s="40" t="s">
        <v>15</v>
      </c>
      <c r="J3222" s="42"/>
      <c r="K3222" s="43">
        <f>J3220*J3222</f>
        <v>0</v>
      </c>
      <c r="L3222" s="44"/>
    </row>
    <row r="3223" spans="1:12" s="5" customFormat="1" ht="5.0999999999999996" customHeight="1" x14ac:dyDescent="0.3">
      <c r="A3223" s="4"/>
      <c r="B3223" s="203"/>
      <c r="C3223" s="203"/>
      <c r="D3223" s="259"/>
      <c r="E3223" s="291"/>
      <c r="I3223" s="41"/>
      <c r="J3223" s="394"/>
      <c r="K3223" s="394"/>
    </row>
    <row r="3224" spans="1:12" s="5" customFormat="1" ht="16.5" customHeight="1" x14ac:dyDescent="0.3">
      <c r="A3224" s="4"/>
      <c r="B3224" s="204" t="s">
        <v>16</v>
      </c>
      <c r="C3224" s="204"/>
      <c r="D3224" s="259"/>
      <c r="E3224" s="291" t="s">
        <v>17</v>
      </c>
      <c r="I3224" s="40" t="s">
        <v>27</v>
      </c>
      <c r="J3224" s="404">
        <f>((J3220/1.11)+(K3222/1.11))*11%</f>
        <v>1326815.8378378376</v>
      </c>
      <c r="K3224" s="405"/>
      <c r="L3224" s="45"/>
    </row>
    <row r="3225" spans="1:12" s="5" customFormat="1" ht="5.0999999999999996" customHeight="1" x14ac:dyDescent="0.3">
      <c r="A3225" s="4"/>
      <c r="B3225" s="203"/>
      <c r="C3225" s="203"/>
      <c r="D3225" s="259"/>
      <c r="E3225" s="291"/>
      <c r="I3225" s="41"/>
      <c r="J3225" s="394"/>
      <c r="K3225" s="394"/>
    </row>
    <row r="3226" spans="1:12" s="5" customFormat="1" ht="16.5" customHeight="1" x14ac:dyDescent="0.3">
      <c r="A3226" s="4"/>
      <c r="B3226" s="205"/>
      <c r="C3226" s="241"/>
      <c r="D3226" s="259"/>
      <c r="E3226" s="291"/>
      <c r="I3226" s="40" t="s">
        <v>18</v>
      </c>
      <c r="J3226" s="46"/>
      <c r="K3226" s="47">
        <f>J3220-K3222</f>
        <v>13388778</v>
      </c>
      <c r="L3226" s="45"/>
    </row>
    <row r="3227" spans="1:12" s="5" customFormat="1" ht="7.5" customHeight="1" x14ac:dyDescent="0.25">
      <c r="A3227" s="48"/>
      <c r="B3227" s="206"/>
      <c r="C3227" s="206"/>
      <c r="D3227" s="207"/>
      <c r="E3227" s="296"/>
      <c r="F3227" s="320"/>
      <c r="I3227" s="76"/>
      <c r="J3227" s="77"/>
      <c r="K3227" s="320"/>
      <c r="L3227" s="38"/>
    </row>
    <row r="3228" spans="1:12" s="5" customFormat="1" ht="13.5" customHeight="1" x14ac:dyDescent="0.25">
      <c r="A3228" s="4"/>
      <c r="B3228" s="207" t="s">
        <v>19</v>
      </c>
      <c r="C3228" s="206"/>
      <c r="D3228" s="207"/>
      <c r="E3228" s="291"/>
      <c r="H3228" s="180"/>
      <c r="I3228" s="181" t="s">
        <v>29</v>
      </c>
      <c r="J3228" s="406" t="s">
        <v>162</v>
      </c>
      <c r="K3228" s="407"/>
    </row>
    <row r="3229" spans="1:12" s="5" customFormat="1" ht="13.5" customHeight="1" x14ac:dyDescent="0.25">
      <c r="A3229" s="48"/>
      <c r="B3229" s="208"/>
      <c r="C3229" s="242"/>
      <c r="D3229" s="207"/>
      <c r="E3229" s="291"/>
      <c r="H3229" s="180"/>
      <c r="I3229" s="182" t="s">
        <v>28</v>
      </c>
      <c r="J3229" s="406"/>
      <c r="K3229" s="407"/>
      <c r="L3229" s="38"/>
    </row>
    <row r="3230" spans="1:12" s="5" customFormat="1" ht="7.5" customHeight="1" x14ac:dyDescent="0.25">
      <c r="A3230" s="48"/>
      <c r="B3230" s="208"/>
      <c r="C3230" s="242"/>
      <c r="D3230" s="207"/>
      <c r="E3230" s="291"/>
      <c r="H3230" s="180"/>
      <c r="I3230" s="182"/>
      <c r="J3230" s="183"/>
      <c r="K3230" s="183"/>
      <c r="L3230" s="38"/>
    </row>
    <row r="3231" spans="1:12" ht="7.5" customHeight="1" x14ac:dyDescent="0.25">
      <c r="A3231" s="78"/>
      <c r="B3231" s="209"/>
      <c r="C3231" s="209"/>
      <c r="D3231" s="262"/>
      <c r="E3231" s="297"/>
      <c r="F3231" s="79"/>
      <c r="G3231" s="79"/>
      <c r="H3231" s="79"/>
      <c r="I3231" s="80"/>
      <c r="J3231" s="80"/>
      <c r="K3231" s="79"/>
      <c r="L3231" s="79"/>
    </row>
    <row r="3232" spans="1:12" s="5" customFormat="1" ht="16.5" customHeight="1" x14ac:dyDescent="0.3">
      <c r="A3232" s="81"/>
      <c r="B3232" s="210" t="s">
        <v>0</v>
      </c>
      <c r="C3232" s="243"/>
      <c r="D3232" s="276" t="str">
        <f>D3194</f>
        <v>AM</v>
      </c>
      <c r="E3232" s="316">
        <f>E3194</f>
        <v>22090029</v>
      </c>
      <c r="F3232" s="82"/>
      <c r="G3232" s="83" t="s">
        <v>2</v>
      </c>
      <c r="H3232" s="408" t="str">
        <f>H3194</f>
        <v>CV TRINITY CENTRAAL</v>
      </c>
      <c r="I3232" s="408"/>
      <c r="J3232" s="408"/>
      <c r="K3232" s="409"/>
      <c r="L3232" s="84"/>
    </row>
    <row r="3233" spans="1:12" s="5" customFormat="1" ht="7.5" customHeight="1" x14ac:dyDescent="0.3">
      <c r="A3233" s="81"/>
      <c r="B3233" s="211"/>
      <c r="C3233" s="244"/>
      <c r="D3233" s="256"/>
      <c r="E3233" s="299"/>
      <c r="F3233" s="412" t="s">
        <v>3</v>
      </c>
      <c r="G3233" s="85"/>
      <c r="H3233" s="410"/>
      <c r="I3233" s="410"/>
      <c r="J3233" s="410"/>
      <c r="K3233" s="411"/>
      <c r="L3233" s="84"/>
    </row>
    <row r="3234" spans="1:12" s="5" customFormat="1" ht="16.5" customHeight="1" x14ac:dyDescent="0.3">
      <c r="A3234" s="81"/>
      <c r="B3234" s="210" t="s">
        <v>4</v>
      </c>
      <c r="C3234" s="243"/>
      <c r="D3234" s="413">
        <f>D3196</f>
        <v>44827</v>
      </c>
      <c r="E3234" s="414"/>
      <c r="F3234" s="412"/>
      <c r="G3234" s="86"/>
      <c r="H3234" s="415" t="str">
        <f>H3196</f>
        <v xml:space="preserve"> </v>
      </c>
      <c r="I3234" s="415"/>
      <c r="J3234" s="415"/>
      <c r="K3234" s="416"/>
      <c r="L3234" s="86"/>
    </row>
    <row r="3235" spans="1:12" s="5" customFormat="1" ht="7.5" customHeight="1" x14ac:dyDescent="0.3">
      <c r="A3235" s="81"/>
      <c r="B3235" s="211"/>
      <c r="C3235" s="244"/>
      <c r="D3235" s="256"/>
      <c r="E3235" s="299"/>
      <c r="F3235" s="412"/>
      <c r="G3235" s="86"/>
      <c r="H3235" s="417" t="str">
        <f>H3197</f>
        <v>PURWOKERTO</v>
      </c>
      <c r="I3235" s="417"/>
      <c r="J3235" s="417"/>
      <c r="K3235" s="418"/>
      <c r="L3235" s="87"/>
    </row>
    <row r="3236" spans="1:12" s="5" customFormat="1" ht="16.5" customHeight="1" x14ac:dyDescent="0.4">
      <c r="A3236" s="81"/>
      <c r="B3236" s="210" t="s">
        <v>5</v>
      </c>
      <c r="C3236" s="243"/>
      <c r="D3236" s="277" t="str">
        <f>D3198</f>
        <v>KO 1658</v>
      </c>
      <c r="E3236" s="298"/>
      <c r="F3236" s="88"/>
      <c r="G3236" s="89"/>
      <c r="H3236" s="419"/>
      <c r="I3236" s="419"/>
      <c r="J3236" s="419"/>
      <c r="K3236" s="420"/>
      <c r="L3236" s="87"/>
    </row>
    <row r="3237" spans="1:12" s="5" customFormat="1" ht="7.5" customHeight="1" x14ac:dyDescent="0.45">
      <c r="A3237" s="81"/>
      <c r="B3237" s="212"/>
      <c r="C3237" s="245"/>
      <c r="D3237" s="263"/>
      <c r="E3237" s="300"/>
      <c r="F3237" s="90"/>
      <c r="G3237" s="82"/>
      <c r="H3237" s="82"/>
      <c r="I3237" s="91"/>
      <c r="J3237" s="91"/>
      <c r="K3237" s="92"/>
      <c r="L3237" s="82"/>
    </row>
    <row r="3238" spans="1:12" s="5" customFormat="1" ht="14.25" thickBot="1" x14ac:dyDescent="0.3">
      <c r="A3238" s="81"/>
      <c r="B3238" s="213" t="s">
        <v>6</v>
      </c>
      <c r="C3238" s="213" t="s">
        <v>7</v>
      </c>
      <c r="D3238" s="278" t="s">
        <v>8</v>
      </c>
      <c r="E3238" s="264"/>
      <c r="F3238" s="94" t="s">
        <v>9</v>
      </c>
      <c r="G3238" s="95"/>
      <c r="H3238" s="93" t="s">
        <v>10</v>
      </c>
      <c r="I3238" s="96" t="s">
        <v>11</v>
      </c>
      <c r="J3238" s="96" t="s">
        <v>12</v>
      </c>
      <c r="K3238" s="97" t="s">
        <v>13</v>
      </c>
      <c r="L3238" s="98"/>
    </row>
    <row r="3239" spans="1:12" s="5" customFormat="1" ht="9.9499999999999993" customHeight="1" thickTop="1" x14ac:dyDescent="0.25">
      <c r="A3239" s="81"/>
      <c r="B3239" s="214"/>
      <c r="C3239" s="246"/>
      <c r="D3239" s="279"/>
      <c r="E3239" s="265"/>
      <c r="F3239" s="100"/>
      <c r="G3239" s="101"/>
      <c r="H3239" s="99"/>
      <c r="I3239" s="102"/>
      <c r="J3239" s="102"/>
      <c r="K3239" s="103"/>
      <c r="L3239" s="98"/>
    </row>
    <row r="3240" spans="1:12" s="5" customFormat="1" ht="14.1" customHeight="1" x14ac:dyDescent="0.25">
      <c r="A3240" s="104">
        <v>1</v>
      </c>
      <c r="B3240" s="192">
        <f t="shared" ref="B3240:D3240" si="1491">B3202</f>
        <v>288</v>
      </c>
      <c r="C3240" s="192" t="str">
        <f t="shared" si="1491"/>
        <v>SET</v>
      </c>
      <c r="D3240" s="280">
        <f t="shared" si="1491"/>
        <v>2</v>
      </c>
      <c r="E3240" s="301" t="str">
        <f>E3202</f>
        <v>CRAYON / OIL PASTEL JOYKO OP-12S PP CASE SEA WORLD</v>
      </c>
      <c r="F3240" s="105"/>
      <c r="G3240" s="106"/>
      <c r="H3240" s="107">
        <f t="shared" ref="H3240:J3240" si="1492">H3202</f>
        <v>11900</v>
      </c>
      <c r="I3240" s="108">
        <f t="shared" si="1492"/>
        <v>0.13</v>
      </c>
      <c r="J3240" s="108">
        <f t="shared" si="1492"/>
        <v>0</v>
      </c>
      <c r="K3240" s="109">
        <f t="shared" ref="K3240:K3255" si="1493">(B3240*H3240-((B3240*H3240)*I3240))-((B3240*H3240-((B3240*H3240)*I3240))*J3240)</f>
        <v>2981664</v>
      </c>
      <c r="L3240" s="98"/>
    </row>
    <row r="3241" spans="1:12" s="5" customFormat="1" ht="14.1" customHeight="1" x14ac:dyDescent="0.25">
      <c r="A3241" s="104">
        <v>2</v>
      </c>
      <c r="B3241" s="192">
        <f t="shared" ref="B3241:E3241" si="1494">B3203</f>
        <v>216</v>
      </c>
      <c r="C3241" s="192" t="str">
        <f t="shared" si="1494"/>
        <v>SET</v>
      </c>
      <c r="D3241" s="280">
        <f t="shared" si="1494"/>
        <v>3</v>
      </c>
      <c r="E3241" s="301" t="str">
        <f t="shared" si="1494"/>
        <v>CRAYON / OIL PASTEL JOYKO OP-18S PP CASE SEA WORLD</v>
      </c>
      <c r="F3241" s="105"/>
      <c r="G3241" s="106"/>
      <c r="H3241" s="107">
        <f t="shared" ref="H3241:J3241" si="1495">H3203</f>
        <v>23000</v>
      </c>
      <c r="I3241" s="108">
        <f t="shared" si="1495"/>
        <v>0.13</v>
      </c>
      <c r="J3241" s="108">
        <f t="shared" si="1495"/>
        <v>0</v>
      </c>
      <c r="K3241" s="109">
        <f t="shared" si="1493"/>
        <v>4322160</v>
      </c>
      <c r="L3241" s="98"/>
    </row>
    <row r="3242" spans="1:12" s="5" customFormat="1" ht="14.1" customHeight="1" x14ac:dyDescent="0.25">
      <c r="A3242" s="104">
        <v>3</v>
      </c>
      <c r="B3242" s="192">
        <f t="shared" ref="B3242:E3242" si="1496">B3204</f>
        <v>96</v>
      </c>
      <c r="C3242" s="192" t="str">
        <f t="shared" si="1496"/>
        <v>SET</v>
      </c>
      <c r="D3242" s="280">
        <f t="shared" si="1496"/>
        <v>2</v>
      </c>
      <c r="E3242" s="301" t="str">
        <f t="shared" si="1496"/>
        <v>CRAYON / OIL PASTEL JOYKO OP-24S PP CASE SEA WORLD</v>
      </c>
      <c r="F3242" s="105"/>
      <c r="G3242" s="106"/>
      <c r="H3242" s="107">
        <f t="shared" ref="H3242:J3242" si="1497">H3204</f>
        <v>28700</v>
      </c>
      <c r="I3242" s="108">
        <f t="shared" si="1497"/>
        <v>0.13</v>
      </c>
      <c r="J3242" s="108">
        <f t="shared" si="1497"/>
        <v>0</v>
      </c>
      <c r="K3242" s="109">
        <f t="shared" si="1493"/>
        <v>2397024</v>
      </c>
      <c r="L3242" s="98"/>
    </row>
    <row r="3243" spans="1:12" s="5" customFormat="1" ht="14.1" customHeight="1" x14ac:dyDescent="0.25">
      <c r="A3243" s="104">
        <v>4</v>
      </c>
      <c r="B3243" s="192">
        <f t="shared" ref="B3243:E3243" si="1498">B3205</f>
        <v>15</v>
      </c>
      <c r="C3243" s="192" t="str">
        <f t="shared" si="1498"/>
        <v>LS</v>
      </c>
      <c r="D3243" s="280">
        <f t="shared" si="1498"/>
        <v>0</v>
      </c>
      <c r="E3243" s="301" t="str">
        <f t="shared" si="1498"/>
        <v>CORRECTION TAPE KENKO CT-202N</v>
      </c>
      <c r="F3243" s="105"/>
      <c r="G3243" s="106"/>
      <c r="H3243" s="107">
        <f t="shared" ref="H3243:J3243" si="1499">H3205</f>
        <v>58200</v>
      </c>
      <c r="I3243" s="108">
        <f t="shared" si="1499"/>
        <v>0.13</v>
      </c>
      <c r="J3243" s="108">
        <f t="shared" si="1499"/>
        <v>0</v>
      </c>
      <c r="K3243" s="109">
        <f t="shared" si="1493"/>
        <v>759510</v>
      </c>
      <c r="L3243" s="98"/>
    </row>
    <row r="3244" spans="1:12" s="5" customFormat="1" ht="14.1" customHeight="1" x14ac:dyDescent="0.25">
      <c r="A3244" s="104">
        <v>5</v>
      </c>
      <c r="B3244" s="192">
        <f t="shared" ref="B3244:E3244" si="1500">B3206</f>
        <v>15</v>
      </c>
      <c r="C3244" s="192" t="str">
        <f t="shared" si="1500"/>
        <v>LS</v>
      </c>
      <c r="D3244" s="280">
        <f t="shared" si="1500"/>
        <v>0</v>
      </c>
      <c r="E3244" s="301" t="str">
        <f t="shared" si="1500"/>
        <v>CORRECTION TAPE KENKO CT-210SL</v>
      </c>
      <c r="F3244" s="105"/>
      <c r="G3244" s="106"/>
      <c r="H3244" s="107">
        <f t="shared" ref="H3244:J3244" si="1501">H3206</f>
        <v>58800</v>
      </c>
      <c r="I3244" s="108">
        <f t="shared" si="1501"/>
        <v>0.13</v>
      </c>
      <c r="J3244" s="108">
        <f t="shared" si="1501"/>
        <v>0</v>
      </c>
      <c r="K3244" s="109">
        <f t="shared" si="1493"/>
        <v>767340</v>
      </c>
      <c r="L3244" s="98"/>
    </row>
    <row r="3245" spans="1:12" s="5" customFormat="1" ht="14.1" customHeight="1" x14ac:dyDescent="0.25">
      <c r="A3245" s="104">
        <v>6</v>
      </c>
      <c r="B3245" s="192">
        <f t="shared" ref="B3245:E3245" si="1502">B3207</f>
        <v>15</v>
      </c>
      <c r="C3245" s="192" t="str">
        <f t="shared" si="1502"/>
        <v>LS</v>
      </c>
      <c r="D3245" s="280">
        <f t="shared" si="1502"/>
        <v>0</v>
      </c>
      <c r="E3245" s="301" t="str">
        <f t="shared" si="1502"/>
        <v>CORRECTION TAPE KENKO CT-309</v>
      </c>
      <c r="F3245" s="105"/>
      <c r="G3245" s="106"/>
      <c r="H3245" s="107">
        <f t="shared" ref="H3245:J3245" si="1503">H3207</f>
        <v>81600</v>
      </c>
      <c r="I3245" s="108">
        <f t="shared" si="1503"/>
        <v>0.13</v>
      </c>
      <c r="J3245" s="108">
        <f t="shared" si="1503"/>
        <v>0</v>
      </c>
      <c r="K3245" s="109">
        <f t="shared" si="1493"/>
        <v>1064880</v>
      </c>
      <c r="L3245" s="98"/>
    </row>
    <row r="3246" spans="1:12" s="5" customFormat="1" ht="14.1" customHeight="1" x14ac:dyDescent="0.25">
      <c r="A3246" s="104">
        <v>7</v>
      </c>
      <c r="B3246" s="192">
        <f t="shared" ref="B3246:E3246" si="1504">B3208</f>
        <v>15</v>
      </c>
      <c r="C3246" s="192" t="str">
        <f t="shared" si="1504"/>
        <v>LS</v>
      </c>
      <c r="D3246" s="280">
        <f t="shared" si="1504"/>
        <v>0</v>
      </c>
      <c r="E3246" s="301" t="str">
        <f t="shared" si="1504"/>
        <v>CORRECTION TAPE KENKO CT-310SL</v>
      </c>
      <c r="F3246" s="105"/>
      <c r="G3246" s="106"/>
      <c r="H3246" s="107">
        <f t="shared" ref="H3246:J3246" si="1505">H3208</f>
        <v>84000</v>
      </c>
      <c r="I3246" s="108">
        <f t="shared" si="1505"/>
        <v>0.13</v>
      </c>
      <c r="J3246" s="108">
        <f t="shared" si="1505"/>
        <v>0</v>
      </c>
      <c r="K3246" s="109">
        <f t="shared" si="1493"/>
        <v>1096200</v>
      </c>
      <c r="L3246" s="98"/>
    </row>
    <row r="3247" spans="1:12" s="5" customFormat="1" ht="14.1" customHeight="1" x14ac:dyDescent="0.25">
      <c r="A3247" s="104">
        <v>8</v>
      </c>
      <c r="B3247" s="192">
        <f t="shared" ref="B3247:E3247" si="1506">B3209</f>
        <v>0</v>
      </c>
      <c r="C3247" s="192">
        <f t="shared" si="1506"/>
        <v>0</v>
      </c>
      <c r="D3247" s="280">
        <f t="shared" si="1506"/>
        <v>0</v>
      </c>
      <c r="E3247" s="301">
        <f t="shared" si="1506"/>
        <v>0</v>
      </c>
      <c r="F3247" s="105"/>
      <c r="G3247" s="106"/>
      <c r="H3247" s="107">
        <f t="shared" ref="H3247:J3247" si="1507">H3209</f>
        <v>0</v>
      </c>
      <c r="I3247" s="108">
        <f t="shared" si="1507"/>
        <v>0</v>
      </c>
      <c r="J3247" s="108">
        <f t="shared" si="1507"/>
        <v>0</v>
      </c>
      <c r="K3247" s="109">
        <f t="shared" si="1493"/>
        <v>0</v>
      </c>
      <c r="L3247" s="98"/>
    </row>
    <row r="3248" spans="1:12" s="5" customFormat="1" ht="14.1" customHeight="1" x14ac:dyDescent="0.25">
      <c r="A3248" s="104">
        <v>9</v>
      </c>
      <c r="B3248" s="192">
        <f t="shared" ref="B3248:E3248" si="1508">B3210</f>
        <v>0</v>
      </c>
      <c r="C3248" s="192">
        <f t="shared" si="1508"/>
        <v>0</v>
      </c>
      <c r="D3248" s="280">
        <f t="shared" si="1508"/>
        <v>0</v>
      </c>
      <c r="E3248" s="301">
        <f t="shared" si="1508"/>
        <v>0</v>
      </c>
      <c r="F3248" s="105"/>
      <c r="G3248" s="106"/>
      <c r="H3248" s="107">
        <f t="shared" ref="H3248:J3248" si="1509">H3210</f>
        <v>0</v>
      </c>
      <c r="I3248" s="108">
        <f t="shared" si="1509"/>
        <v>0</v>
      </c>
      <c r="J3248" s="108">
        <f t="shared" si="1509"/>
        <v>0</v>
      </c>
      <c r="K3248" s="109">
        <f t="shared" si="1493"/>
        <v>0</v>
      </c>
      <c r="L3248" s="98"/>
    </row>
    <row r="3249" spans="1:12" s="5" customFormat="1" ht="14.1" customHeight="1" x14ac:dyDescent="0.25">
      <c r="A3249" s="104">
        <v>10</v>
      </c>
      <c r="B3249" s="192">
        <f t="shared" ref="B3249:E3249" si="1510">B3211</f>
        <v>0</v>
      </c>
      <c r="C3249" s="192">
        <f t="shared" si="1510"/>
        <v>0</v>
      </c>
      <c r="D3249" s="280">
        <f t="shared" si="1510"/>
        <v>0</v>
      </c>
      <c r="E3249" s="301">
        <f t="shared" si="1510"/>
        <v>0</v>
      </c>
      <c r="F3249" s="105"/>
      <c r="G3249" s="106"/>
      <c r="H3249" s="107">
        <f t="shared" ref="H3249:J3249" si="1511">H3211</f>
        <v>0</v>
      </c>
      <c r="I3249" s="108">
        <f t="shared" si="1511"/>
        <v>0</v>
      </c>
      <c r="J3249" s="108">
        <f t="shared" si="1511"/>
        <v>0</v>
      </c>
      <c r="K3249" s="109">
        <f t="shared" si="1493"/>
        <v>0</v>
      </c>
      <c r="L3249" s="98"/>
    </row>
    <row r="3250" spans="1:12" s="5" customFormat="1" ht="14.1" customHeight="1" x14ac:dyDescent="0.25">
      <c r="A3250" s="104">
        <v>11</v>
      </c>
      <c r="B3250" s="192">
        <f t="shared" ref="B3250:E3250" si="1512">B3212</f>
        <v>0</v>
      </c>
      <c r="C3250" s="192">
        <f t="shared" si="1512"/>
        <v>0</v>
      </c>
      <c r="D3250" s="280">
        <f t="shared" si="1512"/>
        <v>0</v>
      </c>
      <c r="E3250" s="301">
        <f t="shared" si="1512"/>
        <v>0</v>
      </c>
      <c r="F3250" s="105"/>
      <c r="G3250" s="106"/>
      <c r="H3250" s="107">
        <f t="shared" ref="H3250:J3250" si="1513">H3212</f>
        <v>0</v>
      </c>
      <c r="I3250" s="108">
        <f t="shared" si="1513"/>
        <v>0</v>
      </c>
      <c r="J3250" s="108">
        <f t="shared" si="1513"/>
        <v>0</v>
      </c>
      <c r="K3250" s="109">
        <f t="shared" si="1493"/>
        <v>0</v>
      </c>
      <c r="L3250" s="98"/>
    </row>
    <row r="3251" spans="1:12" s="5" customFormat="1" ht="14.1" customHeight="1" x14ac:dyDescent="0.25">
      <c r="A3251" s="104">
        <v>12</v>
      </c>
      <c r="B3251" s="192">
        <f t="shared" ref="B3251:E3251" si="1514">B3213</f>
        <v>0</v>
      </c>
      <c r="C3251" s="192">
        <f t="shared" si="1514"/>
        <v>0</v>
      </c>
      <c r="D3251" s="280">
        <f t="shared" si="1514"/>
        <v>0</v>
      </c>
      <c r="E3251" s="301">
        <f t="shared" si="1514"/>
        <v>0</v>
      </c>
      <c r="F3251" s="105"/>
      <c r="G3251" s="106"/>
      <c r="H3251" s="107">
        <f t="shared" ref="H3251:J3251" si="1515">H3213</f>
        <v>0</v>
      </c>
      <c r="I3251" s="108">
        <f t="shared" si="1515"/>
        <v>0</v>
      </c>
      <c r="J3251" s="108">
        <f t="shared" si="1515"/>
        <v>0</v>
      </c>
      <c r="K3251" s="109">
        <f t="shared" si="1493"/>
        <v>0</v>
      </c>
      <c r="L3251" s="98"/>
    </row>
    <row r="3252" spans="1:12" s="5" customFormat="1" ht="14.1" customHeight="1" x14ac:dyDescent="0.25">
      <c r="A3252" s="104">
        <v>13</v>
      </c>
      <c r="B3252" s="192">
        <f t="shared" ref="B3252:E3252" si="1516">B3214</f>
        <v>0</v>
      </c>
      <c r="C3252" s="192">
        <f t="shared" si="1516"/>
        <v>0</v>
      </c>
      <c r="D3252" s="280">
        <f t="shared" si="1516"/>
        <v>0</v>
      </c>
      <c r="E3252" s="301">
        <f t="shared" si="1516"/>
        <v>0</v>
      </c>
      <c r="F3252" s="105"/>
      <c r="G3252" s="106"/>
      <c r="H3252" s="107">
        <f t="shared" ref="H3252:J3252" si="1517">H3214</f>
        <v>0</v>
      </c>
      <c r="I3252" s="108">
        <f t="shared" si="1517"/>
        <v>0</v>
      </c>
      <c r="J3252" s="108">
        <f t="shared" si="1517"/>
        <v>0</v>
      </c>
      <c r="K3252" s="109">
        <f t="shared" si="1493"/>
        <v>0</v>
      </c>
      <c r="L3252" s="98"/>
    </row>
    <row r="3253" spans="1:12" s="5" customFormat="1" ht="14.1" customHeight="1" x14ac:dyDescent="0.25">
      <c r="A3253" s="104">
        <v>14</v>
      </c>
      <c r="B3253" s="192">
        <f t="shared" ref="B3253:E3253" si="1518">B3215</f>
        <v>0</v>
      </c>
      <c r="C3253" s="192">
        <f t="shared" si="1518"/>
        <v>0</v>
      </c>
      <c r="D3253" s="280">
        <f t="shared" si="1518"/>
        <v>0</v>
      </c>
      <c r="E3253" s="301">
        <f t="shared" si="1518"/>
        <v>0</v>
      </c>
      <c r="F3253" s="105"/>
      <c r="G3253" s="106"/>
      <c r="H3253" s="107">
        <f t="shared" ref="H3253:J3253" si="1519">H3215</f>
        <v>0</v>
      </c>
      <c r="I3253" s="108">
        <f t="shared" si="1519"/>
        <v>0</v>
      </c>
      <c r="J3253" s="108">
        <f t="shared" si="1519"/>
        <v>0</v>
      </c>
      <c r="K3253" s="109">
        <f t="shared" si="1493"/>
        <v>0</v>
      </c>
      <c r="L3253" s="98"/>
    </row>
    <row r="3254" spans="1:12" s="5" customFormat="1" ht="14.1" customHeight="1" x14ac:dyDescent="0.25">
      <c r="A3254" s="104">
        <v>15</v>
      </c>
      <c r="B3254" s="192">
        <f t="shared" ref="B3254:E3254" si="1520">B3216</f>
        <v>0</v>
      </c>
      <c r="C3254" s="192">
        <f t="shared" si="1520"/>
        <v>0</v>
      </c>
      <c r="D3254" s="280">
        <f t="shared" si="1520"/>
        <v>0</v>
      </c>
      <c r="E3254" s="301">
        <f t="shared" si="1520"/>
        <v>0</v>
      </c>
      <c r="F3254" s="105"/>
      <c r="G3254" s="106"/>
      <c r="H3254" s="107">
        <f t="shared" ref="H3254:J3254" si="1521">H3216</f>
        <v>0</v>
      </c>
      <c r="I3254" s="108">
        <f t="shared" si="1521"/>
        <v>0</v>
      </c>
      <c r="J3254" s="108">
        <f t="shared" si="1521"/>
        <v>0</v>
      </c>
      <c r="K3254" s="109">
        <f t="shared" si="1493"/>
        <v>0</v>
      </c>
      <c r="L3254" s="98"/>
    </row>
    <row r="3255" spans="1:12" s="5" customFormat="1" ht="14.1" customHeight="1" x14ac:dyDescent="0.25">
      <c r="A3255" s="104">
        <v>16</v>
      </c>
      <c r="B3255" s="192">
        <f t="shared" ref="B3255:E3255" si="1522">B3217</f>
        <v>0</v>
      </c>
      <c r="C3255" s="192">
        <f t="shared" si="1522"/>
        <v>0</v>
      </c>
      <c r="D3255" s="280">
        <f t="shared" si="1522"/>
        <v>0</v>
      </c>
      <c r="E3255" s="301">
        <f t="shared" si="1522"/>
        <v>0</v>
      </c>
      <c r="F3255" s="105"/>
      <c r="G3255" s="106"/>
      <c r="H3255" s="107">
        <f t="shared" ref="H3255:J3255" si="1523">H3217</f>
        <v>0</v>
      </c>
      <c r="I3255" s="108">
        <f t="shared" si="1523"/>
        <v>0</v>
      </c>
      <c r="J3255" s="108">
        <f t="shared" si="1523"/>
        <v>0</v>
      </c>
      <c r="K3255" s="109">
        <f t="shared" si="1493"/>
        <v>0</v>
      </c>
      <c r="L3255" s="98"/>
    </row>
    <row r="3256" spans="1:12" s="5" customFormat="1" ht="9.9499999999999993" customHeight="1" x14ac:dyDescent="0.25">
      <c r="A3256" s="81"/>
      <c r="B3256" s="215"/>
      <c r="C3256" s="215"/>
      <c r="D3256" s="281"/>
      <c r="E3256" s="303"/>
      <c r="F3256" s="110"/>
      <c r="G3256" s="111"/>
      <c r="H3256" s="112"/>
      <c r="I3256" s="113"/>
      <c r="J3256" s="113"/>
      <c r="K3256" s="114"/>
      <c r="L3256" s="98"/>
    </row>
    <row r="3257" spans="1:12" s="5" customFormat="1" ht="5.0999999999999996" customHeight="1" x14ac:dyDescent="0.25">
      <c r="A3257" s="81"/>
      <c r="B3257" s="216"/>
      <c r="C3257" s="216"/>
      <c r="D3257" s="221"/>
      <c r="E3257" s="304"/>
      <c r="F3257" s="116"/>
      <c r="G3257" s="116"/>
      <c r="H3257" s="116"/>
      <c r="I3257" s="117"/>
      <c r="J3257" s="361"/>
      <c r="K3257" s="362"/>
      <c r="L3257" s="82"/>
    </row>
    <row r="3258" spans="1:12" s="5" customFormat="1" ht="16.5" customHeight="1" x14ac:dyDescent="0.3">
      <c r="A3258" s="81"/>
      <c r="B3258" s="217"/>
      <c r="C3258" s="217"/>
      <c r="D3258" s="263"/>
      <c r="E3258" s="300"/>
      <c r="F3258" s="82"/>
      <c r="G3258" s="82"/>
      <c r="H3258" s="82"/>
      <c r="I3258" s="118" t="s">
        <v>14</v>
      </c>
      <c r="J3258" s="363">
        <f>SUM(K3240:K3255)</f>
        <v>13388778</v>
      </c>
      <c r="K3258" s="364"/>
      <c r="L3258" s="98"/>
    </row>
    <row r="3259" spans="1:12" s="5" customFormat="1" ht="5.0999999999999996" customHeight="1" x14ac:dyDescent="0.3">
      <c r="A3259" s="81"/>
      <c r="B3259" s="217"/>
      <c r="C3259" s="217"/>
      <c r="D3259" s="263"/>
      <c r="E3259" s="300"/>
      <c r="F3259" s="82"/>
      <c r="G3259" s="82"/>
      <c r="H3259" s="82"/>
      <c r="I3259" s="119"/>
      <c r="J3259" s="365"/>
      <c r="K3259" s="365"/>
      <c r="L3259" s="82"/>
    </row>
    <row r="3260" spans="1:12" s="5" customFormat="1" ht="16.5" customHeight="1" x14ac:dyDescent="0.3">
      <c r="A3260" s="81"/>
      <c r="B3260" s="217"/>
      <c r="C3260" s="217"/>
      <c r="D3260" s="263"/>
      <c r="E3260" s="300"/>
      <c r="F3260" s="82"/>
      <c r="G3260" s="82"/>
      <c r="H3260" s="82"/>
      <c r="I3260" s="118" t="s">
        <v>15</v>
      </c>
      <c r="J3260" s="120">
        <f>J3222</f>
        <v>0</v>
      </c>
      <c r="K3260" s="121">
        <f>J3258*J3260</f>
        <v>0</v>
      </c>
      <c r="L3260" s="122"/>
    </row>
    <row r="3261" spans="1:12" s="5" customFormat="1" ht="5.0999999999999996" customHeight="1" x14ac:dyDescent="0.3">
      <c r="A3261" s="81"/>
      <c r="B3261" s="217"/>
      <c r="C3261" s="217"/>
      <c r="D3261" s="263"/>
      <c r="E3261" s="300"/>
      <c r="F3261" s="82"/>
      <c r="G3261" s="82"/>
      <c r="H3261" s="82"/>
      <c r="I3261" s="119"/>
      <c r="J3261" s="362"/>
      <c r="K3261" s="362"/>
      <c r="L3261" s="82"/>
    </row>
    <row r="3262" spans="1:12" s="5" customFormat="1" ht="16.5" customHeight="1" x14ac:dyDescent="0.3">
      <c r="A3262" s="81"/>
      <c r="B3262" s="218" t="s">
        <v>16</v>
      </c>
      <c r="C3262" s="218"/>
      <c r="D3262" s="263"/>
      <c r="E3262" s="300" t="s">
        <v>17</v>
      </c>
      <c r="F3262" s="82"/>
      <c r="G3262" s="82"/>
      <c r="H3262" s="82"/>
      <c r="I3262" s="118" t="s">
        <v>27</v>
      </c>
      <c r="J3262" s="366">
        <f>((J3258/1.11)+(K3260/1.11))*11%</f>
        <v>1326815.8378378376</v>
      </c>
      <c r="K3262" s="367"/>
      <c r="L3262" s="123"/>
    </row>
    <row r="3263" spans="1:12" s="5" customFormat="1" ht="5.0999999999999996" customHeight="1" x14ac:dyDescent="0.3">
      <c r="A3263" s="81"/>
      <c r="B3263" s="217"/>
      <c r="C3263" s="217"/>
      <c r="D3263" s="263"/>
      <c r="E3263" s="300"/>
      <c r="F3263" s="82"/>
      <c r="G3263" s="82"/>
      <c r="H3263" s="82"/>
      <c r="I3263" s="119"/>
      <c r="J3263" s="362"/>
      <c r="K3263" s="362"/>
      <c r="L3263" s="82"/>
    </row>
    <row r="3264" spans="1:12" s="5" customFormat="1" ht="16.5" customHeight="1" x14ac:dyDescent="0.3">
      <c r="A3264" s="81"/>
      <c r="B3264" s="219"/>
      <c r="C3264" s="247"/>
      <c r="D3264" s="263"/>
      <c r="E3264" s="300"/>
      <c r="F3264" s="82"/>
      <c r="G3264" s="82"/>
      <c r="H3264" s="82"/>
      <c r="I3264" s="118" t="s">
        <v>18</v>
      </c>
      <c r="J3264" s="124"/>
      <c r="K3264" s="125">
        <f>J3258-K3260</f>
        <v>13388778</v>
      </c>
      <c r="L3264" s="123"/>
    </row>
    <row r="3265" spans="1:12" s="5" customFormat="1" ht="7.5" customHeight="1" x14ac:dyDescent="0.25">
      <c r="A3265" s="126"/>
      <c r="B3265" s="220"/>
      <c r="C3265" s="220"/>
      <c r="D3265" s="221"/>
      <c r="E3265" s="305"/>
      <c r="F3265" s="319"/>
      <c r="G3265" s="82"/>
      <c r="H3265" s="82"/>
      <c r="I3265" s="128"/>
      <c r="J3265" s="127"/>
      <c r="K3265" s="319"/>
      <c r="L3265" s="116"/>
    </row>
    <row r="3266" spans="1:12" s="5" customFormat="1" ht="13.5" customHeight="1" x14ac:dyDescent="0.25">
      <c r="A3266" s="81"/>
      <c r="B3266" s="221" t="s">
        <v>19</v>
      </c>
      <c r="C3266" s="220"/>
      <c r="D3266" s="221"/>
      <c r="E3266" s="300"/>
      <c r="F3266" s="82"/>
      <c r="G3266" s="82"/>
      <c r="H3266" s="187"/>
      <c r="I3266" s="188" t="s">
        <v>29</v>
      </c>
      <c r="J3266" s="368" t="str">
        <f>J3228</f>
        <v>NOVI / YO</v>
      </c>
      <c r="K3266" s="369"/>
      <c r="L3266" s="82"/>
    </row>
    <row r="3267" spans="1:12" s="5" customFormat="1" ht="13.5" customHeight="1" x14ac:dyDescent="0.25">
      <c r="A3267" s="126"/>
      <c r="B3267" s="222"/>
      <c r="C3267" s="248"/>
      <c r="D3267" s="221"/>
      <c r="E3267" s="300"/>
      <c r="F3267" s="82"/>
      <c r="G3267" s="82"/>
      <c r="H3267" s="187"/>
      <c r="I3267" s="189" t="s">
        <v>28</v>
      </c>
      <c r="J3267" s="368">
        <f>J3229</f>
        <v>0</v>
      </c>
      <c r="K3267" s="369"/>
      <c r="L3267" s="116"/>
    </row>
    <row r="3268" spans="1:12" s="5" customFormat="1" ht="7.5" customHeight="1" x14ac:dyDescent="0.25">
      <c r="A3268" s="126"/>
      <c r="B3268" s="222"/>
      <c r="C3268" s="248"/>
      <c r="D3268" s="221"/>
      <c r="E3268" s="300"/>
      <c r="F3268" s="82"/>
      <c r="G3268" s="82"/>
      <c r="H3268" s="187"/>
      <c r="I3268" s="189"/>
      <c r="J3268" s="191"/>
      <c r="K3268" s="191"/>
      <c r="L3268" s="116"/>
    </row>
    <row r="3269" spans="1:12" ht="7.5" customHeight="1" x14ac:dyDescent="0.25">
      <c r="A3269" s="129"/>
      <c r="B3269" s="223"/>
      <c r="C3269" s="223"/>
      <c r="D3269" s="266"/>
      <c r="E3269" s="306"/>
      <c r="F3269" s="130"/>
      <c r="G3269" s="130"/>
      <c r="H3269" s="130"/>
      <c r="I3269" s="131"/>
      <c r="J3269" s="131"/>
      <c r="K3269" s="130"/>
      <c r="L3269" s="130"/>
    </row>
    <row r="3270" spans="1:12" s="5" customFormat="1" ht="16.5" customHeight="1" x14ac:dyDescent="0.3">
      <c r="A3270" s="132"/>
      <c r="B3270" s="224" t="s">
        <v>0</v>
      </c>
      <c r="C3270" s="249"/>
      <c r="D3270" s="282" t="str">
        <f>D3232</f>
        <v>AM</v>
      </c>
      <c r="E3270" s="317">
        <f>E3194</f>
        <v>22090029</v>
      </c>
      <c r="F3270" s="133"/>
      <c r="G3270" s="134" t="s">
        <v>2</v>
      </c>
      <c r="H3270" s="370" t="str">
        <f>H3232</f>
        <v>CV TRINITY CENTRAAL</v>
      </c>
      <c r="I3270" s="370"/>
      <c r="J3270" s="370"/>
      <c r="K3270" s="371"/>
      <c r="L3270" s="135"/>
    </row>
    <row r="3271" spans="1:12" s="5" customFormat="1" ht="7.5" customHeight="1" x14ac:dyDescent="0.3">
      <c r="A3271" s="132"/>
      <c r="B3271" s="225"/>
      <c r="C3271" s="250"/>
      <c r="D3271" s="257"/>
      <c r="E3271" s="308"/>
      <c r="F3271" s="374" t="s">
        <v>3</v>
      </c>
      <c r="G3271" s="136"/>
      <c r="H3271" s="372"/>
      <c r="I3271" s="372"/>
      <c r="J3271" s="372"/>
      <c r="K3271" s="373"/>
      <c r="L3271" s="135"/>
    </row>
    <row r="3272" spans="1:12" s="5" customFormat="1" ht="16.5" customHeight="1" x14ac:dyDescent="0.3">
      <c r="A3272" s="132"/>
      <c r="B3272" s="224" t="s">
        <v>4</v>
      </c>
      <c r="C3272" s="249"/>
      <c r="D3272" s="375">
        <f>D3234</f>
        <v>44827</v>
      </c>
      <c r="E3272" s="376"/>
      <c r="F3272" s="374"/>
      <c r="G3272" s="137"/>
      <c r="H3272" s="377" t="str">
        <f>H3234</f>
        <v xml:space="preserve"> </v>
      </c>
      <c r="I3272" s="377"/>
      <c r="J3272" s="377"/>
      <c r="K3272" s="378"/>
      <c r="L3272" s="137"/>
    </row>
    <row r="3273" spans="1:12" s="5" customFormat="1" ht="7.5" customHeight="1" x14ac:dyDescent="0.3">
      <c r="A3273" s="132"/>
      <c r="B3273" s="225"/>
      <c r="C3273" s="250"/>
      <c r="D3273" s="257"/>
      <c r="E3273" s="308"/>
      <c r="F3273" s="374"/>
      <c r="G3273" s="137"/>
      <c r="H3273" s="379" t="str">
        <f>H3235</f>
        <v>PURWOKERTO</v>
      </c>
      <c r="I3273" s="379"/>
      <c r="J3273" s="379"/>
      <c r="K3273" s="380"/>
      <c r="L3273" s="138"/>
    </row>
    <row r="3274" spans="1:12" s="5" customFormat="1" ht="16.5" customHeight="1" x14ac:dyDescent="0.4">
      <c r="A3274" s="132"/>
      <c r="B3274" s="224" t="s">
        <v>5</v>
      </c>
      <c r="C3274" s="249"/>
      <c r="D3274" s="283" t="str">
        <f>D3236</f>
        <v>KO 1658</v>
      </c>
      <c r="E3274" s="307"/>
      <c r="F3274" s="139"/>
      <c r="G3274" s="140"/>
      <c r="H3274" s="381"/>
      <c r="I3274" s="381"/>
      <c r="J3274" s="381"/>
      <c r="K3274" s="382"/>
      <c r="L3274" s="138"/>
    </row>
    <row r="3275" spans="1:12" s="5" customFormat="1" ht="7.5" customHeight="1" x14ac:dyDescent="0.45">
      <c r="A3275" s="132"/>
      <c r="B3275" s="226"/>
      <c r="C3275" s="251"/>
      <c r="D3275" s="267"/>
      <c r="E3275" s="309"/>
      <c r="F3275" s="141"/>
      <c r="G3275" s="133"/>
      <c r="H3275" s="133"/>
      <c r="I3275" s="142"/>
      <c r="J3275" s="142"/>
      <c r="K3275" s="143"/>
      <c r="L3275" s="133"/>
    </row>
    <row r="3276" spans="1:12" s="5" customFormat="1" ht="14.25" thickBot="1" x14ac:dyDescent="0.3">
      <c r="A3276" s="132"/>
      <c r="B3276" s="227" t="s">
        <v>6</v>
      </c>
      <c r="C3276" s="227" t="s">
        <v>7</v>
      </c>
      <c r="D3276" s="284" t="s">
        <v>8</v>
      </c>
      <c r="E3276" s="268"/>
      <c r="F3276" s="145" t="s">
        <v>9</v>
      </c>
      <c r="G3276" s="146"/>
      <c r="H3276" s="144" t="s">
        <v>10</v>
      </c>
      <c r="I3276" s="147" t="s">
        <v>11</v>
      </c>
      <c r="J3276" s="147" t="s">
        <v>12</v>
      </c>
      <c r="K3276" s="148" t="s">
        <v>13</v>
      </c>
      <c r="L3276" s="149"/>
    </row>
    <row r="3277" spans="1:12" s="5" customFormat="1" ht="9.9499999999999993" customHeight="1" thickTop="1" x14ac:dyDescent="0.25">
      <c r="A3277" s="132"/>
      <c r="B3277" s="228"/>
      <c r="C3277" s="252"/>
      <c r="D3277" s="285"/>
      <c r="E3277" s="269"/>
      <c r="F3277" s="151"/>
      <c r="G3277" s="152"/>
      <c r="H3277" s="150"/>
      <c r="I3277" s="153"/>
      <c r="J3277" s="153"/>
      <c r="K3277" s="154"/>
      <c r="L3277" s="149"/>
    </row>
    <row r="3278" spans="1:12" s="5" customFormat="1" ht="14.1" customHeight="1" x14ac:dyDescent="0.25">
      <c r="A3278" s="155">
        <v>1</v>
      </c>
      <c r="B3278" s="193">
        <f t="shared" ref="B3278:D3278" si="1524">B3240</f>
        <v>288</v>
      </c>
      <c r="C3278" s="193" t="str">
        <f t="shared" si="1524"/>
        <v>SET</v>
      </c>
      <c r="D3278" s="286">
        <f t="shared" si="1524"/>
        <v>2</v>
      </c>
      <c r="E3278" s="310" t="str">
        <f>E3202</f>
        <v>CRAYON / OIL PASTEL JOYKO OP-12S PP CASE SEA WORLD</v>
      </c>
      <c r="F3278" s="156"/>
      <c r="G3278" s="157"/>
      <c r="H3278" s="158">
        <f t="shared" ref="H3278:J3278" si="1525">H3240</f>
        <v>11900</v>
      </c>
      <c r="I3278" s="159">
        <f t="shared" si="1525"/>
        <v>0.13</v>
      </c>
      <c r="J3278" s="159">
        <f t="shared" si="1525"/>
        <v>0</v>
      </c>
      <c r="K3278" s="160">
        <f t="shared" ref="K3278:K3293" si="1526">(B3278*H3278-((B3278*H3278)*I3278))-((B3278*H3278-((B3278*H3278)*I3278))*J3278)</f>
        <v>2981664</v>
      </c>
      <c r="L3278" s="149"/>
    </row>
    <row r="3279" spans="1:12" s="5" customFormat="1" ht="14.1" customHeight="1" x14ac:dyDescent="0.25">
      <c r="A3279" s="155">
        <v>2</v>
      </c>
      <c r="B3279" s="193">
        <f t="shared" ref="B3279:D3279" si="1527">B3241</f>
        <v>216</v>
      </c>
      <c r="C3279" s="193" t="str">
        <f t="shared" si="1527"/>
        <v>SET</v>
      </c>
      <c r="D3279" s="286">
        <f t="shared" si="1527"/>
        <v>3</v>
      </c>
      <c r="E3279" s="310" t="str">
        <f t="shared" ref="E3279:E3293" si="1528">E3203</f>
        <v>CRAYON / OIL PASTEL JOYKO OP-18S PP CASE SEA WORLD</v>
      </c>
      <c r="F3279" s="156"/>
      <c r="G3279" s="157"/>
      <c r="H3279" s="158">
        <f t="shared" ref="H3279:J3279" si="1529">H3241</f>
        <v>23000</v>
      </c>
      <c r="I3279" s="159">
        <f t="shared" si="1529"/>
        <v>0.13</v>
      </c>
      <c r="J3279" s="159">
        <f t="shared" si="1529"/>
        <v>0</v>
      </c>
      <c r="K3279" s="160">
        <f t="shared" si="1526"/>
        <v>4322160</v>
      </c>
      <c r="L3279" s="149"/>
    </row>
    <row r="3280" spans="1:12" s="5" customFormat="1" ht="14.1" customHeight="1" x14ac:dyDescent="0.25">
      <c r="A3280" s="155">
        <v>3</v>
      </c>
      <c r="B3280" s="193">
        <f t="shared" ref="B3280:D3280" si="1530">B3242</f>
        <v>96</v>
      </c>
      <c r="C3280" s="193" t="str">
        <f t="shared" si="1530"/>
        <v>SET</v>
      </c>
      <c r="D3280" s="286">
        <f t="shared" si="1530"/>
        <v>2</v>
      </c>
      <c r="E3280" s="310" t="str">
        <f t="shared" si="1528"/>
        <v>CRAYON / OIL PASTEL JOYKO OP-24S PP CASE SEA WORLD</v>
      </c>
      <c r="F3280" s="156"/>
      <c r="G3280" s="157"/>
      <c r="H3280" s="158">
        <f t="shared" ref="H3280:J3280" si="1531">H3242</f>
        <v>28700</v>
      </c>
      <c r="I3280" s="159">
        <f t="shared" si="1531"/>
        <v>0.13</v>
      </c>
      <c r="J3280" s="159">
        <f t="shared" si="1531"/>
        <v>0</v>
      </c>
      <c r="K3280" s="160">
        <f t="shared" si="1526"/>
        <v>2397024</v>
      </c>
      <c r="L3280" s="149"/>
    </row>
    <row r="3281" spans="1:12" s="5" customFormat="1" ht="14.1" customHeight="1" x14ac:dyDescent="0.25">
      <c r="A3281" s="155">
        <v>4</v>
      </c>
      <c r="B3281" s="193">
        <f t="shared" ref="B3281:D3281" si="1532">B3243</f>
        <v>15</v>
      </c>
      <c r="C3281" s="193" t="str">
        <f t="shared" si="1532"/>
        <v>LS</v>
      </c>
      <c r="D3281" s="286">
        <f t="shared" si="1532"/>
        <v>0</v>
      </c>
      <c r="E3281" s="310" t="str">
        <f t="shared" si="1528"/>
        <v>CORRECTION TAPE KENKO CT-202N</v>
      </c>
      <c r="F3281" s="156"/>
      <c r="G3281" s="157"/>
      <c r="H3281" s="158">
        <f t="shared" ref="H3281:J3281" si="1533">H3243</f>
        <v>58200</v>
      </c>
      <c r="I3281" s="159">
        <f t="shared" si="1533"/>
        <v>0.13</v>
      </c>
      <c r="J3281" s="159">
        <f t="shared" si="1533"/>
        <v>0</v>
      </c>
      <c r="K3281" s="160">
        <f t="shared" si="1526"/>
        <v>759510</v>
      </c>
      <c r="L3281" s="149"/>
    </row>
    <row r="3282" spans="1:12" s="5" customFormat="1" ht="14.1" customHeight="1" x14ac:dyDescent="0.25">
      <c r="A3282" s="155">
        <v>5</v>
      </c>
      <c r="B3282" s="193">
        <f t="shared" ref="B3282:D3282" si="1534">B3244</f>
        <v>15</v>
      </c>
      <c r="C3282" s="193" t="str">
        <f t="shared" si="1534"/>
        <v>LS</v>
      </c>
      <c r="D3282" s="286">
        <f t="shared" si="1534"/>
        <v>0</v>
      </c>
      <c r="E3282" s="310" t="str">
        <f t="shared" si="1528"/>
        <v>CORRECTION TAPE KENKO CT-210SL</v>
      </c>
      <c r="F3282" s="156"/>
      <c r="G3282" s="157"/>
      <c r="H3282" s="158">
        <f t="shared" ref="H3282:J3282" si="1535">H3244</f>
        <v>58800</v>
      </c>
      <c r="I3282" s="159">
        <f t="shared" si="1535"/>
        <v>0.13</v>
      </c>
      <c r="J3282" s="159">
        <f t="shared" si="1535"/>
        <v>0</v>
      </c>
      <c r="K3282" s="160">
        <f t="shared" si="1526"/>
        <v>767340</v>
      </c>
      <c r="L3282" s="149"/>
    </row>
    <row r="3283" spans="1:12" s="5" customFormat="1" ht="14.1" customHeight="1" x14ac:dyDescent="0.25">
      <c r="A3283" s="155">
        <v>6</v>
      </c>
      <c r="B3283" s="193">
        <f t="shared" ref="B3283:D3283" si="1536">B3245</f>
        <v>15</v>
      </c>
      <c r="C3283" s="193" t="str">
        <f t="shared" si="1536"/>
        <v>LS</v>
      </c>
      <c r="D3283" s="286">
        <f t="shared" si="1536"/>
        <v>0</v>
      </c>
      <c r="E3283" s="310" t="str">
        <f t="shared" si="1528"/>
        <v>CORRECTION TAPE KENKO CT-309</v>
      </c>
      <c r="F3283" s="156"/>
      <c r="G3283" s="157"/>
      <c r="H3283" s="158">
        <f t="shared" ref="H3283:J3283" si="1537">H3245</f>
        <v>81600</v>
      </c>
      <c r="I3283" s="159">
        <f t="shared" si="1537"/>
        <v>0.13</v>
      </c>
      <c r="J3283" s="159">
        <f t="shared" si="1537"/>
        <v>0</v>
      </c>
      <c r="K3283" s="160">
        <f t="shared" si="1526"/>
        <v>1064880</v>
      </c>
      <c r="L3283" s="149"/>
    </row>
    <row r="3284" spans="1:12" s="5" customFormat="1" ht="14.1" customHeight="1" x14ac:dyDescent="0.25">
      <c r="A3284" s="155">
        <v>7</v>
      </c>
      <c r="B3284" s="193">
        <f t="shared" ref="B3284:D3284" si="1538">B3246</f>
        <v>15</v>
      </c>
      <c r="C3284" s="193" t="str">
        <f t="shared" si="1538"/>
        <v>LS</v>
      </c>
      <c r="D3284" s="286">
        <f t="shared" si="1538"/>
        <v>0</v>
      </c>
      <c r="E3284" s="310" t="str">
        <f t="shared" si="1528"/>
        <v>CORRECTION TAPE KENKO CT-310SL</v>
      </c>
      <c r="F3284" s="156"/>
      <c r="G3284" s="157"/>
      <c r="H3284" s="158">
        <f t="shared" ref="H3284:J3284" si="1539">H3246</f>
        <v>84000</v>
      </c>
      <c r="I3284" s="159">
        <f t="shared" si="1539"/>
        <v>0.13</v>
      </c>
      <c r="J3284" s="159">
        <f t="shared" si="1539"/>
        <v>0</v>
      </c>
      <c r="K3284" s="160">
        <f t="shared" si="1526"/>
        <v>1096200</v>
      </c>
      <c r="L3284" s="149"/>
    </row>
    <row r="3285" spans="1:12" s="5" customFormat="1" ht="14.1" customHeight="1" x14ac:dyDescent="0.25">
      <c r="A3285" s="155">
        <v>8</v>
      </c>
      <c r="B3285" s="193">
        <f t="shared" ref="B3285:D3285" si="1540">B3247</f>
        <v>0</v>
      </c>
      <c r="C3285" s="193">
        <f t="shared" si="1540"/>
        <v>0</v>
      </c>
      <c r="D3285" s="286">
        <f t="shared" si="1540"/>
        <v>0</v>
      </c>
      <c r="E3285" s="310">
        <f t="shared" si="1528"/>
        <v>0</v>
      </c>
      <c r="F3285" s="156"/>
      <c r="G3285" s="157"/>
      <c r="H3285" s="158">
        <f t="shared" ref="H3285:J3285" si="1541">H3247</f>
        <v>0</v>
      </c>
      <c r="I3285" s="159">
        <f t="shared" si="1541"/>
        <v>0</v>
      </c>
      <c r="J3285" s="159">
        <f t="shared" si="1541"/>
        <v>0</v>
      </c>
      <c r="K3285" s="160">
        <f t="shared" si="1526"/>
        <v>0</v>
      </c>
      <c r="L3285" s="149"/>
    </row>
    <row r="3286" spans="1:12" s="5" customFormat="1" ht="14.1" customHeight="1" x14ac:dyDescent="0.25">
      <c r="A3286" s="155">
        <v>9</v>
      </c>
      <c r="B3286" s="193">
        <f t="shared" ref="B3286:D3286" si="1542">B3248</f>
        <v>0</v>
      </c>
      <c r="C3286" s="193">
        <f t="shared" si="1542"/>
        <v>0</v>
      </c>
      <c r="D3286" s="286">
        <f t="shared" si="1542"/>
        <v>0</v>
      </c>
      <c r="E3286" s="310">
        <f t="shared" si="1528"/>
        <v>0</v>
      </c>
      <c r="F3286" s="156"/>
      <c r="G3286" s="157"/>
      <c r="H3286" s="158">
        <f t="shared" ref="H3286:J3286" si="1543">H3248</f>
        <v>0</v>
      </c>
      <c r="I3286" s="159">
        <f t="shared" si="1543"/>
        <v>0</v>
      </c>
      <c r="J3286" s="159">
        <f t="shared" si="1543"/>
        <v>0</v>
      </c>
      <c r="K3286" s="160">
        <f t="shared" si="1526"/>
        <v>0</v>
      </c>
      <c r="L3286" s="149"/>
    </row>
    <row r="3287" spans="1:12" s="5" customFormat="1" ht="14.1" customHeight="1" x14ac:dyDescent="0.25">
      <c r="A3287" s="155">
        <v>10</v>
      </c>
      <c r="B3287" s="193">
        <f t="shared" ref="B3287:D3287" si="1544">B3249</f>
        <v>0</v>
      </c>
      <c r="C3287" s="193">
        <f t="shared" si="1544"/>
        <v>0</v>
      </c>
      <c r="D3287" s="286">
        <f t="shared" si="1544"/>
        <v>0</v>
      </c>
      <c r="E3287" s="310">
        <f t="shared" si="1528"/>
        <v>0</v>
      </c>
      <c r="F3287" s="156"/>
      <c r="G3287" s="157"/>
      <c r="H3287" s="158">
        <f t="shared" ref="H3287:J3287" si="1545">H3249</f>
        <v>0</v>
      </c>
      <c r="I3287" s="159">
        <f t="shared" si="1545"/>
        <v>0</v>
      </c>
      <c r="J3287" s="159">
        <f t="shared" si="1545"/>
        <v>0</v>
      </c>
      <c r="K3287" s="160">
        <f t="shared" si="1526"/>
        <v>0</v>
      </c>
      <c r="L3287" s="149"/>
    </row>
    <row r="3288" spans="1:12" s="5" customFormat="1" ht="14.1" customHeight="1" x14ac:dyDescent="0.25">
      <c r="A3288" s="155">
        <v>11</v>
      </c>
      <c r="B3288" s="193">
        <f t="shared" ref="B3288:D3288" si="1546">B3250</f>
        <v>0</v>
      </c>
      <c r="C3288" s="193">
        <f t="shared" si="1546"/>
        <v>0</v>
      </c>
      <c r="D3288" s="286">
        <f t="shared" si="1546"/>
        <v>0</v>
      </c>
      <c r="E3288" s="310">
        <f t="shared" si="1528"/>
        <v>0</v>
      </c>
      <c r="F3288" s="156"/>
      <c r="G3288" s="157"/>
      <c r="H3288" s="158">
        <f t="shared" ref="H3288:J3288" si="1547">H3250</f>
        <v>0</v>
      </c>
      <c r="I3288" s="159">
        <f t="shared" si="1547"/>
        <v>0</v>
      </c>
      <c r="J3288" s="159">
        <f t="shared" si="1547"/>
        <v>0</v>
      </c>
      <c r="K3288" s="160">
        <f t="shared" si="1526"/>
        <v>0</v>
      </c>
      <c r="L3288" s="149"/>
    </row>
    <row r="3289" spans="1:12" s="5" customFormat="1" ht="14.1" customHeight="1" x14ac:dyDescent="0.25">
      <c r="A3289" s="155">
        <v>12</v>
      </c>
      <c r="B3289" s="193">
        <f t="shared" ref="B3289:D3289" si="1548">B3251</f>
        <v>0</v>
      </c>
      <c r="C3289" s="193">
        <f t="shared" si="1548"/>
        <v>0</v>
      </c>
      <c r="D3289" s="286">
        <f t="shared" si="1548"/>
        <v>0</v>
      </c>
      <c r="E3289" s="310">
        <f t="shared" si="1528"/>
        <v>0</v>
      </c>
      <c r="F3289" s="156"/>
      <c r="G3289" s="157"/>
      <c r="H3289" s="158">
        <f t="shared" ref="H3289:J3289" si="1549">H3251</f>
        <v>0</v>
      </c>
      <c r="I3289" s="159">
        <f t="shared" si="1549"/>
        <v>0</v>
      </c>
      <c r="J3289" s="159">
        <f t="shared" si="1549"/>
        <v>0</v>
      </c>
      <c r="K3289" s="160">
        <f t="shared" si="1526"/>
        <v>0</v>
      </c>
      <c r="L3289" s="149"/>
    </row>
    <row r="3290" spans="1:12" s="5" customFormat="1" ht="14.1" customHeight="1" x14ac:dyDescent="0.25">
      <c r="A3290" s="155">
        <v>13</v>
      </c>
      <c r="B3290" s="193">
        <f t="shared" ref="B3290:D3290" si="1550">B3252</f>
        <v>0</v>
      </c>
      <c r="C3290" s="193">
        <f t="shared" si="1550"/>
        <v>0</v>
      </c>
      <c r="D3290" s="286">
        <f t="shared" si="1550"/>
        <v>0</v>
      </c>
      <c r="E3290" s="310">
        <f t="shared" si="1528"/>
        <v>0</v>
      </c>
      <c r="F3290" s="156"/>
      <c r="G3290" s="157"/>
      <c r="H3290" s="158">
        <f t="shared" ref="H3290:J3290" si="1551">H3252</f>
        <v>0</v>
      </c>
      <c r="I3290" s="159">
        <f t="shared" si="1551"/>
        <v>0</v>
      </c>
      <c r="J3290" s="159">
        <f t="shared" si="1551"/>
        <v>0</v>
      </c>
      <c r="K3290" s="160">
        <f t="shared" si="1526"/>
        <v>0</v>
      </c>
      <c r="L3290" s="149"/>
    </row>
    <row r="3291" spans="1:12" s="5" customFormat="1" ht="14.1" customHeight="1" x14ac:dyDescent="0.25">
      <c r="A3291" s="155">
        <v>14</v>
      </c>
      <c r="B3291" s="193">
        <f t="shared" ref="B3291:D3291" si="1552">B3253</f>
        <v>0</v>
      </c>
      <c r="C3291" s="193">
        <f t="shared" si="1552"/>
        <v>0</v>
      </c>
      <c r="D3291" s="286">
        <f t="shared" si="1552"/>
        <v>0</v>
      </c>
      <c r="E3291" s="310">
        <f t="shared" si="1528"/>
        <v>0</v>
      </c>
      <c r="F3291" s="156"/>
      <c r="G3291" s="157"/>
      <c r="H3291" s="158">
        <f t="shared" ref="H3291:J3291" si="1553">H3253</f>
        <v>0</v>
      </c>
      <c r="I3291" s="159">
        <f t="shared" si="1553"/>
        <v>0</v>
      </c>
      <c r="J3291" s="159">
        <f t="shared" si="1553"/>
        <v>0</v>
      </c>
      <c r="K3291" s="160">
        <f t="shared" si="1526"/>
        <v>0</v>
      </c>
      <c r="L3291" s="149"/>
    </row>
    <row r="3292" spans="1:12" s="5" customFormat="1" ht="14.1" customHeight="1" x14ac:dyDescent="0.25">
      <c r="A3292" s="155">
        <v>15</v>
      </c>
      <c r="B3292" s="193">
        <f t="shared" ref="B3292:D3292" si="1554">B3254</f>
        <v>0</v>
      </c>
      <c r="C3292" s="193">
        <f t="shared" si="1554"/>
        <v>0</v>
      </c>
      <c r="D3292" s="286">
        <f t="shared" si="1554"/>
        <v>0</v>
      </c>
      <c r="E3292" s="310">
        <f t="shared" si="1528"/>
        <v>0</v>
      </c>
      <c r="F3292" s="156"/>
      <c r="G3292" s="157"/>
      <c r="H3292" s="158">
        <f t="shared" ref="H3292:J3292" si="1555">H3254</f>
        <v>0</v>
      </c>
      <c r="I3292" s="159">
        <f t="shared" si="1555"/>
        <v>0</v>
      </c>
      <c r="J3292" s="159">
        <f t="shared" si="1555"/>
        <v>0</v>
      </c>
      <c r="K3292" s="160">
        <f t="shared" si="1526"/>
        <v>0</v>
      </c>
      <c r="L3292" s="149"/>
    </row>
    <row r="3293" spans="1:12" s="5" customFormat="1" ht="14.1" customHeight="1" x14ac:dyDescent="0.25">
      <c r="A3293" s="155">
        <v>16</v>
      </c>
      <c r="B3293" s="193">
        <f t="shared" ref="B3293:D3293" si="1556">B3255</f>
        <v>0</v>
      </c>
      <c r="C3293" s="193">
        <f t="shared" si="1556"/>
        <v>0</v>
      </c>
      <c r="D3293" s="286">
        <f t="shared" si="1556"/>
        <v>0</v>
      </c>
      <c r="E3293" s="310">
        <f t="shared" si="1528"/>
        <v>0</v>
      </c>
      <c r="F3293" s="156"/>
      <c r="G3293" s="157"/>
      <c r="H3293" s="158">
        <f t="shared" ref="H3293:J3293" si="1557">H3255</f>
        <v>0</v>
      </c>
      <c r="I3293" s="159">
        <f t="shared" si="1557"/>
        <v>0</v>
      </c>
      <c r="J3293" s="159">
        <f t="shared" si="1557"/>
        <v>0</v>
      </c>
      <c r="K3293" s="160">
        <f t="shared" si="1526"/>
        <v>0</v>
      </c>
      <c r="L3293" s="149"/>
    </row>
    <row r="3294" spans="1:12" s="5" customFormat="1" ht="9.9499999999999993" customHeight="1" x14ac:dyDescent="0.25">
      <c r="A3294" s="132"/>
      <c r="B3294" s="229"/>
      <c r="C3294" s="229"/>
      <c r="D3294" s="287"/>
      <c r="E3294" s="312"/>
      <c r="F3294" s="161"/>
      <c r="G3294" s="162"/>
      <c r="H3294" s="163"/>
      <c r="I3294" s="164"/>
      <c r="J3294" s="164"/>
      <c r="K3294" s="165"/>
      <c r="L3294" s="149"/>
    </row>
    <row r="3295" spans="1:12" s="5" customFormat="1" ht="5.0999999999999996" customHeight="1" x14ac:dyDescent="0.25">
      <c r="A3295" s="132"/>
      <c r="B3295" s="230"/>
      <c r="C3295" s="230"/>
      <c r="D3295" s="235"/>
      <c r="E3295" s="313"/>
      <c r="F3295" s="167"/>
      <c r="G3295" s="167"/>
      <c r="H3295" s="167"/>
      <c r="I3295" s="168"/>
      <c r="J3295" s="383"/>
      <c r="K3295" s="358"/>
      <c r="L3295" s="133"/>
    </row>
    <row r="3296" spans="1:12" s="5" customFormat="1" ht="16.5" customHeight="1" x14ac:dyDescent="0.3">
      <c r="A3296" s="132"/>
      <c r="B3296" s="231"/>
      <c r="C3296" s="231"/>
      <c r="D3296" s="267"/>
      <c r="E3296" s="309"/>
      <c r="F3296" s="133"/>
      <c r="G3296" s="133"/>
      <c r="H3296" s="133"/>
      <c r="I3296" s="169" t="s">
        <v>14</v>
      </c>
      <c r="J3296" s="384">
        <f>SUM(K3278:K3293)</f>
        <v>13388778</v>
      </c>
      <c r="K3296" s="385"/>
      <c r="L3296" s="149"/>
    </row>
    <row r="3297" spans="1:12" s="5" customFormat="1" ht="5.0999999999999996" customHeight="1" x14ac:dyDescent="0.3">
      <c r="A3297" s="132"/>
      <c r="B3297" s="231"/>
      <c r="C3297" s="231"/>
      <c r="D3297" s="267"/>
      <c r="E3297" s="309"/>
      <c r="F3297" s="133"/>
      <c r="G3297" s="133"/>
      <c r="H3297" s="133"/>
      <c r="I3297" s="170"/>
      <c r="J3297" s="386"/>
      <c r="K3297" s="386"/>
      <c r="L3297" s="133"/>
    </row>
    <row r="3298" spans="1:12" s="5" customFormat="1" ht="16.5" customHeight="1" x14ac:dyDescent="0.3">
      <c r="A3298" s="132"/>
      <c r="B3298" s="231"/>
      <c r="C3298" s="231"/>
      <c r="D3298" s="267"/>
      <c r="E3298" s="309"/>
      <c r="F3298" s="133"/>
      <c r="G3298" s="133"/>
      <c r="H3298" s="133"/>
      <c r="I3298" s="169" t="s">
        <v>15</v>
      </c>
      <c r="J3298" s="171">
        <f>J3260</f>
        <v>0</v>
      </c>
      <c r="K3298" s="172">
        <f>J3296*J3298</f>
        <v>0</v>
      </c>
      <c r="L3298" s="173"/>
    </row>
    <row r="3299" spans="1:12" s="5" customFormat="1" ht="5.0999999999999996" customHeight="1" x14ac:dyDescent="0.3">
      <c r="A3299" s="132"/>
      <c r="B3299" s="231"/>
      <c r="C3299" s="231"/>
      <c r="D3299" s="267"/>
      <c r="E3299" s="309"/>
      <c r="F3299" s="133"/>
      <c r="G3299" s="133"/>
      <c r="H3299" s="133"/>
      <c r="I3299" s="170"/>
      <c r="J3299" s="358"/>
      <c r="K3299" s="358"/>
      <c r="L3299" s="133"/>
    </row>
    <row r="3300" spans="1:12" s="5" customFormat="1" ht="16.5" customHeight="1" x14ac:dyDescent="0.3">
      <c r="A3300" s="132"/>
      <c r="B3300" s="232" t="s">
        <v>16</v>
      </c>
      <c r="C3300" s="232"/>
      <c r="D3300" s="267"/>
      <c r="E3300" s="309" t="s">
        <v>17</v>
      </c>
      <c r="F3300" s="133"/>
      <c r="G3300" s="133"/>
      <c r="H3300" s="133"/>
      <c r="I3300" s="169" t="s">
        <v>27</v>
      </c>
      <c r="J3300" s="356">
        <f>((J3296/1.11)+(K3298/1.11))*11%</f>
        <v>1326815.8378378376</v>
      </c>
      <c r="K3300" s="357"/>
      <c r="L3300" s="174"/>
    </row>
    <row r="3301" spans="1:12" s="5" customFormat="1" ht="5.0999999999999996" customHeight="1" x14ac:dyDescent="0.3">
      <c r="A3301" s="132"/>
      <c r="B3301" s="231"/>
      <c r="C3301" s="231"/>
      <c r="D3301" s="267"/>
      <c r="E3301" s="309"/>
      <c r="F3301" s="133"/>
      <c r="G3301" s="133"/>
      <c r="H3301" s="133"/>
      <c r="I3301" s="170"/>
      <c r="J3301" s="358"/>
      <c r="K3301" s="358"/>
      <c r="L3301" s="133"/>
    </row>
    <row r="3302" spans="1:12" s="5" customFormat="1" ht="16.5" customHeight="1" x14ac:dyDescent="0.3">
      <c r="A3302" s="132"/>
      <c r="B3302" s="233"/>
      <c r="C3302" s="253"/>
      <c r="D3302" s="267"/>
      <c r="E3302" s="309"/>
      <c r="F3302" s="133"/>
      <c r="G3302" s="133"/>
      <c r="H3302" s="133"/>
      <c r="I3302" s="169" t="s">
        <v>18</v>
      </c>
      <c r="J3302" s="175"/>
      <c r="K3302" s="176">
        <f>J3296-K3298</f>
        <v>13388778</v>
      </c>
      <c r="L3302" s="174"/>
    </row>
    <row r="3303" spans="1:12" s="5" customFormat="1" ht="7.5" customHeight="1" x14ac:dyDescent="0.25">
      <c r="A3303" s="177"/>
      <c r="B3303" s="234"/>
      <c r="C3303" s="234"/>
      <c r="D3303" s="235"/>
      <c r="E3303" s="314"/>
      <c r="F3303" s="318"/>
      <c r="G3303" s="133"/>
      <c r="H3303" s="133"/>
      <c r="I3303" s="179"/>
      <c r="J3303" s="178"/>
      <c r="K3303" s="318"/>
      <c r="L3303" s="167"/>
    </row>
    <row r="3304" spans="1:12" s="5" customFormat="1" ht="13.5" customHeight="1" x14ac:dyDescent="0.25">
      <c r="A3304" s="132"/>
      <c r="B3304" s="235" t="s">
        <v>19</v>
      </c>
      <c r="C3304" s="234"/>
      <c r="D3304" s="235"/>
      <c r="E3304" s="309"/>
      <c r="F3304" s="133"/>
      <c r="G3304" s="133"/>
      <c r="H3304" s="184"/>
      <c r="I3304" s="185" t="s">
        <v>29</v>
      </c>
      <c r="J3304" s="359" t="str">
        <f>J3266</f>
        <v>NOVI / YO</v>
      </c>
      <c r="K3304" s="360"/>
      <c r="L3304" s="133"/>
    </row>
    <row r="3305" spans="1:12" s="5" customFormat="1" ht="13.5" customHeight="1" x14ac:dyDescent="0.25">
      <c r="A3305" s="177"/>
      <c r="B3305" s="236"/>
      <c r="C3305" s="254"/>
      <c r="D3305" s="235"/>
      <c r="E3305" s="309"/>
      <c r="F3305" s="133"/>
      <c r="G3305" s="133"/>
      <c r="H3305" s="184"/>
      <c r="I3305" s="186" t="s">
        <v>28</v>
      </c>
      <c r="J3305" s="359">
        <f>J3267</f>
        <v>0</v>
      </c>
      <c r="K3305" s="360"/>
      <c r="L3305" s="167"/>
    </row>
    <row r="3306" spans="1:12" s="5" customFormat="1" ht="7.5" customHeight="1" x14ac:dyDescent="0.25">
      <c r="A3306" s="177"/>
      <c r="B3306" s="236"/>
      <c r="C3306" s="254"/>
      <c r="D3306" s="235"/>
      <c r="E3306" s="309"/>
      <c r="F3306" s="133"/>
      <c r="G3306" s="133"/>
      <c r="H3306" s="184"/>
      <c r="I3306" s="186"/>
      <c r="J3306" s="190"/>
      <c r="K3306" s="190"/>
      <c r="L3306" s="167"/>
    </row>
    <row r="3307" spans="1:12" ht="7.5" customHeight="1" x14ac:dyDescent="0.25">
      <c r="A3307" s="1"/>
      <c r="I3307" s="3"/>
      <c r="J3307" s="3"/>
    </row>
    <row r="3308" spans="1:12" s="5" customFormat="1" ht="16.5" customHeight="1" x14ac:dyDescent="0.3">
      <c r="A3308" s="4"/>
      <c r="B3308" s="195" t="s">
        <v>0</v>
      </c>
      <c r="C3308" s="237"/>
      <c r="D3308" s="270" t="s">
        <v>1</v>
      </c>
      <c r="E3308" s="315">
        <f>E3194+1</f>
        <v>22090030</v>
      </c>
      <c r="G3308" s="6" t="s">
        <v>2</v>
      </c>
      <c r="H3308" s="387" t="s">
        <v>30</v>
      </c>
      <c r="I3308" s="387"/>
      <c r="J3308" s="387"/>
      <c r="K3308" s="388"/>
      <c r="L3308" s="7"/>
    </row>
    <row r="3309" spans="1:12" s="5" customFormat="1" ht="7.5" customHeight="1" x14ac:dyDescent="0.3">
      <c r="A3309" s="4"/>
      <c r="B3309" s="196"/>
      <c r="C3309" s="238"/>
      <c r="D3309" s="255"/>
      <c r="E3309" s="290"/>
      <c r="F3309" s="391" t="s">
        <v>3</v>
      </c>
      <c r="G3309" s="8"/>
      <c r="H3309" s="389"/>
      <c r="I3309" s="389"/>
      <c r="J3309" s="389"/>
      <c r="K3309" s="390"/>
      <c r="L3309" s="7"/>
    </row>
    <row r="3310" spans="1:12" s="5" customFormat="1" ht="16.5" customHeight="1" x14ac:dyDescent="0.3">
      <c r="A3310" s="4"/>
      <c r="B3310" s="195" t="s">
        <v>4</v>
      </c>
      <c r="C3310" s="237"/>
      <c r="D3310" s="392">
        <v>44827</v>
      </c>
      <c r="E3310" s="393"/>
      <c r="F3310" s="391"/>
      <c r="G3310" s="9"/>
      <c r="H3310" s="394" t="s">
        <v>31</v>
      </c>
      <c r="I3310" s="394"/>
      <c r="J3310" s="394"/>
      <c r="K3310" s="395"/>
      <c r="L3310" s="9"/>
    </row>
    <row r="3311" spans="1:12" s="5" customFormat="1" ht="7.5" customHeight="1" x14ac:dyDescent="0.3">
      <c r="A3311" s="4"/>
      <c r="B3311" s="196"/>
      <c r="C3311" s="238"/>
      <c r="D3311" s="255"/>
      <c r="E3311" s="290"/>
      <c r="F3311" s="391"/>
      <c r="G3311" s="9"/>
      <c r="H3311" s="396" t="s">
        <v>32</v>
      </c>
      <c r="I3311" s="396"/>
      <c r="J3311" s="396"/>
      <c r="K3311" s="397"/>
      <c r="L3311" s="10"/>
    </row>
    <row r="3312" spans="1:12" s="5" customFormat="1" ht="16.5" customHeight="1" x14ac:dyDescent="0.4">
      <c r="A3312" s="4"/>
      <c r="B3312" s="195" t="s">
        <v>5</v>
      </c>
      <c r="C3312" s="237"/>
      <c r="D3312" s="271" t="s">
        <v>169</v>
      </c>
      <c r="E3312" s="289"/>
      <c r="F3312" s="11"/>
      <c r="G3312" s="12"/>
      <c r="H3312" s="398"/>
      <c r="I3312" s="398"/>
      <c r="J3312" s="398"/>
      <c r="K3312" s="399"/>
      <c r="L3312" s="10"/>
    </row>
    <row r="3313" spans="1:12" s="5" customFormat="1" ht="7.5" customHeight="1" x14ac:dyDescent="0.45">
      <c r="A3313" s="4"/>
      <c r="B3313" s="197"/>
      <c r="C3313" s="239"/>
      <c r="D3313" s="259"/>
      <c r="E3313" s="291"/>
      <c r="F3313" s="13"/>
      <c r="I3313" s="14"/>
      <c r="J3313" s="14"/>
      <c r="K3313" s="15"/>
    </row>
    <row r="3314" spans="1:12" s="5" customFormat="1" ht="14.25" thickBot="1" x14ac:dyDescent="0.3">
      <c r="A3314" s="4"/>
      <c r="B3314" s="198" t="s">
        <v>6</v>
      </c>
      <c r="C3314" s="198" t="s">
        <v>7</v>
      </c>
      <c r="D3314" s="272" t="s">
        <v>8</v>
      </c>
      <c r="E3314" s="260"/>
      <c r="F3314" s="17" t="s">
        <v>9</v>
      </c>
      <c r="G3314" s="18"/>
      <c r="H3314" s="16" t="s">
        <v>10</v>
      </c>
      <c r="I3314" s="19" t="s">
        <v>11</v>
      </c>
      <c r="J3314" s="19" t="s">
        <v>12</v>
      </c>
      <c r="K3314" s="20" t="s">
        <v>13</v>
      </c>
      <c r="L3314" s="21"/>
    </row>
    <row r="3315" spans="1:12" s="5" customFormat="1" ht="9.9499999999999993" customHeight="1" thickTop="1" x14ac:dyDescent="0.25">
      <c r="A3315" s="4"/>
      <c r="B3315" s="199"/>
      <c r="C3315" s="240"/>
      <c r="D3315" s="273"/>
      <c r="E3315" s="261"/>
      <c r="F3315" s="23"/>
      <c r="G3315" s="24"/>
      <c r="H3315" s="22"/>
      <c r="I3315" s="25"/>
      <c r="J3315" s="25"/>
      <c r="K3315" s="26"/>
      <c r="L3315" s="21"/>
    </row>
    <row r="3316" spans="1:12" s="5" customFormat="1" ht="14.1" customHeight="1" x14ac:dyDescent="0.25">
      <c r="A3316" s="27">
        <v>1</v>
      </c>
      <c r="B3316" s="200">
        <v>720</v>
      </c>
      <c r="C3316" s="200" t="s">
        <v>159</v>
      </c>
      <c r="D3316" s="274">
        <v>5</v>
      </c>
      <c r="E3316" s="322" t="s">
        <v>158</v>
      </c>
      <c r="F3316" s="28"/>
      <c r="G3316" s="29"/>
      <c r="H3316" s="30">
        <v>11900</v>
      </c>
      <c r="I3316" s="31">
        <v>0.13500000000000001</v>
      </c>
      <c r="J3316" s="31"/>
      <c r="K3316" s="32">
        <f t="shared" ref="K3316:K3331" si="1558">(B3316*H3316-((B3316*H3316)*I3316))-((B3316*H3316-((B3316*H3316)*I3316))*J3316)</f>
        <v>7411320</v>
      </c>
      <c r="L3316" s="21"/>
    </row>
    <row r="3317" spans="1:12" s="5" customFormat="1" ht="14.1" customHeight="1" x14ac:dyDescent="0.25">
      <c r="A3317" s="27">
        <v>2</v>
      </c>
      <c r="B3317" s="200">
        <v>72</v>
      </c>
      <c r="C3317" s="200" t="s">
        <v>67</v>
      </c>
      <c r="D3317" s="274">
        <v>1</v>
      </c>
      <c r="E3317" s="322" t="s">
        <v>170</v>
      </c>
      <c r="F3317" s="28"/>
      <c r="G3317" s="29"/>
      <c r="H3317" s="30">
        <v>53400</v>
      </c>
      <c r="I3317" s="31">
        <v>0.13500000000000001</v>
      </c>
      <c r="J3317" s="31"/>
      <c r="K3317" s="32">
        <f t="shared" si="1558"/>
        <v>3325752</v>
      </c>
      <c r="L3317" s="21"/>
    </row>
    <row r="3318" spans="1:12" s="5" customFormat="1" ht="14.1" customHeight="1" x14ac:dyDescent="0.25">
      <c r="A3318" s="27">
        <v>3</v>
      </c>
      <c r="B3318" s="200"/>
      <c r="C3318" s="200"/>
      <c r="D3318" s="274"/>
      <c r="E3318" s="292"/>
      <c r="F3318" s="28"/>
      <c r="G3318" s="29"/>
      <c r="H3318" s="30"/>
      <c r="I3318" s="31"/>
      <c r="J3318" s="31"/>
      <c r="K3318" s="32">
        <f t="shared" si="1558"/>
        <v>0</v>
      </c>
      <c r="L3318" s="21"/>
    </row>
    <row r="3319" spans="1:12" s="5" customFormat="1" ht="14.1" customHeight="1" x14ac:dyDescent="0.25">
      <c r="A3319" s="27">
        <v>4</v>
      </c>
      <c r="B3319" s="200"/>
      <c r="C3319" s="200"/>
      <c r="D3319" s="274"/>
      <c r="E3319" s="292"/>
      <c r="F3319" s="28"/>
      <c r="G3319" s="29"/>
      <c r="H3319" s="30"/>
      <c r="I3319" s="31"/>
      <c r="J3319" s="31"/>
      <c r="K3319" s="32">
        <f t="shared" si="1558"/>
        <v>0</v>
      </c>
      <c r="L3319" s="21"/>
    </row>
    <row r="3320" spans="1:12" s="5" customFormat="1" ht="14.1" customHeight="1" x14ac:dyDescent="0.25">
      <c r="A3320" s="27">
        <v>5</v>
      </c>
      <c r="B3320" s="200"/>
      <c r="C3320" s="200"/>
      <c r="D3320" s="274"/>
      <c r="E3320" s="292"/>
      <c r="F3320" s="28"/>
      <c r="G3320" s="29"/>
      <c r="H3320" s="30"/>
      <c r="I3320" s="31"/>
      <c r="J3320" s="31"/>
      <c r="K3320" s="32">
        <f t="shared" si="1558"/>
        <v>0</v>
      </c>
      <c r="L3320" s="21"/>
    </row>
    <row r="3321" spans="1:12" s="5" customFormat="1" ht="14.1" customHeight="1" x14ac:dyDescent="0.25">
      <c r="A3321" s="27">
        <v>6</v>
      </c>
      <c r="B3321" s="200"/>
      <c r="C3321" s="200"/>
      <c r="D3321" s="274"/>
      <c r="E3321" s="292"/>
      <c r="F3321" s="28"/>
      <c r="G3321" s="29"/>
      <c r="H3321" s="30"/>
      <c r="I3321" s="31"/>
      <c r="J3321" s="31"/>
      <c r="K3321" s="32">
        <f t="shared" si="1558"/>
        <v>0</v>
      </c>
      <c r="L3321" s="21"/>
    </row>
    <row r="3322" spans="1:12" s="5" customFormat="1" ht="14.1" customHeight="1" x14ac:dyDescent="0.25">
      <c r="A3322" s="27">
        <v>7</v>
      </c>
      <c r="B3322" s="200"/>
      <c r="C3322" s="200"/>
      <c r="D3322" s="274"/>
      <c r="E3322" s="292"/>
      <c r="F3322" s="28"/>
      <c r="G3322" s="29"/>
      <c r="H3322" s="30"/>
      <c r="I3322" s="31"/>
      <c r="J3322" s="31"/>
      <c r="K3322" s="32">
        <f t="shared" si="1558"/>
        <v>0</v>
      </c>
      <c r="L3322" s="21"/>
    </row>
    <row r="3323" spans="1:12" s="5" customFormat="1" ht="14.1" customHeight="1" x14ac:dyDescent="0.25">
      <c r="A3323" s="27">
        <v>8</v>
      </c>
      <c r="B3323" s="200"/>
      <c r="C3323" s="200"/>
      <c r="D3323" s="274"/>
      <c r="E3323" s="293"/>
      <c r="F3323" s="28"/>
      <c r="G3323" s="29"/>
      <c r="H3323" s="30"/>
      <c r="I3323" s="31"/>
      <c r="J3323" s="31"/>
      <c r="K3323" s="32">
        <f t="shared" si="1558"/>
        <v>0</v>
      </c>
      <c r="L3323" s="21"/>
    </row>
    <row r="3324" spans="1:12" s="5" customFormat="1" ht="14.1" customHeight="1" x14ac:dyDescent="0.25">
      <c r="A3324" s="27">
        <v>9</v>
      </c>
      <c r="B3324" s="200"/>
      <c r="C3324" s="200"/>
      <c r="D3324" s="274"/>
      <c r="E3324" s="292"/>
      <c r="F3324" s="28"/>
      <c r="G3324" s="29"/>
      <c r="H3324" s="30"/>
      <c r="I3324" s="31"/>
      <c r="J3324" s="31"/>
      <c r="K3324" s="32">
        <f t="shared" si="1558"/>
        <v>0</v>
      </c>
      <c r="L3324" s="21"/>
    </row>
    <row r="3325" spans="1:12" s="5" customFormat="1" ht="14.1" customHeight="1" x14ac:dyDescent="0.25">
      <c r="A3325" s="27">
        <v>10</v>
      </c>
      <c r="B3325" s="200"/>
      <c r="C3325" s="200"/>
      <c r="D3325" s="274"/>
      <c r="E3325" s="292"/>
      <c r="F3325" s="28"/>
      <c r="G3325" s="29"/>
      <c r="H3325" s="30"/>
      <c r="I3325" s="31"/>
      <c r="J3325" s="31"/>
      <c r="K3325" s="32">
        <f t="shared" si="1558"/>
        <v>0</v>
      </c>
      <c r="L3325" s="21"/>
    </row>
    <row r="3326" spans="1:12" s="5" customFormat="1" ht="14.1" customHeight="1" x14ac:dyDescent="0.25">
      <c r="A3326" s="27">
        <v>11</v>
      </c>
      <c r="B3326" s="200"/>
      <c r="C3326" s="200"/>
      <c r="D3326" s="274"/>
      <c r="E3326" s="292"/>
      <c r="F3326" s="28"/>
      <c r="G3326" s="29"/>
      <c r="H3326" s="30"/>
      <c r="I3326" s="31"/>
      <c r="J3326" s="31"/>
      <c r="K3326" s="32">
        <f t="shared" si="1558"/>
        <v>0</v>
      </c>
      <c r="L3326" s="21"/>
    </row>
    <row r="3327" spans="1:12" s="5" customFormat="1" ht="14.1" customHeight="1" x14ac:dyDescent="0.25">
      <c r="A3327" s="27">
        <v>12</v>
      </c>
      <c r="B3327" s="200"/>
      <c r="C3327" s="200"/>
      <c r="D3327" s="274"/>
      <c r="E3327" s="292"/>
      <c r="F3327" s="28"/>
      <c r="G3327" s="29"/>
      <c r="H3327" s="30"/>
      <c r="I3327" s="31"/>
      <c r="J3327" s="31"/>
      <c r="K3327" s="32">
        <f t="shared" si="1558"/>
        <v>0</v>
      </c>
      <c r="L3327" s="21"/>
    </row>
    <row r="3328" spans="1:12" s="5" customFormat="1" ht="14.1" customHeight="1" x14ac:dyDescent="0.25">
      <c r="A3328" s="27">
        <v>13</v>
      </c>
      <c r="B3328" s="200"/>
      <c r="C3328" s="200"/>
      <c r="D3328" s="274"/>
      <c r="E3328" s="292"/>
      <c r="F3328" s="28"/>
      <c r="G3328" s="29"/>
      <c r="H3328" s="30"/>
      <c r="I3328" s="31"/>
      <c r="J3328" s="31"/>
      <c r="K3328" s="32">
        <f t="shared" si="1558"/>
        <v>0</v>
      </c>
      <c r="L3328" s="21"/>
    </row>
    <row r="3329" spans="1:12" s="5" customFormat="1" ht="14.1" customHeight="1" x14ac:dyDescent="0.25">
      <c r="A3329" s="27">
        <v>14</v>
      </c>
      <c r="B3329" s="200"/>
      <c r="C3329" s="200"/>
      <c r="D3329" s="274"/>
      <c r="E3329" s="292"/>
      <c r="F3329" s="28"/>
      <c r="G3329" s="29"/>
      <c r="H3329" s="30"/>
      <c r="I3329" s="31"/>
      <c r="J3329" s="31"/>
      <c r="K3329" s="32">
        <f t="shared" si="1558"/>
        <v>0</v>
      </c>
      <c r="L3329" s="21"/>
    </row>
    <row r="3330" spans="1:12" s="5" customFormat="1" ht="14.1" customHeight="1" x14ac:dyDescent="0.25">
      <c r="A3330" s="27">
        <v>15</v>
      </c>
      <c r="B3330" s="200"/>
      <c r="C3330" s="200"/>
      <c r="D3330" s="274"/>
      <c r="E3330" s="292"/>
      <c r="F3330" s="28"/>
      <c r="G3330" s="29"/>
      <c r="H3330" s="30"/>
      <c r="I3330" s="31"/>
      <c r="J3330" s="31"/>
      <c r="K3330" s="32">
        <f t="shared" si="1558"/>
        <v>0</v>
      </c>
      <c r="L3330" s="21"/>
    </row>
    <row r="3331" spans="1:12" s="5" customFormat="1" ht="14.1" customHeight="1" x14ac:dyDescent="0.25">
      <c r="A3331" s="27">
        <v>16</v>
      </c>
      <c r="B3331" s="200"/>
      <c r="C3331" s="200"/>
      <c r="D3331" s="274"/>
      <c r="E3331" s="293"/>
      <c r="F3331" s="28"/>
      <c r="G3331" s="29"/>
      <c r="H3331" s="30"/>
      <c r="I3331" s="31"/>
      <c r="J3331" s="31"/>
      <c r="K3331" s="32">
        <f t="shared" si="1558"/>
        <v>0</v>
      </c>
      <c r="L3331" s="21"/>
    </row>
    <row r="3332" spans="1:12" s="5" customFormat="1" ht="9.9499999999999993" customHeight="1" x14ac:dyDescent="0.25">
      <c r="A3332" s="4"/>
      <c r="B3332" s="201"/>
      <c r="C3332" s="201"/>
      <c r="D3332" s="275"/>
      <c r="E3332" s="294"/>
      <c r="F3332" s="33"/>
      <c r="G3332" s="34"/>
      <c r="H3332" s="35"/>
      <c r="I3332" s="36"/>
      <c r="J3332" s="36"/>
      <c r="K3332" s="37"/>
      <c r="L3332" s="21"/>
    </row>
    <row r="3333" spans="1:12" s="5" customFormat="1" ht="5.0999999999999996" customHeight="1" x14ac:dyDescent="0.25">
      <c r="A3333" s="4"/>
      <c r="B3333" s="202"/>
      <c r="C3333" s="202"/>
      <c r="D3333" s="207"/>
      <c r="E3333" s="295"/>
      <c r="F3333" s="38"/>
      <c r="G3333" s="38"/>
      <c r="H3333" s="38"/>
      <c r="I3333" s="39"/>
      <c r="J3333" s="400"/>
      <c r="K3333" s="394"/>
    </row>
    <row r="3334" spans="1:12" s="5" customFormat="1" ht="16.5" customHeight="1" x14ac:dyDescent="0.3">
      <c r="A3334" s="4"/>
      <c r="B3334" s="203"/>
      <c r="C3334" s="203"/>
      <c r="D3334" s="259"/>
      <c r="E3334" s="291"/>
      <c r="I3334" s="40" t="s">
        <v>14</v>
      </c>
      <c r="J3334" s="401">
        <f>SUM(K3316:K3331)</f>
        <v>10737072</v>
      </c>
      <c r="K3334" s="402"/>
      <c r="L3334" s="21"/>
    </row>
    <row r="3335" spans="1:12" s="5" customFormat="1" ht="5.0999999999999996" customHeight="1" x14ac:dyDescent="0.3">
      <c r="A3335" s="4"/>
      <c r="B3335" s="203"/>
      <c r="C3335" s="203"/>
      <c r="D3335" s="259"/>
      <c r="E3335" s="291"/>
      <c r="I3335" s="41"/>
      <c r="J3335" s="403"/>
      <c r="K3335" s="403"/>
    </row>
    <row r="3336" spans="1:12" s="5" customFormat="1" ht="16.5" customHeight="1" x14ac:dyDescent="0.3">
      <c r="A3336" s="4"/>
      <c r="B3336" s="203"/>
      <c r="C3336" s="203"/>
      <c r="D3336" s="259"/>
      <c r="E3336" s="291"/>
      <c r="I3336" s="40" t="s">
        <v>15</v>
      </c>
      <c r="J3336" s="42"/>
      <c r="K3336" s="43">
        <f>J3334*J3336</f>
        <v>0</v>
      </c>
      <c r="L3336" s="44"/>
    </row>
    <row r="3337" spans="1:12" s="5" customFormat="1" ht="5.0999999999999996" customHeight="1" x14ac:dyDescent="0.3">
      <c r="A3337" s="4"/>
      <c r="B3337" s="203"/>
      <c r="C3337" s="203"/>
      <c r="D3337" s="259"/>
      <c r="E3337" s="291"/>
      <c r="I3337" s="41"/>
      <c r="J3337" s="394"/>
      <c r="K3337" s="394"/>
    </row>
    <row r="3338" spans="1:12" s="5" customFormat="1" ht="16.5" customHeight="1" x14ac:dyDescent="0.3">
      <c r="A3338" s="4"/>
      <c r="B3338" s="204" t="s">
        <v>16</v>
      </c>
      <c r="C3338" s="204"/>
      <c r="D3338" s="259"/>
      <c r="E3338" s="291" t="s">
        <v>17</v>
      </c>
      <c r="I3338" s="40" t="s">
        <v>27</v>
      </c>
      <c r="J3338" s="404">
        <f>((J3334/1.11)+(K3336/1.11))*11%</f>
        <v>1064034.1621621621</v>
      </c>
      <c r="K3338" s="405"/>
      <c r="L3338" s="45"/>
    </row>
    <row r="3339" spans="1:12" s="5" customFormat="1" ht="5.0999999999999996" customHeight="1" x14ac:dyDescent="0.3">
      <c r="A3339" s="4"/>
      <c r="B3339" s="203"/>
      <c r="C3339" s="203"/>
      <c r="D3339" s="259"/>
      <c r="E3339" s="291"/>
      <c r="I3339" s="41"/>
      <c r="J3339" s="394"/>
      <c r="K3339" s="394"/>
    </row>
    <row r="3340" spans="1:12" s="5" customFormat="1" ht="16.5" customHeight="1" x14ac:dyDescent="0.3">
      <c r="A3340" s="4"/>
      <c r="B3340" s="205"/>
      <c r="C3340" s="241"/>
      <c r="D3340" s="259"/>
      <c r="E3340" s="291"/>
      <c r="I3340" s="40" t="s">
        <v>18</v>
      </c>
      <c r="J3340" s="46"/>
      <c r="K3340" s="47">
        <f>J3334-K3336</f>
        <v>10737072</v>
      </c>
      <c r="L3340" s="45"/>
    </row>
    <row r="3341" spans="1:12" s="5" customFormat="1" ht="7.5" customHeight="1" x14ac:dyDescent="0.25">
      <c r="A3341" s="48"/>
      <c r="B3341" s="206"/>
      <c r="C3341" s="206"/>
      <c r="D3341" s="207"/>
      <c r="E3341" s="296"/>
      <c r="F3341" s="320"/>
      <c r="I3341" s="76"/>
      <c r="J3341" s="77"/>
      <c r="K3341" s="320"/>
      <c r="L3341" s="38"/>
    </row>
    <row r="3342" spans="1:12" s="5" customFormat="1" ht="13.5" customHeight="1" x14ac:dyDescent="0.25">
      <c r="A3342" s="4"/>
      <c r="B3342" s="207" t="s">
        <v>19</v>
      </c>
      <c r="C3342" s="206"/>
      <c r="D3342" s="207"/>
      <c r="E3342" s="291"/>
      <c r="H3342" s="180"/>
      <c r="I3342" s="181" t="s">
        <v>29</v>
      </c>
      <c r="J3342" s="406" t="s">
        <v>162</v>
      </c>
      <c r="K3342" s="407"/>
    </row>
    <row r="3343" spans="1:12" s="5" customFormat="1" ht="13.5" customHeight="1" x14ac:dyDescent="0.25">
      <c r="A3343" s="48"/>
      <c r="B3343" s="208"/>
      <c r="C3343" s="242"/>
      <c r="D3343" s="207"/>
      <c r="E3343" s="291"/>
      <c r="H3343" s="180"/>
      <c r="I3343" s="182" t="s">
        <v>28</v>
      </c>
      <c r="J3343" s="406"/>
      <c r="K3343" s="407"/>
      <c r="L3343" s="38"/>
    </row>
    <row r="3344" spans="1:12" s="5" customFormat="1" ht="7.5" customHeight="1" x14ac:dyDescent="0.25">
      <c r="A3344" s="48"/>
      <c r="B3344" s="208"/>
      <c r="C3344" s="242"/>
      <c r="D3344" s="207"/>
      <c r="E3344" s="291"/>
      <c r="H3344" s="180"/>
      <c r="I3344" s="182"/>
      <c r="J3344" s="183"/>
      <c r="K3344" s="183"/>
      <c r="L3344" s="38"/>
    </row>
    <row r="3345" spans="1:12" ht="7.5" customHeight="1" x14ac:dyDescent="0.25">
      <c r="A3345" s="78"/>
      <c r="B3345" s="209"/>
      <c r="C3345" s="209"/>
      <c r="D3345" s="262"/>
      <c r="E3345" s="297"/>
      <c r="F3345" s="79"/>
      <c r="G3345" s="79"/>
      <c r="H3345" s="79"/>
      <c r="I3345" s="80"/>
      <c r="J3345" s="80"/>
      <c r="K3345" s="79"/>
      <c r="L3345" s="79"/>
    </row>
    <row r="3346" spans="1:12" s="5" customFormat="1" ht="16.5" customHeight="1" x14ac:dyDescent="0.3">
      <c r="A3346" s="81"/>
      <c r="B3346" s="210" t="s">
        <v>0</v>
      </c>
      <c r="C3346" s="243"/>
      <c r="D3346" s="276" t="str">
        <f>D3308</f>
        <v>AM</v>
      </c>
      <c r="E3346" s="316">
        <f>E3308</f>
        <v>22090030</v>
      </c>
      <c r="F3346" s="82"/>
      <c r="G3346" s="83" t="s">
        <v>2</v>
      </c>
      <c r="H3346" s="408" t="str">
        <f>H3308</f>
        <v>CV PELITA JAYA</v>
      </c>
      <c r="I3346" s="408"/>
      <c r="J3346" s="408"/>
      <c r="K3346" s="409"/>
      <c r="L3346" s="84"/>
    </row>
    <row r="3347" spans="1:12" s="5" customFormat="1" ht="7.5" customHeight="1" x14ac:dyDescent="0.3">
      <c r="A3347" s="81"/>
      <c r="B3347" s="211"/>
      <c r="C3347" s="244"/>
      <c r="D3347" s="256"/>
      <c r="E3347" s="299"/>
      <c r="F3347" s="412" t="s">
        <v>3</v>
      </c>
      <c r="G3347" s="85"/>
      <c r="H3347" s="410"/>
      <c r="I3347" s="410"/>
      <c r="J3347" s="410"/>
      <c r="K3347" s="411"/>
      <c r="L3347" s="84"/>
    </row>
    <row r="3348" spans="1:12" s="5" customFormat="1" ht="16.5" customHeight="1" x14ac:dyDescent="0.3">
      <c r="A3348" s="81"/>
      <c r="B3348" s="210" t="s">
        <v>4</v>
      </c>
      <c r="C3348" s="243"/>
      <c r="D3348" s="413">
        <f>D3310</f>
        <v>44827</v>
      </c>
      <c r="E3348" s="414"/>
      <c r="F3348" s="412"/>
      <c r="G3348" s="86"/>
      <c r="H3348" s="415" t="str">
        <f>H3310</f>
        <v>(  ANUGERAH SEJAHTERA  )</v>
      </c>
      <c r="I3348" s="415"/>
      <c r="J3348" s="415"/>
      <c r="K3348" s="416"/>
      <c r="L3348" s="86"/>
    </row>
    <row r="3349" spans="1:12" s="5" customFormat="1" ht="7.5" customHeight="1" x14ac:dyDescent="0.3">
      <c r="A3349" s="81"/>
      <c r="B3349" s="211"/>
      <c r="C3349" s="244"/>
      <c r="D3349" s="256"/>
      <c r="E3349" s="299"/>
      <c r="F3349" s="412"/>
      <c r="G3349" s="86"/>
      <c r="H3349" s="417" t="str">
        <f>H3311</f>
        <v>PURWOKERTO</v>
      </c>
      <c r="I3349" s="417"/>
      <c r="J3349" s="417"/>
      <c r="K3349" s="418"/>
      <c r="L3349" s="87"/>
    </row>
    <row r="3350" spans="1:12" s="5" customFormat="1" ht="16.5" customHeight="1" x14ac:dyDescent="0.4">
      <c r="A3350" s="81"/>
      <c r="B3350" s="210" t="s">
        <v>5</v>
      </c>
      <c r="C3350" s="243"/>
      <c r="D3350" s="277" t="str">
        <f>D3312</f>
        <v>KO 1661</v>
      </c>
      <c r="E3350" s="298"/>
      <c r="F3350" s="88"/>
      <c r="G3350" s="89"/>
      <c r="H3350" s="419"/>
      <c r="I3350" s="419"/>
      <c r="J3350" s="419"/>
      <c r="K3350" s="420"/>
      <c r="L3350" s="87"/>
    </row>
    <row r="3351" spans="1:12" s="5" customFormat="1" ht="7.5" customHeight="1" x14ac:dyDescent="0.45">
      <c r="A3351" s="81"/>
      <c r="B3351" s="212"/>
      <c r="C3351" s="245"/>
      <c r="D3351" s="263"/>
      <c r="E3351" s="300"/>
      <c r="F3351" s="90"/>
      <c r="G3351" s="82"/>
      <c r="H3351" s="82"/>
      <c r="I3351" s="91"/>
      <c r="J3351" s="91"/>
      <c r="K3351" s="92"/>
      <c r="L3351" s="82"/>
    </row>
    <row r="3352" spans="1:12" s="5" customFormat="1" ht="14.25" thickBot="1" x14ac:dyDescent="0.3">
      <c r="A3352" s="81"/>
      <c r="B3352" s="213" t="s">
        <v>6</v>
      </c>
      <c r="C3352" s="213" t="s">
        <v>7</v>
      </c>
      <c r="D3352" s="278" t="s">
        <v>8</v>
      </c>
      <c r="E3352" s="264"/>
      <c r="F3352" s="94" t="s">
        <v>9</v>
      </c>
      <c r="G3352" s="95"/>
      <c r="H3352" s="93" t="s">
        <v>10</v>
      </c>
      <c r="I3352" s="96" t="s">
        <v>11</v>
      </c>
      <c r="J3352" s="96" t="s">
        <v>12</v>
      </c>
      <c r="K3352" s="97" t="s">
        <v>13</v>
      </c>
      <c r="L3352" s="98"/>
    </row>
    <row r="3353" spans="1:12" s="5" customFormat="1" ht="9.9499999999999993" customHeight="1" thickTop="1" x14ac:dyDescent="0.25">
      <c r="A3353" s="81"/>
      <c r="B3353" s="214"/>
      <c r="C3353" s="246"/>
      <c r="D3353" s="279"/>
      <c r="E3353" s="265"/>
      <c r="F3353" s="100"/>
      <c r="G3353" s="101"/>
      <c r="H3353" s="99"/>
      <c r="I3353" s="102"/>
      <c r="J3353" s="102"/>
      <c r="K3353" s="103"/>
      <c r="L3353" s="98"/>
    </row>
    <row r="3354" spans="1:12" s="5" customFormat="1" ht="14.1" customHeight="1" x14ac:dyDescent="0.25">
      <c r="A3354" s="104">
        <v>1</v>
      </c>
      <c r="B3354" s="192">
        <f t="shared" ref="B3354:D3354" si="1559">B3316</f>
        <v>720</v>
      </c>
      <c r="C3354" s="192" t="str">
        <f t="shared" si="1559"/>
        <v>SET</v>
      </c>
      <c r="D3354" s="280">
        <f t="shared" si="1559"/>
        <v>5</v>
      </c>
      <c r="E3354" s="301" t="str">
        <f>E3316</f>
        <v>CRAYON / OIL PASTEL JOYKO OP-12S PP CASE SEA WORLD</v>
      </c>
      <c r="F3354" s="105"/>
      <c r="G3354" s="106"/>
      <c r="H3354" s="107">
        <f t="shared" ref="H3354:J3354" si="1560">H3316</f>
        <v>11900</v>
      </c>
      <c r="I3354" s="108">
        <f t="shared" si="1560"/>
        <v>0.13500000000000001</v>
      </c>
      <c r="J3354" s="108">
        <f t="shared" si="1560"/>
        <v>0</v>
      </c>
      <c r="K3354" s="109">
        <f t="shared" ref="K3354:K3369" si="1561">(B3354*H3354-((B3354*H3354)*I3354))-((B3354*H3354-((B3354*H3354)*I3354))*J3354)</f>
        <v>7411320</v>
      </c>
      <c r="L3354" s="98"/>
    </row>
    <row r="3355" spans="1:12" s="5" customFormat="1" ht="14.1" customHeight="1" x14ac:dyDescent="0.25">
      <c r="A3355" s="104">
        <v>2</v>
      </c>
      <c r="B3355" s="192">
        <f t="shared" ref="B3355:E3355" si="1562">B3317</f>
        <v>72</v>
      </c>
      <c r="C3355" s="192" t="str">
        <f t="shared" si="1562"/>
        <v>LS</v>
      </c>
      <c r="D3355" s="280">
        <f t="shared" si="1562"/>
        <v>1</v>
      </c>
      <c r="E3355" s="301" t="str">
        <f t="shared" si="1562"/>
        <v>CORRECTION FLUID KENKO KE-301</v>
      </c>
      <c r="F3355" s="105"/>
      <c r="G3355" s="106"/>
      <c r="H3355" s="107">
        <f t="shared" ref="H3355:J3355" si="1563">H3317</f>
        <v>53400</v>
      </c>
      <c r="I3355" s="108">
        <f t="shared" si="1563"/>
        <v>0.13500000000000001</v>
      </c>
      <c r="J3355" s="108">
        <f t="shared" si="1563"/>
        <v>0</v>
      </c>
      <c r="K3355" s="109">
        <f t="shared" si="1561"/>
        <v>3325752</v>
      </c>
      <c r="L3355" s="98"/>
    </row>
    <row r="3356" spans="1:12" s="5" customFormat="1" ht="14.1" customHeight="1" x14ac:dyDescent="0.25">
      <c r="A3356" s="104">
        <v>3</v>
      </c>
      <c r="B3356" s="192">
        <f t="shared" ref="B3356:E3356" si="1564">B3318</f>
        <v>0</v>
      </c>
      <c r="C3356" s="192">
        <f t="shared" si="1564"/>
        <v>0</v>
      </c>
      <c r="D3356" s="280">
        <f t="shared" si="1564"/>
        <v>0</v>
      </c>
      <c r="E3356" s="301">
        <f t="shared" si="1564"/>
        <v>0</v>
      </c>
      <c r="F3356" s="105"/>
      <c r="G3356" s="106"/>
      <c r="H3356" s="107">
        <f t="shared" ref="H3356:J3356" si="1565">H3318</f>
        <v>0</v>
      </c>
      <c r="I3356" s="108">
        <f t="shared" si="1565"/>
        <v>0</v>
      </c>
      <c r="J3356" s="108">
        <f t="shared" si="1565"/>
        <v>0</v>
      </c>
      <c r="K3356" s="109">
        <f t="shared" si="1561"/>
        <v>0</v>
      </c>
      <c r="L3356" s="98"/>
    </row>
    <row r="3357" spans="1:12" s="5" customFormat="1" ht="14.1" customHeight="1" x14ac:dyDescent="0.25">
      <c r="A3357" s="104">
        <v>4</v>
      </c>
      <c r="B3357" s="192">
        <f t="shared" ref="B3357:E3357" si="1566">B3319</f>
        <v>0</v>
      </c>
      <c r="C3357" s="192">
        <f t="shared" si="1566"/>
        <v>0</v>
      </c>
      <c r="D3357" s="280">
        <f t="shared" si="1566"/>
        <v>0</v>
      </c>
      <c r="E3357" s="301">
        <f t="shared" si="1566"/>
        <v>0</v>
      </c>
      <c r="F3357" s="105"/>
      <c r="G3357" s="106"/>
      <c r="H3357" s="107">
        <f t="shared" ref="H3357:J3357" si="1567">H3319</f>
        <v>0</v>
      </c>
      <c r="I3357" s="108">
        <f t="shared" si="1567"/>
        <v>0</v>
      </c>
      <c r="J3357" s="108">
        <f t="shared" si="1567"/>
        <v>0</v>
      </c>
      <c r="K3357" s="109">
        <f t="shared" si="1561"/>
        <v>0</v>
      </c>
      <c r="L3357" s="98"/>
    </row>
    <row r="3358" spans="1:12" s="5" customFormat="1" ht="14.1" customHeight="1" x14ac:dyDescent="0.25">
      <c r="A3358" s="104">
        <v>5</v>
      </c>
      <c r="B3358" s="192">
        <f t="shared" ref="B3358:E3358" si="1568">B3320</f>
        <v>0</v>
      </c>
      <c r="C3358" s="192">
        <f t="shared" si="1568"/>
        <v>0</v>
      </c>
      <c r="D3358" s="280">
        <f t="shared" si="1568"/>
        <v>0</v>
      </c>
      <c r="E3358" s="301">
        <f t="shared" si="1568"/>
        <v>0</v>
      </c>
      <c r="F3358" s="105"/>
      <c r="G3358" s="106"/>
      <c r="H3358" s="107">
        <f t="shared" ref="H3358:J3358" si="1569">H3320</f>
        <v>0</v>
      </c>
      <c r="I3358" s="108">
        <f t="shared" si="1569"/>
        <v>0</v>
      </c>
      <c r="J3358" s="108">
        <f t="shared" si="1569"/>
        <v>0</v>
      </c>
      <c r="K3358" s="109">
        <f t="shared" si="1561"/>
        <v>0</v>
      </c>
      <c r="L3358" s="98"/>
    </row>
    <row r="3359" spans="1:12" s="5" customFormat="1" ht="14.1" customHeight="1" x14ac:dyDescent="0.25">
      <c r="A3359" s="104">
        <v>6</v>
      </c>
      <c r="B3359" s="192">
        <f t="shared" ref="B3359:E3359" si="1570">B3321</f>
        <v>0</v>
      </c>
      <c r="C3359" s="192">
        <f t="shared" si="1570"/>
        <v>0</v>
      </c>
      <c r="D3359" s="280">
        <f t="shared" si="1570"/>
        <v>0</v>
      </c>
      <c r="E3359" s="301">
        <f t="shared" si="1570"/>
        <v>0</v>
      </c>
      <c r="F3359" s="105"/>
      <c r="G3359" s="106"/>
      <c r="H3359" s="107">
        <f t="shared" ref="H3359:J3359" si="1571">H3321</f>
        <v>0</v>
      </c>
      <c r="I3359" s="108">
        <f t="shared" si="1571"/>
        <v>0</v>
      </c>
      <c r="J3359" s="108">
        <f t="shared" si="1571"/>
        <v>0</v>
      </c>
      <c r="K3359" s="109">
        <f t="shared" si="1561"/>
        <v>0</v>
      </c>
      <c r="L3359" s="98"/>
    </row>
    <row r="3360" spans="1:12" s="5" customFormat="1" ht="14.1" customHeight="1" x14ac:dyDescent="0.25">
      <c r="A3360" s="104">
        <v>7</v>
      </c>
      <c r="B3360" s="192">
        <f t="shared" ref="B3360:E3360" si="1572">B3322</f>
        <v>0</v>
      </c>
      <c r="C3360" s="192">
        <f t="shared" si="1572"/>
        <v>0</v>
      </c>
      <c r="D3360" s="280">
        <f t="shared" si="1572"/>
        <v>0</v>
      </c>
      <c r="E3360" s="301">
        <f t="shared" si="1572"/>
        <v>0</v>
      </c>
      <c r="F3360" s="105"/>
      <c r="G3360" s="106"/>
      <c r="H3360" s="107">
        <f t="shared" ref="H3360:J3360" si="1573">H3322</f>
        <v>0</v>
      </c>
      <c r="I3360" s="108">
        <f t="shared" si="1573"/>
        <v>0</v>
      </c>
      <c r="J3360" s="108">
        <f t="shared" si="1573"/>
        <v>0</v>
      </c>
      <c r="K3360" s="109">
        <f t="shared" si="1561"/>
        <v>0</v>
      </c>
      <c r="L3360" s="98"/>
    </row>
    <row r="3361" spans="1:12" s="5" customFormat="1" ht="14.1" customHeight="1" x14ac:dyDescent="0.25">
      <c r="A3361" s="104">
        <v>8</v>
      </c>
      <c r="B3361" s="192">
        <f t="shared" ref="B3361:E3361" si="1574">B3323</f>
        <v>0</v>
      </c>
      <c r="C3361" s="192">
        <f t="shared" si="1574"/>
        <v>0</v>
      </c>
      <c r="D3361" s="280">
        <f t="shared" si="1574"/>
        <v>0</v>
      </c>
      <c r="E3361" s="301">
        <f t="shared" si="1574"/>
        <v>0</v>
      </c>
      <c r="F3361" s="105"/>
      <c r="G3361" s="106"/>
      <c r="H3361" s="107">
        <f t="shared" ref="H3361:J3361" si="1575">H3323</f>
        <v>0</v>
      </c>
      <c r="I3361" s="108">
        <f t="shared" si="1575"/>
        <v>0</v>
      </c>
      <c r="J3361" s="108">
        <f t="shared" si="1575"/>
        <v>0</v>
      </c>
      <c r="K3361" s="109">
        <f t="shared" si="1561"/>
        <v>0</v>
      </c>
      <c r="L3361" s="98"/>
    </row>
    <row r="3362" spans="1:12" s="5" customFormat="1" ht="14.1" customHeight="1" x14ac:dyDescent="0.25">
      <c r="A3362" s="104">
        <v>9</v>
      </c>
      <c r="B3362" s="192">
        <f t="shared" ref="B3362:E3362" si="1576">B3324</f>
        <v>0</v>
      </c>
      <c r="C3362" s="192">
        <f t="shared" si="1576"/>
        <v>0</v>
      </c>
      <c r="D3362" s="280">
        <f t="shared" si="1576"/>
        <v>0</v>
      </c>
      <c r="E3362" s="301">
        <f t="shared" si="1576"/>
        <v>0</v>
      </c>
      <c r="F3362" s="105"/>
      <c r="G3362" s="106"/>
      <c r="H3362" s="107">
        <f t="shared" ref="H3362:J3362" si="1577">H3324</f>
        <v>0</v>
      </c>
      <c r="I3362" s="108">
        <f t="shared" si="1577"/>
        <v>0</v>
      </c>
      <c r="J3362" s="108">
        <f t="shared" si="1577"/>
        <v>0</v>
      </c>
      <c r="K3362" s="109">
        <f t="shared" si="1561"/>
        <v>0</v>
      </c>
      <c r="L3362" s="98"/>
    </row>
    <row r="3363" spans="1:12" s="5" customFormat="1" ht="14.1" customHeight="1" x14ac:dyDescent="0.25">
      <c r="A3363" s="104">
        <v>10</v>
      </c>
      <c r="B3363" s="192">
        <f t="shared" ref="B3363:E3363" si="1578">B3325</f>
        <v>0</v>
      </c>
      <c r="C3363" s="192">
        <f t="shared" si="1578"/>
        <v>0</v>
      </c>
      <c r="D3363" s="280">
        <f t="shared" si="1578"/>
        <v>0</v>
      </c>
      <c r="E3363" s="301">
        <f t="shared" si="1578"/>
        <v>0</v>
      </c>
      <c r="F3363" s="105"/>
      <c r="G3363" s="106"/>
      <c r="H3363" s="107">
        <f t="shared" ref="H3363:J3363" si="1579">H3325</f>
        <v>0</v>
      </c>
      <c r="I3363" s="108">
        <f t="shared" si="1579"/>
        <v>0</v>
      </c>
      <c r="J3363" s="108">
        <f t="shared" si="1579"/>
        <v>0</v>
      </c>
      <c r="K3363" s="109">
        <f t="shared" si="1561"/>
        <v>0</v>
      </c>
      <c r="L3363" s="98"/>
    </row>
    <row r="3364" spans="1:12" s="5" customFormat="1" ht="14.1" customHeight="1" x14ac:dyDescent="0.25">
      <c r="A3364" s="104">
        <v>11</v>
      </c>
      <c r="B3364" s="192">
        <f t="shared" ref="B3364:E3364" si="1580">B3326</f>
        <v>0</v>
      </c>
      <c r="C3364" s="192">
        <f t="shared" si="1580"/>
        <v>0</v>
      </c>
      <c r="D3364" s="280">
        <f t="shared" si="1580"/>
        <v>0</v>
      </c>
      <c r="E3364" s="301">
        <f t="shared" si="1580"/>
        <v>0</v>
      </c>
      <c r="F3364" s="105"/>
      <c r="G3364" s="106"/>
      <c r="H3364" s="107">
        <f t="shared" ref="H3364:J3364" si="1581">H3326</f>
        <v>0</v>
      </c>
      <c r="I3364" s="108">
        <f t="shared" si="1581"/>
        <v>0</v>
      </c>
      <c r="J3364" s="108">
        <f t="shared" si="1581"/>
        <v>0</v>
      </c>
      <c r="K3364" s="109">
        <f t="shared" si="1561"/>
        <v>0</v>
      </c>
      <c r="L3364" s="98"/>
    </row>
    <row r="3365" spans="1:12" s="5" customFormat="1" ht="14.1" customHeight="1" x14ac:dyDescent="0.25">
      <c r="A3365" s="104">
        <v>12</v>
      </c>
      <c r="B3365" s="192">
        <f t="shared" ref="B3365:E3365" si="1582">B3327</f>
        <v>0</v>
      </c>
      <c r="C3365" s="192">
        <f t="shared" si="1582"/>
        <v>0</v>
      </c>
      <c r="D3365" s="280">
        <f t="shared" si="1582"/>
        <v>0</v>
      </c>
      <c r="E3365" s="301">
        <f t="shared" si="1582"/>
        <v>0</v>
      </c>
      <c r="F3365" s="105"/>
      <c r="G3365" s="106"/>
      <c r="H3365" s="107">
        <f t="shared" ref="H3365:J3365" si="1583">H3327</f>
        <v>0</v>
      </c>
      <c r="I3365" s="108">
        <f t="shared" si="1583"/>
        <v>0</v>
      </c>
      <c r="J3365" s="108">
        <f t="shared" si="1583"/>
        <v>0</v>
      </c>
      <c r="K3365" s="109">
        <f t="shared" si="1561"/>
        <v>0</v>
      </c>
      <c r="L3365" s="98"/>
    </row>
    <row r="3366" spans="1:12" s="5" customFormat="1" ht="14.1" customHeight="1" x14ac:dyDescent="0.25">
      <c r="A3366" s="104">
        <v>13</v>
      </c>
      <c r="B3366" s="192">
        <f t="shared" ref="B3366:E3366" si="1584">B3328</f>
        <v>0</v>
      </c>
      <c r="C3366" s="192">
        <f t="shared" si="1584"/>
        <v>0</v>
      </c>
      <c r="D3366" s="280">
        <f t="shared" si="1584"/>
        <v>0</v>
      </c>
      <c r="E3366" s="301">
        <f t="shared" si="1584"/>
        <v>0</v>
      </c>
      <c r="F3366" s="105"/>
      <c r="G3366" s="106"/>
      <c r="H3366" s="107">
        <f t="shared" ref="H3366:J3366" si="1585">H3328</f>
        <v>0</v>
      </c>
      <c r="I3366" s="108">
        <f t="shared" si="1585"/>
        <v>0</v>
      </c>
      <c r="J3366" s="108">
        <f t="shared" si="1585"/>
        <v>0</v>
      </c>
      <c r="K3366" s="109">
        <f t="shared" si="1561"/>
        <v>0</v>
      </c>
      <c r="L3366" s="98"/>
    </row>
    <row r="3367" spans="1:12" s="5" customFormat="1" ht="14.1" customHeight="1" x14ac:dyDescent="0.25">
      <c r="A3367" s="104">
        <v>14</v>
      </c>
      <c r="B3367" s="192">
        <f t="shared" ref="B3367:E3367" si="1586">B3329</f>
        <v>0</v>
      </c>
      <c r="C3367" s="192">
        <f t="shared" si="1586"/>
        <v>0</v>
      </c>
      <c r="D3367" s="280">
        <f t="shared" si="1586"/>
        <v>0</v>
      </c>
      <c r="E3367" s="301">
        <f t="shared" si="1586"/>
        <v>0</v>
      </c>
      <c r="F3367" s="105"/>
      <c r="G3367" s="106"/>
      <c r="H3367" s="107">
        <f t="shared" ref="H3367:J3367" si="1587">H3329</f>
        <v>0</v>
      </c>
      <c r="I3367" s="108">
        <f t="shared" si="1587"/>
        <v>0</v>
      </c>
      <c r="J3367" s="108">
        <f t="shared" si="1587"/>
        <v>0</v>
      </c>
      <c r="K3367" s="109">
        <f t="shared" si="1561"/>
        <v>0</v>
      </c>
      <c r="L3367" s="98"/>
    </row>
    <row r="3368" spans="1:12" s="5" customFormat="1" ht="14.1" customHeight="1" x14ac:dyDescent="0.25">
      <c r="A3368" s="104">
        <v>15</v>
      </c>
      <c r="B3368" s="192">
        <f t="shared" ref="B3368:E3368" si="1588">B3330</f>
        <v>0</v>
      </c>
      <c r="C3368" s="192">
        <f t="shared" si="1588"/>
        <v>0</v>
      </c>
      <c r="D3368" s="280">
        <f t="shared" si="1588"/>
        <v>0</v>
      </c>
      <c r="E3368" s="301">
        <f t="shared" si="1588"/>
        <v>0</v>
      </c>
      <c r="F3368" s="105"/>
      <c r="G3368" s="106"/>
      <c r="H3368" s="107">
        <f t="shared" ref="H3368:J3368" si="1589">H3330</f>
        <v>0</v>
      </c>
      <c r="I3368" s="108">
        <f t="shared" si="1589"/>
        <v>0</v>
      </c>
      <c r="J3368" s="108">
        <f t="shared" si="1589"/>
        <v>0</v>
      </c>
      <c r="K3368" s="109">
        <f t="shared" si="1561"/>
        <v>0</v>
      </c>
      <c r="L3368" s="98"/>
    </row>
    <row r="3369" spans="1:12" s="5" customFormat="1" ht="14.1" customHeight="1" x14ac:dyDescent="0.25">
      <c r="A3369" s="104">
        <v>16</v>
      </c>
      <c r="B3369" s="192">
        <f t="shared" ref="B3369:E3369" si="1590">B3331</f>
        <v>0</v>
      </c>
      <c r="C3369" s="192">
        <f t="shared" si="1590"/>
        <v>0</v>
      </c>
      <c r="D3369" s="280">
        <f t="shared" si="1590"/>
        <v>0</v>
      </c>
      <c r="E3369" s="301">
        <f t="shared" si="1590"/>
        <v>0</v>
      </c>
      <c r="F3369" s="105"/>
      <c r="G3369" s="106"/>
      <c r="H3369" s="107">
        <f t="shared" ref="H3369:J3369" si="1591">H3331</f>
        <v>0</v>
      </c>
      <c r="I3369" s="108">
        <f t="shared" si="1591"/>
        <v>0</v>
      </c>
      <c r="J3369" s="108">
        <f t="shared" si="1591"/>
        <v>0</v>
      </c>
      <c r="K3369" s="109">
        <f t="shared" si="1561"/>
        <v>0</v>
      </c>
      <c r="L3369" s="98"/>
    </row>
    <row r="3370" spans="1:12" s="5" customFormat="1" ht="9.9499999999999993" customHeight="1" x14ac:dyDescent="0.25">
      <c r="A3370" s="81"/>
      <c r="B3370" s="215"/>
      <c r="C3370" s="215"/>
      <c r="D3370" s="281"/>
      <c r="E3370" s="303"/>
      <c r="F3370" s="110"/>
      <c r="G3370" s="111"/>
      <c r="H3370" s="112"/>
      <c r="I3370" s="113"/>
      <c r="J3370" s="113"/>
      <c r="K3370" s="114"/>
      <c r="L3370" s="98"/>
    </row>
    <row r="3371" spans="1:12" s="5" customFormat="1" ht="5.0999999999999996" customHeight="1" x14ac:dyDescent="0.25">
      <c r="A3371" s="81"/>
      <c r="B3371" s="216"/>
      <c r="C3371" s="216"/>
      <c r="D3371" s="221"/>
      <c r="E3371" s="304"/>
      <c r="F3371" s="116"/>
      <c r="G3371" s="116"/>
      <c r="H3371" s="116"/>
      <c r="I3371" s="117"/>
      <c r="J3371" s="361"/>
      <c r="K3371" s="362"/>
      <c r="L3371" s="82"/>
    </row>
    <row r="3372" spans="1:12" s="5" customFormat="1" ht="16.5" customHeight="1" x14ac:dyDescent="0.3">
      <c r="A3372" s="81"/>
      <c r="B3372" s="217"/>
      <c r="C3372" s="217"/>
      <c r="D3372" s="263"/>
      <c r="E3372" s="300"/>
      <c r="F3372" s="82"/>
      <c r="G3372" s="82"/>
      <c r="H3372" s="82"/>
      <c r="I3372" s="118" t="s">
        <v>14</v>
      </c>
      <c r="J3372" s="363">
        <f>SUM(K3354:K3369)</f>
        <v>10737072</v>
      </c>
      <c r="K3372" s="364"/>
      <c r="L3372" s="98"/>
    </row>
    <row r="3373" spans="1:12" s="5" customFormat="1" ht="5.0999999999999996" customHeight="1" x14ac:dyDescent="0.3">
      <c r="A3373" s="81"/>
      <c r="B3373" s="217"/>
      <c r="C3373" s="217"/>
      <c r="D3373" s="263"/>
      <c r="E3373" s="300"/>
      <c r="F3373" s="82"/>
      <c r="G3373" s="82"/>
      <c r="H3373" s="82"/>
      <c r="I3373" s="119"/>
      <c r="J3373" s="365"/>
      <c r="K3373" s="365"/>
      <c r="L3373" s="82"/>
    </row>
    <row r="3374" spans="1:12" s="5" customFormat="1" ht="16.5" customHeight="1" x14ac:dyDescent="0.3">
      <c r="A3374" s="81"/>
      <c r="B3374" s="217"/>
      <c r="C3374" s="217"/>
      <c r="D3374" s="263"/>
      <c r="E3374" s="300"/>
      <c r="F3374" s="82"/>
      <c r="G3374" s="82"/>
      <c r="H3374" s="82"/>
      <c r="I3374" s="118" t="s">
        <v>15</v>
      </c>
      <c r="J3374" s="120">
        <f>J3336</f>
        <v>0</v>
      </c>
      <c r="K3374" s="121">
        <f>J3372*J3374</f>
        <v>0</v>
      </c>
      <c r="L3374" s="122"/>
    </row>
    <row r="3375" spans="1:12" s="5" customFormat="1" ht="5.0999999999999996" customHeight="1" x14ac:dyDescent="0.3">
      <c r="A3375" s="81"/>
      <c r="B3375" s="217"/>
      <c r="C3375" s="217"/>
      <c r="D3375" s="263"/>
      <c r="E3375" s="300"/>
      <c r="F3375" s="82"/>
      <c r="G3375" s="82"/>
      <c r="H3375" s="82"/>
      <c r="I3375" s="119"/>
      <c r="J3375" s="362"/>
      <c r="K3375" s="362"/>
      <c r="L3375" s="82"/>
    </row>
    <row r="3376" spans="1:12" s="5" customFormat="1" ht="16.5" customHeight="1" x14ac:dyDescent="0.3">
      <c r="A3376" s="81"/>
      <c r="B3376" s="218" t="s">
        <v>16</v>
      </c>
      <c r="C3376" s="218"/>
      <c r="D3376" s="263"/>
      <c r="E3376" s="300" t="s">
        <v>17</v>
      </c>
      <c r="F3376" s="82"/>
      <c r="G3376" s="82"/>
      <c r="H3376" s="82"/>
      <c r="I3376" s="118" t="s">
        <v>27</v>
      </c>
      <c r="J3376" s="366">
        <f>((J3372/1.11)+(K3374/1.11))*11%</f>
        <v>1064034.1621621621</v>
      </c>
      <c r="K3376" s="367"/>
      <c r="L3376" s="123"/>
    </row>
    <row r="3377" spans="1:12" s="5" customFormat="1" ht="5.0999999999999996" customHeight="1" x14ac:dyDescent="0.3">
      <c r="A3377" s="81"/>
      <c r="B3377" s="217"/>
      <c r="C3377" s="217"/>
      <c r="D3377" s="263"/>
      <c r="E3377" s="300"/>
      <c r="F3377" s="82"/>
      <c r="G3377" s="82"/>
      <c r="H3377" s="82"/>
      <c r="I3377" s="119"/>
      <c r="J3377" s="362"/>
      <c r="K3377" s="362"/>
      <c r="L3377" s="82"/>
    </row>
    <row r="3378" spans="1:12" s="5" customFormat="1" ht="16.5" customHeight="1" x14ac:dyDescent="0.3">
      <c r="A3378" s="81"/>
      <c r="B3378" s="219"/>
      <c r="C3378" s="247"/>
      <c r="D3378" s="263"/>
      <c r="E3378" s="300"/>
      <c r="F3378" s="82"/>
      <c r="G3378" s="82"/>
      <c r="H3378" s="82"/>
      <c r="I3378" s="118" t="s">
        <v>18</v>
      </c>
      <c r="J3378" s="124"/>
      <c r="K3378" s="125">
        <f>J3372-K3374</f>
        <v>10737072</v>
      </c>
      <c r="L3378" s="123"/>
    </row>
    <row r="3379" spans="1:12" s="5" customFormat="1" ht="7.5" customHeight="1" x14ac:dyDescent="0.25">
      <c r="A3379" s="126"/>
      <c r="B3379" s="220"/>
      <c r="C3379" s="220"/>
      <c r="D3379" s="221"/>
      <c r="E3379" s="305"/>
      <c r="F3379" s="319"/>
      <c r="G3379" s="82"/>
      <c r="H3379" s="82"/>
      <c r="I3379" s="128"/>
      <c r="J3379" s="127"/>
      <c r="K3379" s="319"/>
      <c r="L3379" s="116"/>
    </row>
    <row r="3380" spans="1:12" s="5" customFormat="1" ht="13.5" customHeight="1" x14ac:dyDescent="0.25">
      <c r="A3380" s="81"/>
      <c r="B3380" s="221" t="s">
        <v>19</v>
      </c>
      <c r="C3380" s="220"/>
      <c r="D3380" s="221"/>
      <c r="E3380" s="300"/>
      <c r="F3380" s="82"/>
      <c r="G3380" s="82"/>
      <c r="H3380" s="187"/>
      <c r="I3380" s="188" t="s">
        <v>29</v>
      </c>
      <c r="J3380" s="368" t="str">
        <f>J3342</f>
        <v>NOVI / YO</v>
      </c>
      <c r="K3380" s="369"/>
      <c r="L3380" s="82"/>
    </row>
    <row r="3381" spans="1:12" s="5" customFormat="1" ht="13.5" customHeight="1" x14ac:dyDescent="0.25">
      <c r="A3381" s="126"/>
      <c r="B3381" s="222"/>
      <c r="C3381" s="248"/>
      <c r="D3381" s="221"/>
      <c r="E3381" s="300"/>
      <c r="F3381" s="82"/>
      <c r="G3381" s="82"/>
      <c r="H3381" s="187"/>
      <c r="I3381" s="189" t="s">
        <v>28</v>
      </c>
      <c r="J3381" s="368">
        <f>J3343</f>
        <v>0</v>
      </c>
      <c r="K3381" s="369"/>
      <c r="L3381" s="116"/>
    </row>
    <row r="3382" spans="1:12" s="5" customFormat="1" ht="7.5" customHeight="1" x14ac:dyDescent="0.25">
      <c r="A3382" s="126"/>
      <c r="B3382" s="222"/>
      <c r="C3382" s="248"/>
      <c r="D3382" s="221"/>
      <c r="E3382" s="300"/>
      <c r="F3382" s="82"/>
      <c r="G3382" s="82"/>
      <c r="H3382" s="187"/>
      <c r="I3382" s="189"/>
      <c r="J3382" s="191"/>
      <c r="K3382" s="191"/>
      <c r="L3382" s="116"/>
    </row>
    <row r="3383" spans="1:12" ht="7.5" customHeight="1" x14ac:dyDescent="0.25">
      <c r="A3383" s="129"/>
      <c r="B3383" s="223"/>
      <c r="C3383" s="223"/>
      <c r="D3383" s="266"/>
      <c r="E3383" s="306"/>
      <c r="F3383" s="130"/>
      <c r="G3383" s="130"/>
      <c r="H3383" s="130"/>
      <c r="I3383" s="131"/>
      <c r="J3383" s="131"/>
      <c r="K3383" s="130"/>
      <c r="L3383" s="130"/>
    </row>
    <row r="3384" spans="1:12" s="5" customFormat="1" ht="16.5" customHeight="1" x14ac:dyDescent="0.3">
      <c r="A3384" s="132"/>
      <c r="B3384" s="224" t="s">
        <v>0</v>
      </c>
      <c r="C3384" s="249"/>
      <c r="D3384" s="282" t="str">
        <f>D3346</f>
        <v>AM</v>
      </c>
      <c r="E3384" s="317">
        <f>E3308</f>
        <v>22090030</v>
      </c>
      <c r="F3384" s="133"/>
      <c r="G3384" s="134" t="s">
        <v>2</v>
      </c>
      <c r="H3384" s="370" t="str">
        <f>H3346</f>
        <v>CV PELITA JAYA</v>
      </c>
      <c r="I3384" s="370"/>
      <c r="J3384" s="370"/>
      <c r="K3384" s="371"/>
      <c r="L3384" s="135"/>
    </row>
    <row r="3385" spans="1:12" s="5" customFormat="1" ht="7.5" customHeight="1" x14ac:dyDescent="0.3">
      <c r="A3385" s="132"/>
      <c r="B3385" s="225"/>
      <c r="C3385" s="250"/>
      <c r="D3385" s="257"/>
      <c r="E3385" s="308"/>
      <c r="F3385" s="374" t="s">
        <v>3</v>
      </c>
      <c r="G3385" s="136"/>
      <c r="H3385" s="372"/>
      <c r="I3385" s="372"/>
      <c r="J3385" s="372"/>
      <c r="K3385" s="373"/>
      <c r="L3385" s="135"/>
    </row>
    <row r="3386" spans="1:12" s="5" customFormat="1" ht="16.5" customHeight="1" x14ac:dyDescent="0.3">
      <c r="A3386" s="132"/>
      <c r="B3386" s="224" t="s">
        <v>4</v>
      </c>
      <c r="C3386" s="249"/>
      <c r="D3386" s="375">
        <f>D3348</f>
        <v>44827</v>
      </c>
      <c r="E3386" s="376"/>
      <c r="F3386" s="374"/>
      <c r="G3386" s="137"/>
      <c r="H3386" s="377" t="str">
        <f>H3348</f>
        <v>(  ANUGERAH SEJAHTERA  )</v>
      </c>
      <c r="I3386" s="377"/>
      <c r="J3386" s="377"/>
      <c r="K3386" s="378"/>
      <c r="L3386" s="137"/>
    </row>
    <row r="3387" spans="1:12" s="5" customFormat="1" ht="7.5" customHeight="1" x14ac:dyDescent="0.3">
      <c r="A3387" s="132"/>
      <c r="B3387" s="225"/>
      <c r="C3387" s="250"/>
      <c r="D3387" s="257"/>
      <c r="E3387" s="308"/>
      <c r="F3387" s="374"/>
      <c r="G3387" s="137"/>
      <c r="H3387" s="379" t="str">
        <f>H3349</f>
        <v>PURWOKERTO</v>
      </c>
      <c r="I3387" s="379"/>
      <c r="J3387" s="379"/>
      <c r="K3387" s="380"/>
      <c r="L3387" s="138"/>
    </row>
    <row r="3388" spans="1:12" s="5" customFormat="1" ht="16.5" customHeight="1" x14ac:dyDescent="0.4">
      <c r="A3388" s="132"/>
      <c r="B3388" s="224" t="s">
        <v>5</v>
      </c>
      <c r="C3388" s="249"/>
      <c r="D3388" s="283" t="str">
        <f>D3350</f>
        <v>KO 1661</v>
      </c>
      <c r="E3388" s="307"/>
      <c r="F3388" s="139"/>
      <c r="G3388" s="140"/>
      <c r="H3388" s="381"/>
      <c r="I3388" s="381"/>
      <c r="J3388" s="381"/>
      <c r="K3388" s="382"/>
      <c r="L3388" s="138"/>
    </row>
    <row r="3389" spans="1:12" s="5" customFormat="1" ht="7.5" customHeight="1" x14ac:dyDescent="0.45">
      <c r="A3389" s="132"/>
      <c r="B3389" s="226"/>
      <c r="C3389" s="251"/>
      <c r="D3389" s="267"/>
      <c r="E3389" s="309"/>
      <c r="F3389" s="141"/>
      <c r="G3389" s="133"/>
      <c r="H3389" s="133"/>
      <c r="I3389" s="142"/>
      <c r="J3389" s="142"/>
      <c r="K3389" s="143"/>
      <c r="L3389" s="133"/>
    </row>
    <row r="3390" spans="1:12" s="5" customFormat="1" ht="14.25" thickBot="1" x14ac:dyDescent="0.3">
      <c r="A3390" s="132"/>
      <c r="B3390" s="227" t="s">
        <v>6</v>
      </c>
      <c r="C3390" s="227" t="s">
        <v>7</v>
      </c>
      <c r="D3390" s="284" t="s">
        <v>8</v>
      </c>
      <c r="E3390" s="268"/>
      <c r="F3390" s="145" t="s">
        <v>9</v>
      </c>
      <c r="G3390" s="146"/>
      <c r="H3390" s="144" t="s">
        <v>10</v>
      </c>
      <c r="I3390" s="147" t="s">
        <v>11</v>
      </c>
      <c r="J3390" s="147" t="s">
        <v>12</v>
      </c>
      <c r="K3390" s="148" t="s">
        <v>13</v>
      </c>
      <c r="L3390" s="149"/>
    </row>
    <row r="3391" spans="1:12" s="5" customFormat="1" ht="9.9499999999999993" customHeight="1" thickTop="1" x14ac:dyDescent="0.25">
      <c r="A3391" s="132"/>
      <c r="B3391" s="228"/>
      <c r="C3391" s="252"/>
      <c r="D3391" s="285"/>
      <c r="E3391" s="269"/>
      <c r="F3391" s="151"/>
      <c r="G3391" s="152"/>
      <c r="H3391" s="150"/>
      <c r="I3391" s="153"/>
      <c r="J3391" s="153"/>
      <c r="K3391" s="154"/>
      <c r="L3391" s="149"/>
    </row>
    <row r="3392" spans="1:12" s="5" customFormat="1" ht="14.1" customHeight="1" x14ac:dyDescent="0.25">
      <c r="A3392" s="155">
        <v>1</v>
      </c>
      <c r="B3392" s="193">
        <f t="shared" ref="B3392:D3392" si="1592">B3354</f>
        <v>720</v>
      </c>
      <c r="C3392" s="193" t="str">
        <f t="shared" si="1592"/>
        <v>SET</v>
      </c>
      <c r="D3392" s="286">
        <f t="shared" si="1592"/>
        <v>5</v>
      </c>
      <c r="E3392" s="310" t="str">
        <f>E3316</f>
        <v>CRAYON / OIL PASTEL JOYKO OP-12S PP CASE SEA WORLD</v>
      </c>
      <c r="F3392" s="156"/>
      <c r="G3392" s="157"/>
      <c r="H3392" s="158">
        <f t="shared" ref="H3392:J3392" si="1593">H3354</f>
        <v>11900</v>
      </c>
      <c r="I3392" s="159">
        <f t="shared" si="1593"/>
        <v>0.13500000000000001</v>
      </c>
      <c r="J3392" s="159">
        <f t="shared" si="1593"/>
        <v>0</v>
      </c>
      <c r="K3392" s="160">
        <f t="shared" ref="K3392:K3407" si="1594">(B3392*H3392-((B3392*H3392)*I3392))-((B3392*H3392-((B3392*H3392)*I3392))*J3392)</f>
        <v>7411320</v>
      </c>
      <c r="L3392" s="149"/>
    </row>
    <row r="3393" spans="1:12" s="5" customFormat="1" ht="14.1" customHeight="1" x14ac:dyDescent="0.25">
      <c r="A3393" s="155">
        <v>2</v>
      </c>
      <c r="B3393" s="193">
        <f t="shared" ref="B3393:D3393" si="1595">B3355</f>
        <v>72</v>
      </c>
      <c r="C3393" s="193" t="str">
        <f t="shared" si="1595"/>
        <v>LS</v>
      </c>
      <c r="D3393" s="286">
        <f t="shared" si="1595"/>
        <v>1</v>
      </c>
      <c r="E3393" s="310" t="str">
        <f t="shared" ref="E3393:E3407" si="1596">E3317</f>
        <v>CORRECTION FLUID KENKO KE-301</v>
      </c>
      <c r="F3393" s="156"/>
      <c r="G3393" s="157"/>
      <c r="H3393" s="158">
        <f t="shared" ref="H3393:J3393" si="1597">H3355</f>
        <v>53400</v>
      </c>
      <c r="I3393" s="159">
        <f t="shared" si="1597"/>
        <v>0.13500000000000001</v>
      </c>
      <c r="J3393" s="159">
        <f t="shared" si="1597"/>
        <v>0</v>
      </c>
      <c r="K3393" s="160">
        <f t="shared" si="1594"/>
        <v>3325752</v>
      </c>
      <c r="L3393" s="149"/>
    </row>
    <row r="3394" spans="1:12" s="5" customFormat="1" ht="14.1" customHeight="1" x14ac:dyDescent="0.25">
      <c r="A3394" s="155">
        <v>3</v>
      </c>
      <c r="B3394" s="193">
        <f t="shared" ref="B3394:D3394" si="1598">B3356</f>
        <v>0</v>
      </c>
      <c r="C3394" s="193">
        <f t="shared" si="1598"/>
        <v>0</v>
      </c>
      <c r="D3394" s="286">
        <f t="shared" si="1598"/>
        <v>0</v>
      </c>
      <c r="E3394" s="310">
        <f t="shared" si="1596"/>
        <v>0</v>
      </c>
      <c r="F3394" s="156"/>
      <c r="G3394" s="157"/>
      <c r="H3394" s="158">
        <f t="shared" ref="H3394:J3394" si="1599">H3356</f>
        <v>0</v>
      </c>
      <c r="I3394" s="159">
        <f t="shared" si="1599"/>
        <v>0</v>
      </c>
      <c r="J3394" s="159">
        <f t="shared" si="1599"/>
        <v>0</v>
      </c>
      <c r="K3394" s="160">
        <f t="shared" si="1594"/>
        <v>0</v>
      </c>
      <c r="L3394" s="149"/>
    </row>
    <row r="3395" spans="1:12" s="5" customFormat="1" ht="14.1" customHeight="1" x14ac:dyDescent="0.25">
      <c r="A3395" s="155">
        <v>4</v>
      </c>
      <c r="B3395" s="193">
        <f t="shared" ref="B3395:D3395" si="1600">B3357</f>
        <v>0</v>
      </c>
      <c r="C3395" s="193">
        <f t="shared" si="1600"/>
        <v>0</v>
      </c>
      <c r="D3395" s="286">
        <f t="shared" si="1600"/>
        <v>0</v>
      </c>
      <c r="E3395" s="310">
        <f t="shared" si="1596"/>
        <v>0</v>
      </c>
      <c r="F3395" s="156"/>
      <c r="G3395" s="157"/>
      <c r="H3395" s="158">
        <f t="shared" ref="H3395:J3395" si="1601">H3357</f>
        <v>0</v>
      </c>
      <c r="I3395" s="159">
        <f t="shared" si="1601"/>
        <v>0</v>
      </c>
      <c r="J3395" s="159">
        <f t="shared" si="1601"/>
        <v>0</v>
      </c>
      <c r="K3395" s="160">
        <f t="shared" si="1594"/>
        <v>0</v>
      </c>
      <c r="L3395" s="149"/>
    </row>
    <row r="3396" spans="1:12" s="5" customFormat="1" ht="14.1" customHeight="1" x14ac:dyDescent="0.25">
      <c r="A3396" s="155">
        <v>5</v>
      </c>
      <c r="B3396" s="193">
        <f t="shared" ref="B3396:D3396" si="1602">B3358</f>
        <v>0</v>
      </c>
      <c r="C3396" s="193">
        <f t="shared" si="1602"/>
        <v>0</v>
      </c>
      <c r="D3396" s="286">
        <f t="shared" si="1602"/>
        <v>0</v>
      </c>
      <c r="E3396" s="310">
        <f t="shared" si="1596"/>
        <v>0</v>
      </c>
      <c r="F3396" s="156"/>
      <c r="G3396" s="157"/>
      <c r="H3396" s="158">
        <f t="shared" ref="H3396:J3396" si="1603">H3358</f>
        <v>0</v>
      </c>
      <c r="I3396" s="159">
        <f t="shared" si="1603"/>
        <v>0</v>
      </c>
      <c r="J3396" s="159">
        <f t="shared" si="1603"/>
        <v>0</v>
      </c>
      <c r="K3396" s="160">
        <f t="shared" si="1594"/>
        <v>0</v>
      </c>
      <c r="L3396" s="149"/>
    </row>
    <row r="3397" spans="1:12" s="5" customFormat="1" ht="14.1" customHeight="1" x14ac:dyDescent="0.25">
      <c r="A3397" s="155">
        <v>6</v>
      </c>
      <c r="B3397" s="193">
        <f t="shared" ref="B3397:D3397" si="1604">B3359</f>
        <v>0</v>
      </c>
      <c r="C3397" s="193">
        <f t="shared" si="1604"/>
        <v>0</v>
      </c>
      <c r="D3397" s="286">
        <f t="shared" si="1604"/>
        <v>0</v>
      </c>
      <c r="E3397" s="310">
        <f t="shared" si="1596"/>
        <v>0</v>
      </c>
      <c r="F3397" s="156"/>
      <c r="G3397" s="157"/>
      <c r="H3397" s="158">
        <f t="shared" ref="H3397:J3397" si="1605">H3359</f>
        <v>0</v>
      </c>
      <c r="I3397" s="159">
        <f t="shared" si="1605"/>
        <v>0</v>
      </c>
      <c r="J3397" s="159">
        <f t="shared" si="1605"/>
        <v>0</v>
      </c>
      <c r="K3397" s="160">
        <f t="shared" si="1594"/>
        <v>0</v>
      </c>
      <c r="L3397" s="149"/>
    </row>
    <row r="3398" spans="1:12" s="5" customFormat="1" ht="14.1" customHeight="1" x14ac:dyDescent="0.25">
      <c r="A3398" s="155">
        <v>7</v>
      </c>
      <c r="B3398" s="193">
        <f t="shared" ref="B3398:D3398" si="1606">B3360</f>
        <v>0</v>
      </c>
      <c r="C3398" s="193">
        <f t="shared" si="1606"/>
        <v>0</v>
      </c>
      <c r="D3398" s="286">
        <f t="shared" si="1606"/>
        <v>0</v>
      </c>
      <c r="E3398" s="310">
        <f t="shared" si="1596"/>
        <v>0</v>
      </c>
      <c r="F3398" s="156"/>
      <c r="G3398" s="157"/>
      <c r="H3398" s="158">
        <f t="shared" ref="H3398:J3398" si="1607">H3360</f>
        <v>0</v>
      </c>
      <c r="I3398" s="159">
        <f t="shared" si="1607"/>
        <v>0</v>
      </c>
      <c r="J3398" s="159">
        <f t="shared" si="1607"/>
        <v>0</v>
      </c>
      <c r="K3398" s="160">
        <f t="shared" si="1594"/>
        <v>0</v>
      </c>
      <c r="L3398" s="149"/>
    </row>
    <row r="3399" spans="1:12" s="5" customFormat="1" ht="14.1" customHeight="1" x14ac:dyDescent="0.25">
      <c r="A3399" s="155">
        <v>8</v>
      </c>
      <c r="B3399" s="193">
        <f t="shared" ref="B3399:D3399" si="1608">B3361</f>
        <v>0</v>
      </c>
      <c r="C3399" s="193">
        <f t="shared" si="1608"/>
        <v>0</v>
      </c>
      <c r="D3399" s="286">
        <f t="shared" si="1608"/>
        <v>0</v>
      </c>
      <c r="E3399" s="310">
        <f t="shared" si="1596"/>
        <v>0</v>
      </c>
      <c r="F3399" s="156"/>
      <c r="G3399" s="157"/>
      <c r="H3399" s="158">
        <f t="shared" ref="H3399:J3399" si="1609">H3361</f>
        <v>0</v>
      </c>
      <c r="I3399" s="159">
        <f t="shared" si="1609"/>
        <v>0</v>
      </c>
      <c r="J3399" s="159">
        <f t="shared" si="1609"/>
        <v>0</v>
      </c>
      <c r="K3399" s="160">
        <f t="shared" si="1594"/>
        <v>0</v>
      </c>
      <c r="L3399" s="149"/>
    </row>
    <row r="3400" spans="1:12" s="5" customFormat="1" ht="14.1" customHeight="1" x14ac:dyDescent="0.25">
      <c r="A3400" s="155">
        <v>9</v>
      </c>
      <c r="B3400" s="193">
        <f t="shared" ref="B3400:D3400" si="1610">B3362</f>
        <v>0</v>
      </c>
      <c r="C3400" s="193">
        <f t="shared" si="1610"/>
        <v>0</v>
      </c>
      <c r="D3400" s="286">
        <f t="shared" si="1610"/>
        <v>0</v>
      </c>
      <c r="E3400" s="310">
        <f t="shared" si="1596"/>
        <v>0</v>
      </c>
      <c r="F3400" s="156"/>
      <c r="G3400" s="157"/>
      <c r="H3400" s="158">
        <f t="shared" ref="H3400:J3400" si="1611">H3362</f>
        <v>0</v>
      </c>
      <c r="I3400" s="159">
        <f t="shared" si="1611"/>
        <v>0</v>
      </c>
      <c r="J3400" s="159">
        <f t="shared" si="1611"/>
        <v>0</v>
      </c>
      <c r="K3400" s="160">
        <f t="shared" si="1594"/>
        <v>0</v>
      </c>
      <c r="L3400" s="149"/>
    </row>
    <row r="3401" spans="1:12" s="5" customFormat="1" ht="14.1" customHeight="1" x14ac:dyDescent="0.25">
      <c r="A3401" s="155">
        <v>10</v>
      </c>
      <c r="B3401" s="193">
        <f t="shared" ref="B3401:D3401" si="1612">B3363</f>
        <v>0</v>
      </c>
      <c r="C3401" s="193">
        <f t="shared" si="1612"/>
        <v>0</v>
      </c>
      <c r="D3401" s="286">
        <f t="shared" si="1612"/>
        <v>0</v>
      </c>
      <c r="E3401" s="310">
        <f t="shared" si="1596"/>
        <v>0</v>
      </c>
      <c r="F3401" s="156"/>
      <c r="G3401" s="157"/>
      <c r="H3401" s="158">
        <f t="shared" ref="H3401:J3401" si="1613">H3363</f>
        <v>0</v>
      </c>
      <c r="I3401" s="159">
        <f t="shared" si="1613"/>
        <v>0</v>
      </c>
      <c r="J3401" s="159">
        <f t="shared" si="1613"/>
        <v>0</v>
      </c>
      <c r="K3401" s="160">
        <f t="shared" si="1594"/>
        <v>0</v>
      </c>
      <c r="L3401" s="149"/>
    </row>
    <row r="3402" spans="1:12" s="5" customFormat="1" ht="14.1" customHeight="1" x14ac:dyDescent="0.25">
      <c r="A3402" s="155">
        <v>11</v>
      </c>
      <c r="B3402" s="193">
        <f t="shared" ref="B3402:D3402" si="1614">B3364</f>
        <v>0</v>
      </c>
      <c r="C3402" s="193">
        <f t="shared" si="1614"/>
        <v>0</v>
      </c>
      <c r="D3402" s="286">
        <f t="shared" si="1614"/>
        <v>0</v>
      </c>
      <c r="E3402" s="310">
        <f t="shared" si="1596"/>
        <v>0</v>
      </c>
      <c r="F3402" s="156"/>
      <c r="G3402" s="157"/>
      <c r="H3402" s="158">
        <f t="shared" ref="H3402:J3402" si="1615">H3364</f>
        <v>0</v>
      </c>
      <c r="I3402" s="159">
        <f t="shared" si="1615"/>
        <v>0</v>
      </c>
      <c r="J3402" s="159">
        <f t="shared" si="1615"/>
        <v>0</v>
      </c>
      <c r="K3402" s="160">
        <f t="shared" si="1594"/>
        <v>0</v>
      </c>
      <c r="L3402" s="149"/>
    </row>
    <row r="3403" spans="1:12" s="5" customFormat="1" ht="14.1" customHeight="1" x14ac:dyDescent="0.25">
      <c r="A3403" s="155">
        <v>12</v>
      </c>
      <c r="B3403" s="193">
        <f t="shared" ref="B3403:D3403" si="1616">B3365</f>
        <v>0</v>
      </c>
      <c r="C3403" s="193">
        <f t="shared" si="1616"/>
        <v>0</v>
      </c>
      <c r="D3403" s="286">
        <f t="shared" si="1616"/>
        <v>0</v>
      </c>
      <c r="E3403" s="310">
        <f t="shared" si="1596"/>
        <v>0</v>
      </c>
      <c r="F3403" s="156"/>
      <c r="G3403" s="157"/>
      <c r="H3403" s="158">
        <f t="shared" ref="H3403:J3403" si="1617">H3365</f>
        <v>0</v>
      </c>
      <c r="I3403" s="159">
        <f t="shared" si="1617"/>
        <v>0</v>
      </c>
      <c r="J3403" s="159">
        <f t="shared" si="1617"/>
        <v>0</v>
      </c>
      <c r="K3403" s="160">
        <f t="shared" si="1594"/>
        <v>0</v>
      </c>
      <c r="L3403" s="149"/>
    </row>
    <row r="3404" spans="1:12" s="5" customFormat="1" ht="14.1" customHeight="1" x14ac:dyDescent="0.25">
      <c r="A3404" s="155">
        <v>13</v>
      </c>
      <c r="B3404" s="193">
        <f t="shared" ref="B3404:D3404" si="1618">B3366</f>
        <v>0</v>
      </c>
      <c r="C3404" s="193">
        <f t="shared" si="1618"/>
        <v>0</v>
      </c>
      <c r="D3404" s="286">
        <f t="shared" si="1618"/>
        <v>0</v>
      </c>
      <c r="E3404" s="310">
        <f t="shared" si="1596"/>
        <v>0</v>
      </c>
      <c r="F3404" s="156"/>
      <c r="G3404" s="157"/>
      <c r="H3404" s="158">
        <f t="shared" ref="H3404:J3404" si="1619">H3366</f>
        <v>0</v>
      </c>
      <c r="I3404" s="159">
        <f t="shared" si="1619"/>
        <v>0</v>
      </c>
      <c r="J3404" s="159">
        <f t="shared" si="1619"/>
        <v>0</v>
      </c>
      <c r="K3404" s="160">
        <f t="shared" si="1594"/>
        <v>0</v>
      </c>
      <c r="L3404" s="149"/>
    </row>
    <row r="3405" spans="1:12" s="5" customFormat="1" ht="14.1" customHeight="1" x14ac:dyDescent="0.25">
      <c r="A3405" s="155">
        <v>14</v>
      </c>
      <c r="B3405" s="193">
        <f t="shared" ref="B3405:D3405" si="1620">B3367</f>
        <v>0</v>
      </c>
      <c r="C3405" s="193">
        <f t="shared" si="1620"/>
        <v>0</v>
      </c>
      <c r="D3405" s="286">
        <f t="shared" si="1620"/>
        <v>0</v>
      </c>
      <c r="E3405" s="310">
        <f t="shared" si="1596"/>
        <v>0</v>
      </c>
      <c r="F3405" s="156"/>
      <c r="G3405" s="157"/>
      <c r="H3405" s="158">
        <f t="shared" ref="H3405:J3405" si="1621">H3367</f>
        <v>0</v>
      </c>
      <c r="I3405" s="159">
        <f t="shared" si="1621"/>
        <v>0</v>
      </c>
      <c r="J3405" s="159">
        <f t="shared" si="1621"/>
        <v>0</v>
      </c>
      <c r="K3405" s="160">
        <f t="shared" si="1594"/>
        <v>0</v>
      </c>
      <c r="L3405" s="149"/>
    </row>
    <row r="3406" spans="1:12" s="5" customFormat="1" ht="14.1" customHeight="1" x14ac:dyDescent="0.25">
      <c r="A3406" s="155">
        <v>15</v>
      </c>
      <c r="B3406" s="193">
        <f t="shared" ref="B3406:D3406" si="1622">B3368</f>
        <v>0</v>
      </c>
      <c r="C3406" s="193">
        <f t="shared" si="1622"/>
        <v>0</v>
      </c>
      <c r="D3406" s="286">
        <f t="shared" si="1622"/>
        <v>0</v>
      </c>
      <c r="E3406" s="310">
        <f t="shared" si="1596"/>
        <v>0</v>
      </c>
      <c r="F3406" s="156"/>
      <c r="G3406" s="157"/>
      <c r="H3406" s="158">
        <f t="shared" ref="H3406:J3406" si="1623">H3368</f>
        <v>0</v>
      </c>
      <c r="I3406" s="159">
        <f t="shared" si="1623"/>
        <v>0</v>
      </c>
      <c r="J3406" s="159">
        <f t="shared" si="1623"/>
        <v>0</v>
      </c>
      <c r="K3406" s="160">
        <f t="shared" si="1594"/>
        <v>0</v>
      </c>
      <c r="L3406" s="149"/>
    </row>
    <row r="3407" spans="1:12" s="5" customFormat="1" ht="14.1" customHeight="1" x14ac:dyDescent="0.25">
      <c r="A3407" s="155">
        <v>16</v>
      </c>
      <c r="B3407" s="193">
        <f t="shared" ref="B3407:D3407" si="1624">B3369</f>
        <v>0</v>
      </c>
      <c r="C3407" s="193">
        <f t="shared" si="1624"/>
        <v>0</v>
      </c>
      <c r="D3407" s="286">
        <f t="shared" si="1624"/>
        <v>0</v>
      </c>
      <c r="E3407" s="310">
        <f t="shared" si="1596"/>
        <v>0</v>
      </c>
      <c r="F3407" s="156"/>
      <c r="G3407" s="157"/>
      <c r="H3407" s="158">
        <f t="shared" ref="H3407:J3407" si="1625">H3369</f>
        <v>0</v>
      </c>
      <c r="I3407" s="159">
        <f t="shared" si="1625"/>
        <v>0</v>
      </c>
      <c r="J3407" s="159">
        <f t="shared" si="1625"/>
        <v>0</v>
      </c>
      <c r="K3407" s="160">
        <f t="shared" si="1594"/>
        <v>0</v>
      </c>
      <c r="L3407" s="149"/>
    </row>
    <row r="3408" spans="1:12" s="5" customFormat="1" ht="9.9499999999999993" customHeight="1" x14ac:dyDescent="0.25">
      <c r="A3408" s="132"/>
      <c r="B3408" s="229"/>
      <c r="C3408" s="229"/>
      <c r="D3408" s="287"/>
      <c r="E3408" s="312"/>
      <c r="F3408" s="161"/>
      <c r="G3408" s="162"/>
      <c r="H3408" s="163"/>
      <c r="I3408" s="164"/>
      <c r="J3408" s="164"/>
      <c r="K3408" s="165"/>
      <c r="L3408" s="149"/>
    </row>
    <row r="3409" spans="1:12" s="5" customFormat="1" ht="5.0999999999999996" customHeight="1" x14ac:dyDescent="0.25">
      <c r="A3409" s="132"/>
      <c r="B3409" s="230"/>
      <c r="C3409" s="230"/>
      <c r="D3409" s="235"/>
      <c r="E3409" s="313"/>
      <c r="F3409" s="167"/>
      <c r="G3409" s="167"/>
      <c r="H3409" s="167"/>
      <c r="I3409" s="168"/>
      <c r="J3409" s="383"/>
      <c r="K3409" s="358"/>
      <c r="L3409" s="133"/>
    </row>
    <row r="3410" spans="1:12" s="5" customFormat="1" ht="16.5" customHeight="1" x14ac:dyDescent="0.3">
      <c r="A3410" s="132"/>
      <c r="B3410" s="231"/>
      <c r="C3410" s="231"/>
      <c r="D3410" s="267"/>
      <c r="E3410" s="309"/>
      <c r="F3410" s="133"/>
      <c r="G3410" s="133"/>
      <c r="H3410" s="133"/>
      <c r="I3410" s="169" t="s">
        <v>14</v>
      </c>
      <c r="J3410" s="384">
        <f>SUM(K3392:K3407)</f>
        <v>10737072</v>
      </c>
      <c r="K3410" s="385"/>
      <c r="L3410" s="149"/>
    </row>
    <row r="3411" spans="1:12" s="5" customFormat="1" ht="5.0999999999999996" customHeight="1" x14ac:dyDescent="0.3">
      <c r="A3411" s="132"/>
      <c r="B3411" s="231"/>
      <c r="C3411" s="231"/>
      <c r="D3411" s="267"/>
      <c r="E3411" s="309"/>
      <c r="F3411" s="133"/>
      <c r="G3411" s="133"/>
      <c r="H3411" s="133"/>
      <c r="I3411" s="170"/>
      <c r="J3411" s="386"/>
      <c r="K3411" s="386"/>
      <c r="L3411" s="133"/>
    </row>
    <row r="3412" spans="1:12" s="5" customFormat="1" ht="16.5" customHeight="1" x14ac:dyDescent="0.3">
      <c r="A3412" s="132"/>
      <c r="B3412" s="231"/>
      <c r="C3412" s="231"/>
      <c r="D3412" s="267"/>
      <c r="E3412" s="309"/>
      <c r="F3412" s="133"/>
      <c r="G3412" s="133"/>
      <c r="H3412" s="133"/>
      <c r="I3412" s="169" t="s">
        <v>15</v>
      </c>
      <c r="J3412" s="171">
        <f>J3374</f>
        <v>0</v>
      </c>
      <c r="K3412" s="172">
        <f>J3410*J3412</f>
        <v>0</v>
      </c>
      <c r="L3412" s="173"/>
    </row>
    <row r="3413" spans="1:12" s="5" customFormat="1" ht="5.0999999999999996" customHeight="1" x14ac:dyDescent="0.3">
      <c r="A3413" s="132"/>
      <c r="B3413" s="231"/>
      <c r="C3413" s="231"/>
      <c r="D3413" s="267"/>
      <c r="E3413" s="309"/>
      <c r="F3413" s="133"/>
      <c r="G3413" s="133"/>
      <c r="H3413" s="133"/>
      <c r="I3413" s="170"/>
      <c r="J3413" s="358"/>
      <c r="K3413" s="358"/>
      <c r="L3413" s="133"/>
    </row>
    <row r="3414" spans="1:12" s="5" customFormat="1" ht="16.5" customHeight="1" x14ac:dyDescent="0.3">
      <c r="A3414" s="132"/>
      <c r="B3414" s="232" t="s">
        <v>16</v>
      </c>
      <c r="C3414" s="232"/>
      <c r="D3414" s="267"/>
      <c r="E3414" s="309" t="s">
        <v>17</v>
      </c>
      <c r="F3414" s="133"/>
      <c r="G3414" s="133"/>
      <c r="H3414" s="133"/>
      <c r="I3414" s="169" t="s">
        <v>27</v>
      </c>
      <c r="J3414" s="356">
        <f>((J3410/1.11)+(K3412/1.11))*11%</f>
        <v>1064034.1621621621</v>
      </c>
      <c r="K3414" s="357"/>
      <c r="L3414" s="174"/>
    </row>
    <row r="3415" spans="1:12" s="5" customFormat="1" ht="5.0999999999999996" customHeight="1" x14ac:dyDescent="0.3">
      <c r="A3415" s="132"/>
      <c r="B3415" s="231"/>
      <c r="C3415" s="231"/>
      <c r="D3415" s="267"/>
      <c r="E3415" s="309"/>
      <c r="F3415" s="133"/>
      <c r="G3415" s="133"/>
      <c r="H3415" s="133"/>
      <c r="I3415" s="170"/>
      <c r="J3415" s="358"/>
      <c r="K3415" s="358"/>
      <c r="L3415" s="133"/>
    </row>
    <row r="3416" spans="1:12" s="5" customFormat="1" ht="16.5" customHeight="1" x14ac:dyDescent="0.3">
      <c r="A3416" s="132"/>
      <c r="B3416" s="233"/>
      <c r="C3416" s="253"/>
      <c r="D3416" s="267"/>
      <c r="E3416" s="309"/>
      <c r="F3416" s="133"/>
      <c r="G3416" s="133"/>
      <c r="H3416" s="133"/>
      <c r="I3416" s="169" t="s">
        <v>18</v>
      </c>
      <c r="J3416" s="175"/>
      <c r="K3416" s="176">
        <f>J3410-K3412</f>
        <v>10737072</v>
      </c>
      <c r="L3416" s="174"/>
    </row>
    <row r="3417" spans="1:12" s="5" customFormat="1" ht="7.5" customHeight="1" x14ac:dyDescent="0.25">
      <c r="A3417" s="177"/>
      <c r="B3417" s="234"/>
      <c r="C3417" s="234"/>
      <c r="D3417" s="235"/>
      <c r="E3417" s="314"/>
      <c r="F3417" s="318"/>
      <c r="G3417" s="133"/>
      <c r="H3417" s="133"/>
      <c r="I3417" s="179"/>
      <c r="J3417" s="178"/>
      <c r="K3417" s="318"/>
      <c r="L3417" s="167"/>
    </row>
    <row r="3418" spans="1:12" s="5" customFormat="1" ht="13.5" customHeight="1" x14ac:dyDescent="0.25">
      <c r="A3418" s="132"/>
      <c r="B3418" s="235" t="s">
        <v>19</v>
      </c>
      <c r="C3418" s="234"/>
      <c r="D3418" s="235"/>
      <c r="E3418" s="309"/>
      <c r="F3418" s="133"/>
      <c r="G3418" s="133"/>
      <c r="H3418" s="184"/>
      <c r="I3418" s="185" t="s">
        <v>29</v>
      </c>
      <c r="J3418" s="359" t="str">
        <f>J3380</f>
        <v>NOVI / YO</v>
      </c>
      <c r="K3418" s="360"/>
      <c r="L3418" s="133"/>
    </row>
    <row r="3419" spans="1:12" s="5" customFormat="1" ht="13.5" customHeight="1" x14ac:dyDescent="0.25">
      <c r="A3419" s="177"/>
      <c r="B3419" s="236"/>
      <c r="C3419" s="254"/>
      <c r="D3419" s="235"/>
      <c r="E3419" s="309"/>
      <c r="F3419" s="133"/>
      <c r="G3419" s="133"/>
      <c r="H3419" s="184"/>
      <c r="I3419" s="186" t="s">
        <v>28</v>
      </c>
      <c r="J3419" s="359">
        <f>J3381</f>
        <v>0</v>
      </c>
      <c r="K3419" s="360"/>
      <c r="L3419" s="167"/>
    </row>
    <row r="3420" spans="1:12" s="5" customFormat="1" ht="7.5" customHeight="1" x14ac:dyDescent="0.25">
      <c r="A3420" s="177"/>
      <c r="B3420" s="236"/>
      <c r="C3420" s="254"/>
      <c r="D3420" s="235"/>
      <c r="E3420" s="309"/>
      <c r="F3420" s="133"/>
      <c r="G3420" s="133"/>
      <c r="H3420" s="184"/>
      <c r="I3420" s="186"/>
      <c r="J3420" s="190"/>
      <c r="K3420" s="190"/>
      <c r="L3420" s="167"/>
    </row>
    <row r="3421" spans="1:12" ht="7.5" customHeight="1" x14ac:dyDescent="0.25">
      <c r="A3421" s="1"/>
      <c r="I3421" s="3"/>
      <c r="J3421" s="3"/>
    </row>
    <row r="3422" spans="1:12" s="5" customFormat="1" ht="16.5" customHeight="1" x14ac:dyDescent="0.3">
      <c r="A3422" s="4"/>
      <c r="B3422" s="195" t="s">
        <v>0</v>
      </c>
      <c r="C3422" s="237"/>
      <c r="D3422" s="270" t="s">
        <v>1</v>
      </c>
      <c r="E3422" s="315">
        <f>E3308+1</f>
        <v>22090031</v>
      </c>
      <c r="G3422" s="6" t="s">
        <v>2</v>
      </c>
      <c r="H3422" s="387" t="s">
        <v>133</v>
      </c>
      <c r="I3422" s="387"/>
      <c r="J3422" s="387"/>
      <c r="K3422" s="388"/>
      <c r="L3422" s="7"/>
    </row>
    <row r="3423" spans="1:12" s="5" customFormat="1" ht="7.5" customHeight="1" x14ac:dyDescent="0.3">
      <c r="A3423" s="4"/>
      <c r="B3423" s="196"/>
      <c r="C3423" s="238"/>
      <c r="D3423" s="255"/>
      <c r="E3423" s="290"/>
      <c r="F3423" s="391" t="s">
        <v>3</v>
      </c>
      <c r="G3423" s="8"/>
      <c r="H3423" s="389"/>
      <c r="I3423" s="389"/>
      <c r="J3423" s="389"/>
      <c r="K3423" s="390"/>
      <c r="L3423" s="7"/>
    </row>
    <row r="3424" spans="1:12" s="5" customFormat="1" ht="16.5" customHeight="1" x14ac:dyDescent="0.3">
      <c r="A3424" s="4"/>
      <c r="B3424" s="195" t="s">
        <v>4</v>
      </c>
      <c r="C3424" s="237"/>
      <c r="D3424" s="392">
        <v>44830</v>
      </c>
      <c r="E3424" s="393"/>
      <c r="F3424" s="391"/>
      <c r="G3424" s="9"/>
      <c r="H3424" s="394" t="s">
        <v>100</v>
      </c>
      <c r="I3424" s="394"/>
      <c r="J3424" s="394"/>
      <c r="K3424" s="395"/>
      <c r="L3424" s="9"/>
    </row>
    <row r="3425" spans="1:12" s="5" customFormat="1" ht="7.5" customHeight="1" x14ac:dyDescent="0.3">
      <c r="A3425" s="4"/>
      <c r="B3425" s="196"/>
      <c r="C3425" s="238"/>
      <c r="D3425" s="255"/>
      <c r="E3425" s="290"/>
      <c r="F3425" s="391"/>
      <c r="G3425" s="9"/>
      <c r="H3425" s="396" t="s">
        <v>134</v>
      </c>
      <c r="I3425" s="396"/>
      <c r="J3425" s="396"/>
      <c r="K3425" s="397"/>
      <c r="L3425" s="10"/>
    </row>
    <row r="3426" spans="1:12" s="5" customFormat="1" ht="16.5" customHeight="1" x14ac:dyDescent="0.4">
      <c r="A3426" s="4"/>
      <c r="B3426" s="195" t="s">
        <v>5</v>
      </c>
      <c r="C3426" s="237"/>
      <c r="D3426" s="271" t="s">
        <v>171</v>
      </c>
      <c r="E3426" s="289"/>
      <c r="F3426" s="11"/>
      <c r="G3426" s="12"/>
      <c r="H3426" s="398"/>
      <c r="I3426" s="398"/>
      <c r="J3426" s="398"/>
      <c r="K3426" s="399"/>
      <c r="L3426" s="10"/>
    </row>
    <row r="3427" spans="1:12" s="5" customFormat="1" ht="7.5" customHeight="1" x14ac:dyDescent="0.45">
      <c r="A3427" s="4"/>
      <c r="B3427" s="197"/>
      <c r="C3427" s="239"/>
      <c r="D3427" s="259"/>
      <c r="E3427" s="291"/>
      <c r="F3427" s="13"/>
      <c r="I3427" s="14"/>
      <c r="J3427" s="14"/>
      <c r="K3427" s="15"/>
    </row>
    <row r="3428" spans="1:12" s="5" customFormat="1" ht="14.25" thickBot="1" x14ac:dyDescent="0.3">
      <c r="A3428" s="4"/>
      <c r="B3428" s="198" t="s">
        <v>6</v>
      </c>
      <c r="C3428" s="198" t="s">
        <v>7</v>
      </c>
      <c r="D3428" s="272" t="s">
        <v>8</v>
      </c>
      <c r="E3428" s="260"/>
      <c r="F3428" s="17" t="s">
        <v>9</v>
      </c>
      <c r="G3428" s="18"/>
      <c r="H3428" s="16" t="s">
        <v>10</v>
      </c>
      <c r="I3428" s="19" t="s">
        <v>11</v>
      </c>
      <c r="J3428" s="19" t="s">
        <v>12</v>
      </c>
      <c r="K3428" s="20" t="s">
        <v>13</v>
      </c>
      <c r="L3428" s="21"/>
    </row>
    <row r="3429" spans="1:12" s="5" customFormat="1" ht="9.9499999999999993" customHeight="1" thickTop="1" x14ac:dyDescent="0.25">
      <c r="A3429" s="4"/>
      <c r="B3429" s="199"/>
      <c r="C3429" s="240"/>
      <c r="D3429" s="273"/>
      <c r="E3429" s="261"/>
      <c r="F3429" s="23"/>
      <c r="G3429" s="24"/>
      <c r="H3429" s="22"/>
      <c r="I3429" s="25"/>
      <c r="J3429" s="25"/>
      <c r="K3429" s="26"/>
      <c r="L3429" s="21"/>
    </row>
    <row r="3430" spans="1:12" s="5" customFormat="1" ht="14.1" customHeight="1" x14ac:dyDescent="0.25">
      <c r="A3430" s="27">
        <v>1</v>
      </c>
      <c r="B3430" s="200">
        <v>24</v>
      </c>
      <c r="C3430" s="200" t="s">
        <v>67</v>
      </c>
      <c r="D3430" s="274">
        <v>1</v>
      </c>
      <c r="E3430" s="324" t="s">
        <v>172</v>
      </c>
      <c r="F3430" s="28"/>
      <c r="G3430" s="29"/>
      <c r="H3430" s="30">
        <v>36000</v>
      </c>
      <c r="I3430" s="31">
        <v>0.125</v>
      </c>
      <c r="J3430" s="31"/>
      <c r="K3430" s="32">
        <f t="shared" ref="K3430:K3445" si="1626">(B3430*H3430-((B3430*H3430)*I3430))-((B3430*H3430-((B3430*H3430)*I3430))*J3430)</f>
        <v>756000</v>
      </c>
      <c r="L3430" s="21"/>
    </row>
    <row r="3431" spans="1:12" s="5" customFormat="1" ht="14.1" customHeight="1" x14ac:dyDescent="0.25">
      <c r="A3431" s="27">
        <v>2</v>
      </c>
      <c r="B3431" s="200">
        <v>36</v>
      </c>
      <c r="C3431" s="200" t="s">
        <v>67</v>
      </c>
      <c r="D3431" s="274">
        <v>1</v>
      </c>
      <c r="E3431" s="322" t="s">
        <v>173</v>
      </c>
      <c r="F3431" s="28"/>
      <c r="G3431" s="29"/>
      <c r="H3431" s="30">
        <v>58200</v>
      </c>
      <c r="I3431" s="31">
        <v>0.125</v>
      </c>
      <c r="J3431" s="31"/>
      <c r="K3431" s="32">
        <f t="shared" si="1626"/>
        <v>1833300</v>
      </c>
      <c r="L3431" s="21"/>
    </row>
    <row r="3432" spans="1:12" s="5" customFormat="1" ht="14.1" customHeight="1" x14ac:dyDescent="0.25">
      <c r="A3432" s="27">
        <v>3</v>
      </c>
      <c r="B3432" s="200"/>
      <c r="C3432" s="200"/>
      <c r="D3432" s="274"/>
      <c r="E3432" s="292"/>
      <c r="F3432" s="28"/>
      <c r="G3432" s="29"/>
      <c r="H3432" s="30"/>
      <c r="I3432" s="31"/>
      <c r="J3432" s="31"/>
      <c r="K3432" s="32">
        <f t="shared" si="1626"/>
        <v>0</v>
      </c>
      <c r="L3432" s="21"/>
    </row>
    <row r="3433" spans="1:12" s="5" customFormat="1" ht="14.1" customHeight="1" x14ac:dyDescent="0.25">
      <c r="A3433" s="27">
        <v>4</v>
      </c>
      <c r="B3433" s="200"/>
      <c r="C3433" s="200"/>
      <c r="D3433" s="274"/>
      <c r="E3433" s="292"/>
      <c r="F3433" s="28"/>
      <c r="G3433" s="29"/>
      <c r="H3433" s="30"/>
      <c r="I3433" s="31"/>
      <c r="J3433" s="31"/>
      <c r="K3433" s="32">
        <f t="shared" si="1626"/>
        <v>0</v>
      </c>
      <c r="L3433" s="21"/>
    </row>
    <row r="3434" spans="1:12" s="5" customFormat="1" ht="14.1" customHeight="1" x14ac:dyDescent="0.25">
      <c r="A3434" s="27">
        <v>5</v>
      </c>
      <c r="B3434" s="200"/>
      <c r="C3434" s="200"/>
      <c r="D3434" s="274"/>
      <c r="E3434" s="292"/>
      <c r="F3434" s="28"/>
      <c r="G3434" s="29"/>
      <c r="H3434" s="30"/>
      <c r="I3434" s="31"/>
      <c r="J3434" s="31"/>
      <c r="K3434" s="32">
        <f t="shared" si="1626"/>
        <v>0</v>
      </c>
      <c r="L3434" s="21"/>
    </row>
    <row r="3435" spans="1:12" s="5" customFormat="1" ht="14.1" customHeight="1" x14ac:dyDescent="0.25">
      <c r="A3435" s="27">
        <v>6</v>
      </c>
      <c r="B3435" s="200"/>
      <c r="C3435" s="200"/>
      <c r="D3435" s="274"/>
      <c r="E3435" s="292"/>
      <c r="F3435" s="28"/>
      <c r="G3435" s="29"/>
      <c r="H3435" s="30"/>
      <c r="I3435" s="31"/>
      <c r="J3435" s="31"/>
      <c r="K3435" s="32">
        <f t="shared" si="1626"/>
        <v>0</v>
      </c>
      <c r="L3435" s="21"/>
    </row>
    <row r="3436" spans="1:12" s="5" customFormat="1" ht="14.1" customHeight="1" x14ac:dyDescent="0.25">
      <c r="A3436" s="27">
        <v>7</v>
      </c>
      <c r="B3436" s="200"/>
      <c r="C3436" s="200"/>
      <c r="D3436" s="274"/>
      <c r="E3436" s="292"/>
      <c r="F3436" s="28"/>
      <c r="G3436" s="29"/>
      <c r="H3436" s="30"/>
      <c r="I3436" s="31"/>
      <c r="J3436" s="31"/>
      <c r="K3436" s="32">
        <f t="shared" si="1626"/>
        <v>0</v>
      </c>
      <c r="L3436" s="21"/>
    </row>
    <row r="3437" spans="1:12" s="5" customFormat="1" ht="14.1" customHeight="1" x14ac:dyDescent="0.25">
      <c r="A3437" s="27">
        <v>8</v>
      </c>
      <c r="B3437" s="200"/>
      <c r="C3437" s="200"/>
      <c r="D3437" s="274"/>
      <c r="E3437" s="293"/>
      <c r="F3437" s="28"/>
      <c r="G3437" s="29"/>
      <c r="H3437" s="30"/>
      <c r="I3437" s="31"/>
      <c r="J3437" s="31"/>
      <c r="K3437" s="32">
        <f t="shared" si="1626"/>
        <v>0</v>
      </c>
      <c r="L3437" s="21"/>
    </row>
    <row r="3438" spans="1:12" s="5" customFormat="1" ht="14.1" customHeight="1" x14ac:dyDescent="0.25">
      <c r="A3438" s="27">
        <v>9</v>
      </c>
      <c r="B3438" s="200"/>
      <c r="C3438" s="200"/>
      <c r="D3438" s="274"/>
      <c r="E3438" s="292"/>
      <c r="F3438" s="28"/>
      <c r="G3438" s="29"/>
      <c r="H3438" s="30"/>
      <c r="I3438" s="31"/>
      <c r="J3438" s="31"/>
      <c r="K3438" s="32">
        <f t="shared" si="1626"/>
        <v>0</v>
      </c>
      <c r="L3438" s="21"/>
    </row>
    <row r="3439" spans="1:12" s="5" customFormat="1" ht="14.1" customHeight="1" x14ac:dyDescent="0.25">
      <c r="A3439" s="27">
        <v>10</v>
      </c>
      <c r="B3439" s="200"/>
      <c r="C3439" s="200"/>
      <c r="D3439" s="274"/>
      <c r="E3439" s="292"/>
      <c r="F3439" s="28"/>
      <c r="G3439" s="29"/>
      <c r="H3439" s="30"/>
      <c r="I3439" s="31"/>
      <c r="J3439" s="31"/>
      <c r="K3439" s="32">
        <f t="shared" si="1626"/>
        <v>0</v>
      </c>
      <c r="L3439" s="21"/>
    </row>
    <row r="3440" spans="1:12" s="5" customFormat="1" ht="14.1" customHeight="1" x14ac:dyDescent="0.25">
      <c r="A3440" s="27">
        <v>11</v>
      </c>
      <c r="B3440" s="200"/>
      <c r="C3440" s="200"/>
      <c r="D3440" s="274"/>
      <c r="E3440" s="292"/>
      <c r="F3440" s="28"/>
      <c r="G3440" s="29"/>
      <c r="H3440" s="30"/>
      <c r="I3440" s="31"/>
      <c r="J3440" s="31"/>
      <c r="K3440" s="32">
        <f t="shared" si="1626"/>
        <v>0</v>
      </c>
      <c r="L3440" s="21"/>
    </row>
    <row r="3441" spans="1:12" s="5" customFormat="1" ht="14.1" customHeight="1" x14ac:dyDescent="0.25">
      <c r="A3441" s="27">
        <v>12</v>
      </c>
      <c r="B3441" s="200"/>
      <c r="C3441" s="200"/>
      <c r="D3441" s="274"/>
      <c r="E3441" s="292"/>
      <c r="F3441" s="28"/>
      <c r="G3441" s="29"/>
      <c r="H3441" s="30"/>
      <c r="I3441" s="31"/>
      <c r="J3441" s="31"/>
      <c r="K3441" s="32">
        <f t="shared" si="1626"/>
        <v>0</v>
      </c>
      <c r="L3441" s="21"/>
    </row>
    <row r="3442" spans="1:12" s="5" customFormat="1" ht="14.1" customHeight="1" x14ac:dyDescent="0.25">
      <c r="A3442" s="27">
        <v>13</v>
      </c>
      <c r="B3442" s="200"/>
      <c r="C3442" s="200"/>
      <c r="D3442" s="274"/>
      <c r="E3442" s="292"/>
      <c r="F3442" s="28"/>
      <c r="G3442" s="29"/>
      <c r="H3442" s="30"/>
      <c r="I3442" s="31"/>
      <c r="J3442" s="31"/>
      <c r="K3442" s="32">
        <f t="shared" si="1626"/>
        <v>0</v>
      </c>
      <c r="L3442" s="21"/>
    </row>
    <row r="3443" spans="1:12" s="5" customFormat="1" ht="14.1" customHeight="1" x14ac:dyDescent="0.25">
      <c r="A3443" s="27">
        <v>14</v>
      </c>
      <c r="B3443" s="200"/>
      <c r="C3443" s="200"/>
      <c r="D3443" s="274"/>
      <c r="E3443" s="292"/>
      <c r="F3443" s="28"/>
      <c r="G3443" s="29"/>
      <c r="H3443" s="30"/>
      <c r="I3443" s="31"/>
      <c r="J3443" s="31"/>
      <c r="K3443" s="32">
        <f t="shared" si="1626"/>
        <v>0</v>
      </c>
      <c r="L3443" s="21"/>
    </row>
    <row r="3444" spans="1:12" s="5" customFormat="1" ht="14.1" customHeight="1" x14ac:dyDescent="0.25">
      <c r="A3444" s="27">
        <v>15</v>
      </c>
      <c r="B3444" s="200"/>
      <c r="C3444" s="200"/>
      <c r="D3444" s="274"/>
      <c r="E3444" s="292"/>
      <c r="F3444" s="28"/>
      <c r="G3444" s="29"/>
      <c r="H3444" s="30"/>
      <c r="I3444" s="31"/>
      <c r="J3444" s="31"/>
      <c r="K3444" s="32">
        <f t="shared" si="1626"/>
        <v>0</v>
      </c>
      <c r="L3444" s="21"/>
    </row>
    <row r="3445" spans="1:12" s="5" customFormat="1" ht="14.1" customHeight="1" x14ac:dyDescent="0.25">
      <c r="A3445" s="27">
        <v>16</v>
      </c>
      <c r="B3445" s="200"/>
      <c r="C3445" s="200"/>
      <c r="D3445" s="274"/>
      <c r="E3445" s="293"/>
      <c r="F3445" s="28"/>
      <c r="G3445" s="29"/>
      <c r="H3445" s="30"/>
      <c r="I3445" s="31"/>
      <c r="J3445" s="31"/>
      <c r="K3445" s="32">
        <f t="shared" si="1626"/>
        <v>0</v>
      </c>
      <c r="L3445" s="21"/>
    </row>
    <row r="3446" spans="1:12" s="5" customFormat="1" ht="9.9499999999999993" customHeight="1" x14ac:dyDescent="0.25">
      <c r="A3446" s="4"/>
      <c r="B3446" s="201"/>
      <c r="C3446" s="201"/>
      <c r="D3446" s="275"/>
      <c r="E3446" s="294"/>
      <c r="F3446" s="33"/>
      <c r="G3446" s="34"/>
      <c r="H3446" s="35"/>
      <c r="I3446" s="36"/>
      <c r="J3446" s="36"/>
      <c r="K3446" s="37"/>
      <c r="L3446" s="21"/>
    </row>
    <row r="3447" spans="1:12" s="5" customFormat="1" ht="5.0999999999999996" customHeight="1" x14ac:dyDescent="0.25">
      <c r="A3447" s="4"/>
      <c r="B3447" s="202"/>
      <c r="C3447" s="202"/>
      <c r="D3447" s="207"/>
      <c r="E3447" s="295"/>
      <c r="F3447" s="38"/>
      <c r="G3447" s="38"/>
      <c r="H3447" s="38"/>
      <c r="I3447" s="39"/>
      <c r="J3447" s="400"/>
      <c r="K3447" s="394"/>
    </row>
    <row r="3448" spans="1:12" s="5" customFormat="1" ht="16.5" customHeight="1" x14ac:dyDescent="0.3">
      <c r="A3448" s="4"/>
      <c r="B3448" s="203"/>
      <c r="C3448" s="203"/>
      <c r="D3448" s="259"/>
      <c r="E3448" s="291"/>
      <c r="I3448" s="40" t="s">
        <v>14</v>
      </c>
      <c r="J3448" s="401">
        <f>SUM(K3430:K3445)</f>
        <v>2589300</v>
      </c>
      <c r="K3448" s="402"/>
      <c r="L3448" s="21"/>
    </row>
    <row r="3449" spans="1:12" s="5" customFormat="1" ht="5.0999999999999996" customHeight="1" x14ac:dyDescent="0.3">
      <c r="A3449" s="4"/>
      <c r="B3449" s="203"/>
      <c r="C3449" s="203"/>
      <c r="D3449" s="259"/>
      <c r="E3449" s="291"/>
      <c r="I3449" s="41"/>
      <c r="J3449" s="403"/>
      <c r="K3449" s="403"/>
    </row>
    <row r="3450" spans="1:12" s="5" customFormat="1" ht="16.5" customHeight="1" x14ac:dyDescent="0.3">
      <c r="A3450" s="4"/>
      <c r="B3450" s="203"/>
      <c r="C3450" s="203"/>
      <c r="D3450" s="259"/>
      <c r="E3450" s="291"/>
      <c r="I3450" s="40" t="s">
        <v>15</v>
      </c>
      <c r="J3450" s="42"/>
      <c r="K3450" s="43">
        <f>J3448*J3450</f>
        <v>0</v>
      </c>
      <c r="L3450" s="44"/>
    </row>
    <row r="3451" spans="1:12" s="5" customFormat="1" ht="5.0999999999999996" customHeight="1" x14ac:dyDescent="0.3">
      <c r="A3451" s="4"/>
      <c r="B3451" s="203"/>
      <c r="C3451" s="203"/>
      <c r="D3451" s="259"/>
      <c r="E3451" s="291"/>
      <c r="I3451" s="41"/>
      <c r="J3451" s="394"/>
      <c r="K3451" s="394"/>
    </row>
    <row r="3452" spans="1:12" s="5" customFormat="1" ht="16.5" customHeight="1" x14ac:dyDescent="0.3">
      <c r="A3452" s="4"/>
      <c r="B3452" s="204" t="s">
        <v>16</v>
      </c>
      <c r="C3452" s="204"/>
      <c r="D3452" s="259"/>
      <c r="E3452" s="291" t="s">
        <v>17</v>
      </c>
      <c r="I3452" s="40" t="s">
        <v>27</v>
      </c>
      <c r="J3452" s="404">
        <f>((J3448/1.11)+(K3450/1.11))*11%</f>
        <v>256597.29729729728</v>
      </c>
      <c r="K3452" s="405"/>
      <c r="L3452" s="45"/>
    </row>
    <row r="3453" spans="1:12" s="5" customFormat="1" ht="5.0999999999999996" customHeight="1" x14ac:dyDescent="0.3">
      <c r="A3453" s="4"/>
      <c r="B3453" s="203"/>
      <c r="C3453" s="203"/>
      <c r="D3453" s="259"/>
      <c r="E3453" s="291"/>
      <c r="I3453" s="41"/>
      <c r="J3453" s="394"/>
      <c r="K3453" s="394"/>
    </row>
    <row r="3454" spans="1:12" s="5" customFormat="1" ht="16.5" customHeight="1" x14ac:dyDescent="0.3">
      <c r="A3454" s="4"/>
      <c r="B3454" s="205"/>
      <c r="C3454" s="241"/>
      <c r="D3454" s="259"/>
      <c r="E3454" s="291"/>
      <c r="I3454" s="40" t="s">
        <v>18</v>
      </c>
      <c r="J3454" s="46"/>
      <c r="K3454" s="47">
        <f>J3448-K3450</f>
        <v>2589300</v>
      </c>
      <c r="L3454" s="45"/>
    </row>
    <row r="3455" spans="1:12" s="5" customFormat="1" ht="7.5" customHeight="1" x14ac:dyDescent="0.25">
      <c r="A3455" s="48"/>
      <c r="B3455" s="206"/>
      <c r="C3455" s="206"/>
      <c r="D3455" s="207"/>
      <c r="E3455" s="296"/>
      <c r="F3455" s="320"/>
      <c r="I3455" s="76"/>
      <c r="J3455" s="77"/>
      <c r="K3455" s="320"/>
      <c r="L3455" s="38"/>
    </row>
    <row r="3456" spans="1:12" s="5" customFormat="1" ht="13.5" customHeight="1" x14ac:dyDescent="0.25">
      <c r="A3456" s="4"/>
      <c r="B3456" s="207" t="s">
        <v>19</v>
      </c>
      <c r="C3456" s="206"/>
      <c r="D3456" s="207"/>
      <c r="E3456" s="291"/>
      <c r="H3456" s="180"/>
      <c r="I3456" s="181" t="s">
        <v>29</v>
      </c>
      <c r="J3456" s="406" t="s">
        <v>174</v>
      </c>
      <c r="K3456" s="407"/>
    </row>
    <row r="3457" spans="1:12" s="5" customFormat="1" ht="13.5" customHeight="1" x14ac:dyDescent="0.25">
      <c r="A3457" s="48"/>
      <c r="B3457" s="208"/>
      <c r="C3457" s="242"/>
      <c r="D3457" s="207"/>
      <c r="E3457" s="291"/>
      <c r="H3457" s="180"/>
      <c r="I3457" s="182" t="s">
        <v>28</v>
      </c>
      <c r="J3457" s="406"/>
      <c r="K3457" s="407"/>
      <c r="L3457" s="38"/>
    </row>
    <row r="3458" spans="1:12" s="5" customFormat="1" ht="7.5" customHeight="1" x14ac:dyDescent="0.25">
      <c r="A3458" s="48"/>
      <c r="B3458" s="208"/>
      <c r="C3458" s="242"/>
      <c r="D3458" s="207"/>
      <c r="E3458" s="291"/>
      <c r="H3458" s="180"/>
      <c r="I3458" s="182"/>
      <c r="J3458" s="183"/>
      <c r="K3458" s="183"/>
      <c r="L3458" s="38"/>
    </row>
    <row r="3459" spans="1:12" ht="7.5" customHeight="1" x14ac:dyDescent="0.25">
      <c r="A3459" s="78"/>
      <c r="B3459" s="209"/>
      <c r="C3459" s="209"/>
      <c r="D3459" s="262"/>
      <c r="E3459" s="297"/>
      <c r="F3459" s="79"/>
      <c r="G3459" s="79"/>
      <c r="H3459" s="79"/>
      <c r="I3459" s="80"/>
      <c r="J3459" s="80"/>
      <c r="K3459" s="79"/>
      <c r="L3459" s="79"/>
    </row>
    <row r="3460" spans="1:12" s="5" customFormat="1" ht="16.5" customHeight="1" x14ac:dyDescent="0.3">
      <c r="A3460" s="81"/>
      <c r="B3460" s="210" t="s">
        <v>0</v>
      </c>
      <c r="C3460" s="243"/>
      <c r="D3460" s="276" t="str">
        <f>D3422</f>
        <v>AM</v>
      </c>
      <c r="E3460" s="316">
        <f>E3422</f>
        <v>22090031</v>
      </c>
      <c r="F3460" s="82"/>
      <c r="G3460" s="83" t="s">
        <v>2</v>
      </c>
      <c r="H3460" s="408" t="str">
        <f>H3422</f>
        <v>CV  UTAMA  PUTRA</v>
      </c>
      <c r="I3460" s="408"/>
      <c r="J3460" s="408"/>
      <c r="K3460" s="409"/>
      <c r="L3460" s="84"/>
    </row>
    <row r="3461" spans="1:12" s="5" customFormat="1" ht="7.5" customHeight="1" x14ac:dyDescent="0.3">
      <c r="A3461" s="81"/>
      <c r="B3461" s="211"/>
      <c r="C3461" s="244"/>
      <c r="D3461" s="256"/>
      <c r="E3461" s="299"/>
      <c r="F3461" s="412" t="s">
        <v>3</v>
      </c>
      <c r="G3461" s="85"/>
      <c r="H3461" s="410"/>
      <c r="I3461" s="410"/>
      <c r="J3461" s="410"/>
      <c r="K3461" s="411"/>
      <c r="L3461" s="84"/>
    </row>
    <row r="3462" spans="1:12" s="5" customFormat="1" ht="16.5" customHeight="1" x14ac:dyDescent="0.3">
      <c r="A3462" s="81"/>
      <c r="B3462" s="210" t="s">
        <v>4</v>
      </c>
      <c r="C3462" s="243"/>
      <c r="D3462" s="413">
        <f>D3424</f>
        <v>44830</v>
      </c>
      <c r="E3462" s="414"/>
      <c r="F3462" s="412"/>
      <c r="G3462" s="86"/>
      <c r="H3462" s="415" t="str">
        <f>H3424</f>
        <v xml:space="preserve"> </v>
      </c>
      <c r="I3462" s="415"/>
      <c r="J3462" s="415"/>
      <c r="K3462" s="416"/>
      <c r="L3462" s="86"/>
    </row>
    <row r="3463" spans="1:12" s="5" customFormat="1" ht="7.5" customHeight="1" x14ac:dyDescent="0.3">
      <c r="A3463" s="81"/>
      <c r="B3463" s="211"/>
      <c r="C3463" s="244"/>
      <c r="D3463" s="256"/>
      <c r="E3463" s="299"/>
      <c r="F3463" s="412"/>
      <c r="G3463" s="86"/>
      <c r="H3463" s="417" t="str">
        <f>H3425</f>
        <v>TULUNG AGUNG</v>
      </c>
      <c r="I3463" s="417"/>
      <c r="J3463" s="417"/>
      <c r="K3463" s="418"/>
      <c r="L3463" s="87"/>
    </row>
    <row r="3464" spans="1:12" s="5" customFormat="1" ht="16.5" customHeight="1" x14ac:dyDescent="0.4">
      <c r="A3464" s="81"/>
      <c r="B3464" s="210" t="s">
        <v>5</v>
      </c>
      <c r="C3464" s="243"/>
      <c r="D3464" s="277" t="str">
        <f>D3426</f>
        <v>G 1570</v>
      </c>
      <c r="E3464" s="298"/>
      <c r="F3464" s="88"/>
      <c r="G3464" s="89"/>
      <c r="H3464" s="419"/>
      <c r="I3464" s="419"/>
      <c r="J3464" s="419"/>
      <c r="K3464" s="420"/>
      <c r="L3464" s="87"/>
    </row>
    <row r="3465" spans="1:12" s="5" customFormat="1" ht="7.5" customHeight="1" x14ac:dyDescent="0.45">
      <c r="A3465" s="81"/>
      <c r="B3465" s="212"/>
      <c r="C3465" s="245"/>
      <c r="D3465" s="263"/>
      <c r="E3465" s="300"/>
      <c r="F3465" s="90"/>
      <c r="G3465" s="82"/>
      <c r="H3465" s="82"/>
      <c r="I3465" s="91"/>
      <c r="J3465" s="91"/>
      <c r="K3465" s="92"/>
      <c r="L3465" s="82"/>
    </row>
    <row r="3466" spans="1:12" s="5" customFormat="1" ht="14.25" thickBot="1" x14ac:dyDescent="0.3">
      <c r="A3466" s="81"/>
      <c r="B3466" s="213" t="s">
        <v>6</v>
      </c>
      <c r="C3466" s="213" t="s">
        <v>7</v>
      </c>
      <c r="D3466" s="278" t="s">
        <v>8</v>
      </c>
      <c r="E3466" s="264"/>
      <c r="F3466" s="94" t="s">
        <v>9</v>
      </c>
      <c r="G3466" s="95"/>
      <c r="H3466" s="93" t="s">
        <v>10</v>
      </c>
      <c r="I3466" s="96" t="s">
        <v>11</v>
      </c>
      <c r="J3466" s="96" t="s">
        <v>12</v>
      </c>
      <c r="K3466" s="97" t="s">
        <v>13</v>
      </c>
      <c r="L3466" s="98"/>
    </row>
    <row r="3467" spans="1:12" s="5" customFormat="1" ht="9.9499999999999993" customHeight="1" thickTop="1" x14ac:dyDescent="0.25">
      <c r="A3467" s="81"/>
      <c r="B3467" s="214"/>
      <c r="C3467" s="246"/>
      <c r="D3467" s="279"/>
      <c r="E3467" s="265"/>
      <c r="F3467" s="100"/>
      <c r="G3467" s="101"/>
      <c r="H3467" s="99"/>
      <c r="I3467" s="102"/>
      <c r="J3467" s="102"/>
      <c r="K3467" s="103"/>
      <c r="L3467" s="98"/>
    </row>
    <row r="3468" spans="1:12" s="5" customFormat="1" ht="14.1" customHeight="1" x14ac:dyDescent="0.25">
      <c r="A3468" s="104">
        <v>1</v>
      </c>
      <c r="B3468" s="192">
        <f t="shared" ref="B3468:D3468" si="1627">B3430</f>
        <v>24</v>
      </c>
      <c r="C3468" s="192" t="str">
        <f t="shared" si="1627"/>
        <v>LS</v>
      </c>
      <c r="D3468" s="280">
        <f t="shared" si="1627"/>
        <v>1</v>
      </c>
      <c r="E3468" s="301" t="str">
        <f>E3430</f>
        <v>LEM LIQUID (CAIR) JOYKO GL-W02</v>
      </c>
      <c r="F3468" s="105"/>
      <c r="G3468" s="106"/>
      <c r="H3468" s="107">
        <f t="shared" ref="H3468:J3468" si="1628">H3430</f>
        <v>36000</v>
      </c>
      <c r="I3468" s="108">
        <f t="shared" si="1628"/>
        <v>0.125</v>
      </c>
      <c r="J3468" s="108">
        <f t="shared" si="1628"/>
        <v>0</v>
      </c>
      <c r="K3468" s="109">
        <f t="shared" ref="K3468:K3483" si="1629">(B3468*H3468-((B3468*H3468)*I3468))-((B3468*H3468-((B3468*H3468)*I3468))*J3468)</f>
        <v>756000</v>
      </c>
      <c r="L3468" s="98"/>
    </row>
    <row r="3469" spans="1:12" s="5" customFormat="1" ht="14.1" customHeight="1" x14ac:dyDescent="0.25">
      <c r="A3469" s="104">
        <v>2</v>
      </c>
      <c r="B3469" s="192">
        <f t="shared" ref="B3469:E3469" si="1630">B3431</f>
        <v>36</v>
      </c>
      <c r="C3469" s="192" t="str">
        <f t="shared" si="1630"/>
        <v>LS</v>
      </c>
      <c r="D3469" s="280">
        <f t="shared" si="1630"/>
        <v>1</v>
      </c>
      <c r="E3469" s="301" t="str">
        <f t="shared" si="1630"/>
        <v>CORRECTION TAPE KENKO CT-202N (6M x 5MM)</v>
      </c>
      <c r="F3469" s="105"/>
      <c r="G3469" s="106"/>
      <c r="H3469" s="107">
        <f t="shared" ref="H3469:J3469" si="1631">H3431</f>
        <v>58200</v>
      </c>
      <c r="I3469" s="108">
        <f t="shared" si="1631"/>
        <v>0.125</v>
      </c>
      <c r="J3469" s="108">
        <f t="shared" si="1631"/>
        <v>0</v>
      </c>
      <c r="K3469" s="109">
        <f t="shared" si="1629"/>
        <v>1833300</v>
      </c>
      <c r="L3469" s="98"/>
    </row>
    <row r="3470" spans="1:12" s="5" customFormat="1" ht="14.1" customHeight="1" x14ac:dyDescent="0.25">
      <c r="A3470" s="104">
        <v>3</v>
      </c>
      <c r="B3470" s="192">
        <f t="shared" ref="B3470:E3470" si="1632">B3432</f>
        <v>0</v>
      </c>
      <c r="C3470" s="192">
        <f t="shared" si="1632"/>
        <v>0</v>
      </c>
      <c r="D3470" s="280">
        <f t="shared" si="1632"/>
        <v>0</v>
      </c>
      <c r="E3470" s="301">
        <f t="shared" si="1632"/>
        <v>0</v>
      </c>
      <c r="F3470" s="105"/>
      <c r="G3470" s="106"/>
      <c r="H3470" s="107">
        <f t="shared" ref="H3470:J3470" si="1633">H3432</f>
        <v>0</v>
      </c>
      <c r="I3470" s="108">
        <f t="shared" si="1633"/>
        <v>0</v>
      </c>
      <c r="J3470" s="108">
        <f t="shared" si="1633"/>
        <v>0</v>
      </c>
      <c r="K3470" s="109">
        <f t="shared" si="1629"/>
        <v>0</v>
      </c>
      <c r="L3470" s="98"/>
    </row>
    <row r="3471" spans="1:12" s="5" customFormat="1" ht="14.1" customHeight="1" x14ac:dyDescent="0.25">
      <c r="A3471" s="104">
        <v>4</v>
      </c>
      <c r="B3471" s="192">
        <f t="shared" ref="B3471:E3471" si="1634">B3433</f>
        <v>0</v>
      </c>
      <c r="C3471" s="192">
        <f t="shared" si="1634"/>
        <v>0</v>
      </c>
      <c r="D3471" s="280">
        <f t="shared" si="1634"/>
        <v>0</v>
      </c>
      <c r="E3471" s="301">
        <f t="shared" si="1634"/>
        <v>0</v>
      </c>
      <c r="F3471" s="105"/>
      <c r="G3471" s="106"/>
      <c r="H3471" s="107">
        <f t="shared" ref="H3471:J3471" si="1635">H3433</f>
        <v>0</v>
      </c>
      <c r="I3471" s="108">
        <f t="shared" si="1635"/>
        <v>0</v>
      </c>
      <c r="J3471" s="108">
        <f t="shared" si="1635"/>
        <v>0</v>
      </c>
      <c r="K3471" s="109">
        <f t="shared" si="1629"/>
        <v>0</v>
      </c>
      <c r="L3471" s="98"/>
    </row>
    <row r="3472" spans="1:12" s="5" customFormat="1" ht="14.1" customHeight="1" x14ac:dyDescent="0.25">
      <c r="A3472" s="104">
        <v>5</v>
      </c>
      <c r="B3472" s="192">
        <f t="shared" ref="B3472:E3472" si="1636">B3434</f>
        <v>0</v>
      </c>
      <c r="C3472" s="192">
        <f t="shared" si="1636"/>
        <v>0</v>
      </c>
      <c r="D3472" s="280">
        <f t="shared" si="1636"/>
        <v>0</v>
      </c>
      <c r="E3472" s="301">
        <f t="shared" si="1636"/>
        <v>0</v>
      </c>
      <c r="F3472" s="105"/>
      <c r="G3472" s="106"/>
      <c r="H3472" s="107">
        <f t="shared" ref="H3472:J3472" si="1637">H3434</f>
        <v>0</v>
      </c>
      <c r="I3472" s="108">
        <f t="shared" si="1637"/>
        <v>0</v>
      </c>
      <c r="J3472" s="108">
        <f t="shared" si="1637"/>
        <v>0</v>
      </c>
      <c r="K3472" s="109">
        <f t="shared" si="1629"/>
        <v>0</v>
      </c>
      <c r="L3472" s="98"/>
    </row>
    <row r="3473" spans="1:12" s="5" customFormat="1" ht="14.1" customHeight="1" x14ac:dyDescent="0.25">
      <c r="A3473" s="104">
        <v>6</v>
      </c>
      <c r="B3473" s="192">
        <f t="shared" ref="B3473:E3473" si="1638">B3435</f>
        <v>0</v>
      </c>
      <c r="C3473" s="192">
        <f t="shared" si="1638"/>
        <v>0</v>
      </c>
      <c r="D3473" s="280">
        <f t="shared" si="1638"/>
        <v>0</v>
      </c>
      <c r="E3473" s="301">
        <f t="shared" si="1638"/>
        <v>0</v>
      </c>
      <c r="F3473" s="105"/>
      <c r="G3473" s="106"/>
      <c r="H3473" s="107">
        <f t="shared" ref="H3473:J3473" si="1639">H3435</f>
        <v>0</v>
      </c>
      <c r="I3473" s="108">
        <f t="shared" si="1639"/>
        <v>0</v>
      </c>
      <c r="J3473" s="108">
        <f t="shared" si="1639"/>
        <v>0</v>
      </c>
      <c r="K3473" s="109">
        <f t="shared" si="1629"/>
        <v>0</v>
      </c>
      <c r="L3473" s="98"/>
    </row>
    <row r="3474" spans="1:12" s="5" customFormat="1" ht="14.1" customHeight="1" x14ac:dyDescent="0.25">
      <c r="A3474" s="104">
        <v>7</v>
      </c>
      <c r="B3474" s="192">
        <f t="shared" ref="B3474:E3474" si="1640">B3436</f>
        <v>0</v>
      </c>
      <c r="C3474" s="192">
        <f t="shared" si="1640"/>
        <v>0</v>
      </c>
      <c r="D3474" s="280">
        <f t="shared" si="1640"/>
        <v>0</v>
      </c>
      <c r="E3474" s="301">
        <f t="shared" si="1640"/>
        <v>0</v>
      </c>
      <c r="F3474" s="105"/>
      <c r="G3474" s="106"/>
      <c r="H3474" s="107">
        <f t="shared" ref="H3474:J3474" si="1641">H3436</f>
        <v>0</v>
      </c>
      <c r="I3474" s="108">
        <f t="shared" si="1641"/>
        <v>0</v>
      </c>
      <c r="J3474" s="108">
        <f t="shared" si="1641"/>
        <v>0</v>
      </c>
      <c r="K3474" s="109">
        <f t="shared" si="1629"/>
        <v>0</v>
      </c>
      <c r="L3474" s="98"/>
    </row>
    <row r="3475" spans="1:12" s="5" customFormat="1" ht="14.1" customHeight="1" x14ac:dyDescent="0.25">
      <c r="A3475" s="104">
        <v>8</v>
      </c>
      <c r="B3475" s="192">
        <f t="shared" ref="B3475:E3475" si="1642">B3437</f>
        <v>0</v>
      </c>
      <c r="C3475" s="192">
        <f t="shared" si="1642"/>
        <v>0</v>
      </c>
      <c r="D3475" s="280">
        <f t="shared" si="1642"/>
        <v>0</v>
      </c>
      <c r="E3475" s="301">
        <f t="shared" si="1642"/>
        <v>0</v>
      </c>
      <c r="F3475" s="105"/>
      <c r="G3475" s="106"/>
      <c r="H3475" s="107">
        <f t="shared" ref="H3475:J3475" si="1643">H3437</f>
        <v>0</v>
      </c>
      <c r="I3475" s="108">
        <f t="shared" si="1643"/>
        <v>0</v>
      </c>
      <c r="J3475" s="108">
        <f t="shared" si="1643"/>
        <v>0</v>
      </c>
      <c r="K3475" s="109">
        <f t="shared" si="1629"/>
        <v>0</v>
      </c>
      <c r="L3475" s="98"/>
    </row>
    <row r="3476" spans="1:12" s="5" customFormat="1" ht="14.1" customHeight="1" x14ac:dyDescent="0.25">
      <c r="A3476" s="104">
        <v>9</v>
      </c>
      <c r="B3476" s="192">
        <f t="shared" ref="B3476:E3476" si="1644">B3438</f>
        <v>0</v>
      </c>
      <c r="C3476" s="192">
        <f t="shared" si="1644"/>
        <v>0</v>
      </c>
      <c r="D3476" s="280">
        <f t="shared" si="1644"/>
        <v>0</v>
      </c>
      <c r="E3476" s="301">
        <f t="shared" si="1644"/>
        <v>0</v>
      </c>
      <c r="F3476" s="105"/>
      <c r="G3476" s="106"/>
      <c r="H3476" s="107">
        <f t="shared" ref="H3476:J3476" si="1645">H3438</f>
        <v>0</v>
      </c>
      <c r="I3476" s="108">
        <f t="shared" si="1645"/>
        <v>0</v>
      </c>
      <c r="J3476" s="108">
        <f t="shared" si="1645"/>
        <v>0</v>
      </c>
      <c r="K3476" s="109">
        <f t="shared" si="1629"/>
        <v>0</v>
      </c>
      <c r="L3476" s="98"/>
    </row>
    <row r="3477" spans="1:12" s="5" customFormat="1" ht="14.1" customHeight="1" x14ac:dyDescent="0.25">
      <c r="A3477" s="104">
        <v>10</v>
      </c>
      <c r="B3477" s="192">
        <f t="shared" ref="B3477:E3477" si="1646">B3439</f>
        <v>0</v>
      </c>
      <c r="C3477" s="192">
        <f t="shared" si="1646"/>
        <v>0</v>
      </c>
      <c r="D3477" s="280">
        <f t="shared" si="1646"/>
        <v>0</v>
      </c>
      <c r="E3477" s="301">
        <f t="shared" si="1646"/>
        <v>0</v>
      </c>
      <c r="F3477" s="105"/>
      <c r="G3477" s="106"/>
      <c r="H3477" s="107">
        <f t="shared" ref="H3477:J3477" si="1647">H3439</f>
        <v>0</v>
      </c>
      <c r="I3477" s="108">
        <f t="shared" si="1647"/>
        <v>0</v>
      </c>
      <c r="J3477" s="108">
        <f t="shared" si="1647"/>
        <v>0</v>
      </c>
      <c r="K3477" s="109">
        <f t="shared" si="1629"/>
        <v>0</v>
      </c>
      <c r="L3477" s="98"/>
    </row>
    <row r="3478" spans="1:12" s="5" customFormat="1" ht="14.1" customHeight="1" x14ac:dyDescent="0.25">
      <c r="A3478" s="104">
        <v>11</v>
      </c>
      <c r="B3478" s="192">
        <f t="shared" ref="B3478:E3478" si="1648">B3440</f>
        <v>0</v>
      </c>
      <c r="C3478" s="192">
        <f t="shared" si="1648"/>
        <v>0</v>
      </c>
      <c r="D3478" s="280">
        <f t="shared" si="1648"/>
        <v>0</v>
      </c>
      <c r="E3478" s="301">
        <f t="shared" si="1648"/>
        <v>0</v>
      </c>
      <c r="F3478" s="105"/>
      <c r="G3478" s="106"/>
      <c r="H3478" s="107">
        <f t="shared" ref="H3478:J3478" si="1649">H3440</f>
        <v>0</v>
      </c>
      <c r="I3478" s="108">
        <f t="shared" si="1649"/>
        <v>0</v>
      </c>
      <c r="J3478" s="108">
        <f t="shared" si="1649"/>
        <v>0</v>
      </c>
      <c r="K3478" s="109">
        <f t="shared" si="1629"/>
        <v>0</v>
      </c>
      <c r="L3478" s="98"/>
    </row>
    <row r="3479" spans="1:12" s="5" customFormat="1" ht="14.1" customHeight="1" x14ac:dyDescent="0.25">
      <c r="A3479" s="104">
        <v>12</v>
      </c>
      <c r="B3479" s="192">
        <f t="shared" ref="B3479:E3479" si="1650">B3441</f>
        <v>0</v>
      </c>
      <c r="C3479" s="192">
        <f t="shared" si="1650"/>
        <v>0</v>
      </c>
      <c r="D3479" s="280">
        <f t="shared" si="1650"/>
        <v>0</v>
      </c>
      <c r="E3479" s="301">
        <f t="shared" si="1650"/>
        <v>0</v>
      </c>
      <c r="F3479" s="105"/>
      <c r="G3479" s="106"/>
      <c r="H3479" s="107">
        <f t="shared" ref="H3479:J3479" si="1651">H3441</f>
        <v>0</v>
      </c>
      <c r="I3479" s="108">
        <f t="shared" si="1651"/>
        <v>0</v>
      </c>
      <c r="J3479" s="108">
        <f t="shared" si="1651"/>
        <v>0</v>
      </c>
      <c r="K3479" s="109">
        <f t="shared" si="1629"/>
        <v>0</v>
      </c>
      <c r="L3479" s="98"/>
    </row>
    <row r="3480" spans="1:12" s="5" customFormat="1" ht="14.1" customHeight="1" x14ac:dyDescent="0.25">
      <c r="A3480" s="104">
        <v>13</v>
      </c>
      <c r="B3480" s="192">
        <f t="shared" ref="B3480:E3480" si="1652">B3442</f>
        <v>0</v>
      </c>
      <c r="C3480" s="192">
        <f t="shared" si="1652"/>
        <v>0</v>
      </c>
      <c r="D3480" s="280">
        <f t="shared" si="1652"/>
        <v>0</v>
      </c>
      <c r="E3480" s="301">
        <f t="shared" si="1652"/>
        <v>0</v>
      </c>
      <c r="F3480" s="105"/>
      <c r="G3480" s="106"/>
      <c r="H3480" s="107">
        <f t="shared" ref="H3480:J3480" si="1653">H3442</f>
        <v>0</v>
      </c>
      <c r="I3480" s="108">
        <f t="shared" si="1653"/>
        <v>0</v>
      </c>
      <c r="J3480" s="108">
        <f t="shared" si="1653"/>
        <v>0</v>
      </c>
      <c r="K3480" s="109">
        <f t="shared" si="1629"/>
        <v>0</v>
      </c>
      <c r="L3480" s="98"/>
    </row>
    <row r="3481" spans="1:12" s="5" customFormat="1" ht="14.1" customHeight="1" x14ac:dyDescent="0.25">
      <c r="A3481" s="104">
        <v>14</v>
      </c>
      <c r="B3481" s="192">
        <f t="shared" ref="B3481:E3481" si="1654">B3443</f>
        <v>0</v>
      </c>
      <c r="C3481" s="192">
        <f t="shared" si="1654"/>
        <v>0</v>
      </c>
      <c r="D3481" s="280">
        <f t="shared" si="1654"/>
        <v>0</v>
      </c>
      <c r="E3481" s="301">
        <f t="shared" si="1654"/>
        <v>0</v>
      </c>
      <c r="F3481" s="105"/>
      <c r="G3481" s="106"/>
      <c r="H3481" s="107">
        <f t="shared" ref="H3481:J3481" si="1655">H3443</f>
        <v>0</v>
      </c>
      <c r="I3481" s="108">
        <f t="shared" si="1655"/>
        <v>0</v>
      </c>
      <c r="J3481" s="108">
        <f t="shared" si="1655"/>
        <v>0</v>
      </c>
      <c r="K3481" s="109">
        <f t="shared" si="1629"/>
        <v>0</v>
      </c>
      <c r="L3481" s="98"/>
    </row>
    <row r="3482" spans="1:12" s="5" customFormat="1" ht="14.1" customHeight="1" x14ac:dyDescent="0.25">
      <c r="A3482" s="104">
        <v>15</v>
      </c>
      <c r="B3482" s="192">
        <f t="shared" ref="B3482:E3482" si="1656">B3444</f>
        <v>0</v>
      </c>
      <c r="C3482" s="192">
        <f t="shared" si="1656"/>
        <v>0</v>
      </c>
      <c r="D3482" s="280">
        <f t="shared" si="1656"/>
        <v>0</v>
      </c>
      <c r="E3482" s="301">
        <f t="shared" si="1656"/>
        <v>0</v>
      </c>
      <c r="F3482" s="105"/>
      <c r="G3482" s="106"/>
      <c r="H3482" s="107">
        <f t="shared" ref="H3482:J3482" si="1657">H3444</f>
        <v>0</v>
      </c>
      <c r="I3482" s="108">
        <f t="shared" si="1657"/>
        <v>0</v>
      </c>
      <c r="J3482" s="108">
        <f t="shared" si="1657"/>
        <v>0</v>
      </c>
      <c r="K3482" s="109">
        <f t="shared" si="1629"/>
        <v>0</v>
      </c>
      <c r="L3482" s="98"/>
    </row>
    <row r="3483" spans="1:12" s="5" customFormat="1" ht="14.1" customHeight="1" x14ac:dyDescent="0.25">
      <c r="A3483" s="104">
        <v>16</v>
      </c>
      <c r="B3483" s="192">
        <f t="shared" ref="B3483:E3483" si="1658">B3445</f>
        <v>0</v>
      </c>
      <c r="C3483" s="192">
        <f t="shared" si="1658"/>
        <v>0</v>
      </c>
      <c r="D3483" s="280">
        <f t="shared" si="1658"/>
        <v>0</v>
      </c>
      <c r="E3483" s="301">
        <f t="shared" si="1658"/>
        <v>0</v>
      </c>
      <c r="F3483" s="105"/>
      <c r="G3483" s="106"/>
      <c r="H3483" s="107">
        <f t="shared" ref="H3483:J3483" si="1659">H3445</f>
        <v>0</v>
      </c>
      <c r="I3483" s="108">
        <f t="shared" si="1659"/>
        <v>0</v>
      </c>
      <c r="J3483" s="108">
        <f t="shared" si="1659"/>
        <v>0</v>
      </c>
      <c r="K3483" s="109">
        <f t="shared" si="1629"/>
        <v>0</v>
      </c>
      <c r="L3483" s="98"/>
    </row>
    <row r="3484" spans="1:12" s="5" customFormat="1" ht="9.9499999999999993" customHeight="1" x14ac:dyDescent="0.25">
      <c r="A3484" s="81"/>
      <c r="B3484" s="215"/>
      <c r="C3484" s="215"/>
      <c r="D3484" s="281"/>
      <c r="E3484" s="303"/>
      <c r="F3484" s="110"/>
      <c r="G3484" s="111"/>
      <c r="H3484" s="112"/>
      <c r="I3484" s="113"/>
      <c r="J3484" s="113"/>
      <c r="K3484" s="114"/>
      <c r="L3484" s="98"/>
    </row>
    <row r="3485" spans="1:12" s="5" customFormat="1" ht="5.0999999999999996" customHeight="1" x14ac:dyDescent="0.25">
      <c r="A3485" s="81"/>
      <c r="B3485" s="216"/>
      <c r="C3485" s="216"/>
      <c r="D3485" s="221"/>
      <c r="E3485" s="304"/>
      <c r="F3485" s="116"/>
      <c r="G3485" s="116"/>
      <c r="H3485" s="116"/>
      <c r="I3485" s="117"/>
      <c r="J3485" s="361"/>
      <c r="K3485" s="362"/>
      <c r="L3485" s="82"/>
    </row>
    <row r="3486" spans="1:12" s="5" customFormat="1" ht="16.5" customHeight="1" x14ac:dyDescent="0.3">
      <c r="A3486" s="81"/>
      <c r="B3486" s="217"/>
      <c r="C3486" s="217"/>
      <c r="D3486" s="263"/>
      <c r="E3486" s="300"/>
      <c r="F3486" s="82"/>
      <c r="G3486" s="82"/>
      <c r="H3486" s="82"/>
      <c r="I3486" s="118" t="s">
        <v>14</v>
      </c>
      <c r="J3486" s="363">
        <f>SUM(K3468:K3483)</f>
        <v>2589300</v>
      </c>
      <c r="K3486" s="364"/>
      <c r="L3486" s="98"/>
    </row>
    <row r="3487" spans="1:12" s="5" customFormat="1" ht="5.0999999999999996" customHeight="1" x14ac:dyDescent="0.3">
      <c r="A3487" s="81"/>
      <c r="B3487" s="217"/>
      <c r="C3487" s="217"/>
      <c r="D3487" s="263"/>
      <c r="E3487" s="300"/>
      <c r="F3487" s="82"/>
      <c r="G3487" s="82"/>
      <c r="H3487" s="82"/>
      <c r="I3487" s="119"/>
      <c r="J3487" s="365"/>
      <c r="K3487" s="365"/>
      <c r="L3487" s="82"/>
    </row>
    <row r="3488" spans="1:12" s="5" customFormat="1" ht="16.5" customHeight="1" x14ac:dyDescent="0.3">
      <c r="A3488" s="81"/>
      <c r="B3488" s="217"/>
      <c r="C3488" s="217"/>
      <c r="D3488" s="263"/>
      <c r="E3488" s="300"/>
      <c r="F3488" s="82"/>
      <c r="G3488" s="82"/>
      <c r="H3488" s="82"/>
      <c r="I3488" s="118" t="s">
        <v>15</v>
      </c>
      <c r="J3488" s="120">
        <f>J3450</f>
        <v>0</v>
      </c>
      <c r="K3488" s="121">
        <f>J3486*J3488</f>
        <v>0</v>
      </c>
      <c r="L3488" s="122"/>
    </row>
    <row r="3489" spans="1:12" s="5" customFormat="1" ht="5.0999999999999996" customHeight="1" x14ac:dyDescent="0.3">
      <c r="A3489" s="81"/>
      <c r="B3489" s="217"/>
      <c r="C3489" s="217"/>
      <c r="D3489" s="263"/>
      <c r="E3489" s="300"/>
      <c r="F3489" s="82"/>
      <c r="G3489" s="82"/>
      <c r="H3489" s="82"/>
      <c r="I3489" s="119"/>
      <c r="J3489" s="362"/>
      <c r="K3489" s="362"/>
      <c r="L3489" s="82"/>
    </row>
    <row r="3490" spans="1:12" s="5" customFormat="1" ht="16.5" customHeight="1" x14ac:dyDescent="0.3">
      <c r="A3490" s="81"/>
      <c r="B3490" s="218" t="s">
        <v>16</v>
      </c>
      <c r="C3490" s="218"/>
      <c r="D3490" s="263"/>
      <c r="E3490" s="300" t="s">
        <v>17</v>
      </c>
      <c r="F3490" s="82"/>
      <c r="G3490" s="82"/>
      <c r="H3490" s="82"/>
      <c r="I3490" s="118" t="s">
        <v>27</v>
      </c>
      <c r="J3490" s="366">
        <f>((J3486/1.11)+(K3488/1.11))*11%</f>
        <v>256597.29729729728</v>
      </c>
      <c r="K3490" s="367"/>
      <c r="L3490" s="123"/>
    </row>
    <row r="3491" spans="1:12" s="5" customFormat="1" ht="5.0999999999999996" customHeight="1" x14ac:dyDescent="0.3">
      <c r="A3491" s="81"/>
      <c r="B3491" s="217"/>
      <c r="C3491" s="217"/>
      <c r="D3491" s="263"/>
      <c r="E3491" s="300"/>
      <c r="F3491" s="82"/>
      <c r="G3491" s="82"/>
      <c r="H3491" s="82"/>
      <c r="I3491" s="119"/>
      <c r="J3491" s="362"/>
      <c r="K3491" s="362"/>
      <c r="L3491" s="82"/>
    </row>
    <row r="3492" spans="1:12" s="5" customFormat="1" ht="16.5" customHeight="1" x14ac:dyDescent="0.3">
      <c r="A3492" s="81"/>
      <c r="B3492" s="219"/>
      <c r="C3492" s="247"/>
      <c r="D3492" s="263"/>
      <c r="E3492" s="300"/>
      <c r="F3492" s="82"/>
      <c r="G3492" s="82"/>
      <c r="H3492" s="82"/>
      <c r="I3492" s="118" t="s">
        <v>18</v>
      </c>
      <c r="J3492" s="124"/>
      <c r="K3492" s="125">
        <f>J3486-K3488</f>
        <v>2589300</v>
      </c>
      <c r="L3492" s="123"/>
    </row>
    <row r="3493" spans="1:12" s="5" customFormat="1" ht="7.5" customHeight="1" x14ac:dyDescent="0.25">
      <c r="A3493" s="126"/>
      <c r="B3493" s="220"/>
      <c r="C3493" s="220"/>
      <c r="D3493" s="221"/>
      <c r="E3493" s="305"/>
      <c r="F3493" s="319"/>
      <c r="G3493" s="82"/>
      <c r="H3493" s="82"/>
      <c r="I3493" s="128"/>
      <c r="J3493" s="127"/>
      <c r="K3493" s="319"/>
      <c r="L3493" s="116"/>
    </row>
    <row r="3494" spans="1:12" s="5" customFormat="1" ht="13.5" customHeight="1" x14ac:dyDescent="0.25">
      <c r="A3494" s="81"/>
      <c r="B3494" s="221" t="s">
        <v>19</v>
      </c>
      <c r="C3494" s="220"/>
      <c r="D3494" s="221"/>
      <c r="E3494" s="300"/>
      <c r="F3494" s="82"/>
      <c r="G3494" s="82"/>
      <c r="H3494" s="187"/>
      <c r="I3494" s="188" t="s">
        <v>29</v>
      </c>
      <c r="J3494" s="368" t="str">
        <f>J3456</f>
        <v>RISMA / YO</v>
      </c>
      <c r="K3494" s="369"/>
      <c r="L3494" s="82"/>
    </row>
    <row r="3495" spans="1:12" s="5" customFormat="1" ht="13.5" customHeight="1" x14ac:dyDescent="0.25">
      <c r="A3495" s="126"/>
      <c r="B3495" s="222"/>
      <c r="C3495" s="248"/>
      <c r="D3495" s="221"/>
      <c r="E3495" s="300"/>
      <c r="F3495" s="82"/>
      <c r="G3495" s="82"/>
      <c r="H3495" s="187"/>
      <c r="I3495" s="189" t="s">
        <v>28</v>
      </c>
      <c r="J3495" s="368">
        <f>J3457</f>
        <v>0</v>
      </c>
      <c r="K3495" s="369"/>
      <c r="L3495" s="116"/>
    </row>
    <row r="3496" spans="1:12" s="5" customFormat="1" ht="7.5" customHeight="1" x14ac:dyDescent="0.25">
      <c r="A3496" s="126"/>
      <c r="B3496" s="222"/>
      <c r="C3496" s="248"/>
      <c r="D3496" s="221"/>
      <c r="E3496" s="300"/>
      <c r="F3496" s="82"/>
      <c r="G3496" s="82"/>
      <c r="H3496" s="187"/>
      <c r="I3496" s="189"/>
      <c r="J3496" s="191"/>
      <c r="K3496" s="191"/>
      <c r="L3496" s="116"/>
    </row>
    <row r="3497" spans="1:12" ht="7.5" customHeight="1" x14ac:dyDescent="0.25">
      <c r="A3497" s="129"/>
      <c r="B3497" s="223"/>
      <c r="C3497" s="223"/>
      <c r="D3497" s="266"/>
      <c r="E3497" s="306"/>
      <c r="F3497" s="130"/>
      <c r="G3497" s="130"/>
      <c r="H3497" s="130"/>
      <c r="I3497" s="131"/>
      <c r="J3497" s="131"/>
      <c r="K3497" s="130"/>
      <c r="L3497" s="130"/>
    </row>
    <row r="3498" spans="1:12" s="5" customFormat="1" ht="16.5" customHeight="1" x14ac:dyDescent="0.3">
      <c r="A3498" s="132"/>
      <c r="B3498" s="224" t="s">
        <v>0</v>
      </c>
      <c r="C3498" s="249"/>
      <c r="D3498" s="282" t="str">
        <f>D3460</f>
        <v>AM</v>
      </c>
      <c r="E3498" s="317">
        <f>E3422</f>
        <v>22090031</v>
      </c>
      <c r="F3498" s="133"/>
      <c r="G3498" s="134" t="s">
        <v>2</v>
      </c>
      <c r="H3498" s="370" t="str">
        <f>H3460</f>
        <v>CV  UTAMA  PUTRA</v>
      </c>
      <c r="I3498" s="370"/>
      <c r="J3498" s="370"/>
      <c r="K3498" s="371"/>
      <c r="L3498" s="135"/>
    </row>
    <row r="3499" spans="1:12" s="5" customFormat="1" ht="7.5" customHeight="1" x14ac:dyDescent="0.3">
      <c r="A3499" s="132"/>
      <c r="B3499" s="225"/>
      <c r="C3499" s="250"/>
      <c r="D3499" s="257"/>
      <c r="E3499" s="308"/>
      <c r="F3499" s="374" t="s">
        <v>3</v>
      </c>
      <c r="G3499" s="136"/>
      <c r="H3499" s="372"/>
      <c r="I3499" s="372"/>
      <c r="J3499" s="372"/>
      <c r="K3499" s="373"/>
      <c r="L3499" s="135"/>
    </row>
    <row r="3500" spans="1:12" s="5" customFormat="1" ht="16.5" customHeight="1" x14ac:dyDescent="0.3">
      <c r="A3500" s="132"/>
      <c r="B3500" s="224" t="s">
        <v>4</v>
      </c>
      <c r="C3500" s="249"/>
      <c r="D3500" s="375">
        <f>D3462</f>
        <v>44830</v>
      </c>
      <c r="E3500" s="376"/>
      <c r="F3500" s="374"/>
      <c r="G3500" s="137"/>
      <c r="H3500" s="377" t="str">
        <f>H3462</f>
        <v xml:space="preserve"> </v>
      </c>
      <c r="I3500" s="377"/>
      <c r="J3500" s="377"/>
      <c r="K3500" s="378"/>
      <c r="L3500" s="137"/>
    </row>
    <row r="3501" spans="1:12" s="5" customFormat="1" ht="7.5" customHeight="1" x14ac:dyDescent="0.3">
      <c r="A3501" s="132"/>
      <c r="B3501" s="225"/>
      <c r="C3501" s="250"/>
      <c r="D3501" s="257"/>
      <c r="E3501" s="308"/>
      <c r="F3501" s="374"/>
      <c r="G3501" s="137"/>
      <c r="H3501" s="379" t="str">
        <f>H3463</f>
        <v>TULUNG AGUNG</v>
      </c>
      <c r="I3501" s="379"/>
      <c r="J3501" s="379"/>
      <c r="K3501" s="380"/>
      <c r="L3501" s="138"/>
    </row>
    <row r="3502" spans="1:12" s="5" customFormat="1" ht="16.5" customHeight="1" x14ac:dyDescent="0.4">
      <c r="A3502" s="132"/>
      <c r="B3502" s="224" t="s">
        <v>5</v>
      </c>
      <c r="C3502" s="249"/>
      <c r="D3502" s="283" t="str">
        <f>D3464</f>
        <v>G 1570</v>
      </c>
      <c r="E3502" s="307"/>
      <c r="F3502" s="139"/>
      <c r="G3502" s="140"/>
      <c r="H3502" s="381"/>
      <c r="I3502" s="381"/>
      <c r="J3502" s="381"/>
      <c r="K3502" s="382"/>
      <c r="L3502" s="138"/>
    </row>
    <row r="3503" spans="1:12" s="5" customFormat="1" ht="7.5" customHeight="1" x14ac:dyDescent="0.45">
      <c r="A3503" s="132"/>
      <c r="B3503" s="226"/>
      <c r="C3503" s="251"/>
      <c r="D3503" s="267"/>
      <c r="E3503" s="309"/>
      <c r="F3503" s="141"/>
      <c r="G3503" s="133"/>
      <c r="H3503" s="133"/>
      <c r="I3503" s="142"/>
      <c r="J3503" s="142"/>
      <c r="K3503" s="143"/>
      <c r="L3503" s="133"/>
    </row>
    <row r="3504" spans="1:12" s="5" customFormat="1" ht="14.25" thickBot="1" x14ac:dyDescent="0.3">
      <c r="A3504" s="132"/>
      <c r="B3504" s="227" t="s">
        <v>6</v>
      </c>
      <c r="C3504" s="227" t="s">
        <v>7</v>
      </c>
      <c r="D3504" s="284" t="s">
        <v>8</v>
      </c>
      <c r="E3504" s="268"/>
      <c r="F3504" s="145" t="s">
        <v>9</v>
      </c>
      <c r="G3504" s="146"/>
      <c r="H3504" s="144" t="s">
        <v>10</v>
      </c>
      <c r="I3504" s="147" t="s">
        <v>11</v>
      </c>
      <c r="J3504" s="147" t="s">
        <v>12</v>
      </c>
      <c r="K3504" s="148" t="s">
        <v>13</v>
      </c>
      <c r="L3504" s="149"/>
    </row>
    <row r="3505" spans="1:12" s="5" customFormat="1" ht="9.9499999999999993" customHeight="1" thickTop="1" x14ac:dyDescent="0.25">
      <c r="A3505" s="132"/>
      <c r="B3505" s="228"/>
      <c r="C3505" s="252"/>
      <c r="D3505" s="285"/>
      <c r="E3505" s="269"/>
      <c r="F3505" s="151"/>
      <c r="G3505" s="152"/>
      <c r="H3505" s="150"/>
      <c r="I3505" s="153"/>
      <c r="J3505" s="153"/>
      <c r="K3505" s="154"/>
      <c r="L3505" s="149"/>
    </row>
    <row r="3506" spans="1:12" s="5" customFormat="1" ht="14.1" customHeight="1" x14ac:dyDescent="0.25">
      <c r="A3506" s="155">
        <v>1</v>
      </c>
      <c r="B3506" s="193">
        <f t="shared" ref="B3506:D3506" si="1660">B3468</f>
        <v>24</v>
      </c>
      <c r="C3506" s="193" t="str">
        <f t="shared" si="1660"/>
        <v>LS</v>
      </c>
      <c r="D3506" s="286">
        <f t="shared" si="1660"/>
        <v>1</v>
      </c>
      <c r="E3506" s="310" t="str">
        <f>E3430</f>
        <v>LEM LIQUID (CAIR) JOYKO GL-W02</v>
      </c>
      <c r="F3506" s="156"/>
      <c r="G3506" s="157"/>
      <c r="H3506" s="158">
        <f t="shared" ref="H3506:J3506" si="1661">H3468</f>
        <v>36000</v>
      </c>
      <c r="I3506" s="159">
        <f t="shared" si="1661"/>
        <v>0.125</v>
      </c>
      <c r="J3506" s="159">
        <f t="shared" si="1661"/>
        <v>0</v>
      </c>
      <c r="K3506" s="160">
        <f t="shared" ref="K3506:K3521" si="1662">(B3506*H3506-((B3506*H3506)*I3506))-((B3506*H3506-((B3506*H3506)*I3506))*J3506)</f>
        <v>756000</v>
      </c>
      <c r="L3506" s="149"/>
    </row>
    <row r="3507" spans="1:12" s="5" customFormat="1" ht="14.1" customHeight="1" x14ac:dyDescent="0.25">
      <c r="A3507" s="155">
        <v>2</v>
      </c>
      <c r="B3507" s="193">
        <f t="shared" ref="B3507:D3507" si="1663">B3469</f>
        <v>36</v>
      </c>
      <c r="C3507" s="193" t="str">
        <f t="shared" si="1663"/>
        <v>LS</v>
      </c>
      <c r="D3507" s="286">
        <f t="shared" si="1663"/>
        <v>1</v>
      </c>
      <c r="E3507" s="310" t="str">
        <f t="shared" ref="E3507:E3521" si="1664">E3431</f>
        <v>CORRECTION TAPE KENKO CT-202N (6M x 5MM)</v>
      </c>
      <c r="F3507" s="156"/>
      <c r="G3507" s="157"/>
      <c r="H3507" s="158">
        <f t="shared" ref="H3507:J3507" si="1665">H3469</f>
        <v>58200</v>
      </c>
      <c r="I3507" s="159">
        <f t="shared" si="1665"/>
        <v>0.125</v>
      </c>
      <c r="J3507" s="159">
        <f t="shared" si="1665"/>
        <v>0</v>
      </c>
      <c r="K3507" s="160">
        <f t="shared" si="1662"/>
        <v>1833300</v>
      </c>
      <c r="L3507" s="149"/>
    </row>
    <row r="3508" spans="1:12" s="5" customFormat="1" ht="14.1" customHeight="1" x14ac:dyDescent="0.25">
      <c r="A3508" s="155">
        <v>3</v>
      </c>
      <c r="B3508" s="193">
        <f t="shared" ref="B3508:D3508" si="1666">B3470</f>
        <v>0</v>
      </c>
      <c r="C3508" s="193">
        <f t="shared" si="1666"/>
        <v>0</v>
      </c>
      <c r="D3508" s="286">
        <f t="shared" si="1666"/>
        <v>0</v>
      </c>
      <c r="E3508" s="310">
        <f t="shared" si="1664"/>
        <v>0</v>
      </c>
      <c r="F3508" s="156"/>
      <c r="G3508" s="157"/>
      <c r="H3508" s="158">
        <f t="shared" ref="H3508:J3508" si="1667">H3470</f>
        <v>0</v>
      </c>
      <c r="I3508" s="159">
        <f t="shared" si="1667"/>
        <v>0</v>
      </c>
      <c r="J3508" s="159">
        <f t="shared" si="1667"/>
        <v>0</v>
      </c>
      <c r="K3508" s="160">
        <f t="shared" si="1662"/>
        <v>0</v>
      </c>
      <c r="L3508" s="149"/>
    </row>
    <row r="3509" spans="1:12" s="5" customFormat="1" ht="14.1" customHeight="1" x14ac:dyDescent="0.25">
      <c r="A3509" s="155">
        <v>4</v>
      </c>
      <c r="B3509" s="193">
        <f t="shared" ref="B3509:D3509" si="1668">B3471</f>
        <v>0</v>
      </c>
      <c r="C3509" s="193">
        <f t="shared" si="1668"/>
        <v>0</v>
      </c>
      <c r="D3509" s="286">
        <f t="shared" si="1668"/>
        <v>0</v>
      </c>
      <c r="E3509" s="310">
        <f t="shared" si="1664"/>
        <v>0</v>
      </c>
      <c r="F3509" s="156"/>
      <c r="G3509" s="157"/>
      <c r="H3509" s="158">
        <f t="shared" ref="H3509:J3509" si="1669">H3471</f>
        <v>0</v>
      </c>
      <c r="I3509" s="159">
        <f t="shared" si="1669"/>
        <v>0</v>
      </c>
      <c r="J3509" s="159">
        <f t="shared" si="1669"/>
        <v>0</v>
      </c>
      <c r="K3509" s="160">
        <f t="shared" si="1662"/>
        <v>0</v>
      </c>
      <c r="L3509" s="149"/>
    </row>
    <row r="3510" spans="1:12" s="5" customFormat="1" ht="14.1" customHeight="1" x14ac:dyDescent="0.25">
      <c r="A3510" s="155">
        <v>5</v>
      </c>
      <c r="B3510" s="193">
        <f t="shared" ref="B3510:D3510" si="1670">B3472</f>
        <v>0</v>
      </c>
      <c r="C3510" s="193">
        <f t="shared" si="1670"/>
        <v>0</v>
      </c>
      <c r="D3510" s="286">
        <f t="shared" si="1670"/>
        <v>0</v>
      </c>
      <c r="E3510" s="310">
        <f t="shared" si="1664"/>
        <v>0</v>
      </c>
      <c r="F3510" s="156"/>
      <c r="G3510" s="157"/>
      <c r="H3510" s="158">
        <f t="shared" ref="H3510:J3510" si="1671">H3472</f>
        <v>0</v>
      </c>
      <c r="I3510" s="159">
        <f t="shared" si="1671"/>
        <v>0</v>
      </c>
      <c r="J3510" s="159">
        <f t="shared" si="1671"/>
        <v>0</v>
      </c>
      <c r="K3510" s="160">
        <f t="shared" si="1662"/>
        <v>0</v>
      </c>
      <c r="L3510" s="149"/>
    </row>
    <row r="3511" spans="1:12" s="5" customFormat="1" ht="14.1" customHeight="1" x14ac:dyDescent="0.25">
      <c r="A3511" s="155">
        <v>6</v>
      </c>
      <c r="B3511" s="193">
        <f t="shared" ref="B3511:D3511" si="1672">B3473</f>
        <v>0</v>
      </c>
      <c r="C3511" s="193">
        <f t="shared" si="1672"/>
        <v>0</v>
      </c>
      <c r="D3511" s="286">
        <f t="shared" si="1672"/>
        <v>0</v>
      </c>
      <c r="E3511" s="310">
        <f t="shared" si="1664"/>
        <v>0</v>
      </c>
      <c r="F3511" s="156"/>
      <c r="G3511" s="157"/>
      <c r="H3511" s="158">
        <f t="shared" ref="H3511:J3511" si="1673">H3473</f>
        <v>0</v>
      </c>
      <c r="I3511" s="159">
        <f t="shared" si="1673"/>
        <v>0</v>
      </c>
      <c r="J3511" s="159">
        <f t="shared" si="1673"/>
        <v>0</v>
      </c>
      <c r="K3511" s="160">
        <f t="shared" si="1662"/>
        <v>0</v>
      </c>
      <c r="L3511" s="149"/>
    </row>
    <row r="3512" spans="1:12" s="5" customFormat="1" ht="14.1" customHeight="1" x14ac:dyDescent="0.25">
      <c r="A3512" s="155">
        <v>7</v>
      </c>
      <c r="B3512" s="193">
        <f t="shared" ref="B3512:D3512" si="1674">B3474</f>
        <v>0</v>
      </c>
      <c r="C3512" s="193">
        <f t="shared" si="1674"/>
        <v>0</v>
      </c>
      <c r="D3512" s="286">
        <f t="shared" si="1674"/>
        <v>0</v>
      </c>
      <c r="E3512" s="310">
        <f t="shared" si="1664"/>
        <v>0</v>
      </c>
      <c r="F3512" s="156"/>
      <c r="G3512" s="157"/>
      <c r="H3512" s="158">
        <f t="shared" ref="H3512:J3512" si="1675">H3474</f>
        <v>0</v>
      </c>
      <c r="I3512" s="159">
        <f t="shared" si="1675"/>
        <v>0</v>
      </c>
      <c r="J3512" s="159">
        <f t="shared" si="1675"/>
        <v>0</v>
      </c>
      <c r="K3512" s="160">
        <f t="shared" si="1662"/>
        <v>0</v>
      </c>
      <c r="L3512" s="149"/>
    </row>
    <row r="3513" spans="1:12" s="5" customFormat="1" ht="14.1" customHeight="1" x14ac:dyDescent="0.25">
      <c r="A3513" s="155">
        <v>8</v>
      </c>
      <c r="B3513" s="193">
        <f t="shared" ref="B3513:D3513" si="1676">B3475</f>
        <v>0</v>
      </c>
      <c r="C3513" s="193">
        <f t="shared" si="1676"/>
        <v>0</v>
      </c>
      <c r="D3513" s="286">
        <f t="shared" si="1676"/>
        <v>0</v>
      </c>
      <c r="E3513" s="310">
        <f t="shared" si="1664"/>
        <v>0</v>
      </c>
      <c r="F3513" s="156"/>
      <c r="G3513" s="157"/>
      <c r="H3513" s="158">
        <f t="shared" ref="H3513:J3513" si="1677">H3475</f>
        <v>0</v>
      </c>
      <c r="I3513" s="159">
        <f t="shared" si="1677"/>
        <v>0</v>
      </c>
      <c r="J3513" s="159">
        <f t="shared" si="1677"/>
        <v>0</v>
      </c>
      <c r="K3513" s="160">
        <f t="shared" si="1662"/>
        <v>0</v>
      </c>
      <c r="L3513" s="149"/>
    </row>
    <row r="3514" spans="1:12" s="5" customFormat="1" ht="14.1" customHeight="1" x14ac:dyDescent="0.25">
      <c r="A3514" s="155">
        <v>9</v>
      </c>
      <c r="B3514" s="193">
        <f t="shared" ref="B3514:D3514" si="1678">B3476</f>
        <v>0</v>
      </c>
      <c r="C3514" s="193">
        <f t="shared" si="1678"/>
        <v>0</v>
      </c>
      <c r="D3514" s="286">
        <f t="shared" si="1678"/>
        <v>0</v>
      </c>
      <c r="E3514" s="310">
        <f t="shared" si="1664"/>
        <v>0</v>
      </c>
      <c r="F3514" s="156"/>
      <c r="G3514" s="157"/>
      <c r="H3514" s="158">
        <f t="shared" ref="H3514:J3514" si="1679">H3476</f>
        <v>0</v>
      </c>
      <c r="I3514" s="159">
        <f t="shared" si="1679"/>
        <v>0</v>
      </c>
      <c r="J3514" s="159">
        <f t="shared" si="1679"/>
        <v>0</v>
      </c>
      <c r="K3514" s="160">
        <f t="shared" si="1662"/>
        <v>0</v>
      </c>
      <c r="L3514" s="149"/>
    </row>
    <row r="3515" spans="1:12" s="5" customFormat="1" ht="14.1" customHeight="1" x14ac:dyDescent="0.25">
      <c r="A3515" s="155">
        <v>10</v>
      </c>
      <c r="B3515" s="193">
        <f t="shared" ref="B3515:D3515" si="1680">B3477</f>
        <v>0</v>
      </c>
      <c r="C3515" s="193">
        <f t="shared" si="1680"/>
        <v>0</v>
      </c>
      <c r="D3515" s="286">
        <f t="shared" si="1680"/>
        <v>0</v>
      </c>
      <c r="E3515" s="310">
        <f t="shared" si="1664"/>
        <v>0</v>
      </c>
      <c r="F3515" s="156"/>
      <c r="G3515" s="157"/>
      <c r="H3515" s="158">
        <f t="shared" ref="H3515:J3515" si="1681">H3477</f>
        <v>0</v>
      </c>
      <c r="I3515" s="159">
        <f t="shared" si="1681"/>
        <v>0</v>
      </c>
      <c r="J3515" s="159">
        <f t="shared" si="1681"/>
        <v>0</v>
      </c>
      <c r="K3515" s="160">
        <f t="shared" si="1662"/>
        <v>0</v>
      </c>
      <c r="L3515" s="149"/>
    </row>
    <row r="3516" spans="1:12" s="5" customFormat="1" ht="14.1" customHeight="1" x14ac:dyDescent="0.25">
      <c r="A3516" s="155">
        <v>11</v>
      </c>
      <c r="B3516" s="193">
        <f t="shared" ref="B3516:D3516" si="1682">B3478</f>
        <v>0</v>
      </c>
      <c r="C3516" s="193">
        <f t="shared" si="1682"/>
        <v>0</v>
      </c>
      <c r="D3516" s="286">
        <f t="shared" si="1682"/>
        <v>0</v>
      </c>
      <c r="E3516" s="310">
        <f t="shared" si="1664"/>
        <v>0</v>
      </c>
      <c r="F3516" s="156"/>
      <c r="G3516" s="157"/>
      <c r="H3516" s="158">
        <f t="shared" ref="H3516:J3516" si="1683">H3478</f>
        <v>0</v>
      </c>
      <c r="I3516" s="159">
        <f t="shared" si="1683"/>
        <v>0</v>
      </c>
      <c r="J3516" s="159">
        <f t="shared" si="1683"/>
        <v>0</v>
      </c>
      <c r="K3516" s="160">
        <f t="shared" si="1662"/>
        <v>0</v>
      </c>
      <c r="L3516" s="149"/>
    </row>
    <row r="3517" spans="1:12" s="5" customFormat="1" ht="14.1" customHeight="1" x14ac:dyDescent="0.25">
      <c r="A3517" s="155">
        <v>12</v>
      </c>
      <c r="B3517" s="193">
        <f t="shared" ref="B3517:D3517" si="1684">B3479</f>
        <v>0</v>
      </c>
      <c r="C3517" s="193">
        <f t="shared" si="1684"/>
        <v>0</v>
      </c>
      <c r="D3517" s="286">
        <f t="shared" si="1684"/>
        <v>0</v>
      </c>
      <c r="E3517" s="310">
        <f t="shared" si="1664"/>
        <v>0</v>
      </c>
      <c r="F3517" s="156"/>
      <c r="G3517" s="157"/>
      <c r="H3517" s="158">
        <f t="shared" ref="H3517:J3517" si="1685">H3479</f>
        <v>0</v>
      </c>
      <c r="I3517" s="159">
        <f t="shared" si="1685"/>
        <v>0</v>
      </c>
      <c r="J3517" s="159">
        <f t="shared" si="1685"/>
        <v>0</v>
      </c>
      <c r="K3517" s="160">
        <f t="shared" si="1662"/>
        <v>0</v>
      </c>
      <c r="L3517" s="149"/>
    </row>
    <row r="3518" spans="1:12" s="5" customFormat="1" ht="14.1" customHeight="1" x14ac:dyDescent="0.25">
      <c r="A3518" s="155">
        <v>13</v>
      </c>
      <c r="B3518" s="193">
        <f t="shared" ref="B3518:D3518" si="1686">B3480</f>
        <v>0</v>
      </c>
      <c r="C3518" s="193">
        <f t="shared" si="1686"/>
        <v>0</v>
      </c>
      <c r="D3518" s="286">
        <f t="shared" si="1686"/>
        <v>0</v>
      </c>
      <c r="E3518" s="310">
        <f t="shared" si="1664"/>
        <v>0</v>
      </c>
      <c r="F3518" s="156"/>
      <c r="G3518" s="157"/>
      <c r="H3518" s="158">
        <f t="shared" ref="H3518:J3518" si="1687">H3480</f>
        <v>0</v>
      </c>
      <c r="I3518" s="159">
        <f t="shared" si="1687"/>
        <v>0</v>
      </c>
      <c r="J3518" s="159">
        <f t="shared" si="1687"/>
        <v>0</v>
      </c>
      <c r="K3518" s="160">
        <f t="shared" si="1662"/>
        <v>0</v>
      </c>
      <c r="L3518" s="149"/>
    </row>
    <row r="3519" spans="1:12" s="5" customFormat="1" ht="14.1" customHeight="1" x14ac:dyDescent="0.25">
      <c r="A3519" s="155">
        <v>14</v>
      </c>
      <c r="B3519" s="193">
        <f t="shared" ref="B3519:D3519" si="1688">B3481</f>
        <v>0</v>
      </c>
      <c r="C3519" s="193">
        <f t="shared" si="1688"/>
        <v>0</v>
      </c>
      <c r="D3519" s="286">
        <f t="shared" si="1688"/>
        <v>0</v>
      </c>
      <c r="E3519" s="310">
        <f t="shared" si="1664"/>
        <v>0</v>
      </c>
      <c r="F3519" s="156"/>
      <c r="G3519" s="157"/>
      <c r="H3519" s="158">
        <f t="shared" ref="H3519:J3519" si="1689">H3481</f>
        <v>0</v>
      </c>
      <c r="I3519" s="159">
        <f t="shared" si="1689"/>
        <v>0</v>
      </c>
      <c r="J3519" s="159">
        <f t="shared" si="1689"/>
        <v>0</v>
      </c>
      <c r="K3519" s="160">
        <f t="shared" si="1662"/>
        <v>0</v>
      </c>
      <c r="L3519" s="149"/>
    </row>
    <row r="3520" spans="1:12" s="5" customFormat="1" ht="14.1" customHeight="1" x14ac:dyDescent="0.25">
      <c r="A3520" s="155">
        <v>15</v>
      </c>
      <c r="B3520" s="193">
        <f t="shared" ref="B3520:D3520" si="1690">B3482</f>
        <v>0</v>
      </c>
      <c r="C3520" s="193">
        <f t="shared" si="1690"/>
        <v>0</v>
      </c>
      <c r="D3520" s="286">
        <f t="shared" si="1690"/>
        <v>0</v>
      </c>
      <c r="E3520" s="310">
        <f t="shared" si="1664"/>
        <v>0</v>
      </c>
      <c r="F3520" s="156"/>
      <c r="G3520" s="157"/>
      <c r="H3520" s="158">
        <f t="shared" ref="H3520:J3520" si="1691">H3482</f>
        <v>0</v>
      </c>
      <c r="I3520" s="159">
        <f t="shared" si="1691"/>
        <v>0</v>
      </c>
      <c r="J3520" s="159">
        <f t="shared" si="1691"/>
        <v>0</v>
      </c>
      <c r="K3520" s="160">
        <f t="shared" si="1662"/>
        <v>0</v>
      </c>
      <c r="L3520" s="149"/>
    </row>
    <row r="3521" spans="1:12" s="5" customFormat="1" ht="14.1" customHeight="1" x14ac:dyDescent="0.25">
      <c r="A3521" s="155">
        <v>16</v>
      </c>
      <c r="B3521" s="193">
        <f t="shared" ref="B3521:D3521" si="1692">B3483</f>
        <v>0</v>
      </c>
      <c r="C3521" s="193">
        <f t="shared" si="1692"/>
        <v>0</v>
      </c>
      <c r="D3521" s="286">
        <f t="shared" si="1692"/>
        <v>0</v>
      </c>
      <c r="E3521" s="310">
        <f t="shared" si="1664"/>
        <v>0</v>
      </c>
      <c r="F3521" s="156"/>
      <c r="G3521" s="157"/>
      <c r="H3521" s="158">
        <f t="shared" ref="H3521:J3521" si="1693">H3483</f>
        <v>0</v>
      </c>
      <c r="I3521" s="159">
        <f t="shared" si="1693"/>
        <v>0</v>
      </c>
      <c r="J3521" s="159">
        <f t="shared" si="1693"/>
        <v>0</v>
      </c>
      <c r="K3521" s="160">
        <f t="shared" si="1662"/>
        <v>0</v>
      </c>
      <c r="L3521" s="149"/>
    </row>
    <row r="3522" spans="1:12" s="5" customFormat="1" ht="9.9499999999999993" customHeight="1" x14ac:dyDescent="0.25">
      <c r="A3522" s="132"/>
      <c r="B3522" s="229"/>
      <c r="C3522" s="229"/>
      <c r="D3522" s="287"/>
      <c r="E3522" s="312"/>
      <c r="F3522" s="161"/>
      <c r="G3522" s="162"/>
      <c r="H3522" s="163"/>
      <c r="I3522" s="164"/>
      <c r="J3522" s="164"/>
      <c r="K3522" s="165"/>
      <c r="L3522" s="149"/>
    </row>
    <row r="3523" spans="1:12" s="5" customFormat="1" ht="5.0999999999999996" customHeight="1" x14ac:dyDescent="0.25">
      <c r="A3523" s="132"/>
      <c r="B3523" s="230"/>
      <c r="C3523" s="230"/>
      <c r="D3523" s="235"/>
      <c r="E3523" s="313"/>
      <c r="F3523" s="167"/>
      <c r="G3523" s="167"/>
      <c r="H3523" s="167"/>
      <c r="I3523" s="168"/>
      <c r="J3523" s="383"/>
      <c r="K3523" s="358"/>
      <c r="L3523" s="133"/>
    </row>
    <row r="3524" spans="1:12" s="5" customFormat="1" ht="16.5" customHeight="1" x14ac:dyDescent="0.3">
      <c r="A3524" s="132"/>
      <c r="B3524" s="231"/>
      <c r="C3524" s="231"/>
      <c r="D3524" s="267"/>
      <c r="E3524" s="309"/>
      <c r="F3524" s="133"/>
      <c r="G3524" s="133"/>
      <c r="H3524" s="133"/>
      <c r="I3524" s="169" t="s">
        <v>14</v>
      </c>
      <c r="J3524" s="384">
        <f>SUM(K3506:K3521)</f>
        <v>2589300</v>
      </c>
      <c r="K3524" s="385"/>
      <c r="L3524" s="149"/>
    </row>
    <row r="3525" spans="1:12" s="5" customFormat="1" ht="5.0999999999999996" customHeight="1" x14ac:dyDescent="0.3">
      <c r="A3525" s="132"/>
      <c r="B3525" s="231"/>
      <c r="C3525" s="231"/>
      <c r="D3525" s="267"/>
      <c r="E3525" s="309"/>
      <c r="F3525" s="133"/>
      <c r="G3525" s="133"/>
      <c r="H3525" s="133"/>
      <c r="I3525" s="170"/>
      <c r="J3525" s="386"/>
      <c r="K3525" s="386"/>
      <c r="L3525" s="133"/>
    </row>
    <row r="3526" spans="1:12" s="5" customFormat="1" ht="16.5" customHeight="1" x14ac:dyDescent="0.3">
      <c r="A3526" s="132"/>
      <c r="B3526" s="231"/>
      <c r="C3526" s="231"/>
      <c r="D3526" s="267"/>
      <c r="E3526" s="309"/>
      <c r="F3526" s="133"/>
      <c r="G3526" s="133"/>
      <c r="H3526" s="133"/>
      <c r="I3526" s="169" t="s">
        <v>15</v>
      </c>
      <c r="J3526" s="171">
        <f>J3488</f>
        <v>0</v>
      </c>
      <c r="K3526" s="172">
        <f>J3524*J3526</f>
        <v>0</v>
      </c>
      <c r="L3526" s="173"/>
    </row>
    <row r="3527" spans="1:12" s="5" customFormat="1" ht="5.0999999999999996" customHeight="1" x14ac:dyDescent="0.3">
      <c r="A3527" s="132"/>
      <c r="B3527" s="231"/>
      <c r="C3527" s="231"/>
      <c r="D3527" s="267"/>
      <c r="E3527" s="309"/>
      <c r="F3527" s="133"/>
      <c r="G3527" s="133"/>
      <c r="H3527" s="133"/>
      <c r="I3527" s="170"/>
      <c r="J3527" s="358"/>
      <c r="K3527" s="358"/>
      <c r="L3527" s="133"/>
    </row>
    <row r="3528" spans="1:12" s="5" customFormat="1" ht="16.5" customHeight="1" x14ac:dyDescent="0.3">
      <c r="A3528" s="132"/>
      <c r="B3528" s="232" t="s">
        <v>16</v>
      </c>
      <c r="C3528" s="232"/>
      <c r="D3528" s="267"/>
      <c r="E3528" s="309" t="s">
        <v>17</v>
      </c>
      <c r="F3528" s="133"/>
      <c r="G3528" s="133"/>
      <c r="H3528" s="133"/>
      <c r="I3528" s="169" t="s">
        <v>27</v>
      </c>
      <c r="J3528" s="356">
        <f>((J3524/1.11)+(K3526/1.11))*11%</f>
        <v>256597.29729729728</v>
      </c>
      <c r="K3528" s="357"/>
      <c r="L3528" s="174"/>
    </row>
    <row r="3529" spans="1:12" s="5" customFormat="1" ht="5.0999999999999996" customHeight="1" x14ac:dyDescent="0.3">
      <c r="A3529" s="132"/>
      <c r="B3529" s="231"/>
      <c r="C3529" s="231"/>
      <c r="D3529" s="267"/>
      <c r="E3529" s="309"/>
      <c r="F3529" s="133"/>
      <c r="G3529" s="133"/>
      <c r="H3529" s="133"/>
      <c r="I3529" s="170"/>
      <c r="J3529" s="358"/>
      <c r="K3529" s="358"/>
      <c r="L3529" s="133"/>
    </row>
    <row r="3530" spans="1:12" s="5" customFormat="1" ht="16.5" customHeight="1" x14ac:dyDescent="0.3">
      <c r="A3530" s="132"/>
      <c r="B3530" s="233"/>
      <c r="C3530" s="253"/>
      <c r="D3530" s="267"/>
      <c r="E3530" s="309"/>
      <c r="F3530" s="133"/>
      <c r="G3530" s="133"/>
      <c r="H3530" s="133"/>
      <c r="I3530" s="169" t="s">
        <v>18</v>
      </c>
      <c r="J3530" s="175"/>
      <c r="K3530" s="176">
        <f>J3524-K3526</f>
        <v>2589300</v>
      </c>
      <c r="L3530" s="174"/>
    </row>
    <row r="3531" spans="1:12" s="5" customFormat="1" ht="7.5" customHeight="1" x14ac:dyDescent="0.25">
      <c r="A3531" s="177"/>
      <c r="B3531" s="234"/>
      <c r="C3531" s="234"/>
      <c r="D3531" s="235"/>
      <c r="E3531" s="314"/>
      <c r="F3531" s="318"/>
      <c r="G3531" s="133"/>
      <c r="H3531" s="133"/>
      <c r="I3531" s="179"/>
      <c r="J3531" s="178"/>
      <c r="K3531" s="318"/>
      <c r="L3531" s="167"/>
    </row>
    <row r="3532" spans="1:12" s="5" customFormat="1" ht="13.5" customHeight="1" x14ac:dyDescent="0.25">
      <c r="A3532" s="132"/>
      <c r="B3532" s="235" t="s">
        <v>19</v>
      </c>
      <c r="C3532" s="234"/>
      <c r="D3532" s="235"/>
      <c r="E3532" s="309"/>
      <c r="F3532" s="133"/>
      <c r="G3532" s="133"/>
      <c r="H3532" s="184"/>
      <c r="I3532" s="185" t="s">
        <v>29</v>
      </c>
      <c r="J3532" s="359" t="str">
        <f>J3494</f>
        <v>RISMA / YO</v>
      </c>
      <c r="K3532" s="360"/>
      <c r="L3532" s="133"/>
    </row>
    <row r="3533" spans="1:12" s="5" customFormat="1" ht="13.5" customHeight="1" x14ac:dyDescent="0.25">
      <c r="A3533" s="177"/>
      <c r="B3533" s="236"/>
      <c r="C3533" s="254"/>
      <c r="D3533" s="235"/>
      <c r="E3533" s="309"/>
      <c r="F3533" s="133"/>
      <c r="G3533" s="133"/>
      <c r="H3533" s="184"/>
      <c r="I3533" s="186" t="s">
        <v>28</v>
      </c>
      <c r="J3533" s="359">
        <f>J3495</f>
        <v>0</v>
      </c>
      <c r="K3533" s="360"/>
      <c r="L3533" s="167"/>
    </row>
    <row r="3534" spans="1:12" s="5" customFormat="1" ht="7.5" customHeight="1" x14ac:dyDescent="0.25">
      <c r="A3534" s="177"/>
      <c r="B3534" s="236"/>
      <c r="C3534" s="254"/>
      <c r="D3534" s="235"/>
      <c r="E3534" s="309"/>
      <c r="F3534" s="133"/>
      <c r="G3534" s="133"/>
      <c r="H3534" s="184"/>
      <c r="I3534" s="186"/>
      <c r="J3534" s="190"/>
      <c r="K3534" s="190"/>
      <c r="L3534" s="167"/>
    </row>
    <row r="3535" spans="1:12" ht="7.5" customHeight="1" x14ac:dyDescent="0.25">
      <c r="A3535" s="1"/>
      <c r="I3535" s="3"/>
      <c r="J3535" s="3"/>
    </row>
    <row r="3536" spans="1:12" s="5" customFormat="1" ht="16.5" customHeight="1" x14ac:dyDescent="0.3">
      <c r="A3536" s="4"/>
      <c r="B3536" s="195" t="s">
        <v>0</v>
      </c>
      <c r="C3536" s="237"/>
      <c r="D3536" s="270" t="s">
        <v>1</v>
      </c>
      <c r="E3536" s="315">
        <f>E3422+1</f>
        <v>22090032</v>
      </c>
      <c r="G3536" s="6" t="s">
        <v>2</v>
      </c>
      <c r="H3536" s="387" t="s">
        <v>30</v>
      </c>
      <c r="I3536" s="387"/>
      <c r="J3536" s="387"/>
      <c r="K3536" s="388"/>
      <c r="L3536" s="7"/>
    </row>
    <row r="3537" spans="1:12" s="5" customFormat="1" ht="7.5" customHeight="1" x14ac:dyDescent="0.3">
      <c r="A3537" s="4"/>
      <c r="B3537" s="196"/>
      <c r="C3537" s="238"/>
      <c r="D3537" s="255"/>
      <c r="E3537" s="290"/>
      <c r="F3537" s="391" t="s">
        <v>3</v>
      </c>
      <c r="G3537" s="8"/>
      <c r="H3537" s="389"/>
      <c r="I3537" s="389"/>
      <c r="J3537" s="389"/>
      <c r="K3537" s="390"/>
      <c r="L3537" s="7"/>
    </row>
    <row r="3538" spans="1:12" s="5" customFormat="1" ht="16.5" customHeight="1" x14ac:dyDescent="0.3">
      <c r="A3538" s="4"/>
      <c r="B3538" s="195" t="s">
        <v>4</v>
      </c>
      <c r="C3538" s="237"/>
      <c r="D3538" s="392">
        <v>44830</v>
      </c>
      <c r="E3538" s="393"/>
      <c r="F3538" s="391"/>
      <c r="G3538" s="9"/>
      <c r="H3538" s="394" t="s">
        <v>31</v>
      </c>
      <c r="I3538" s="394"/>
      <c r="J3538" s="394"/>
      <c r="K3538" s="395"/>
      <c r="L3538" s="9"/>
    </row>
    <row r="3539" spans="1:12" s="5" customFormat="1" ht="7.5" customHeight="1" x14ac:dyDescent="0.3">
      <c r="A3539" s="4"/>
      <c r="B3539" s="196"/>
      <c r="C3539" s="238"/>
      <c r="D3539" s="255"/>
      <c r="E3539" s="290"/>
      <c r="F3539" s="391"/>
      <c r="G3539" s="9"/>
      <c r="H3539" s="396" t="s">
        <v>32</v>
      </c>
      <c r="I3539" s="396"/>
      <c r="J3539" s="396"/>
      <c r="K3539" s="397"/>
      <c r="L3539" s="10"/>
    </row>
    <row r="3540" spans="1:12" s="5" customFormat="1" ht="16.5" customHeight="1" x14ac:dyDescent="0.4">
      <c r="A3540" s="4"/>
      <c r="B3540" s="195" t="s">
        <v>5</v>
      </c>
      <c r="C3540" s="237"/>
      <c r="D3540" s="271" t="s">
        <v>175</v>
      </c>
      <c r="E3540" s="289"/>
      <c r="F3540" s="11"/>
      <c r="G3540" s="12"/>
      <c r="H3540" s="398"/>
      <c r="I3540" s="398"/>
      <c r="J3540" s="398"/>
      <c r="K3540" s="399"/>
      <c r="L3540" s="10"/>
    </row>
    <row r="3541" spans="1:12" s="5" customFormat="1" ht="7.5" customHeight="1" x14ac:dyDescent="0.45">
      <c r="A3541" s="4"/>
      <c r="B3541" s="197"/>
      <c r="C3541" s="239"/>
      <c r="D3541" s="259"/>
      <c r="E3541" s="291"/>
      <c r="F3541" s="13"/>
      <c r="I3541" s="14"/>
      <c r="J3541" s="14"/>
      <c r="K3541" s="15"/>
    </row>
    <row r="3542" spans="1:12" s="5" customFormat="1" ht="14.25" thickBot="1" x14ac:dyDescent="0.3">
      <c r="A3542" s="4"/>
      <c r="B3542" s="198" t="s">
        <v>6</v>
      </c>
      <c r="C3542" s="198" t="s">
        <v>7</v>
      </c>
      <c r="D3542" s="272" t="s">
        <v>8</v>
      </c>
      <c r="E3542" s="260"/>
      <c r="F3542" s="17" t="s">
        <v>9</v>
      </c>
      <c r="G3542" s="18"/>
      <c r="H3542" s="16" t="s">
        <v>10</v>
      </c>
      <c r="I3542" s="19" t="s">
        <v>11</v>
      </c>
      <c r="J3542" s="19" t="s">
        <v>12</v>
      </c>
      <c r="K3542" s="20" t="s">
        <v>13</v>
      </c>
      <c r="L3542" s="21"/>
    </row>
    <row r="3543" spans="1:12" s="5" customFormat="1" ht="9.9499999999999993" customHeight="1" thickTop="1" x14ac:dyDescent="0.25">
      <c r="A3543" s="4"/>
      <c r="B3543" s="199"/>
      <c r="C3543" s="240"/>
      <c r="D3543" s="273"/>
      <c r="E3543" s="261"/>
      <c r="F3543" s="23"/>
      <c r="G3543" s="24"/>
      <c r="H3543" s="22"/>
      <c r="I3543" s="25"/>
      <c r="J3543" s="25"/>
      <c r="K3543" s="26"/>
      <c r="L3543" s="21"/>
    </row>
    <row r="3544" spans="1:12" s="5" customFormat="1" ht="14.1" customHeight="1" x14ac:dyDescent="0.25">
      <c r="A3544" s="27">
        <v>1</v>
      </c>
      <c r="B3544" s="200">
        <v>30</v>
      </c>
      <c r="C3544" s="200" t="s">
        <v>34</v>
      </c>
      <c r="D3544" s="274">
        <v>1</v>
      </c>
      <c r="E3544" s="292" t="s">
        <v>57</v>
      </c>
      <c r="F3544" s="28"/>
      <c r="G3544" s="29"/>
      <c r="H3544" s="30">
        <v>57000</v>
      </c>
      <c r="I3544" s="31">
        <v>0.13500000000000001</v>
      </c>
      <c r="J3544" s="31"/>
      <c r="K3544" s="32">
        <f t="shared" ref="K3544:K3559" si="1694">(B3544*H3544-((B3544*H3544)*I3544))-((B3544*H3544-((B3544*H3544)*I3544))*J3544)</f>
        <v>1479150</v>
      </c>
      <c r="L3544" s="21"/>
    </row>
    <row r="3545" spans="1:12" s="5" customFormat="1" ht="14.1" customHeight="1" x14ac:dyDescent="0.25">
      <c r="A3545" s="27">
        <v>2</v>
      </c>
      <c r="B3545" s="200">
        <v>300</v>
      </c>
      <c r="C3545" s="200" t="s">
        <v>34</v>
      </c>
      <c r="D3545" s="274">
        <v>5</v>
      </c>
      <c r="E3545" s="292" t="s">
        <v>79</v>
      </c>
      <c r="F3545" s="28"/>
      <c r="G3545" s="29"/>
      <c r="H3545" s="30">
        <v>64800</v>
      </c>
      <c r="I3545" s="31">
        <v>0.13500000000000001</v>
      </c>
      <c r="J3545" s="31"/>
      <c r="K3545" s="32">
        <f t="shared" si="1694"/>
        <v>16815600</v>
      </c>
      <c r="L3545" s="21"/>
    </row>
    <row r="3546" spans="1:12" s="5" customFormat="1" ht="14.1" customHeight="1" x14ac:dyDescent="0.25">
      <c r="A3546" s="27">
        <v>3</v>
      </c>
      <c r="B3546" s="200">
        <v>288</v>
      </c>
      <c r="C3546" s="200" t="s">
        <v>43</v>
      </c>
      <c r="D3546" s="274">
        <v>4</v>
      </c>
      <c r="E3546" s="292" t="s">
        <v>157</v>
      </c>
      <c r="F3546" s="28"/>
      <c r="G3546" s="29"/>
      <c r="H3546" s="30">
        <v>23000</v>
      </c>
      <c r="I3546" s="31">
        <v>0.13500000000000001</v>
      </c>
      <c r="J3546" s="31"/>
      <c r="K3546" s="32">
        <f t="shared" si="1694"/>
        <v>5729760</v>
      </c>
      <c r="L3546" s="21"/>
    </row>
    <row r="3547" spans="1:12" s="5" customFormat="1" ht="14.1" customHeight="1" x14ac:dyDescent="0.25">
      <c r="A3547" s="27">
        <v>4</v>
      </c>
      <c r="B3547" s="200">
        <v>10</v>
      </c>
      <c r="C3547" s="200" t="s">
        <v>34</v>
      </c>
      <c r="D3547" s="274">
        <v>1</v>
      </c>
      <c r="E3547" s="292" t="s">
        <v>86</v>
      </c>
      <c r="F3547" s="28"/>
      <c r="G3547" s="29"/>
      <c r="H3547" s="30">
        <v>228000</v>
      </c>
      <c r="I3547" s="31">
        <v>0.13500000000000001</v>
      </c>
      <c r="J3547" s="31"/>
      <c r="K3547" s="32">
        <f t="shared" si="1694"/>
        <v>1972200</v>
      </c>
      <c r="L3547" s="21"/>
    </row>
    <row r="3548" spans="1:12" s="5" customFormat="1" ht="14.1" customHeight="1" x14ac:dyDescent="0.25">
      <c r="A3548" s="27">
        <v>5</v>
      </c>
      <c r="B3548" s="200">
        <v>36</v>
      </c>
      <c r="C3548" s="200" t="s">
        <v>49</v>
      </c>
      <c r="D3548" s="274">
        <v>1</v>
      </c>
      <c r="E3548" s="292" t="s">
        <v>176</v>
      </c>
      <c r="F3548" s="28"/>
      <c r="G3548" s="29"/>
      <c r="H3548" s="30">
        <v>60000</v>
      </c>
      <c r="I3548" s="31">
        <v>0.13500000000000001</v>
      </c>
      <c r="J3548" s="31"/>
      <c r="K3548" s="32">
        <f t="shared" si="1694"/>
        <v>1868400</v>
      </c>
      <c r="L3548" s="21"/>
    </row>
    <row r="3549" spans="1:12" s="5" customFormat="1" ht="14.1" customHeight="1" x14ac:dyDescent="0.25">
      <c r="A3549" s="27">
        <v>6</v>
      </c>
      <c r="B3549" s="200"/>
      <c r="C3549" s="200"/>
      <c r="D3549" s="274"/>
      <c r="E3549" s="292"/>
      <c r="F3549" s="28"/>
      <c r="G3549" s="29"/>
      <c r="H3549" s="30"/>
      <c r="I3549" s="31"/>
      <c r="J3549" s="31"/>
      <c r="K3549" s="32">
        <f t="shared" si="1694"/>
        <v>0</v>
      </c>
      <c r="L3549" s="21"/>
    </row>
    <row r="3550" spans="1:12" s="5" customFormat="1" ht="14.1" customHeight="1" x14ac:dyDescent="0.25">
      <c r="A3550" s="27">
        <v>7</v>
      </c>
      <c r="B3550" s="200"/>
      <c r="C3550" s="200"/>
      <c r="D3550" s="274"/>
      <c r="E3550" s="292"/>
      <c r="F3550" s="28"/>
      <c r="G3550" s="29"/>
      <c r="H3550" s="30"/>
      <c r="I3550" s="31"/>
      <c r="J3550" s="31"/>
      <c r="K3550" s="32">
        <f t="shared" si="1694"/>
        <v>0</v>
      </c>
      <c r="L3550" s="21"/>
    </row>
    <row r="3551" spans="1:12" s="5" customFormat="1" ht="14.1" customHeight="1" x14ac:dyDescent="0.25">
      <c r="A3551" s="27">
        <v>8</v>
      </c>
      <c r="B3551" s="200"/>
      <c r="C3551" s="200"/>
      <c r="D3551" s="274"/>
      <c r="E3551" s="293"/>
      <c r="F3551" s="28"/>
      <c r="G3551" s="29"/>
      <c r="H3551" s="30"/>
      <c r="I3551" s="31"/>
      <c r="J3551" s="31"/>
      <c r="K3551" s="32">
        <f t="shared" si="1694"/>
        <v>0</v>
      </c>
      <c r="L3551" s="21"/>
    </row>
    <row r="3552" spans="1:12" s="5" customFormat="1" ht="14.1" customHeight="1" x14ac:dyDescent="0.25">
      <c r="A3552" s="27">
        <v>9</v>
      </c>
      <c r="B3552" s="200"/>
      <c r="C3552" s="200"/>
      <c r="D3552" s="274"/>
      <c r="E3552" s="292"/>
      <c r="F3552" s="28"/>
      <c r="G3552" s="29"/>
      <c r="H3552" s="30"/>
      <c r="I3552" s="31"/>
      <c r="J3552" s="31"/>
      <c r="K3552" s="32">
        <f t="shared" si="1694"/>
        <v>0</v>
      </c>
      <c r="L3552" s="21"/>
    </row>
    <row r="3553" spans="1:12" s="5" customFormat="1" ht="14.1" customHeight="1" x14ac:dyDescent="0.25">
      <c r="A3553" s="27">
        <v>10</v>
      </c>
      <c r="B3553" s="200"/>
      <c r="C3553" s="200"/>
      <c r="D3553" s="274"/>
      <c r="E3553" s="292"/>
      <c r="F3553" s="28"/>
      <c r="G3553" s="29"/>
      <c r="H3553" s="30"/>
      <c r="I3553" s="31"/>
      <c r="J3553" s="31"/>
      <c r="K3553" s="32">
        <f t="shared" si="1694"/>
        <v>0</v>
      </c>
      <c r="L3553" s="21"/>
    </row>
    <row r="3554" spans="1:12" s="5" customFormat="1" ht="14.1" customHeight="1" x14ac:dyDescent="0.25">
      <c r="A3554" s="27">
        <v>11</v>
      </c>
      <c r="B3554" s="200"/>
      <c r="C3554" s="200"/>
      <c r="D3554" s="274"/>
      <c r="E3554" s="292"/>
      <c r="F3554" s="28"/>
      <c r="G3554" s="29"/>
      <c r="H3554" s="30"/>
      <c r="I3554" s="31"/>
      <c r="J3554" s="31"/>
      <c r="K3554" s="32">
        <f t="shared" si="1694"/>
        <v>0</v>
      </c>
      <c r="L3554" s="21"/>
    </row>
    <row r="3555" spans="1:12" s="5" customFormat="1" ht="14.1" customHeight="1" x14ac:dyDescent="0.25">
      <c r="A3555" s="27">
        <v>12</v>
      </c>
      <c r="B3555" s="200"/>
      <c r="C3555" s="200"/>
      <c r="D3555" s="274"/>
      <c r="E3555" s="292"/>
      <c r="F3555" s="28"/>
      <c r="G3555" s="29"/>
      <c r="H3555" s="30"/>
      <c r="I3555" s="31"/>
      <c r="J3555" s="31"/>
      <c r="K3555" s="32">
        <f t="shared" si="1694"/>
        <v>0</v>
      </c>
      <c r="L3555" s="21"/>
    </row>
    <row r="3556" spans="1:12" s="5" customFormat="1" ht="14.1" customHeight="1" x14ac:dyDescent="0.25">
      <c r="A3556" s="27">
        <v>13</v>
      </c>
      <c r="B3556" s="200"/>
      <c r="C3556" s="200"/>
      <c r="D3556" s="274"/>
      <c r="E3556" s="292"/>
      <c r="F3556" s="28"/>
      <c r="G3556" s="29"/>
      <c r="H3556" s="30"/>
      <c r="I3556" s="31"/>
      <c r="J3556" s="31"/>
      <c r="K3556" s="32">
        <f t="shared" si="1694"/>
        <v>0</v>
      </c>
      <c r="L3556" s="21"/>
    </row>
    <row r="3557" spans="1:12" s="5" customFormat="1" ht="14.1" customHeight="1" x14ac:dyDescent="0.25">
      <c r="A3557" s="27">
        <v>14</v>
      </c>
      <c r="B3557" s="200"/>
      <c r="C3557" s="200"/>
      <c r="D3557" s="274"/>
      <c r="E3557" s="292"/>
      <c r="F3557" s="28"/>
      <c r="G3557" s="29"/>
      <c r="H3557" s="30"/>
      <c r="I3557" s="31"/>
      <c r="J3557" s="31"/>
      <c r="K3557" s="32">
        <f t="shared" si="1694"/>
        <v>0</v>
      </c>
      <c r="L3557" s="21"/>
    </row>
    <row r="3558" spans="1:12" s="5" customFormat="1" ht="14.1" customHeight="1" x14ac:dyDescent="0.25">
      <c r="A3558" s="27">
        <v>15</v>
      </c>
      <c r="B3558" s="200"/>
      <c r="C3558" s="200"/>
      <c r="D3558" s="274"/>
      <c r="E3558" s="292"/>
      <c r="F3558" s="28"/>
      <c r="G3558" s="29"/>
      <c r="H3558" s="30"/>
      <c r="I3558" s="31"/>
      <c r="J3558" s="31"/>
      <c r="K3558" s="32">
        <f t="shared" si="1694"/>
        <v>0</v>
      </c>
      <c r="L3558" s="21"/>
    </row>
    <row r="3559" spans="1:12" s="5" customFormat="1" ht="14.1" customHeight="1" x14ac:dyDescent="0.25">
      <c r="A3559" s="27">
        <v>16</v>
      </c>
      <c r="B3559" s="200"/>
      <c r="C3559" s="200"/>
      <c r="D3559" s="274"/>
      <c r="E3559" s="293"/>
      <c r="F3559" s="28"/>
      <c r="G3559" s="29"/>
      <c r="H3559" s="30"/>
      <c r="I3559" s="31"/>
      <c r="J3559" s="31"/>
      <c r="K3559" s="32">
        <f t="shared" si="1694"/>
        <v>0</v>
      </c>
      <c r="L3559" s="21"/>
    </row>
    <row r="3560" spans="1:12" s="5" customFormat="1" ht="9.9499999999999993" customHeight="1" x14ac:dyDescent="0.25">
      <c r="A3560" s="4"/>
      <c r="B3560" s="201"/>
      <c r="C3560" s="201"/>
      <c r="D3560" s="275"/>
      <c r="E3560" s="294"/>
      <c r="F3560" s="33"/>
      <c r="G3560" s="34"/>
      <c r="H3560" s="35"/>
      <c r="I3560" s="36"/>
      <c r="J3560" s="36"/>
      <c r="K3560" s="37"/>
      <c r="L3560" s="21"/>
    </row>
    <row r="3561" spans="1:12" s="5" customFormat="1" ht="5.0999999999999996" customHeight="1" x14ac:dyDescent="0.25">
      <c r="A3561" s="4"/>
      <c r="B3561" s="202"/>
      <c r="C3561" s="202"/>
      <c r="D3561" s="207"/>
      <c r="E3561" s="295"/>
      <c r="F3561" s="38"/>
      <c r="G3561" s="38"/>
      <c r="H3561" s="38"/>
      <c r="I3561" s="39"/>
      <c r="J3561" s="400"/>
      <c r="K3561" s="394"/>
    </row>
    <row r="3562" spans="1:12" s="5" customFormat="1" ht="16.5" customHeight="1" x14ac:dyDescent="0.3">
      <c r="A3562" s="4"/>
      <c r="B3562" s="203"/>
      <c r="C3562" s="203"/>
      <c r="D3562" s="259"/>
      <c r="E3562" s="291"/>
      <c r="I3562" s="40" t="s">
        <v>14</v>
      </c>
      <c r="J3562" s="401">
        <f>SUM(K3544:K3559)</f>
        <v>27865110</v>
      </c>
      <c r="K3562" s="402"/>
      <c r="L3562" s="21"/>
    </row>
    <row r="3563" spans="1:12" s="5" customFormat="1" ht="5.0999999999999996" customHeight="1" x14ac:dyDescent="0.3">
      <c r="A3563" s="4"/>
      <c r="B3563" s="203"/>
      <c r="C3563" s="203"/>
      <c r="D3563" s="259"/>
      <c r="E3563" s="291"/>
      <c r="I3563" s="41"/>
      <c r="J3563" s="403"/>
      <c r="K3563" s="403"/>
    </row>
    <row r="3564" spans="1:12" s="5" customFormat="1" ht="16.5" customHeight="1" x14ac:dyDescent="0.3">
      <c r="A3564" s="4"/>
      <c r="B3564" s="203"/>
      <c r="C3564" s="203"/>
      <c r="D3564" s="259"/>
      <c r="E3564" s="291"/>
      <c r="I3564" s="40" t="s">
        <v>15</v>
      </c>
      <c r="J3564" s="42"/>
      <c r="K3564" s="43">
        <f>J3562*J3564</f>
        <v>0</v>
      </c>
      <c r="L3564" s="44"/>
    </row>
    <row r="3565" spans="1:12" s="5" customFormat="1" ht="5.0999999999999996" customHeight="1" x14ac:dyDescent="0.3">
      <c r="A3565" s="4"/>
      <c r="B3565" s="203"/>
      <c r="C3565" s="203"/>
      <c r="D3565" s="259"/>
      <c r="E3565" s="291"/>
      <c r="I3565" s="41"/>
      <c r="J3565" s="394"/>
      <c r="K3565" s="394"/>
    </row>
    <row r="3566" spans="1:12" s="5" customFormat="1" ht="16.5" customHeight="1" x14ac:dyDescent="0.3">
      <c r="A3566" s="4"/>
      <c r="B3566" s="204" t="s">
        <v>16</v>
      </c>
      <c r="C3566" s="204"/>
      <c r="D3566" s="259"/>
      <c r="E3566" s="291" t="s">
        <v>17</v>
      </c>
      <c r="I3566" s="40" t="s">
        <v>27</v>
      </c>
      <c r="J3566" s="404">
        <f>((J3562/1.11)+(K3564/1.11))*11%</f>
        <v>2761407.297297297</v>
      </c>
      <c r="K3566" s="405"/>
      <c r="L3566" s="45"/>
    </row>
    <row r="3567" spans="1:12" s="5" customFormat="1" ht="5.0999999999999996" customHeight="1" x14ac:dyDescent="0.3">
      <c r="A3567" s="4"/>
      <c r="B3567" s="203"/>
      <c r="C3567" s="203"/>
      <c r="D3567" s="259"/>
      <c r="E3567" s="291"/>
      <c r="I3567" s="41"/>
      <c r="J3567" s="394"/>
      <c r="K3567" s="394"/>
    </row>
    <row r="3568" spans="1:12" s="5" customFormat="1" ht="16.5" customHeight="1" x14ac:dyDescent="0.3">
      <c r="A3568" s="4"/>
      <c r="B3568" s="205"/>
      <c r="C3568" s="241"/>
      <c r="D3568" s="259"/>
      <c r="E3568" s="291"/>
      <c r="I3568" s="40" t="s">
        <v>18</v>
      </c>
      <c r="J3568" s="46"/>
      <c r="K3568" s="47">
        <f>J3562-K3564</f>
        <v>27865110</v>
      </c>
      <c r="L3568" s="45"/>
    </row>
    <row r="3569" spans="1:12" s="5" customFormat="1" ht="7.5" customHeight="1" x14ac:dyDescent="0.25">
      <c r="A3569" s="48"/>
      <c r="B3569" s="206"/>
      <c r="C3569" s="206"/>
      <c r="D3569" s="207"/>
      <c r="E3569" s="296"/>
      <c r="F3569" s="320"/>
      <c r="I3569" s="76"/>
      <c r="J3569" s="77"/>
      <c r="K3569" s="320"/>
      <c r="L3569" s="38"/>
    </row>
    <row r="3570" spans="1:12" s="5" customFormat="1" ht="13.5" customHeight="1" x14ac:dyDescent="0.25">
      <c r="A3570" s="4"/>
      <c r="B3570" s="207" t="s">
        <v>19</v>
      </c>
      <c r="C3570" s="206"/>
      <c r="D3570" s="207"/>
      <c r="E3570" s="291"/>
      <c r="H3570" s="180"/>
      <c r="I3570" s="181" t="s">
        <v>29</v>
      </c>
      <c r="J3570" s="406" t="s">
        <v>36</v>
      </c>
      <c r="K3570" s="407"/>
    </row>
    <row r="3571" spans="1:12" s="5" customFormat="1" ht="13.5" customHeight="1" x14ac:dyDescent="0.25">
      <c r="A3571" s="48"/>
      <c r="B3571" s="208"/>
      <c r="C3571" s="242"/>
      <c r="D3571" s="207"/>
      <c r="E3571" s="291"/>
      <c r="H3571" s="180"/>
      <c r="I3571" s="182" t="s">
        <v>28</v>
      </c>
      <c r="J3571" s="406" t="s">
        <v>100</v>
      </c>
      <c r="K3571" s="407"/>
      <c r="L3571" s="38"/>
    </row>
    <row r="3572" spans="1:12" s="5" customFormat="1" ht="7.5" customHeight="1" x14ac:dyDescent="0.25">
      <c r="A3572" s="48"/>
      <c r="B3572" s="208"/>
      <c r="C3572" s="242"/>
      <c r="D3572" s="207"/>
      <c r="E3572" s="291"/>
      <c r="H3572" s="180"/>
      <c r="I3572" s="182"/>
      <c r="J3572" s="183"/>
      <c r="K3572" s="183"/>
      <c r="L3572" s="38"/>
    </row>
    <row r="3573" spans="1:12" ht="7.5" customHeight="1" x14ac:dyDescent="0.25">
      <c r="A3573" s="78"/>
      <c r="B3573" s="209"/>
      <c r="C3573" s="209"/>
      <c r="D3573" s="262"/>
      <c r="E3573" s="297"/>
      <c r="F3573" s="79"/>
      <c r="G3573" s="79"/>
      <c r="H3573" s="79"/>
      <c r="I3573" s="80"/>
      <c r="J3573" s="80"/>
      <c r="K3573" s="79"/>
      <c r="L3573" s="79"/>
    </row>
    <row r="3574" spans="1:12" s="5" customFormat="1" ht="16.5" customHeight="1" x14ac:dyDescent="0.3">
      <c r="A3574" s="81"/>
      <c r="B3574" s="210" t="s">
        <v>0</v>
      </c>
      <c r="C3574" s="243"/>
      <c r="D3574" s="276" t="str">
        <f>D3536</f>
        <v>AM</v>
      </c>
      <c r="E3574" s="316">
        <f>E3536</f>
        <v>22090032</v>
      </c>
      <c r="F3574" s="82"/>
      <c r="G3574" s="83" t="s">
        <v>2</v>
      </c>
      <c r="H3574" s="408" t="str">
        <f>H3536</f>
        <v>CV PELITA JAYA</v>
      </c>
      <c r="I3574" s="408"/>
      <c r="J3574" s="408"/>
      <c r="K3574" s="409"/>
      <c r="L3574" s="84"/>
    </row>
    <row r="3575" spans="1:12" s="5" customFormat="1" ht="7.5" customHeight="1" x14ac:dyDescent="0.3">
      <c r="A3575" s="81"/>
      <c r="B3575" s="211"/>
      <c r="C3575" s="244"/>
      <c r="D3575" s="256"/>
      <c r="E3575" s="299"/>
      <c r="F3575" s="412" t="s">
        <v>3</v>
      </c>
      <c r="G3575" s="85"/>
      <c r="H3575" s="410"/>
      <c r="I3575" s="410"/>
      <c r="J3575" s="410"/>
      <c r="K3575" s="411"/>
      <c r="L3575" s="84"/>
    </row>
    <row r="3576" spans="1:12" s="5" customFormat="1" ht="16.5" customHeight="1" x14ac:dyDescent="0.3">
      <c r="A3576" s="81"/>
      <c r="B3576" s="210" t="s">
        <v>4</v>
      </c>
      <c r="C3576" s="243"/>
      <c r="D3576" s="413">
        <f>D3538</f>
        <v>44830</v>
      </c>
      <c r="E3576" s="414"/>
      <c r="F3576" s="412"/>
      <c r="G3576" s="86"/>
      <c r="H3576" s="415" t="str">
        <f>H3538</f>
        <v>(  ANUGERAH SEJAHTERA  )</v>
      </c>
      <c r="I3576" s="415"/>
      <c r="J3576" s="415"/>
      <c r="K3576" s="416"/>
      <c r="L3576" s="86"/>
    </row>
    <row r="3577" spans="1:12" s="5" customFormat="1" ht="7.5" customHeight="1" x14ac:dyDescent="0.3">
      <c r="A3577" s="81"/>
      <c r="B3577" s="211"/>
      <c r="C3577" s="244"/>
      <c r="D3577" s="256"/>
      <c r="E3577" s="299"/>
      <c r="F3577" s="412"/>
      <c r="G3577" s="86"/>
      <c r="H3577" s="417" t="str">
        <f>H3539</f>
        <v>PURWOKERTO</v>
      </c>
      <c r="I3577" s="417"/>
      <c r="J3577" s="417"/>
      <c r="K3577" s="418"/>
      <c r="L3577" s="87"/>
    </row>
    <row r="3578" spans="1:12" s="5" customFormat="1" ht="16.5" customHeight="1" x14ac:dyDescent="0.4">
      <c r="A3578" s="81"/>
      <c r="B3578" s="210" t="s">
        <v>5</v>
      </c>
      <c r="C3578" s="243"/>
      <c r="D3578" s="277" t="str">
        <f>D3540</f>
        <v>KO 0723</v>
      </c>
      <c r="E3578" s="298"/>
      <c r="F3578" s="88"/>
      <c r="G3578" s="89"/>
      <c r="H3578" s="419"/>
      <c r="I3578" s="419"/>
      <c r="J3578" s="419"/>
      <c r="K3578" s="420"/>
      <c r="L3578" s="87"/>
    </row>
    <row r="3579" spans="1:12" s="5" customFormat="1" ht="7.5" customHeight="1" x14ac:dyDescent="0.45">
      <c r="A3579" s="81"/>
      <c r="B3579" s="212"/>
      <c r="C3579" s="245"/>
      <c r="D3579" s="263"/>
      <c r="E3579" s="300"/>
      <c r="F3579" s="90"/>
      <c r="G3579" s="82"/>
      <c r="H3579" s="82"/>
      <c r="I3579" s="91"/>
      <c r="J3579" s="91"/>
      <c r="K3579" s="92"/>
      <c r="L3579" s="82"/>
    </row>
    <row r="3580" spans="1:12" s="5" customFormat="1" ht="14.25" thickBot="1" x14ac:dyDescent="0.3">
      <c r="A3580" s="81"/>
      <c r="B3580" s="213" t="s">
        <v>6</v>
      </c>
      <c r="C3580" s="213" t="s">
        <v>7</v>
      </c>
      <c r="D3580" s="278" t="s">
        <v>8</v>
      </c>
      <c r="E3580" s="264"/>
      <c r="F3580" s="94" t="s">
        <v>9</v>
      </c>
      <c r="G3580" s="95"/>
      <c r="H3580" s="93" t="s">
        <v>10</v>
      </c>
      <c r="I3580" s="96" t="s">
        <v>11</v>
      </c>
      <c r="J3580" s="96" t="s">
        <v>12</v>
      </c>
      <c r="K3580" s="97" t="s">
        <v>13</v>
      </c>
      <c r="L3580" s="98"/>
    </row>
    <row r="3581" spans="1:12" s="5" customFormat="1" ht="9.9499999999999993" customHeight="1" thickTop="1" x14ac:dyDescent="0.25">
      <c r="A3581" s="81"/>
      <c r="B3581" s="214"/>
      <c r="C3581" s="246"/>
      <c r="D3581" s="279"/>
      <c r="E3581" s="265"/>
      <c r="F3581" s="100"/>
      <c r="G3581" s="101"/>
      <c r="H3581" s="99"/>
      <c r="I3581" s="102"/>
      <c r="J3581" s="102"/>
      <c r="K3581" s="103"/>
      <c r="L3581" s="98"/>
    </row>
    <row r="3582" spans="1:12" s="5" customFormat="1" ht="14.1" customHeight="1" x14ac:dyDescent="0.25">
      <c r="A3582" s="104">
        <v>1</v>
      </c>
      <c r="B3582" s="192">
        <f t="shared" ref="B3582:D3582" si="1695">B3544</f>
        <v>30</v>
      </c>
      <c r="C3582" s="192" t="str">
        <f t="shared" si="1695"/>
        <v>LSN</v>
      </c>
      <c r="D3582" s="280">
        <f t="shared" si="1695"/>
        <v>1</v>
      </c>
      <c r="E3582" s="301" t="str">
        <f>E3544</f>
        <v>CUTTER 9 MM KENKO A-300 (KECIL)</v>
      </c>
      <c r="F3582" s="105"/>
      <c r="G3582" s="106"/>
      <c r="H3582" s="107">
        <f t="shared" ref="H3582:J3582" si="1696">H3544</f>
        <v>57000</v>
      </c>
      <c r="I3582" s="108">
        <f t="shared" si="1696"/>
        <v>0.13500000000000001</v>
      </c>
      <c r="J3582" s="108">
        <f t="shared" si="1696"/>
        <v>0</v>
      </c>
      <c r="K3582" s="109">
        <f t="shared" ref="K3582:K3597" si="1697">(B3582*H3582-((B3582*H3582)*I3582))-((B3582*H3582-((B3582*H3582)*I3582))*J3582)</f>
        <v>1479150</v>
      </c>
      <c r="L3582" s="98"/>
    </row>
    <row r="3583" spans="1:12" s="5" customFormat="1" ht="14.1" customHeight="1" x14ac:dyDescent="0.25">
      <c r="A3583" s="104">
        <v>2</v>
      </c>
      <c r="B3583" s="192">
        <f t="shared" ref="B3583:E3583" si="1698">B3545</f>
        <v>300</v>
      </c>
      <c r="C3583" s="192" t="str">
        <f t="shared" si="1698"/>
        <v>LSN</v>
      </c>
      <c r="D3583" s="280">
        <f t="shared" si="1698"/>
        <v>5</v>
      </c>
      <c r="E3583" s="301" t="str">
        <f t="shared" si="1698"/>
        <v>ISI CUTTER 18 MM KENKO L-150 (BESAR)</v>
      </c>
      <c r="F3583" s="105"/>
      <c r="G3583" s="106"/>
      <c r="H3583" s="107">
        <f t="shared" ref="H3583:J3583" si="1699">H3545</f>
        <v>64800</v>
      </c>
      <c r="I3583" s="108">
        <f t="shared" si="1699"/>
        <v>0.13500000000000001</v>
      </c>
      <c r="J3583" s="108">
        <f t="shared" si="1699"/>
        <v>0</v>
      </c>
      <c r="K3583" s="109">
        <f t="shared" si="1697"/>
        <v>16815600</v>
      </c>
      <c r="L3583" s="98"/>
    </row>
    <row r="3584" spans="1:12" s="5" customFormat="1" ht="14.1" customHeight="1" x14ac:dyDescent="0.25">
      <c r="A3584" s="104">
        <v>3</v>
      </c>
      <c r="B3584" s="192">
        <f t="shared" ref="B3584:D3584" si="1700">B3546</f>
        <v>288</v>
      </c>
      <c r="C3584" s="192" t="str">
        <f t="shared" si="1700"/>
        <v>PCS</v>
      </c>
      <c r="D3584" s="280">
        <f t="shared" si="1700"/>
        <v>4</v>
      </c>
      <c r="E3584" s="301" t="str">
        <f>E3546</f>
        <v>CRAYON / OIL PASTEL JOYKO OP-18S PP CASE SEA WORLD</v>
      </c>
      <c r="F3584" s="105"/>
      <c r="G3584" s="106"/>
      <c r="H3584" s="107">
        <f t="shared" ref="H3584:J3584" si="1701">H3546</f>
        <v>23000</v>
      </c>
      <c r="I3584" s="108">
        <f t="shared" si="1701"/>
        <v>0.13500000000000001</v>
      </c>
      <c r="J3584" s="108">
        <f t="shared" si="1701"/>
        <v>0</v>
      </c>
      <c r="K3584" s="109">
        <f t="shared" si="1697"/>
        <v>5729760</v>
      </c>
      <c r="L3584" s="98"/>
    </row>
    <row r="3585" spans="1:12" s="5" customFormat="1" ht="14.1" customHeight="1" x14ac:dyDescent="0.25">
      <c r="A3585" s="104">
        <v>4</v>
      </c>
      <c r="B3585" s="192">
        <f t="shared" ref="B3585:E3585" si="1702">B3547</f>
        <v>10</v>
      </c>
      <c r="C3585" s="192" t="str">
        <f t="shared" si="1702"/>
        <v>LSN</v>
      </c>
      <c r="D3585" s="280">
        <f t="shared" si="1702"/>
        <v>1</v>
      </c>
      <c r="E3585" s="301" t="str">
        <f t="shared" si="1702"/>
        <v>STAPLER KENKO HD-50</v>
      </c>
      <c r="F3585" s="105"/>
      <c r="G3585" s="106"/>
      <c r="H3585" s="107">
        <f t="shared" ref="H3585:J3585" si="1703">H3547</f>
        <v>228000</v>
      </c>
      <c r="I3585" s="108">
        <f t="shared" si="1703"/>
        <v>0.13500000000000001</v>
      </c>
      <c r="J3585" s="108">
        <f t="shared" si="1703"/>
        <v>0</v>
      </c>
      <c r="K3585" s="109">
        <f t="shared" si="1697"/>
        <v>1972200</v>
      </c>
      <c r="L3585" s="98"/>
    </row>
    <row r="3586" spans="1:12" s="5" customFormat="1" ht="14.1" customHeight="1" x14ac:dyDescent="0.25">
      <c r="A3586" s="104">
        <v>5</v>
      </c>
      <c r="B3586" s="192">
        <f t="shared" ref="B3586:E3586" si="1704">B3548</f>
        <v>36</v>
      </c>
      <c r="C3586" s="192" t="str">
        <f t="shared" si="1704"/>
        <v>BOX</v>
      </c>
      <c r="D3586" s="280">
        <f t="shared" si="1704"/>
        <v>1</v>
      </c>
      <c r="E3586" s="301" t="str">
        <f t="shared" si="1704"/>
        <v>LEM STICK KENKO 25 GR (BESAR) isi 12 pc</v>
      </c>
      <c r="F3586" s="105"/>
      <c r="G3586" s="106"/>
      <c r="H3586" s="107">
        <f t="shared" ref="H3586:J3586" si="1705">H3548</f>
        <v>60000</v>
      </c>
      <c r="I3586" s="108">
        <f t="shared" si="1705"/>
        <v>0.13500000000000001</v>
      </c>
      <c r="J3586" s="108">
        <f t="shared" si="1705"/>
        <v>0</v>
      </c>
      <c r="K3586" s="109">
        <f t="shared" si="1697"/>
        <v>1868400</v>
      </c>
      <c r="L3586" s="98"/>
    </row>
    <row r="3587" spans="1:12" s="5" customFormat="1" ht="14.1" customHeight="1" x14ac:dyDescent="0.25">
      <c r="A3587" s="104">
        <v>6</v>
      </c>
      <c r="B3587" s="192">
        <f t="shared" ref="B3587:E3587" si="1706">B3549</f>
        <v>0</v>
      </c>
      <c r="C3587" s="192">
        <f t="shared" si="1706"/>
        <v>0</v>
      </c>
      <c r="D3587" s="280">
        <f t="shared" si="1706"/>
        <v>0</v>
      </c>
      <c r="E3587" s="301">
        <f t="shared" si="1706"/>
        <v>0</v>
      </c>
      <c r="F3587" s="105"/>
      <c r="G3587" s="106"/>
      <c r="H3587" s="107">
        <f t="shared" ref="H3587:J3587" si="1707">H3549</f>
        <v>0</v>
      </c>
      <c r="I3587" s="108">
        <f t="shared" si="1707"/>
        <v>0</v>
      </c>
      <c r="J3587" s="108">
        <f t="shared" si="1707"/>
        <v>0</v>
      </c>
      <c r="K3587" s="109">
        <f t="shared" si="1697"/>
        <v>0</v>
      </c>
      <c r="L3587" s="98"/>
    </row>
    <row r="3588" spans="1:12" s="5" customFormat="1" ht="14.1" customHeight="1" x14ac:dyDescent="0.25">
      <c r="A3588" s="104">
        <v>7</v>
      </c>
      <c r="B3588" s="192">
        <f t="shared" ref="B3588:E3588" si="1708">B3550</f>
        <v>0</v>
      </c>
      <c r="C3588" s="192">
        <f t="shared" si="1708"/>
        <v>0</v>
      </c>
      <c r="D3588" s="280">
        <f t="shared" si="1708"/>
        <v>0</v>
      </c>
      <c r="E3588" s="301">
        <f t="shared" si="1708"/>
        <v>0</v>
      </c>
      <c r="F3588" s="105"/>
      <c r="G3588" s="106"/>
      <c r="H3588" s="107">
        <f t="shared" ref="H3588:J3588" si="1709">H3550</f>
        <v>0</v>
      </c>
      <c r="I3588" s="108">
        <f t="shared" si="1709"/>
        <v>0</v>
      </c>
      <c r="J3588" s="108">
        <f t="shared" si="1709"/>
        <v>0</v>
      </c>
      <c r="K3588" s="109">
        <f t="shared" si="1697"/>
        <v>0</v>
      </c>
      <c r="L3588" s="98"/>
    </row>
    <row r="3589" spans="1:12" s="5" customFormat="1" ht="14.1" customHeight="1" x14ac:dyDescent="0.25">
      <c r="A3589" s="104">
        <v>8</v>
      </c>
      <c r="B3589" s="192">
        <f t="shared" ref="B3589:E3589" si="1710">B3551</f>
        <v>0</v>
      </c>
      <c r="C3589" s="192">
        <f t="shared" si="1710"/>
        <v>0</v>
      </c>
      <c r="D3589" s="280">
        <f t="shared" si="1710"/>
        <v>0</v>
      </c>
      <c r="E3589" s="301">
        <f t="shared" si="1710"/>
        <v>0</v>
      </c>
      <c r="F3589" s="105"/>
      <c r="G3589" s="106"/>
      <c r="H3589" s="107">
        <f t="shared" ref="H3589:J3589" si="1711">H3551</f>
        <v>0</v>
      </c>
      <c r="I3589" s="108">
        <f t="shared" si="1711"/>
        <v>0</v>
      </c>
      <c r="J3589" s="108">
        <f t="shared" si="1711"/>
        <v>0</v>
      </c>
      <c r="K3589" s="109">
        <f t="shared" si="1697"/>
        <v>0</v>
      </c>
      <c r="L3589" s="98"/>
    </row>
    <row r="3590" spans="1:12" s="5" customFormat="1" ht="14.1" customHeight="1" x14ac:dyDescent="0.25">
      <c r="A3590" s="104">
        <v>9</v>
      </c>
      <c r="B3590" s="192">
        <f t="shared" ref="B3590:E3590" si="1712">B3552</f>
        <v>0</v>
      </c>
      <c r="C3590" s="192">
        <f t="shared" si="1712"/>
        <v>0</v>
      </c>
      <c r="D3590" s="280">
        <f t="shared" si="1712"/>
        <v>0</v>
      </c>
      <c r="E3590" s="301">
        <f t="shared" si="1712"/>
        <v>0</v>
      </c>
      <c r="F3590" s="105"/>
      <c r="G3590" s="106"/>
      <c r="H3590" s="107">
        <f t="shared" ref="H3590:J3590" si="1713">H3552</f>
        <v>0</v>
      </c>
      <c r="I3590" s="108">
        <f t="shared" si="1713"/>
        <v>0</v>
      </c>
      <c r="J3590" s="108">
        <f t="shared" si="1713"/>
        <v>0</v>
      </c>
      <c r="K3590" s="109">
        <f t="shared" si="1697"/>
        <v>0</v>
      </c>
      <c r="L3590" s="98"/>
    </row>
    <row r="3591" spans="1:12" s="5" customFormat="1" ht="14.1" customHeight="1" x14ac:dyDescent="0.25">
      <c r="A3591" s="104">
        <v>10</v>
      </c>
      <c r="B3591" s="192">
        <f t="shared" ref="B3591:E3591" si="1714">B3553</f>
        <v>0</v>
      </c>
      <c r="C3591" s="192">
        <f t="shared" si="1714"/>
        <v>0</v>
      </c>
      <c r="D3591" s="280">
        <f t="shared" si="1714"/>
        <v>0</v>
      </c>
      <c r="E3591" s="301">
        <f t="shared" si="1714"/>
        <v>0</v>
      </c>
      <c r="F3591" s="105"/>
      <c r="G3591" s="106"/>
      <c r="H3591" s="107">
        <f t="shared" ref="H3591:J3591" si="1715">H3553</f>
        <v>0</v>
      </c>
      <c r="I3591" s="108">
        <f t="shared" si="1715"/>
        <v>0</v>
      </c>
      <c r="J3591" s="108">
        <f t="shared" si="1715"/>
        <v>0</v>
      </c>
      <c r="K3591" s="109">
        <f t="shared" si="1697"/>
        <v>0</v>
      </c>
      <c r="L3591" s="98"/>
    </row>
    <row r="3592" spans="1:12" s="5" customFormat="1" ht="14.1" customHeight="1" x14ac:dyDescent="0.25">
      <c r="A3592" s="104">
        <v>11</v>
      </c>
      <c r="B3592" s="192">
        <f t="shared" ref="B3592:E3592" si="1716">B3554</f>
        <v>0</v>
      </c>
      <c r="C3592" s="192">
        <f t="shared" si="1716"/>
        <v>0</v>
      </c>
      <c r="D3592" s="280">
        <f t="shared" si="1716"/>
        <v>0</v>
      </c>
      <c r="E3592" s="301">
        <f t="shared" si="1716"/>
        <v>0</v>
      </c>
      <c r="F3592" s="105"/>
      <c r="G3592" s="106"/>
      <c r="H3592" s="107">
        <f t="shared" ref="H3592:J3592" si="1717">H3554</f>
        <v>0</v>
      </c>
      <c r="I3592" s="108">
        <f t="shared" si="1717"/>
        <v>0</v>
      </c>
      <c r="J3592" s="108">
        <f t="shared" si="1717"/>
        <v>0</v>
      </c>
      <c r="K3592" s="109">
        <f t="shared" si="1697"/>
        <v>0</v>
      </c>
      <c r="L3592" s="98"/>
    </row>
    <row r="3593" spans="1:12" s="5" customFormat="1" ht="14.1" customHeight="1" x14ac:dyDescent="0.25">
      <c r="A3593" s="104">
        <v>12</v>
      </c>
      <c r="B3593" s="192">
        <f t="shared" ref="B3593:E3593" si="1718">B3555</f>
        <v>0</v>
      </c>
      <c r="C3593" s="192">
        <f t="shared" si="1718"/>
        <v>0</v>
      </c>
      <c r="D3593" s="280">
        <f t="shared" si="1718"/>
        <v>0</v>
      </c>
      <c r="E3593" s="301">
        <f t="shared" si="1718"/>
        <v>0</v>
      </c>
      <c r="F3593" s="105"/>
      <c r="G3593" s="106"/>
      <c r="H3593" s="107">
        <f t="shared" ref="H3593:J3593" si="1719">H3555</f>
        <v>0</v>
      </c>
      <c r="I3593" s="108">
        <f t="shared" si="1719"/>
        <v>0</v>
      </c>
      <c r="J3593" s="108">
        <f t="shared" si="1719"/>
        <v>0</v>
      </c>
      <c r="K3593" s="109">
        <f t="shared" si="1697"/>
        <v>0</v>
      </c>
      <c r="L3593" s="98"/>
    </row>
    <row r="3594" spans="1:12" s="5" customFormat="1" ht="14.1" customHeight="1" x14ac:dyDescent="0.25">
      <c r="A3594" s="104">
        <v>13</v>
      </c>
      <c r="B3594" s="192">
        <f t="shared" ref="B3594:E3594" si="1720">B3556</f>
        <v>0</v>
      </c>
      <c r="C3594" s="192">
        <f t="shared" si="1720"/>
        <v>0</v>
      </c>
      <c r="D3594" s="280">
        <f t="shared" si="1720"/>
        <v>0</v>
      </c>
      <c r="E3594" s="301">
        <f t="shared" si="1720"/>
        <v>0</v>
      </c>
      <c r="F3594" s="105"/>
      <c r="G3594" s="106"/>
      <c r="H3594" s="107">
        <f t="shared" ref="H3594:J3594" si="1721">H3556</f>
        <v>0</v>
      </c>
      <c r="I3594" s="108">
        <f t="shared" si="1721"/>
        <v>0</v>
      </c>
      <c r="J3594" s="108">
        <f t="shared" si="1721"/>
        <v>0</v>
      </c>
      <c r="K3594" s="109">
        <f t="shared" si="1697"/>
        <v>0</v>
      </c>
      <c r="L3594" s="98"/>
    </row>
    <row r="3595" spans="1:12" s="5" customFormat="1" ht="14.1" customHeight="1" x14ac:dyDescent="0.25">
      <c r="A3595" s="104">
        <v>14</v>
      </c>
      <c r="B3595" s="192">
        <f t="shared" ref="B3595:E3595" si="1722">B3557</f>
        <v>0</v>
      </c>
      <c r="C3595" s="192">
        <f t="shared" si="1722"/>
        <v>0</v>
      </c>
      <c r="D3595" s="280">
        <f t="shared" si="1722"/>
        <v>0</v>
      </c>
      <c r="E3595" s="301">
        <f t="shared" si="1722"/>
        <v>0</v>
      </c>
      <c r="F3595" s="105"/>
      <c r="G3595" s="106"/>
      <c r="H3595" s="107">
        <f t="shared" ref="H3595:J3595" si="1723">H3557</f>
        <v>0</v>
      </c>
      <c r="I3595" s="108">
        <f t="shared" si="1723"/>
        <v>0</v>
      </c>
      <c r="J3595" s="108">
        <f t="shared" si="1723"/>
        <v>0</v>
      </c>
      <c r="K3595" s="109">
        <f t="shared" si="1697"/>
        <v>0</v>
      </c>
      <c r="L3595" s="98"/>
    </row>
    <row r="3596" spans="1:12" s="5" customFormat="1" ht="14.1" customHeight="1" x14ac:dyDescent="0.25">
      <c r="A3596" s="104">
        <v>15</v>
      </c>
      <c r="B3596" s="192">
        <f t="shared" ref="B3596:E3596" si="1724">B3558</f>
        <v>0</v>
      </c>
      <c r="C3596" s="192">
        <f t="shared" si="1724"/>
        <v>0</v>
      </c>
      <c r="D3596" s="280">
        <f t="shared" si="1724"/>
        <v>0</v>
      </c>
      <c r="E3596" s="301">
        <f t="shared" si="1724"/>
        <v>0</v>
      </c>
      <c r="F3596" s="105"/>
      <c r="G3596" s="106"/>
      <c r="H3596" s="107">
        <f t="shared" ref="H3596:J3596" si="1725">H3558</f>
        <v>0</v>
      </c>
      <c r="I3596" s="108">
        <f t="shared" si="1725"/>
        <v>0</v>
      </c>
      <c r="J3596" s="108">
        <f t="shared" si="1725"/>
        <v>0</v>
      </c>
      <c r="K3596" s="109">
        <f t="shared" si="1697"/>
        <v>0</v>
      </c>
      <c r="L3596" s="98"/>
    </row>
    <row r="3597" spans="1:12" s="5" customFormat="1" ht="14.1" customHeight="1" x14ac:dyDescent="0.25">
      <c r="A3597" s="104">
        <v>16</v>
      </c>
      <c r="B3597" s="192">
        <f t="shared" ref="B3597:E3597" si="1726">B3559</f>
        <v>0</v>
      </c>
      <c r="C3597" s="192">
        <f t="shared" si="1726"/>
        <v>0</v>
      </c>
      <c r="D3597" s="280">
        <f t="shared" si="1726"/>
        <v>0</v>
      </c>
      <c r="E3597" s="301">
        <f t="shared" si="1726"/>
        <v>0</v>
      </c>
      <c r="F3597" s="105"/>
      <c r="G3597" s="106"/>
      <c r="H3597" s="107">
        <f t="shared" ref="H3597:J3597" si="1727">H3559</f>
        <v>0</v>
      </c>
      <c r="I3597" s="108">
        <f t="shared" si="1727"/>
        <v>0</v>
      </c>
      <c r="J3597" s="108">
        <f t="shared" si="1727"/>
        <v>0</v>
      </c>
      <c r="K3597" s="109">
        <f t="shared" si="1697"/>
        <v>0</v>
      </c>
      <c r="L3597" s="98"/>
    </row>
    <row r="3598" spans="1:12" s="5" customFormat="1" ht="9.9499999999999993" customHeight="1" x14ac:dyDescent="0.25">
      <c r="A3598" s="81"/>
      <c r="B3598" s="215"/>
      <c r="C3598" s="215"/>
      <c r="D3598" s="281"/>
      <c r="E3598" s="303"/>
      <c r="F3598" s="110"/>
      <c r="G3598" s="111"/>
      <c r="H3598" s="112"/>
      <c r="I3598" s="113"/>
      <c r="J3598" s="113"/>
      <c r="K3598" s="114"/>
      <c r="L3598" s="98"/>
    </row>
    <row r="3599" spans="1:12" s="5" customFormat="1" ht="5.0999999999999996" customHeight="1" x14ac:dyDescent="0.25">
      <c r="A3599" s="81"/>
      <c r="B3599" s="216"/>
      <c r="C3599" s="216"/>
      <c r="D3599" s="221"/>
      <c r="E3599" s="304"/>
      <c r="F3599" s="116"/>
      <c r="G3599" s="116"/>
      <c r="H3599" s="116"/>
      <c r="I3599" s="117"/>
      <c r="J3599" s="361"/>
      <c r="K3599" s="362"/>
      <c r="L3599" s="82"/>
    </row>
    <row r="3600" spans="1:12" s="5" customFormat="1" ht="16.5" customHeight="1" x14ac:dyDescent="0.3">
      <c r="A3600" s="81"/>
      <c r="B3600" s="217"/>
      <c r="C3600" s="217"/>
      <c r="D3600" s="263"/>
      <c r="E3600" s="300"/>
      <c r="F3600" s="82"/>
      <c r="G3600" s="82"/>
      <c r="H3600" s="82"/>
      <c r="I3600" s="118" t="s">
        <v>14</v>
      </c>
      <c r="J3600" s="363">
        <f>SUM(K3582:K3597)</f>
        <v>27865110</v>
      </c>
      <c r="K3600" s="364"/>
      <c r="L3600" s="98"/>
    </row>
    <row r="3601" spans="1:12" s="5" customFormat="1" ht="5.0999999999999996" customHeight="1" x14ac:dyDescent="0.3">
      <c r="A3601" s="81"/>
      <c r="B3601" s="217"/>
      <c r="C3601" s="217"/>
      <c r="D3601" s="263"/>
      <c r="E3601" s="300"/>
      <c r="F3601" s="82"/>
      <c r="G3601" s="82"/>
      <c r="H3601" s="82"/>
      <c r="I3601" s="119"/>
      <c r="J3601" s="365"/>
      <c r="K3601" s="365"/>
      <c r="L3601" s="82"/>
    </row>
    <row r="3602" spans="1:12" s="5" customFormat="1" ht="16.5" customHeight="1" x14ac:dyDescent="0.3">
      <c r="A3602" s="81"/>
      <c r="B3602" s="217"/>
      <c r="C3602" s="217"/>
      <c r="D3602" s="263"/>
      <c r="E3602" s="300"/>
      <c r="F3602" s="82"/>
      <c r="G3602" s="82"/>
      <c r="H3602" s="82"/>
      <c r="I3602" s="118" t="s">
        <v>15</v>
      </c>
      <c r="J3602" s="120">
        <f>J3564</f>
        <v>0</v>
      </c>
      <c r="K3602" s="121">
        <f>J3600*J3602</f>
        <v>0</v>
      </c>
      <c r="L3602" s="122"/>
    </row>
    <row r="3603" spans="1:12" s="5" customFormat="1" ht="5.0999999999999996" customHeight="1" x14ac:dyDescent="0.3">
      <c r="A3603" s="81"/>
      <c r="B3603" s="217"/>
      <c r="C3603" s="217"/>
      <c r="D3603" s="263"/>
      <c r="E3603" s="300"/>
      <c r="F3603" s="82"/>
      <c r="G3603" s="82"/>
      <c r="H3603" s="82"/>
      <c r="I3603" s="119"/>
      <c r="J3603" s="362"/>
      <c r="K3603" s="362"/>
      <c r="L3603" s="82"/>
    </row>
    <row r="3604" spans="1:12" s="5" customFormat="1" ht="16.5" customHeight="1" x14ac:dyDescent="0.3">
      <c r="A3604" s="81"/>
      <c r="B3604" s="218" t="s">
        <v>16</v>
      </c>
      <c r="C3604" s="218"/>
      <c r="D3604" s="263"/>
      <c r="E3604" s="300" t="s">
        <v>17</v>
      </c>
      <c r="F3604" s="82"/>
      <c r="G3604" s="82"/>
      <c r="H3604" s="82"/>
      <c r="I3604" s="118" t="s">
        <v>27</v>
      </c>
      <c r="J3604" s="366">
        <f>((J3600/1.11)+(K3602/1.11))*11%</f>
        <v>2761407.297297297</v>
      </c>
      <c r="K3604" s="367"/>
      <c r="L3604" s="123"/>
    </row>
    <row r="3605" spans="1:12" s="5" customFormat="1" ht="5.0999999999999996" customHeight="1" x14ac:dyDescent="0.3">
      <c r="A3605" s="81"/>
      <c r="B3605" s="217"/>
      <c r="C3605" s="217"/>
      <c r="D3605" s="263"/>
      <c r="E3605" s="300"/>
      <c r="F3605" s="82"/>
      <c r="G3605" s="82"/>
      <c r="H3605" s="82"/>
      <c r="I3605" s="119"/>
      <c r="J3605" s="362"/>
      <c r="K3605" s="362"/>
      <c r="L3605" s="82"/>
    </row>
    <row r="3606" spans="1:12" s="5" customFormat="1" ht="16.5" customHeight="1" x14ac:dyDescent="0.3">
      <c r="A3606" s="81"/>
      <c r="B3606" s="219"/>
      <c r="C3606" s="247"/>
      <c r="D3606" s="263"/>
      <c r="E3606" s="300"/>
      <c r="F3606" s="82"/>
      <c r="G3606" s="82"/>
      <c r="H3606" s="82"/>
      <c r="I3606" s="118" t="s">
        <v>18</v>
      </c>
      <c r="J3606" s="124"/>
      <c r="K3606" s="125">
        <f>J3600-K3602</f>
        <v>27865110</v>
      </c>
      <c r="L3606" s="123"/>
    </row>
    <row r="3607" spans="1:12" s="5" customFormat="1" ht="7.5" customHeight="1" x14ac:dyDescent="0.25">
      <c r="A3607" s="126"/>
      <c r="B3607" s="220"/>
      <c r="C3607" s="220"/>
      <c r="D3607" s="221"/>
      <c r="E3607" s="305"/>
      <c r="F3607" s="319"/>
      <c r="G3607" s="82"/>
      <c r="H3607" s="82"/>
      <c r="I3607" s="128"/>
      <c r="J3607" s="127"/>
      <c r="K3607" s="319"/>
      <c r="L3607" s="116"/>
    </row>
    <row r="3608" spans="1:12" s="5" customFormat="1" ht="13.5" customHeight="1" x14ac:dyDescent="0.25">
      <c r="A3608" s="81"/>
      <c r="B3608" s="221" t="s">
        <v>19</v>
      </c>
      <c r="C3608" s="220"/>
      <c r="D3608" s="221"/>
      <c r="E3608" s="300"/>
      <c r="F3608" s="82"/>
      <c r="G3608" s="82"/>
      <c r="H3608" s="187"/>
      <c r="I3608" s="188" t="s">
        <v>29</v>
      </c>
      <c r="J3608" s="368" t="str">
        <f>J3570</f>
        <v>NOVI / CONDRO</v>
      </c>
      <c r="K3608" s="369"/>
      <c r="L3608" s="82"/>
    </row>
    <row r="3609" spans="1:12" s="5" customFormat="1" ht="13.5" customHeight="1" x14ac:dyDescent="0.25">
      <c r="A3609" s="126"/>
      <c r="B3609" s="222"/>
      <c r="C3609" s="248"/>
      <c r="D3609" s="221"/>
      <c r="E3609" s="300"/>
      <c r="F3609" s="82"/>
      <c r="G3609" s="82"/>
      <c r="H3609" s="187"/>
      <c r="I3609" s="189" t="s">
        <v>28</v>
      </c>
      <c r="J3609" s="368" t="str">
        <f>J3571</f>
        <v xml:space="preserve"> </v>
      </c>
      <c r="K3609" s="369"/>
      <c r="L3609" s="116"/>
    </row>
    <row r="3610" spans="1:12" s="5" customFormat="1" ht="7.5" customHeight="1" x14ac:dyDescent="0.25">
      <c r="A3610" s="126"/>
      <c r="B3610" s="222"/>
      <c r="C3610" s="248"/>
      <c r="D3610" s="221"/>
      <c r="E3610" s="300"/>
      <c r="F3610" s="82"/>
      <c r="G3610" s="82"/>
      <c r="H3610" s="187"/>
      <c r="I3610" s="189"/>
      <c r="J3610" s="191"/>
      <c r="K3610" s="191"/>
      <c r="L3610" s="116"/>
    </row>
    <row r="3611" spans="1:12" ht="7.5" customHeight="1" x14ac:dyDescent="0.25">
      <c r="A3611" s="129"/>
      <c r="B3611" s="223"/>
      <c r="C3611" s="223"/>
      <c r="D3611" s="266"/>
      <c r="E3611" s="306"/>
      <c r="F3611" s="130"/>
      <c r="G3611" s="130"/>
      <c r="H3611" s="130"/>
      <c r="I3611" s="131"/>
      <c r="J3611" s="131"/>
      <c r="K3611" s="130"/>
      <c r="L3611" s="130"/>
    </row>
    <row r="3612" spans="1:12" s="5" customFormat="1" ht="16.5" customHeight="1" x14ac:dyDescent="0.3">
      <c r="A3612" s="132"/>
      <c r="B3612" s="224" t="s">
        <v>0</v>
      </c>
      <c r="C3612" s="249"/>
      <c r="D3612" s="282" t="str">
        <f>D3574</f>
        <v>AM</v>
      </c>
      <c r="E3612" s="317">
        <f>E3536</f>
        <v>22090032</v>
      </c>
      <c r="F3612" s="133"/>
      <c r="G3612" s="134" t="s">
        <v>2</v>
      </c>
      <c r="H3612" s="370" t="str">
        <f>H3574</f>
        <v>CV PELITA JAYA</v>
      </c>
      <c r="I3612" s="370"/>
      <c r="J3612" s="370"/>
      <c r="K3612" s="371"/>
      <c r="L3612" s="135"/>
    </row>
    <row r="3613" spans="1:12" s="5" customFormat="1" ht="7.5" customHeight="1" x14ac:dyDescent="0.3">
      <c r="A3613" s="132"/>
      <c r="B3613" s="225"/>
      <c r="C3613" s="250"/>
      <c r="D3613" s="257"/>
      <c r="E3613" s="308"/>
      <c r="F3613" s="374" t="s">
        <v>3</v>
      </c>
      <c r="G3613" s="136"/>
      <c r="H3613" s="372"/>
      <c r="I3613" s="372"/>
      <c r="J3613" s="372"/>
      <c r="K3613" s="373"/>
      <c r="L3613" s="135"/>
    </row>
    <row r="3614" spans="1:12" s="5" customFormat="1" ht="16.5" customHeight="1" x14ac:dyDescent="0.3">
      <c r="A3614" s="132"/>
      <c r="B3614" s="224" t="s">
        <v>4</v>
      </c>
      <c r="C3614" s="249"/>
      <c r="D3614" s="375">
        <f>D3576</f>
        <v>44830</v>
      </c>
      <c r="E3614" s="376"/>
      <c r="F3614" s="374"/>
      <c r="G3614" s="137"/>
      <c r="H3614" s="377" t="str">
        <f>H3576</f>
        <v>(  ANUGERAH SEJAHTERA  )</v>
      </c>
      <c r="I3614" s="377"/>
      <c r="J3614" s="377"/>
      <c r="K3614" s="378"/>
      <c r="L3614" s="137"/>
    </row>
    <row r="3615" spans="1:12" s="5" customFormat="1" ht="7.5" customHeight="1" x14ac:dyDescent="0.3">
      <c r="A3615" s="132"/>
      <c r="B3615" s="225"/>
      <c r="C3615" s="250"/>
      <c r="D3615" s="257"/>
      <c r="E3615" s="308"/>
      <c r="F3615" s="374"/>
      <c r="G3615" s="137"/>
      <c r="H3615" s="379" t="str">
        <f>H3577</f>
        <v>PURWOKERTO</v>
      </c>
      <c r="I3615" s="379"/>
      <c r="J3615" s="379"/>
      <c r="K3615" s="380"/>
      <c r="L3615" s="138"/>
    </row>
    <row r="3616" spans="1:12" s="5" customFormat="1" ht="16.5" customHeight="1" x14ac:dyDescent="0.4">
      <c r="A3616" s="132"/>
      <c r="B3616" s="224" t="s">
        <v>5</v>
      </c>
      <c r="C3616" s="249"/>
      <c r="D3616" s="283" t="str">
        <f>D3578</f>
        <v>KO 0723</v>
      </c>
      <c r="E3616" s="307"/>
      <c r="F3616" s="139"/>
      <c r="G3616" s="140"/>
      <c r="H3616" s="381"/>
      <c r="I3616" s="381"/>
      <c r="J3616" s="381"/>
      <c r="K3616" s="382"/>
      <c r="L3616" s="138"/>
    </row>
    <row r="3617" spans="1:12" s="5" customFormat="1" ht="7.5" customHeight="1" x14ac:dyDescent="0.45">
      <c r="A3617" s="132"/>
      <c r="B3617" s="226"/>
      <c r="C3617" s="251"/>
      <c r="D3617" s="267"/>
      <c r="E3617" s="309"/>
      <c r="F3617" s="141"/>
      <c r="G3617" s="133"/>
      <c r="H3617" s="133"/>
      <c r="I3617" s="142"/>
      <c r="J3617" s="142"/>
      <c r="K3617" s="143"/>
      <c r="L3617" s="133"/>
    </row>
    <row r="3618" spans="1:12" s="5" customFormat="1" ht="14.25" thickBot="1" x14ac:dyDescent="0.3">
      <c r="A3618" s="132"/>
      <c r="B3618" s="227" t="s">
        <v>6</v>
      </c>
      <c r="C3618" s="227" t="s">
        <v>7</v>
      </c>
      <c r="D3618" s="284" t="s">
        <v>8</v>
      </c>
      <c r="E3618" s="268"/>
      <c r="F3618" s="145" t="s">
        <v>9</v>
      </c>
      <c r="G3618" s="146"/>
      <c r="H3618" s="144" t="s">
        <v>10</v>
      </c>
      <c r="I3618" s="147" t="s">
        <v>11</v>
      </c>
      <c r="J3618" s="147" t="s">
        <v>12</v>
      </c>
      <c r="K3618" s="148" t="s">
        <v>13</v>
      </c>
      <c r="L3618" s="149"/>
    </row>
    <row r="3619" spans="1:12" s="5" customFormat="1" ht="9.9499999999999993" customHeight="1" thickTop="1" x14ac:dyDescent="0.25">
      <c r="A3619" s="132"/>
      <c r="B3619" s="228"/>
      <c r="C3619" s="252"/>
      <c r="D3619" s="285"/>
      <c r="E3619" s="269"/>
      <c r="F3619" s="151"/>
      <c r="G3619" s="152"/>
      <c r="H3619" s="150"/>
      <c r="I3619" s="153"/>
      <c r="J3619" s="153"/>
      <c r="K3619" s="154"/>
      <c r="L3619" s="149"/>
    </row>
    <row r="3620" spans="1:12" s="5" customFormat="1" ht="14.1" customHeight="1" x14ac:dyDescent="0.25">
      <c r="A3620" s="155">
        <v>1</v>
      </c>
      <c r="B3620" s="193">
        <f t="shared" ref="B3620:D3620" si="1728">B3582</f>
        <v>30</v>
      </c>
      <c r="C3620" s="193" t="str">
        <f t="shared" si="1728"/>
        <v>LSN</v>
      </c>
      <c r="D3620" s="286">
        <f t="shared" si="1728"/>
        <v>1</v>
      </c>
      <c r="E3620" s="310" t="str">
        <f>E3544</f>
        <v>CUTTER 9 MM KENKO A-300 (KECIL)</v>
      </c>
      <c r="F3620" s="156"/>
      <c r="G3620" s="157"/>
      <c r="H3620" s="158">
        <f t="shared" ref="H3620:J3620" si="1729">H3582</f>
        <v>57000</v>
      </c>
      <c r="I3620" s="159">
        <f t="shared" si="1729"/>
        <v>0.13500000000000001</v>
      </c>
      <c r="J3620" s="159">
        <f t="shared" si="1729"/>
        <v>0</v>
      </c>
      <c r="K3620" s="160">
        <f t="shared" ref="K3620:K3635" si="1730">(B3620*H3620-((B3620*H3620)*I3620))-((B3620*H3620-((B3620*H3620)*I3620))*J3620)</f>
        <v>1479150</v>
      </c>
      <c r="L3620" s="149"/>
    </row>
    <row r="3621" spans="1:12" s="5" customFormat="1" ht="14.1" customHeight="1" x14ac:dyDescent="0.25">
      <c r="A3621" s="155">
        <v>2</v>
      </c>
      <c r="B3621" s="193">
        <f t="shared" ref="B3621:D3621" si="1731">B3583</f>
        <v>300</v>
      </c>
      <c r="C3621" s="193" t="str">
        <f t="shared" si="1731"/>
        <v>LSN</v>
      </c>
      <c r="D3621" s="286">
        <f t="shared" si="1731"/>
        <v>5</v>
      </c>
      <c r="E3621" s="310" t="str">
        <f t="shared" ref="E3621:E3635" si="1732">E3545</f>
        <v>ISI CUTTER 18 MM KENKO L-150 (BESAR)</v>
      </c>
      <c r="F3621" s="156"/>
      <c r="G3621" s="157"/>
      <c r="H3621" s="158">
        <f t="shared" ref="H3621:J3621" si="1733">H3583</f>
        <v>64800</v>
      </c>
      <c r="I3621" s="159">
        <f t="shared" si="1733"/>
        <v>0.13500000000000001</v>
      </c>
      <c r="J3621" s="159">
        <f t="shared" si="1733"/>
        <v>0</v>
      </c>
      <c r="K3621" s="160">
        <f t="shared" si="1730"/>
        <v>16815600</v>
      </c>
      <c r="L3621" s="149"/>
    </row>
    <row r="3622" spans="1:12" s="5" customFormat="1" ht="14.1" customHeight="1" x14ac:dyDescent="0.25">
      <c r="A3622" s="155">
        <v>3</v>
      </c>
      <c r="B3622" s="193">
        <f t="shared" ref="B3622:D3622" si="1734">B3584</f>
        <v>288</v>
      </c>
      <c r="C3622" s="193" t="str">
        <f t="shared" si="1734"/>
        <v>PCS</v>
      </c>
      <c r="D3622" s="286">
        <f t="shared" si="1734"/>
        <v>4</v>
      </c>
      <c r="E3622" s="310" t="str">
        <f>E3546</f>
        <v>CRAYON / OIL PASTEL JOYKO OP-18S PP CASE SEA WORLD</v>
      </c>
      <c r="F3622" s="156"/>
      <c r="G3622" s="157"/>
      <c r="H3622" s="158">
        <f t="shared" ref="H3622:J3622" si="1735">H3584</f>
        <v>23000</v>
      </c>
      <c r="I3622" s="159">
        <f t="shared" si="1735"/>
        <v>0.13500000000000001</v>
      </c>
      <c r="J3622" s="159">
        <f t="shared" si="1735"/>
        <v>0</v>
      </c>
      <c r="K3622" s="160">
        <f t="shared" si="1730"/>
        <v>5729760</v>
      </c>
      <c r="L3622" s="149"/>
    </row>
    <row r="3623" spans="1:12" s="5" customFormat="1" ht="14.1" customHeight="1" x14ac:dyDescent="0.25">
      <c r="A3623" s="155">
        <v>4</v>
      </c>
      <c r="B3623" s="193">
        <f t="shared" ref="B3623:D3623" si="1736">B3585</f>
        <v>10</v>
      </c>
      <c r="C3623" s="193" t="str">
        <f t="shared" si="1736"/>
        <v>LSN</v>
      </c>
      <c r="D3623" s="286">
        <f t="shared" si="1736"/>
        <v>1</v>
      </c>
      <c r="E3623" s="310" t="str">
        <f t="shared" si="1732"/>
        <v>STAPLER KENKO HD-50</v>
      </c>
      <c r="F3623" s="156"/>
      <c r="G3623" s="157"/>
      <c r="H3623" s="158">
        <f t="shared" ref="H3623:J3623" si="1737">H3585</f>
        <v>228000</v>
      </c>
      <c r="I3623" s="159">
        <f t="shared" si="1737"/>
        <v>0.13500000000000001</v>
      </c>
      <c r="J3623" s="159">
        <f t="shared" si="1737"/>
        <v>0</v>
      </c>
      <c r="K3623" s="160">
        <f t="shared" si="1730"/>
        <v>1972200</v>
      </c>
      <c r="L3623" s="149"/>
    </row>
    <row r="3624" spans="1:12" s="5" customFormat="1" ht="14.1" customHeight="1" x14ac:dyDescent="0.25">
      <c r="A3624" s="155">
        <v>5</v>
      </c>
      <c r="B3624" s="193">
        <f t="shared" ref="B3624:D3624" si="1738">B3586</f>
        <v>36</v>
      </c>
      <c r="C3624" s="193" t="str">
        <f t="shared" si="1738"/>
        <v>BOX</v>
      </c>
      <c r="D3624" s="286">
        <f t="shared" si="1738"/>
        <v>1</v>
      </c>
      <c r="E3624" s="310" t="str">
        <f t="shared" si="1732"/>
        <v>LEM STICK KENKO 25 GR (BESAR) isi 12 pc</v>
      </c>
      <c r="F3624" s="156"/>
      <c r="G3624" s="157"/>
      <c r="H3624" s="158">
        <f t="shared" ref="H3624:J3624" si="1739">H3586</f>
        <v>60000</v>
      </c>
      <c r="I3624" s="159">
        <f t="shared" si="1739"/>
        <v>0.13500000000000001</v>
      </c>
      <c r="J3624" s="159">
        <f t="shared" si="1739"/>
        <v>0</v>
      </c>
      <c r="K3624" s="160">
        <f t="shared" si="1730"/>
        <v>1868400</v>
      </c>
      <c r="L3624" s="149"/>
    </row>
    <row r="3625" spans="1:12" s="5" customFormat="1" ht="14.1" customHeight="1" x14ac:dyDescent="0.25">
      <c r="A3625" s="155">
        <v>6</v>
      </c>
      <c r="B3625" s="193">
        <f t="shared" ref="B3625:D3625" si="1740">B3587</f>
        <v>0</v>
      </c>
      <c r="C3625" s="193">
        <f t="shared" si="1740"/>
        <v>0</v>
      </c>
      <c r="D3625" s="286">
        <f t="shared" si="1740"/>
        <v>0</v>
      </c>
      <c r="E3625" s="310">
        <f t="shared" si="1732"/>
        <v>0</v>
      </c>
      <c r="F3625" s="156"/>
      <c r="G3625" s="157"/>
      <c r="H3625" s="158">
        <f t="shared" ref="H3625:J3625" si="1741">H3587</f>
        <v>0</v>
      </c>
      <c r="I3625" s="159">
        <f t="shared" si="1741"/>
        <v>0</v>
      </c>
      <c r="J3625" s="159">
        <f t="shared" si="1741"/>
        <v>0</v>
      </c>
      <c r="K3625" s="160">
        <f t="shared" si="1730"/>
        <v>0</v>
      </c>
      <c r="L3625" s="149"/>
    </row>
    <row r="3626" spans="1:12" s="5" customFormat="1" ht="14.1" customHeight="1" x14ac:dyDescent="0.25">
      <c r="A3626" s="155">
        <v>7</v>
      </c>
      <c r="B3626" s="193">
        <f t="shared" ref="B3626:D3626" si="1742">B3588</f>
        <v>0</v>
      </c>
      <c r="C3626" s="193">
        <f t="shared" si="1742"/>
        <v>0</v>
      </c>
      <c r="D3626" s="286">
        <f t="shared" si="1742"/>
        <v>0</v>
      </c>
      <c r="E3626" s="310">
        <f t="shared" si="1732"/>
        <v>0</v>
      </c>
      <c r="F3626" s="156"/>
      <c r="G3626" s="157"/>
      <c r="H3626" s="158">
        <f t="shared" ref="H3626:J3626" si="1743">H3588</f>
        <v>0</v>
      </c>
      <c r="I3626" s="159">
        <f t="shared" si="1743"/>
        <v>0</v>
      </c>
      <c r="J3626" s="159">
        <f t="shared" si="1743"/>
        <v>0</v>
      </c>
      <c r="K3626" s="160">
        <f t="shared" si="1730"/>
        <v>0</v>
      </c>
      <c r="L3626" s="149"/>
    </row>
    <row r="3627" spans="1:12" s="5" customFormat="1" ht="14.1" customHeight="1" x14ac:dyDescent="0.25">
      <c r="A3627" s="155">
        <v>8</v>
      </c>
      <c r="B3627" s="193">
        <f t="shared" ref="B3627:D3627" si="1744">B3589</f>
        <v>0</v>
      </c>
      <c r="C3627" s="193">
        <f t="shared" si="1744"/>
        <v>0</v>
      </c>
      <c r="D3627" s="286">
        <f t="shared" si="1744"/>
        <v>0</v>
      </c>
      <c r="E3627" s="310">
        <f t="shared" si="1732"/>
        <v>0</v>
      </c>
      <c r="F3627" s="156"/>
      <c r="G3627" s="157"/>
      <c r="H3627" s="158">
        <f t="shared" ref="H3627:J3627" si="1745">H3589</f>
        <v>0</v>
      </c>
      <c r="I3627" s="159">
        <f t="shared" si="1745"/>
        <v>0</v>
      </c>
      <c r="J3627" s="159">
        <f t="shared" si="1745"/>
        <v>0</v>
      </c>
      <c r="K3627" s="160">
        <f t="shared" si="1730"/>
        <v>0</v>
      </c>
      <c r="L3627" s="149"/>
    </row>
    <row r="3628" spans="1:12" s="5" customFormat="1" ht="14.1" customHeight="1" x14ac:dyDescent="0.25">
      <c r="A3628" s="155">
        <v>9</v>
      </c>
      <c r="B3628" s="193">
        <f t="shared" ref="B3628:D3628" si="1746">B3590</f>
        <v>0</v>
      </c>
      <c r="C3628" s="193">
        <f t="shared" si="1746"/>
        <v>0</v>
      </c>
      <c r="D3628" s="286">
        <f t="shared" si="1746"/>
        <v>0</v>
      </c>
      <c r="E3628" s="310">
        <f t="shared" si="1732"/>
        <v>0</v>
      </c>
      <c r="F3628" s="156"/>
      <c r="G3628" s="157"/>
      <c r="H3628" s="158">
        <f t="shared" ref="H3628:J3628" si="1747">H3590</f>
        <v>0</v>
      </c>
      <c r="I3628" s="159">
        <f t="shared" si="1747"/>
        <v>0</v>
      </c>
      <c r="J3628" s="159">
        <f t="shared" si="1747"/>
        <v>0</v>
      </c>
      <c r="K3628" s="160">
        <f t="shared" si="1730"/>
        <v>0</v>
      </c>
      <c r="L3628" s="149"/>
    </row>
    <row r="3629" spans="1:12" s="5" customFormat="1" ht="14.1" customHeight="1" x14ac:dyDescent="0.25">
      <c r="A3629" s="155">
        <v>10</v>
      </c>
      <c r="B3629" s="193">
        <f t="shared" ref="B3629:D3629" si="1748">B3591</f>
        <v>0</v>
      </c>
      <c r="C3629" s="193">
        <f t="shared" si="1748"/>
        <v>0</v>
      </c>
      <c r="D3629" s="286">
        <f t="shared" si="1748"/>
        <v>0</v>
      </c>
      <c r="E3629" s="310">
        <f t="shared" si="1732"/>
        <v>0</v>
      </c>
      <c r="F3629" s="156"/>
      <c r="G3629" s="157"/>
      <c r="H3629" s="158">
        <f t="shared" ref="H3629:J3629" si="1749">H3591</f>
        <v>0</v>
      </c>
      <c r="I3629" s="159">
        <f t="shared" si="1749"/>
        <v>0</v>
      </c>
      <c r="J3629" s="159">
        <f t="shared" si="1749"/>
        <v>0</v>
      </c>
      <c r="K3629" s="160">
        <f t="shared" si="1730"/>
        <v>0</v>
      </c>
      <c r="L3629" s="149"/>
    </row>
    <row r="3630" spans="1:12" s="5" customFormat="1" ht="14.1" customHeight="1" x14ac:dyDescent="0.25">
      <c r="A3630" s="155">
        <v>11</v>
      </c>
      <c r="B3630" s="193">
        <f t="shared" ref="B3630:D3630" si="1750">B3592</f>
        <v>0</v>
      </c>
      <c r="C3630" s="193">
        <f t="shared" si="1750"/>
        <v>0</v>
      </c>
      <c r="D3630" s="286">
        <f t="shared" si="1750"/>
        <v>0</v>
      </c>
      <c r="E3630" s="310">
        <f t="shared" si="1732"/>
        <v>0</v>
      </c>
      <c r="F3630" s="156"/>
      <c r="G3630" s="157"/>
      <c r="H3630" s="158">
        <f t="shared" ref="H3630:J3630" si="1751">H3592</f>
        <v>0</v>
      </c>
      <c r="I3630" s="159">
        <f t="shared" si="1751"/>
        <v>0</v>
      </c>
      <c r="J3630" s="159">
        <f t="shared" si="1751"/>
        <v>0</v>
      </c>
      <c r="K3630" s="160">
        <f t="shared" si="1730"/>
        <v>0</v>
      </c>
      <c r="L3630" s="149"/>
    </row>
    <row r="3631" spans="1:12" s="5" customFormat="1" ht="14.1" customHeight="1" x14ac:dyDescent="0.25">
      <c r="A3631" s="155">
        <v>12</v>
      </c>
      <c r="B3631" s="193">
        <f t="shared" ref="B3631:D3631" si="1752">B3593</f>
        <v>0</v>
      </c>
      <c r="C3631" s="193">
        <f t="shared" si="1752"/>
        <v>0</v>
      </c>
      <c r="D3631" s="286">
        <f t="shared" si="1752"/>
        <v>0</v>
      </c>
      <c r="E3631" s="310">
        <f t="shared" si="1732"/>
        <v>0</v>
      </c>
      <c r="F3631" s="156"/>
      <c r="G3631" s="157"/>
      <c r="H3631" s="158">
        <f t="shared" ref="H3631:J3631" si="1753">H3593</f>
        <v>0</v>
      </c>
      <c r="I3631" s="159">
        <f t="shared" si="1753"/>
        <v>0</v>
      </c>
      <c r="J3631" s="159">
        <f t="shared" si="1753"/>
        <v>0</v>
      </c>
      <c r="K3631" s="160">
        <f t="shared" si="1730"/>
        <v>0</v>
      </c>
      <c r="L3631" s="149"/>
    </row>
    <row r="3632" spans="1:12" s="5" customFormat="1" ht="14.1" customHeight="1" x14ac:dyDescent="0.25">
      <c r="A3632" s="155">
        <v>13</v>
      </c>
      <c r="B3632" s="193">
        <f t="shared" ref="B3632:D3632" si="1754">B3594</f>
        <v>0</v>
      </c>
      <c r="C3632" s="193">
        <f t="shared" si="1754"/>
        <v>0</v>
      </c>
      <c r="D3632" s="286">
        <f t="shared" si="1754"/>
        <v>0</v>
      </c>
      <c r="E3632" s="310">
        <f t="shared" si="1732"/>
        <v>0</v>
      </c>
      <c r="F3632" s="156"/>
      <c r="G3632" s="157"/>
      <c r="H3632" s="158">
        <f t="shared" ref="H3632:J3632" si="1755">H3594</f>
        <v>0</v>
      </c>
      <c r="I3632" s="159">
        <f t="shared" si="1755"/>
        <v>0</v>
      </c>
      <c r="J3632" s="159">
        <f t="shared" si="1755"/>
        <v>0</v>
      </c>
      <c r="K3632" s="160">
        <f t="shared" si="1730"/>
        <v>0</v>
      </c>
      <c r="L3632" s="149"/>
    </row>
    <row r="3633" spans="1:12" s="5" customFormat="1" ht="14.1" customHeight="1" x14ac:dyDescent="0.25">
      <c r="A3633" s="155">
        <v>14</v>
      </c>
      <c r="B3633" s="193">
        <f t="shared" ref="B3633:D3633" si="1756">B3595</f>
        <v>0</v>
      </c>
      <c r="C3633" s="193">
        <f t="shared" si="1756"/>
        <v>0</v>
      </c>
      <c r="D3633" s="286">
        <f t="shared" si="1756"/>
        <v>0</v>
      </c>
      <c r="E3633" s="310">
        <f t="shared" si="1732"/>
        <v>0</v>
      </c>
      <c r="F3633" s="156"/>
      <c r="G3633" s="157"/>
      <c r="H3633" s="158">
        <f t="shared" ref="H3633:J3633" si="1757">H3595</f>
        <v>0</v>
      </c>
      <c r="I3633" s="159">
        <f t="shared" si="1757"/>
        <v>0</v>
      </c>
      <c r="J3633" s="159">
        <f t="shared" si="1757"/>
        <v>0</v>
      </c>
      <c r="K3633" s="160">
        <f t="shared" si="1730"/>
        <v>0</v>
      </c>
      <c r="L3633" s="149"/>
    </row>
    <row r="3634" spans="1:12" s="5" customFormat="1" ht="14.1" customHeight="1" x14ac:dyDescent="0.25">
      <c r="A3634" s="155">
        <v>15</v>
      </c>
      <c r="B3634" s="193">
        <f t="shared" ref="B3634:D3634" si="1758">B3596</f>
        <v>0</v>
      </c>
      <c r="C3634" s="193">
        <f t="shared" si="1758"/>
        <v>0</v>
      </c>
      <c r="D3634" s="286">
        <f t="shared" si="1758"/>
        <v>0</v>
      </c>
      <c r="E3634" s="310">
        <f t="shared" si="1732"/>
        <v>0</v>
      </c>
      <c r="F3634" s="156"/>
      <c r="G3634" s="157"/>
      <c r="H3634" s="158">
        <f t="shared" ref="H3634:J3634" si="1759">H3596</f>
        <v>0</v>
      </c>
      <c r="I3634" s="159">
        <f t="shared" si="1759"/>
        <v>0</v>
      </c>
      <c r="J3634" s="159">
        <f t="shared" si="1759"/>
        <v>0</v>
      </c>
      <c r="K3634" s="160">
        <f t="shared" si="1730"/>
        <v>0</v>
      </c>
      <c r="L3634" s="149"/>
    </row>
    <row r="3635" spans="1:12" s="5" customFormat="1" ht="14.1" customHeight="1" x14ac:dyDescent="0.25">
      <c r="A3635" s="155">
        <v>16</v>
      </c>
      <c r="B3635" s="193">
        <f t="shared" ref="B3635:D3635" si="1760">B3597</f>
        <v>0</v>
      </c>
      <c r="C3635" s="193">
        <f t="shared" si="1760"/>
        <v>0</v>
      </c>
      <c r="D3635" s="286">
        <f t="shared" si="1760"/>
        <v>0</v>
      </c>
      <c r="E3635" s="310">
        <f t="shared" si="1732"/>
        <v>0</v>
      </c>
      <c r="F3635" s="156"/>
      <c r="G3635" s="157"/>
      <c r="H3635" s="158">
        <f t="shared" ref="H3635:J3635" si="1761">H3597</f>
        <v>0</v>
      </c>
      <c r="I3635" s="159">
        <f t="shared" si="1761"/>
        <v>0</v>
      </c>
      <c r="J3635" s="159">
        <f t="shared" si="1761"/>
        <v>0</v>
      </c>
      <c r="K3635" s="160">
        <f t="shared" si="1730"/>
        <v>0</v>
      </c>
      <c r="L3635" s="149"/>
    </row>
    <row r="3636" spans="1:12" s="5" customFormat="1" ht="9.9499999999999993" customHeight="1" x14ac:dyDescent="0.25">
      <c r="A3636" s="132"/>
      <c r="B3636" s="229"/>
      <c r="C3636" s="229"/>
      <c r="D3636" s="287"/>
      <c r="E3636" s="312"/>
      <c r="F3636" s="161"/>
      <c r="G3636" s="162"/>
      <c r="H3636" s="163"/>
      <c r="I3636" s="164"/>
      <c r="J3636" s="164"/>
      <c r="K3636" s="165"/>
      <c r="L3636" s="149"/>
    </row>
    <row r="3637" spans="1:12" s="5" customFormat="1" ht="5.0999999999999996" customHeight="1" x14ac:dyDescent="0.25">
      <c r="A3637" s="132"/>
      <c r="B3637" s="230"/>
      <c r="C3637" s="230"/>
      <c r="D3637" s="235"/>
      <c r="E3637" s="313"/>
      <c r="F3637" s="167"/>
      <c r="G3637" s="167"/>
      <c r="H3637" s="167"/>
      <c r="I3637" s="168"/>
      <c r="J3637" s="383"/>
      <c r="K3637" s="358"/>
      <c r="L3637" s="133"/>
    </row>
    <row r="3638" spans="1:12" s="5" customFormat="1" ht="16.5" customHeight="1" x14ac:dyDescent="0.3">
      <c r="A3638" s="132"/>
      <c r="B3638" s="231"/>
      <c r="C3638" s="231"/>
      <c r="D3638" s="267"/>
      <c r="E3638" s="309"/>
      <c r="F3638" s="133"/>
      <c r="G3638" s="133"/>
      <c r="H3638" s="133"/>
      <c r="I3638" s="169" t="s">
        <v>14</v>
      </c>
      <c r="J3638" s="384">
        <f>SUM(K3620:K3635)</f>
        <v>27865110</v>
      </c>
      <c r="K3638" s="385"/>
      <c r="L3638" s="149"/>
    </row>
    <row r="3639" spans="1:12" s="5" customFormat="1" ht="5.0999999999999996" customHeight="1" x14ac:dyDescent="0.3">
      <c r="A3639" s="132"/>
      <c r="B3639" s="231"/>
      <c r="C3639" s="231"/>
      <c r="D3639" s="267"/>
      <c r="E3639" s="309"/>
      <c r="F3639" s="133"/>
      <c r="G3639" s="133"/>
      <c r="H3639" s="133"/>
      <c r="I3639" s="170"/>
      <c r="J3639" s="386"/>
      <c r="K3639" s="386"/>
      <c r="L3639" s="133"/>
    </row>
    <row r="3640" spans="1:12" s="5" customFormat="1" ht="16.5" customHeight="1" x14ac:dyDescent="0.3">
      <c r="A3640" s="132"/>
      <c r="B3640" s="231"/>
      <c r="C3640" s="231"/>
      <c r="D3640" s="267"/>
      <c r="E3640" s="309"/>
      <c r="F3640" s="133"/>
      <c r="G3640" s="133"/>
      <c r="H3640" s="133"/>
      <c r="I3640" s="169" t="s">
        <v>15</v>
      </c>
      <c r="J3640" s="171">
        <f>J3602</f>
        <v>0</v>
      </c>
      <c r="K3640" s="172">
        <f>J3638*J3640</f>
        <v>0</v>
      </c>
      <c r="L3640" s="173"/>
    </row>
    <row r="3641" spans="1:12" s="5" customFormat="1" ht="5.0999999999999996" customHeight="1" x14ac:dyDescent="0.3">
      <c r="A3641" s="132"/>
      <c r="B3641" s="231"/>
      <c r="C3641" s="231"/>
      <c r="D3641" s="267"/>
      <c r="E3641" s="309"/>
      <c r="F3641" s="133"/>
      <c r="G3641" s="133"/>
      <c r="H3641" s="133"/>
      <c r="I3641" s="170"/>
      <c r="J3641" s="358"/>
      <c r="K3641" s="358"/>
      <c r="L3641" s="133"/>
    </row>
    <row r="3642" spans="1:12" s="5" customFormat="1" ht="16.5" customHeight="1" x14ac:dyDescent="0.3">
      <c r="A3642" s="132"/>
      <c r="B3642" s="232" t="s">
        <v>16</v>
      </c>
      <c r="C3642" s="232"/>
      <c r="D3642" s="267"/>
      <c r="E3642" s="309" t="s">
        <v>17</v>
      </c>
      <c r="F3642" s="133"/>
      <c r="G3642" s="133"/>
      <c r="H3642" s="133"/>
      <c r="I3642" s="169" t="s">
        <v>27</v>
      </c>
      <c r="J3642" s="356">
        <f>((J3638/1.11)+(K3640/1.11))*11%</f>
        <v>2761407.297297297</v>
      </c>
      <c r="K3642" s="357"/>
      <c r="L3642" s="174"/>
    </row>
    <row r="3643" spans="1:12" s="5" customFormat="1" ht="5.0999999999999996" customHeight="1" x14ac:dyDescent="0.3">
      <c r="A3643" s="132"/>
      <c r="B3643" s="231"/>
      <c r="C3643" s="231"/>
      <c r="D3643" s="267"/>
      <c r="E3643" s="309"/>
      <c r="F3643" s="133"/>
      <c r="G3643" s="133"/>
      <c r="H3643" s="133"/>
      <c r="I3643" s="170"/>
      <c r="J3643" s="358"/>
      <c r="K3643" s="358"/>
      <c r="L3643" s="133"/>
    </row>
    <row r="3644" spans="1:12" s="5" customFormat="1" ht="16.5" customHeight="1" x14ac:dyDescent="0.3">
      <c r="A3644" s="132"/>
      <c r="B3644" s="233"/>
      <c r="C3644" s="253"/>
      <c r="D3644" s="267"/>
      <c r="E3644" s="309"/>
      <c r="F3644" s="133"/>
      <c r="G3644" s="133"/>
      <c r="H3644" s="133"/>
      <c r="I3644" s="169" t="s">
        <v>18</v>
      </c>
      <c r="J3644" s="175"/>
      <c r="K3644" s="176">
        <f>J3638-K3640</f>
        <v>27865110</v>
      </c>
      <c r="L3644" s="174"/>
    </row>
    <row r="3645" spans="1:12" s="5" customFormat="1" ht="7.5" customHeight="1" x14ac:dyDescent="0.25">
      <c r="A3645" s="177"/>
      <c r="B3645" s="234"/>
      <c r="C3645" s="234"/>
      <c r="D3645" s="235"/>
      <c r="E3645" s="314"/>
      <c r="F3645" s="318"/>
      <c r="G3645" s="133"/>
      <c r="H3645" s="133"/>
      <c r="I3645" s="179"/>
      <c r="J3645" s="178"/>
      <c r="K3645" s="318"/>
      <c r="L3645" s="167"/>
    </row>
    <row r="3646" spans="1:12" s="5" customFormat="1" ht="13.5" customHeight="1" x14ac:dyDescent="0.25">
      <c r="A3646" s="132"/>
      <c r="B3646" s="235" t="s">
        <v>19</v>
      </c>
      <c r="C3646" s="234"/>
      <c r="D3646" s="235"/>
      <c r="E3646" s="309"/>
      <c r="F3646" s="133"/>
      <c r="G3646" s="133"/>
      <c r="H3646" s="184"/>
      <c r="I3646" s="185" t="s">
        <v>29</v>
      </c>
      <c r="J3646" s="359" t="str">
        <f>J3608</f>
        <v>NOVI / CONDRO</v>
      </c>
      <c r="K3646" s="360"/>
      <c r="L3646" s="133"/>
    </row>
    <row r="3647" spans="1:12" s="5" customFormat="1" ht="13.5" customHeight="1" x14ac:dyDescent="0.25">
      <c r="A3647" s="177"/>
      <c r="B3647" s="236"/>
      <c r="C3647" s="254"/>
      <c r="D3647" s="235"/>
      <c r="E3647" s="309"/>
      <c r="F3647" s="133"/>
      <c r="G3647" s="133"/>
      <c r="H3647" s="184"/>
      <c r="I3647" s="186" t="s">
        <v>28</v>
      </c>
      <c r="J3647" s="359" t="str">
        <f>J3609</f>
        <v xml:space="preserve"> </v>
      </c>
      <c r="K3647" s="360"/>
      <c r="L3647" s="167"/>
    </row>
    <row r="3648" spans="1:12" s="5" customFormat="1" ht="7.5" customHeight="1" x14ac:dyDescent="0.25">
      <c r="A3648" s="177"/>
      <c r="B3648" s="236"/>
      <c r="C3648" s="254"/>
      <c r="D3648" s="235"/>
      <c r="E3648" s="309"/>
      <c r="F3648" s="133"/>
      <c r="G3648" s="133"/>
      <c r="H3648" s="184"/>
      <c r="I3648" s="186"/>
      <c r="J3648" s="190"/>
      <c r="K3648" s="190"/>
      <c r="L3648" s="167"/>
    </row>
    <row r="3649" spans="1:12" ht="7.5" customHeight="1" x14ac:dyDescent="0.25">
      <c r="A3649" s="1"/>
      <c r="I3649" s="3"/>
      <c r="J3649" s="3"/>
    </row>
    <row r="3650" spans="1:12" s="5" customFormat="1" ht="16.5" customHeight="1" x14ac:dyDescent="0.3">
      <c r="A3650" s="4"/>
      <c r="B3650" s="195" t="s">
        <v>0</v>
      </c>
      <c r="C3650" s="237"/>
      <c r="D3650" s="270" t="s">
        <v>1</v>
      </c>
      <c r="E3650" s="315">
        <f>E3536+1</f>
        <v>22090033</v>
      </c>
      <c r="G3650" s="6" t="s">
        <v>2</v>
      </c>
      <c r="H3650" s="387" t="s">
        <v>45</v>
      </c>
      <c r="I3650" s="387"/>
      <c r="J3650" s="387"/>
      <c r="K3650" s="388"/>
      <c r="L3650" s="7"/>
    </row>
    <row r="3651" spans="1:12" s="5" customFormat="1" ht="7.5" customHeight="1" x14ac:dyDescent="0.3">
      <c r="A3651" s="4"/>
      <c r="B3651" s="196"/>
      <c r="C3651" s="238"/>
      <c r="D3651" s="255"/>
      <c r="E3651" s="290"/>
      <c r="F3651" s="391" t="s">
        <v>3</v>
      </c>
      <c r="G3651" s="8"/>
      <c r="H3651" s="389"/>
      <c r="I3651" s="389"/>
      <c r="J3651" s="389"/>
      <c r="K3651" s="390"/>
      <c r="L3651" s="7"/>
    </row>
    <row r="3652" spans="1:12" s="5" customFormat="1" ht="16.5" customHeight="1" x14ac:dyDescent="0.3">
      <c r="A3652" s="4"/>
      <c r="B3652" s="195" t="s">
        <v>4</v>
      </c>
      <c r="C3652" s="237"/>
      <c r="D3652" s="392">
        <v>44831</v>
      </c>
      <c r="E3652" s="393"/>
      <c r="F3652" s="391"/>
      <c r="G3652" s="9"/>
      <c r="H3652" s="394" t="s">
        <v>46</v>
      </c>
      <c r="I3652" s="394"/>
      <c r="J3652" s="394"/>
      <c r="K3652" s="395"/>
      <c r="L3652" s="9"/>
    </row>
    <row r="3653" spans="1:12" s="5" customFormat="1" ht="7.5" customHeight="1" x14ac:dyDescent="0.3">
      <c r="A3653" s="4"/>
      <c r="B3653" s="196"/>
      <c r="C3653" s="238"/>
      <c r="D3653" s="255"/>
      <c r="E3653" s="290"/>
      <c r="F3653" s="391"/>
      <c r="G3653" s="9"/>
      <c r="H3653" s="396" t="s">
        <v>47</v>
      </c>
      <c r="I3653" s="396"/>
      <c r="J3653" s="396"/>
      <c r="K3653" s="397"/>
      <c r="L3653" s="10"/>
    </row>
    <row r="3654" spans="1:12" s="5" customFormat="1" ht="16.5" customHeight="1" x14ac:dyDescent="0.4">
      <c r="A3654" s="4"/>
      <c r="B3654" s="195" t="s">
        <v>5</v>
      </c>
      <c r="C3654" s="237"/>
      <c r="D3654" s="271" t="s">
        <v>177</v>
      </c>
      <c r="E3654" s="289"/>
      <c r="F3654" s="11"/>
      <c r="G3654" s="12"/>
      <c r="H3654" s="398"/>
      <c r="I3654" s="398"/>
      <c r="J3654" s="398"/>
      <c r="K3654" s="399"/>
      <c r="L3654" s="10"/>
    </row>
    <row r="3655" spans="1:12" s="5" customFormat="1" ht="7.5" customHeight="1" x14ac:dyDescent="0.45">
      <c r="A3655" s="4"/>
      <c r="B3655" s="197"/>
      <c r="C3655" s="239"/>
      <c r="D3655" s="259"/>
      <c r="E3655" s="291"/>
      <c r="F3655" s="13"/>
      <c r="I3655" s="14"/>
      <c r="J3655" s="14"/>
      <c r="K3655" s="15"/>
    </row>
    <row r="3656" spans="1:12" s="5" customFormat="1" ht="14.25" thickBot="1" x14ac:dyDescent="0.3">
      <c r="A3656" s="4"/>
      <c r="B3656" s="198" t="s">
        <v>6</v>
      </c>
      <c r="C3656" s="198" t="s">
        <v>7</v>
      </c>
      <c r="D3656" s="272" t="s">
        <v>8</v>
      </c>
      <c r="E3656" s="260"/>
      <c r="F3656" s="17" t="s">
        <v>9</v>
      </c>
      <c r="G3656" s="18"/>
      <c r="H3656" s="16" t="s">
        <v>10</v>
      </c>
      <c r="I3656" s="19" t="s">
        <v>11</v>
      </c>
      <c r="J3656" s="19" t="s">
        <v>12</v>
      </c>
      <c r="K3656" s="20" t="s">
        <v>13</v>
      </c>
      <c r="L3656" s="21"/>
    </row>
    <row r="3657" spans="1:12" s="5" customFormat="1" ht="9.9499999999999993" customHeight="1" thickTop="1" x14ac:dyDescent="0.25">
      <c r="A3657" s="4"/>
      <c r="B3657" s="199"/>
      <c r="C3657" s="240"/>
      <c r="D3657" s="273"/>
      <c r="E3657" s="261"/>
      <c r="F3657" s="23"/>
      <c r="G3657" s="24"/>
      <c r="H3657" s="22"/>
      <c r="I3657" s="25"/>
      <c r="J3657" s="25"/>
      <c r="K3657" s="26"/>
      <c r="L3657" s="21"/>
    </row>
    <row r="3658" spans="1:12" s="5" customFormat="1" ht="14.1" customHeight="1" x14ac:dyDescent="0.25">
      <c r="A3658" s="27">
        <v>1</v>
      </c>
      <c r="B3658" s="200">
        <v>120</v>
      </c>
      <c r="C3658" s="200" t="s">
        <v>156</v>
      </c>
      <c r="D3658" s="274">
        <v>1</v>
      </c>
      <c r="E3658" s="322" t="s">
        <v>178</v>
      </c>
      <c r="F3658" s="28"/>
      <c r="G3658" s="29"/>
      <c r="H3658" s="30">
        <v>47000</v>
      </c>
      <c r="I3658" s="31">
        <v>0.125</v>
      </c>
      <c r="J3658" s="31"/>
      <c r="K3658" s="32">
        <f t="shared" ref="K3658:K3673" si="1762">(B3658*H3658-((B3658*H3658)*I3658))-((B3658*H3658-((B3658*H3658)*I3658))*J3658)</f>
        <v>4935000</v>
      </c>
      <c r="L3658" s="21"/>
    </row>
    <row r="3659" spans="1:12" s="5" customFormat="1" ht="14.1" customHeight="1" x14ac:dyDescent="0.25">
      <c r="A3659" s="27">
        <v>2</v>
      </c>
      <c r="B3659" s="200">
        <v>20</v>
      </c>
      <c r="C3659" s="200" t="s">
        <v>156</v>
      </c>
      <c r="D3659" s="274">
        <v>1</v>
      </c>
      <c r="E3659" s="322" t="s">
        <v>179</v>
      </c>
      <c r="F3659" s="28"/>
      <c r="G3659" s="29"/>
      <c r="H3659" s="30">
        <v>40500</v>
      </c>
      <c r="I3659" s="31">
        <v>0.125</v>
      </c>
      <c r="J3659" s="31"/>
      <c r="K3659" s="32">
        <f t="shared" si="1762"/>
        <v>708750</v>
      </c>
      <c r="L3659" s="21"/>
    </row>
    <row r="3660" spans="1:12" s="5" customFormat="1" ht="14.1" customHeight="1" x14ac:dyDescent="0.25">
      <c r="A3660" s="27">
        <v>3</v>
      </c>
      <c r="B3660" s="200">
        <v>24</v>
      </c>
      <c r="C3660" s="200" t="s">
        <v>156</v>
      </c>
      <c r="D3660" s="274">
        <v>1</v>
      </c>
      <c r="E3660" s="324" t="s">
        <v>102</v>
      </c>
      <c r="F3660" s="28"/>
      <c r="G3660" s="29"/>
      <c r="H3660" s="30">
        <v>88200</v>
      </c>
      <c r="I3660" s="31">
        <v>0.125</v>
      </c>
      <c r="J3660" s="31"/>
      <c r="K3660" s="32">
        <f t="shared" si="1762"/>
        <v>1852200</v>
      </c>
      <c r="L3660" s="21"/>
    </row>
    <row r="3661" spans="1:12" s="5" customFormat="1" ht="14.1" customHeight="1" x14ac:dyDescent="0.25">
      <c r="A3661" s="27">
        <v>4</v>
      </c>
      <c r="B3661" s="200">
        <v>720</v>
      </c>
      <c r="C3661" s="200" t="s">
        <v>67</v>
      </c>
      <c r="D3661" s="274">
        <v>5</v>
      </c>
      <c r="E3661" s="322" t="s">
        <v>180</v>
      </c>
      <c r="F3661" s="28"/>
      <c r="G3661" s="29"/>
      <c r="H3661" s="30">
        <v>39000</v>
      </c>
      <c r="I3661" s="31">
        <v>0.125</v>
      </c>
      <c r="J3661" s="31"/>
      <c r="K3661" s="32">
        <f t="shared" si="1762"/>
        <v>24570000</v>
      </c>
      <c r="L3661" s="21"/>
    </row>
    <row r="3662" spans="1:12" s="5" customFormat="1" ht="14.1" customHeight="1" x14ac:dyDescent="0.25">
      <c r="A3662" s="27">
        <v>5</v>
      </c>
      <c r="B3662" s="200"/>
      <c r="C3662" s="200"/>
      <c r="D3662" s="274"/>
      <c r="E3662" s="292"/>
      <c r="F3662" s="28"/>
      <c r="G3662" s="29"/>
      <c r="H3662" s="30"/>
      <c r="I3662" s="31"/>
      <c r="J3662" s="31"/>
      <c r="K3662" s="32">
        <f t="shared" si="1762"/>
        <v>0</v>
      </c>
      <c r="L3662" s="21"/>
    </row>
    <row r="3663" spans="1:12" s="5" customFormat="1" ht="14.1" customHeight="1" x14ac:dyDescent="0.25">
      <c r="A3663" s="27">
        <v>6</v>
      </c>
      <c r="B3663" s="200"/>
      <c r="C3663" s="200"/>
      <c r="D3663" s="274"/>
      <c r="E3663" s="292"/>
      <c r="F3663" s="28"/>
      <c r="G3663" s="29"/>
      <c r="H3663" s="30"/>
      <c r="I3663" s="31"/>
      <c r="J3663" s="31"/>
      <c r="K3663" s="32">
        <f t="shared" si="1762"/>
        <v>0</v>
      </c>
      <c r="L3663" s="21"/>
    </row>
    <row r="3664" spans="1:12" s="5" customFormat="1" ht="14.1" customHeight="1" x14ac:dyDescent="0.25">
      <c r="A3664" s="27">
        <v>7</v>
      </c>
      <c r="B3664" s="200"/>
      <c r="C3664" s="200"/>
      <c r="D3664" s="274"/>
      <c r="E3664" s="292"/>
      <c r="F3664" s="28"/>
      <c r="G3664" s="29"/>
      <c r="H3664" s="30"/>
      <c r="I3664" s="31"/>
      <c r="J3664" s="31"/>
      <c r="K3664" s="32">
        <f t="shared" si="1762"/>
        <v>0</v>
      </c>
      <c r="L3664" s="21"/>
    </row>
    <row r="3665" spans="1:12" s="5" customFormat="1" ht="14.1" customHeight="1" x14ac:dyDescent="0.25">
      <c r="A3665" s="27">
        <v>8</v>
      </c>
      <c r="B3665" s="200"/>
      <c r="C3665" s="200"/>
      <c r="D3665" s="274"/>
      <c r="E3665" s="293"/>
      <c r="F3665" s="28"/>
      <c r="G3665" s="29"/>
      <c r="H3665" s="30"/>
      <c r="I3665" s="31"/>
      <c r="J3665" s="31"/>
      <c r="K3665" s="32">
        <f t="shared" si="1762"/>
        <v>0</v>
      </c>
      <c r="L3665" s="21"/>
    </row>
    <row r="3666" spans="1:12" s="5" customFormat="1" ht="14.1" customHeight="1" x14ac:dyDescent="0.25">
      <c r="A3666" s="27">
        <v>9</v>
      </c>
      <c r="B3666" s="200"/>
      <c r="C3666" s="200"/>
      <c r="D3666" s="274"/>
      <c r="E3666" s="292"/>
      <c r="F3666" s="28"/>
      <c r="G3666" s="29"/>
      <c r="H3666" s="30"/>
      <c r="I3666" s="31"/>
      <c r="J3666" s="31"/>
      <c r="K3666" s="32">
        <f t="shared" si="1762"/>
        <v>0</v>
      </c>
      <c r="L3666" s="21"/>
    </row>
    <row r="3667" spans="1:12" s="5" customFormat="1" ht="14.1" customHeight="1" x14ac:dyDescent="0.25">
      <c r="A3667" s="27">
        <v>10</v>
      </c>
      <c r="B3667" s="200"/>
      <c r="C3667" s="200"/>
      <c r="D3667" s="274"/>
      <c r="E3667" s="292"/>
      <c r="F3667" s="28"/>
      <c r="G3667" s="29"/>
      <c r="H3667" s="30"/>
      <c r="I3667" s="31"/>
      <c r="J3667" s="31"/>
      <c r="K3667" s="32">
        <f t="shared" si="1762"/>
        <v>0</v>
      </c>
      <c r="L3667" s="21"/>
    </row>
    <row r="3668" spans="1:12" s="5" customFormat="1" ht="14.1" customHeight="1" x14ac:dyDescent="0.25">
      <c r="A3668" s="27">
        <v>11</v>
      </c>
      <c r="B3668" s="200"/>
      <c r="C3668" s="200"/>
      <c r="D3668" s="274"/>
      <c r="E3668" s="292"/>
      <c r="F3668" s="28"/>
      <c r="G3668" s="29"/>
      <c r="H3668" s="30"/>
      <c r="I3668" s="31"/>
      <c r="J3668" s="31"/>
      <c r="K3668" s="32">
        <f t="shared" si="1762"/>
        <v>0</v>
      </c>
      <c r="L3668" s="21"/>
    </row>
    <row r="3669" spans="1:12" s="5" customFormat="1" ht="14.1" customHeight="1" x14ac:dyDescent="0.25">
      <c r="A3669" s="27">
        <v>12</v>
      </c>
      <c r="B3669" s="200"/>
      <c r="C3669" s="200"/>
      <c r="D3669" s="274"/>
      <c r="E3669" s="292"/>
      <c r="F3669" s="28"/>
      <c r="G3669" s="29"/>
      <c r="H3669" s="30"/>
      <c r="I3669" s="31"/>
      <c r="J3669" s="31"/>
      <c r="K3669" s="32">
        <f t="shared" si="1762"/>
        <v>0</v>
      </c>
      <c r="L3669" s="21"/>
    </row>
    <row r="3670" spans="1:12" s="5" customFormat="1" ht="14.1" customHeight="1" x14ac:dyDescent="0.25">
      <c r="A3670" s="27">
        <v>13</v>
      </c>
      <c r="B3670" s="200"/>
      <c r="C3670" s="200"/>
      <c r="D3670" s="274"/>
      <c r="E3670" s="292"/>
      <c r="F3670" s="28"/>
      <c r="G3670" s="29"/>
      <c r="H3670" s="30"/>
      <c r="I3670" s="31"/>
      <c r="J3670" s="31"/>
      <c r="K3670" s="32">
        <f t="shared" si="1762"/>
        <v>0</v>
      </c>
      <c r="L3670" s="21"/>
    </row>
    <row r="3671" spans="1:12" s="5" customFormat="1" ht="14.1" customHeight="1" x14ac:dyDescent="0.25">
      <c r="A3671" s="27">
        <v>14</v>
      </c>
      <c r="B3671" s="200"/>
      <c r="C3671" s="200"/>
      <c r="D3671" s="274"/>
      <c r="E3671" s="292"/>
      <c r="F3671" s="28"/>
      <c r="G3671" s="29"/>
      <c r="H3671" s="30"/>
      <c r="I3671" s="31"/>
      <c r="J3671" s="31"/>
      <c r="K3671" s="32">
        <f t="shared" si="1762"/>
        <v>0</v>
      </c>
      <c r="L3671" s="21"/>
    </row>
    <row r="3672" spans="1:12" s="5" customFormat="1" ht="14.1" customHeight="1" x14ac:dyDescent="0.25">
      <c r="A3672" s="27">
        <v>15</v>
      </c>
      <c r="B3672" s="200"/>
      <c r="C3672" s="200"/>
      <c r="D3672" s="274"/>
      <c r="E3672" s="292"/>
      <c r="F3672" s="28"/>
      <c r="G3672" s="29"/>
      <c r="H3672" s="30"/>
      <c r="I3672" s="31"/>
      <c r="J3672" s="31"/>
      <c r="K3672" s="32">
        <f t="shared" si="1762"/>
        <v>0</v>
      </c>
      <c r="L3672" s="21"/>
    </row>
    <row r="3673" spans="1:12" s="5" customFormat="1" ht="14.1" customHeight="1" x14ac:dyDescent="0.25">
      <c r="A3673" s="27">
        <v>16</v>
      </c>
      <c r="B3673" s="200"/>
      <c r="C3673" s="200"/>
      <c r="D3673" s="274"/>
      <c r="E3673" s="293"/>
      <c r="F3673" s="28"/>
      <c r="G3673" s="29"/>
      <c r="H3673" s="30"/>
      <c r="I3673" s="31"/>
      <c r="J3673" s="31"/>
      <c r="K3673" s="32">
        <f t="shared" si="1762"/>
        <v>0</v>
      </c>
      <c r="L3673" s="21"/>
    </row>
    <row r="3674" spans="1:12" s="5" customFormat="1" ht="9.9499999999999993" customHeight="1" x14ac:dyDescent="0.25">
      <c r="A3674" s="4"/>
      <c r="B3674" s="201"/>
      <c r="C3674" s="201"/>
      <c r="D3674" s="275"/>
      <c r="E3674" s="294"/>
      <c r="F3674" s="33"/>
      <c r="G3674" s="34"/>
      <c r="H3674" s="35"/>
      <c r="I3674" s="36"/>
      <c r="J3674" s="36"/>
      <c r="K3674" s="37"/>
      <c r="L3674" s="21"/>
    </row>
    <row r="3675" spans="1:12" s="5" customFormat="1" ht="5.0999999999999996" customHeight="1" x14ac:dyDescent="0.25">
      <c r="A3675" s="4"/>
      <c r="B3675" s="202"/>
      <c r="C3675" s="202"/>
      <c r="D3675" s="207"/>
      <c r="E3675" s="295"/>
      <c r="F3675" s="38"/>
      <c r="G3675" s="38"/>
      <c r="H3675" s="38"/>
      <c r="I3675" s="39"/>
      <c r="J3675" s="400"/>
      <c r="K3675" s="394"/>
    </row>
    <row r="3676" spans="1:12" s="5" customFormat="1" ht="16.5" customHeight="1" x14ac:dyDescent="0.3">
      <c r="A3676" s="4"/>
      <c r="B3676" s="203"/>
      <c r="C3676" s="203"/>
      <c r="D3676" s="259"/>
      <c r="E3676" s="291"/>
      <c r="I3676" s="40" t="s">
        <v>14</v>
      </c>
      <c r="J3676" s="401">
        <f>SUM(K3658:K3673)</f>
        <v>32065950</v>
      </c>
      <c r="K3676" s="402"/>
      <c r="L3676" s="21"/>
    </row>
    <row r="3677" spans="1:12" s="5" customFormat="1" ht="5.0999999999999996" customHeight="1" x14ac:dyDescent="0.3">
      <c r="A3677" s="4"/>
      <c r="B3677" s="203"/>
      <c r="C3677" s="203"/>
      <c r="D3677" s="259"/>
      <c r="E3677" s="291"/>
      <c r="I3677" s="41"/>
      <c r="J3677" s="403"/>
      <c r="K3677" s="403"/>
    </row>
    <row r="3678" spans="1:12" s="5" customFormat="1" ht="16.5" customHeight="1" x14ac:dyDescent="0.3">
      <c r="A3678" s="4"/>
      <c r="B3678" s="203"/>
      <c r="C3678" s="203"/>
      <c r="D3678" s="259"/>
      <c r="E3678" s="291"/>
      <c r="I3678" s="40" t="s">
        <v>15</v>
      </c>
      <c r="J3678" s="42"/>
      <c r="K3678" s="43">
        <f>J3676*J3678</f>
        <v>0</v>
      </c>
      <c r="L3678" s="44"/>
    </row>
    <row r="3679" spans="1:12" s="5" customFormat="1" ht="5.0999999999999996" customHeight="1" x14ac:dyDescent="0.3">
      <c r="A3679" s="4"/>
      <c r="B3679" s="203"/>
      <c r="C3679" s="203"/>
      <c r="D3679" s="259"/>
      <c r="E3679" s="291"/>
      <c r="I3679" s="41"/>
      <c r="J3679" s="394"/>
      <c r="K3679" s="394"/>
    </row>
    <row r="3680" spans="1:12" s="5" customFormat="1" ht="16.5" customHeight="1" x14ac:dyDescent="0.3">
      <c r="A3680" s="4"/>
      <c r="B3680" s="204" t="s">
        <v>16</v>
      </c>
      <c r="C3680" s="204"/>
      <c r="D3680" s="259"/>
      <c r="E3680" s="291" t="s">
        <v>17</v>
      </c>
      <c r="I3680" s="40" t="s">
        <v>27</v>
      </c>
      <c r="J3680" s="404">
        <f>((J3676/1.11)+(K3678/1.11))*11%</f>
        <v>3177706.7567567565</v>
      </c>
      <c r="K3680" s="405"/>
      <c r="L3680" s="45"/>
    </row>
    <row r="3681" spans="1:12" s="5" customFormat="1" ht="5.0999999999999996" customHeight="1" x14ac:dyDescent="0.3">
      <c r="A3681" s="4"/>
      <c r="B3681" s="203"/>
      <c r="C3681" s="203"/>
      <c r="D3681" s="259"/>
      <c r="E3681" s="291"/>
      <c r="I3681" s="41"/>
      <c r="J3681" s="394"/>
      <c r="K3681" s="394"/>
    </row>
    <row r="3682" spans="1:12" s="5" customFormat="1" ht="16.5" customHeight="1" x14ac:dyDescent="0.3">
      <c r="A3682" s="4"/>
      <c r="B3682" s="205"/>
      <c r="C3682" s="241"/>
      <c r="D3682" s="259"/>
      <c r="E3682" s="291"/>
      <c r="I3682" s="40" t="s">
        <v>18</v>
      </c>
      <c r="J3682" s="46"/>
      <c r="K3682" s="47">
        <f>J3676-K3678</f>
        <v>32065950</v>
      </c>
      <c r="L3682" s="45"/>
    </row>
    <row r="3683" spans="1:12" s="5" customFormat="1" ht="7.5" customHeight="1" x14ac:dyDescent="0.25">
      <c r="A3683" s="48"/>
      <c r="B3683" s="206"/>
      <c r="C3683" s="206"/>
      <c r="D3683" s="207"/>
      <c r="E3683" s="296"/>
      <c r="F3683" s="320"/>
      <c r="I3683" s="76"/>
      <c r="J3683" s="77"/>
      <c r="K3683" s="320"/>
      <c r="L3683" s="38"/>
    </row>
    <row r="3684" spans="1:12" s="5" customFormat="1" ht="13.5" customHeight="1" x14ac:dyDescent="0.25">
      <c r="A3684" s="4"/>
      <c r="B3684" s="207" t="s">
        <v>19</v>
      </c>
      <c r="C3684" s="206"/>
      <c r="D3684" s="207"/>
      <c r="E3684" s="291"/>
      <c r="H3684" s="180"/>
      <c r="I3684" s="181" t="s">
        <v>29</v>
      </c>
      <c r="J3684" s="406" t="s">
        <v>162</v>
      </c>
      <c r="K3684" s="407"/>
    </row>
    <row r="3685" spans="1:12" s="5" customFormat="1" ht="13.5" customHeight="1" x14ac:dyDescent="0.25">
      <c r="A3685" s="48"/>
      <c r="B3685" s="208"/>
      <c r="C3685" s="242"/>
      <c r="D3685" s="207"/>
      <c r="E3685" s="291"/>
      <c r="H3685" s="180"/>
      <c r="I3685" s="182" t="s">
        <v>28</v>
      </c>
      <c r="J3685" s="406"/>
      <c r="K3685" s="407"/>
      <c r="L3685" s="38"/>
    </row>
    <row r="3686" spans="1:12" s="5" customFormat="1" ht="7.5" customHeight="1" x14ac:dyDescent="0.25">
      <c r="A3686" s="48"/>
      <c r="B3686" s="208"/>
      <c r="C3686" s="242"/>
      <c r="D3686" s="207"/>
      <c r="E3686" s="291"/>
      <c r="H3686" s="180"/>
      <c r="I3686" s="182"/>
      <c r="J3686" s="183"/>
      <c r="K3686" s="183"/>
      <c r="L3686" s="38"/>
    </row>
    <row r="3687" spans="1:12" ht="7.5" customHeight="1" x14ac:dyDescent="0.25">
      <c r="A3687" s="78"/>
      <c r="B3687" s="209"/>
      <c r="C3687" s="209"/>
      <c r="D3687" s="262"/>
      <c r="E3687" s="297"/>
      <c r="F3687" s="79"/>
      <c r="G3687" s="79"/>
      <c r="H3687" s="79"/>
      <c r="I3687" s="80"/>
      <c r="J3687" s="80"/>
      <c r="K3687" s="79"/>
      <c r="L3687" s="79"/>
    </row>
    <row r="3688" spans="1:12" s="5" customFormat="1" ht="16.5" customHeight="1" x14ac:dyDescent="0.3">
      <c r="A3688" s="81"/>
      <c r="B3688" s="210" t="s">
        <v>0</v>
      </c>
      <c r="C3688" s="243"/>
      <c r="D3688" s="276" t="str">
        <f>D3650</f>
        <v>AM</v>
      </c>
      <c r="E3688" s="316">
        <f>E3650</f>
        <v>22090033</v>
      </c>
      <c r="F3688" s="82"/>
      <c r="G3688" s="83" t="s">
        <v>2</v>
      </c>
      <c r="H3688" s="408" t="str">
        <f>H3650</f>
        <v>LILY JULIAWATI</v>
      </c>
      <c r="I3688" s="408"/>
      <c r="J3688" s="408"/>
      <c r="K3688" s="409"/>
      <c r="L3688" s="84"/>
    </row>
    <row r="3689" spans="1:12" s="5" customFormat="1" ht="7.5" customHeight="1" x14ac:dyDescent="0.3">
      <c r="A3689" s="81"/>
      <c r="B3689" s="211"/>
      <c r="C3689" s="244"/>
      <c r="D3689" s="256"/>
      <c r="E3689" s="299"/>
      <c r="F3689" s="412" t="s">
        <v>3</v>
      </c>
      <c r="G3689" s="85"/>
      <c r="H3689" s="410"/>
      <c r="I3689" s="410"/>
      <c r="J3689" s="410"/>
      <c r="K3689" s="411"/>
      <c r="L3689" s="84"/>
    </row>
    <row r="3690" spans="1:12" s="5" customFormat="1" ht="16.5" customHeight="1" x14ac:dyDescent="0.3">
      <c r="A3690" s="81"/>
      <c r="B3690" s="210" t="s">
        <v>4</v>
      </c>
      <c r="C3690" s="243"/>
      <c r="D3690" s="413">
        <f>D3652</f>
        <v>44831</v>
      </c>
      <c r="E3690" s="414"/>
      <c r="F3690" s="412"/>
      <c r="G3690" s="86"/>
      <c r="H3690" s="415" t="str">
        <f>H3652</f>
        <v>( REJO AGUNG )</v>
      </c>
      <c r="I3690" s="415"/>
      <c r="J3690" s="415"/>
      <c r="K3690" s="416"/>
      <c r="L3690" s="86"/>
    </row>
    <row r="3691" spans="1:12" s="5" customFormat="1" ht="7.5" customHeight="1" x14ac:dyDescent="0.3">
      <c r="A3691" s="81"/>
      <c r="B3691" s="211"/>
      <c r="C3691" s="244"/>
      <c r="D3691" s="256"/>
      <c r="E3691" s="299"/>
      <c r="F3691" s="412"/>
      <c r="G3691" s="86"/>
      <c r="H3691" s="417" t="str">
        <f>H3653</f>
        <v>JOMBANG</v>
      </c>
      <c r="I3691" s="417"/>
      <c r="J3691" s="417"/>
      <c r="K3691" s="418"/>
      <c r="L3691" s="87"/>
    </row>
    <row r="3692" spans="1:12" s="5" customFormat="1" ht="16.5" customHeight="1" x14ac:dyDescent="0.4">
      <c r="A3692" s="81"/>
      <c r="B3692" s="210" t="s">
        <v>5</v>
      </c>
      <c r="C3692" s="243"/>
      <c r="D3692" s="277" t="str">
        <f>D3654</f>
        <v>G 1575</v>
      </c>
      <c r="E3692" s="298"/>
      <c r="F3692" s="88"/>
      <c r="G3692" s="89"/>
      <c r="H3692" s="419"/>
      <c r="I3692" s="419"/>
      <c r="J3692" s="419"/>
      <c r="K3692" s="420"/>
      <c r="L3692" s="87"/>
    </row>
    <row r="3693" spans="1:12" s="5" customFormat="1" ht="7.5" customHeight="1" x14ac:dyDescent="0.45">
      <c r="A3693" s="81"/>
      <c r="B3693" s="212"/>
      <c r="C3693" s="245"/>
      <c r="D3693" s="263"/>
      <c r="E3693" s="300"/>
      <c r="F3693" s="90"/>
      <c r="G3693" s="82"/>
      <c r="H3693" s="82"/>
      <c r="I3693" s="91"/>
      <c r="J3693" s="91"/>
      <c r="K3693" s="92"/>
      <c r="L3693" s="82"/>
    </row>
    <row r="3694" spans="1:12" s="5" customFormat="1" ht="14.25" thickBot="1" x14ac:dyDescent="0.3">
      <c r="A3694" s="81"/>
      <c r="B3694" s="213" t="s">
        <v>6</v>
      </c>
      <c r="C3694" s="213" t="s">
        <v>7</v>
      </c>
      <c r="D3694" s="278" t="s">
        <v>8</v>
      </c>
      <c r="E3694" s="264"/>
      <c r="F3694" s="94" t="s">
        <v>9</v>
      </c>
      <c r="G3694" s="95"/>
      <c r="H3694" s="93" t="s">
        <v>10</v>
      </c>
      <c r="I3694" s="96" t="s">
        <v>11</v>
      </c>
      <c r="J3694" s="96" t="s">
        <v>12</v>
      </c>
      <c r="K3694" s="97" t="s">
        <v>13</v>
      </c>
      <c r="L3694" s="98"/>
    </row>
    <row r="3695" spans="1:12" s="5" customFormat="1" ht="9.9499999999999993" customHeight="1" thickTop="1" x14ac:dyDescent="0.25">
      <c r="A3695" s="81"/>
      <c r="B3695" s="214"/>
      <c r="C3695" s="246"/>
      <c r="D3695" s="279"/>
      <c r="E3695" s="265"/>
      <c r="F3695" s="100"/>
      <c r="G3695" s="101"/>
      <c r="H3695" s="99"/>
      <c r="I3695" s="102"/>
      <c r="J3695" s="102"/>
      <c r="K3695" s="103"/>
      <c r="L3695" s="98"/>
    </row>
    <row r="3696" spans="1:12" s="5" customFormat="1" ht="14.1" customHeight="1" x14ac:dyDescent="0.25">
      <c r="A3696" s="104">
        <v>1</v>
      </c>
      <c r="B3696" s="192">
        <f t="shared" ref="B3696:D3696" si="1763">B3658</f>
        <v>120</v>
      </c>
      <c r="C3696" s="192" t="str">
        <f t="shared" si="1763"/>
        <v>PC</v>
      </c>
      <c r="D3696" s="280">
        <f t="shared" si="1763"/>
        <v>1</v>
      </c>
      <c r="E3696" s="301" t="str">
        <f>E3658</f>
        <v>CALCULATOR JOYKO CC-15A</v>
      </c>
      <c r="F3696" s="105"/>
      <c r="G3696" s="106"/>
      <c r="H3696" s="107">
        <f t="shared" ref="H3696:J3696" si="1764">H3658</f>
        <v>47000</v>
      </c>
      <c r="I3696" s="108">
        <f t="shared" si="1764"/>
        <v>0.125</v>
      </c>
      <c r="J3696" s="108">
        <f t="shared" si="1764"/>
        <v>0</v>
      </c>
      <c r="K3696" s="109">
        <f t="shared" ref="K3696:K3711" si="1765">(B3696*H3696-((B3696*H3696)*I3696))-((B3696*H3696-((B3696*H3696)*I3696))*J3696)</f>
        <v>4935000</v>
      </c>
      <c r="L3696" s="98"/>
    </row>
    <row r="3697" spans="1:12" s="5" customFormat="1" ht="14.1" customHeight="1" x14ac:dyDescent="0.25">
      <c r="A3697" s="104">
        <v>2</v>
      </c>
      <c r="B3697" s="192">
        <f t="shared" ref="B3697:E3697" si="1766">B3659</f>
        <v>20</v>
      </c>
      <c r="C3697" s="192" t="str">
        <f t="shared" si="1766"/>
        <v>PC</v>
      </c>
      <c r="D3697" s="280">
        <f t="shared" si="1766"/>
        <v>1</v>
      </c>
      <c r="E3697" s="301" t="str">
        <f t="shared" si="1766"/>
        <v>MESIN LABEL HARGA JOYKO MX-5500M (8 DIGITS, 1 LINE)</v>
      </c>
      <c r="F3697" s="105"/>
      <c r="G3697" s="106"/>
      <c r="H3697" s="107">
        <f t="shared" ref="H3697:J3697" si="1767">H3659</f>
        <v>40500</v>
      </c>
      <c r="I3697" s="108">
        <f t="shared" si="1767"/>
        <v>0.125</v>
      </c>
      <c r="J3697" s="108">
        <f t="shared" si="1767"/>
        <v>0</v>
      </c>
      <c r="K3697" s="109">
        <f t="shared" si="1765"/>
        <v>708750</v>
      </c>
      <c r="L3697" s="98"/>
    </row>
    <row r="3698" spans="1:12" s="5" customFormat="1" ht="14.1" customHeight="1" x14ac:dyDescent="0.25">
      <c r="A3698" s="104">
        <v>3</v>
      </c>
      <c r="B3698" s="192">
        <f t="shared" ref="B3698:E3698" si="1768">B3660</f>
        <v>24</v>
      </c>
      <c r="C3698" s="192" t="str">
        <f t="shared" si="1768"/>
        <v>PC</v>
      </c>
      <c r="D3698" s="280">
        <f t="shared" si="1768"/>
        <v>1</v>
      </c>
      <c r="E3698" s="301" t="str">
        <f t="shared" si="1768"/>
        <v>JANGKA (MATH SET) JOYKO MS-25</v>
      </c>
      <c r="F3698" s="105"/>
      <c r="G3698" s="106"/>
      <c r="H3698" s="107">
        <f t="shared" ref="H3698:J3698" si="1769">H3660</f>
        <v>88200</v>
      </c>
      <c r="I3698" s="108">
        <f t="shared" si="1769"/>
        <v>0.125</v>
      </c>
      <c r="J3698" s="108">
        <f t="shared" si="1769"/>
        <v>0</v>
      </c>
      <c r="K3698" s="109">
        <f t="shared" si="1765"/>
        <v>1852200</v>
      </c>
      <c r="L3698" s="98"/>
    </row>
    <row r="3699" spans="1:12" s="5" customFormat="1" ht="14.1" customHeight="1" x14ac:dyDescent="0.25">
      <c r="A3699" s="104">
        <v>4</v>
      </c>
      <c r="B3699" s="192">
        <f t="shared" ref="B3699:E3699" si="1770">B3661</f>
        <v>720</v>
      </c>
      <c r="C3699" s="192" t="str">
        <f t="shared" si="1770"/>
        <v>LS</v>
      </c>
      <c r="D3699" s="280">
        <f t="shared" si="1770"/>
        <v>5</v>
      </c>
      <c r="E3699" s="301" t="str">
        <f t="shared" si="1770"/>
        <v>GEL PEN KENKO HI-TECH-H 0.28 MM</v>
      </c>
      <c r="F3699" s="105"/>
      <c r="G3699" s="106"/>
      <c r="H3699" s="107">
        <f t="shared" ref="H3699:J3699" si="1771">H3661</f>
        <v>39000</v>
      </c>
      <c r="I3699" s="108">
        <f t="shared" si="1771"/>
        <v>0.125</v>
      </c>
      <c r="J3699" s="108">
        <f t="shared" si="1771"/>
        <v>0</v>
      </c>
      <c r="K3699" s="109">
        <f t="shared" si="1765"/>
        <v>24570000</v>
      </c>
      <c r="L3699" s="98"/>
    </row>
    <row r="3700" spans="1:12" s="5" customFormat="1" ht="14.1" customHeight="1" x14ac:dyDescent="0.25">
      <c r="A3700" s="104">
        <v>5</v>
      </c>
      <c r="B3700" s="192">
        <f t="shared" ref="B3700:E3700" si="1772">B3662</f>
        <v>0</v>
      </c>
      <c r="C3700" s="192">
        <f t="shared" si="1772"/>
        <v>0</v>
      </c>
      <c r="D3700" s="280">
        <f t="shared" si="1772"/>
        <v>0</v>
      </c>
      <c r="E3700" s="301">
        <f t="shared" si="1772"/>
        <v>0</v>
      </c>
      <c r="F3700" s="105"/>
      <c r="G3700" s="106"/>
      <c r="H3700" s="107">
        <f t="shared" ref="H3700:J3700" si="1773">H3662</f>
        <v>0</v>
      </c>
      <c r="I3700" s="108">
        <f t="shared" si="1773"/>
        <v>0</v>
      </c>
      <c r="J3700" s="108">
        <f t="shared" si="1773"/>
        <v>0</v>
      </c>
      <c r="K3700" s="109">
        <f t="shared" si="1765"/>
        <v>0</v>
      </c>
      <c r="L3700" s="98"/>
    </row>
    <row r="3701" spans="1:12" s="5" customFormat="1" ht="14.1" customHeight="1" x14ac:dyDescent="0.25">
      <c r="A3701" s="104">
        <v>6</v>
      </c>
      <c r="B3701" s="192">
        <f t="shared" ref="B3701:E3701" si="1774">B3663</f>
        <v>0</v>
      </c>
      <c r="C3701" s="192">
        <f t="shared" si="1774"/>
        <v>0</v>
      </c>
      <c r="D3701" s="280">
        <f t="shared" si="1774"/>
        <v>0</v>
      </c>
      <c r="E3701" s="301">
        <f t="shared" si="1774"/>
        <v>0</v>
      </c>
      <c r="F3701" s="105"/>
      <c r="G3701" s="106"/>
      <c r="H3701" s="107">
        <f t="shared" ref="H3701:J3701" si="1775">H3663</f>
        <v>0</v>
      </c>
      <c r="I3701" s="108">
        <f t="shared" si="1775"/>
        <v>0</v>
      </c>
      <c r="J3701" s="108">
        <f t="shared" si="1775"/>
        <v>0</v>
      </c>
      <c r="K3701" s="109">
        <f t="shared" si="1765"/>
        <v>0</v>
      </c>
      <c r="L3701" s="98"/>
    </row>
    <row r="3702" spans="1:12" s="5" customFormat="1" ht="14.1" customHeight="1" x14ac:dyDescent="0.25">
      <c r="A3702" s="104">
        <v>7</v>
      </c>
      <c r="B3702" s="192">
        <f t="shared" ref="B3702:E3702" si="1776">B3664</f>
        <v>0</v>
      </c>
      <c r="C3702" s="192">
        <f t="shared" si="1776"/>
        <v>0</v>
      </c>
      <c r="D3702" s="280">
        <f t="shared" si="1776"/>
        <v>0</v>
      </c>
      <c r="E3702" s="301">
        <f t="shared" si="1776"/>
        <v>0</v>
      </c>
      <c r="F3702" s="105"/>
      <c r="G3702" s="106"/>
      <c r="H3702" s="107">
        <f t="shared" ref="H3702:J3702" si="1777">H3664</f>
        <v>0</v>
      </c>
      <c r="I3702" s="108">
        <f t="shared" si="1777"/>
        <v>0</v>
      </c>
      <c r="J3702" s="108">
        <f t="shared" si="1777"/>
        <v>0</v>
      </c>
      <c r="K3702" s="109">
        <f t="shared" si="1765"/>
        <v>0</v>
      </c>
      <c r="L3702" s="98"/>
    </row>
    <row r="3703" spans="1:12" s="5" customFormat="1" ht="14.1" customHeight="1" x14ac:dyDescent="0.25">
      <c r="A3703" s="104">
        <v>8</v>
      </c>
      <c r="B3703" s="192">
        <f t="shared" ref="B3703:E3703" si="1778">B3665</f>
        <v>0</v>
      </c>
      <c r="C3703" s="192">
        <f t="shared" si="1778"/>
        <v>0</v>
      </c>
      <c r="D3703" s="280">
        <f t="shared" si="1778"/>
        <v>0</v>
      </c>
      <c r="E3703" s="301">
        <f t="shared" si="1778"/>
        <v>0</v>
      </c>
      <c r="F3703" s="105"/>
      <c r="G3703" s="106"/>
      <c r="H3703" s="107">
        <f t="shared" ref="H3703:J3703" si="1779">H3665</f>
        <v>0</v>
      </c>
      <c r="I3703" s="108">
        <f t="shared" si="1779"/>
        <v>0</v>
      </c>
      <c r="J3703" s="108">
        <f t="shared" si="1779"/>
        <v>0</v>
      </c>
      <c r="K3703" s="109">
        <f t="shared" si="1765"/>
        <v>0</v>
      </c>
      <c r="L3703" s="98"/>
    </row>
    <row r="3704" spans="1:12" s="5" customFormat="1" ht="14.1" customHeight="1" x14ac:dyDescent="0.25">
      <c r="A3704" s="104">
        <v>9</v>
      </c>
      <c r="B3704" s="192">
        <f t="shared" ref="B3704:E3704" si="1780">B3666</f>
        <v>0</v>
      </c>
      <c r="C3704" s="192">
        <f t="shared" si="1780"/>
        <v>0</v>
      </c>
      <c r="D3704" s="280">
        <f t="shared" si="1780"/>
        <v>0</v>
      </c>
      <c r="E3704" s="301">
        <f t="shared" si="1780"/>
        <v>0</v>
      </c>
      <c r="F3704" s="105"/>
      <c r="G3704" s="106"/>
      <c r="H3704" s="107">
        <f t="shared" ref="H3704:J3704" si="1781">H3666</f>
        <v>0</v>
      </c>
      <c r="I3704" s="108">
        <f t="shared" si="1781"/>
        <v>0</v>
      </c>
      <c r="J3704" s="108">
        <f t="shared" si="1781"/>
        <v>0</v>
      </c>
      <c r="K3704" s="109">
        <f t="shared" si="1765"/>
        <v>0</v>
      </c>
      <c r="L3704" s="98"/>
    </row>
    <row r="3705" spans="1:12" s="5" customFormat="1" ht="14.1" customHeight="1" x14ac:dyDescent="0.25">
      <c r="A3705" s="104">
        <v>10</v>
      </c>
      <c r="B3705" s="192">
        <f t="shared" ref="B3705:E3705" si="1782">B3667</f>
        <v>0</v>
      </c>
      <c r="C3705" s="192">
        <f t="shared" si="1782"/>
        <v>0</v>
      </c>
      <c r="D3705" s="280">
        <f t="shared" si="1782"/>
        <v>0</v>
      </c>
      <c r="E3705" s="301">
        <f t="shared" si="1782"/>
        <v>0</v>
      </c>
      <c r="F3705" s="105"/>
      <c r="G3705" s="106"/>
      <c r="H3705" s="107">
        <f t="shared" ref="H3705:J3705" si="1783">H3667</f>
        <v>0</v>
      </c>
      <c r="I3705" s="108">
        <f t="shared" si="1783"/>
        <v>0</v>
      </c>
      <c r="J3705" s="108">
        <f t="shared" si="1783"/>
        <v>0</v>
      </c>
      <c r="K3705" s="109">
        <f t="shared" si="1765"/>
        <v>0</v>
      </c>
      <c r="L3705" s="98"/>
    </row>
    <row r="3706" spans="1:12" s="5" customFormat="1" ht="14.1" customHeight="1" x14ac:dyDescent="0.25">
      <c r="A3706" s="104">
        <v>11</v>
      </c>
      <c r="B3706" s="192">
        <f t="shared" ref="B3706:E3706" si="1784">B3668</f>
        <v>0</v>
      </c>
      <c r="C3706" s="192">
        <f t="shared" si="1784"/>
        <v>0</v>
      </c>
      <c r="D3706" s="280">
        <f t="shared" si="1784"/>
        <v>0</v>
      </c>
      <c r="E3706" s="301">
        <f t="shared" si="1784"/>
        <v>0</v>
      </c>
      <c r="F3706" s="105"/>
      <c r="G3706" s="106"/>
      <c r="H3706" s="107">
        <f t="shared" ref="H3706:J3706" si="1785">H3668</f>
        <v>0</v>
      </c>
      <c r="I3706" s="108">
        <f t="shared" si="1785"/>
        <v>0</v>
      </c>
      <c r="J3706" s="108">
        <f t="shared" si="1785"/>
        <v>0</v>
      </c>
      <c r="K3706" s="109">
        <f t="shared" si="1765"/>
        <v>0</v>
      </c>
      <c r="L3706" s="98"/>
    </row>
    <row r="3707" spans="1:12" s="5" customFormat="1" ht="14.1" customHeight="1" x14ac:dyDescent="0.25">
      <c r="A3707" s="104">
        <v>12</v>
      </c>
      <c r="B3707" s="192">
        <f t="shared" ref="B3707:E3707" si="1786">B3669</f>
        <v>0</v>
      </c>
      <c r="C3707" s="192">
        <f t="shared" si="1786"/>
        <v>0</v>
      </c>
      <c r="D3707" s="280">
        <f t="shared" si="1786"/>
        <v>0</v>
      </c>
      <c r="E3707" s="301">
        <f t="shared" si="1786"/>
        <v>0</v>
      </c>
      <c r="F3707" s="105"/>
      <c r="G3707" s="106"/>
      <c r="H3707" s="107">
        <f t="shared" ref="H3707:J3707" si="1787">H3669</f>
        <v>0</v>
      </c>
      <c r="I3707" s="108">
        <f t="shared" si="1787"/>
        <v>0</v>
      </c>
      <c r="J3707" s="108">
        <f t="shared" si="1787"/>
        <v>0</v>
      </c>
      <c r="K3707" s="109">
        <f t="shared" si="1765"/>
        <v>0</v>
      </c>
      <c r="L3707" s="98"/>
    </row>
    <row r="3708" spans="1:12" s="5" customFormat="1" ht="14.1" customHeight="1" x14ac:dyDescent="0.25">
      <c r="A3708" s="104">
        <v>13</v>
      </c>
      <c r="B3708" s="192">
        <f t="shared" ref="B3708:E3708" si="1788">B3670</f>
        <v>0</v>
      </c>
      <c r="C3708" s="192">
        <f t="shared" si="1788"/>
        <v>0</v>
      </c>
      <c r="D3708" s="280">
        <f t="shared" si="1788"/>
        <v>0</v>
      </c>
      <c r="E3708" s="301">
        <f t="shared" si="1788"/>
        <v>0</v>
      </c>
      <c r="F3708" s="105"/>
      <c r="G3708" s="106"/>
      <c r="H3708" s="107">
        <f t="shared" ref="H3708:J3708" si="1789">H3670</f>
        <v>0</v>
      </c>
      <c r="I3708" s="108">
        <f t="shared" si="1789"/>
        <v>0</v>
      </c>
      <c r="J3708" s="108">
        <f t="shared" si="1789"/>
        <v>0</v>
      </c>
      <c r="K3708" s="109">
        <f t="shared" si="1765"/>
        <v>0</v>
      </c>
      <c r="L3708" s="98"/>
    </row>
    <row r="3709" spans="1:12" s="5" customFormat="1" ht="14.1" customHeight="1" x14ac:dyDescent="0.25">
      <c r="A3709" s="104">
        <v>14</v>
      </c>
      <c r="B3709" s="192">
        <f t="shared" ref="B3709:E3709" si="1790">B3671</f>
        <v>0</v>
      </c>
      <c r="C3709" s="192">
        <f t="shared" si="1790"/>
        <v>0</v>
      </c>
      <c r="D3709" s="280">
        <f t="shared" si="1790"/>
        <v>0</v>
      </c>
      <c r="E3709" s="301">
        <f t="shared" si="1790"/>
        <v>0</v>
      </c>
      <c r="F3709" s="105"/>
      <c r="G3709" s="106"/>
      <c r="H3709" s="107">
        <f t="shared" ref="H3709:J3709" si="1791">H3671</f>
        <v>0</v>
      </c>
      <c r="I3709" s="108">
        <f t="shared" si="1791"/>
        <v>0</v>
      </c>
      <c r="J3709" s="108">
        <f t="shared" si="1791"/>
        <v>0</v>
      </c>
      <c r="K3709" s="109">
        <f t="shared" si="1765"/>
        <v>0</v>
      </c>
      <c r="L3709" s="98"/>
    </row>
    <row r="3710" spans="1:12" s="5" customFormat="1" ht="14.1" customHeight="1" x14ac:dyDescent="0.25">
      <c r="A3710" s="104">
        <v>15</v>
      </c>
      <c r="B3710" s="192">
        <f t="shared" ref="B3710:E3710" si="1792">B3672</f>
        <v>0</v>
      </c>
      <c r="C3710" s="192">
        <f t="shared" si="1792"/>
        <v>0</v>
      </c>
      <c r="D3710" s="280">
        <f t="shared" si="1792"/>
        <v>0</v>
      </c>
      <c r="E3710" s="301">
        <f t="shared" si="1792"/>
        <v>0</v>
      </c>
      <c r="F3710" s="105"/>
      <c r="G3710" s="106"/>
      <c r="H3710" s="107">
        <f t="shared" ref="H3710:J3710" si="1793">H3672</f>
        <v>0</v>
      </c>
      <c r="I3710" s="108">
        <f t="shared" si="1793"/>
        <v>0</v>
      </c>
      <c r="J3710" s="108">
        <f t="shared" si="1793"/>
        <v>0</v>
      </c>
      <c r="K3710" s="109">
        <f t="shared" si="1765"/>
        <v>0</v>
      </c>
      <c r="L3710" s="98"/>
    </row>
    <row r="3711" spans="1:12" s="5" customFormat="1" ht="14.1" customHeight="1" x14ac:dyDescent="0.25">
      <c r="A3711" s="104">
        <v>16</v>
      </c>
      <c r="B3711" s="192">
        <f t="shared" ref="B3711:E3711" si="1794">B3673</f>
        <v>0</v>
      </c>
      <c r="C3711" s="192">
        <f t="shared" si="1794"/>
        <v>0</v>
      </c>
      <c r="D3711" s="280">
        <f t="shared" si="1794"/>
        <v>0</v>
      </c>
      <c r="E3711" s="301">
        <f t="shared" si="1794"/>
        <v>0</v>
      </c>
      <c r="F3711" s="105"/>
      <c r="G3711" s="106"/>
      <c r="H3711" s="107">
        <f t="shared" ref="H3711:J3711" si="1795">H3673</f>
        <v>0</v>
      </c>
      <c r="I3711" s="108">
        <f t="shared" si="1795"/>
        <v>0</v>
      </c>
      <c r="J3711" s="108">
        <f t="shared" si="1795"/>
        <v>0</v>
      </c>
      <c r="K3711" s="109">
        <f t="shared" si="1765"/>
        <v>0</v>
      </c>
      <c r="L3711" s="98"/>
    </row>
    <row r="3712" spans="1:12" s="5" customFormat="1" ht="9.9499999999999993" customHeight="1" x14ac:dyDescent="0.25">
      <c r="A3712" s="81"/>
      <c r="B3712" s="215"/>
      <c r="C3712" s="215"/>
      <c r="D3712" s="281"/>
      <c r="E3712" s="303"/>
      <c r="F3712" s="110"/>
      <c r="G3712" s="111"/>
      <c r="H3712" s="112"/>
      <c r="I3712" s="113"/>
      <c r="J3712" s="113"/>
      <c r="K3712" s="114"/>
      <c r="L3712" s="98"/>
    </row>
    <row r="3713" spans="1:12" s="5" customFormat="1" ht="5.0999999999999996" customHeight="1" x14ac:dyDescent="0.25">
      <c r="A3713" s="81"/>
      <c r="B3713" s="216"/>
      <c r="C3713" s="216"/>
      <c r="D3713" s="221"/>
      <c r="E3713" s="304"/>
      <c r="F3713" s="116"/>
      <c r="G3713" s="116"/>
      <c r="H3713" s="116"/>
      <c r="I3713" s="117"/>
      <c r="J3713" s="361"/>
      <c r="K3713" s="362"/>
      <c r="L3713" s="82"/>
    </row>
    <row r="3714" spans="1:12" s="5" customFormat="1" ht="16.5" customHeight="1" x14ac:dyDescent="0.3">
      <c r="A3714" s="81"/>
      <c r="B3714" s="217"/>
      <c r="C3714" s="217"/>
      <c r="D3714" s="263"/>
      <c r="E3714" s="300"/>
      <c r="F3714" s="82"/>
      <c r="G3714" s="82"/>
      <c r="H3714" s="82"/>
      <c r="I3714" s="118" t="s">
        <v>14</v>
      </c>
      <c r="J3714" s="363">
        <f>SUM(K3696:K3711)</f>
        <v>32065950</v>
      </c>
      <c r="K3714" s="364"/>
      <c r="L3714" s="98"/>
    </row>
    <row r="3715" spans="1:12" s="5" customFormat="1" ht="5.0999999999999996" customHeight="1" x14ac:dyDescent="0.3">
      <c r="A3715" s="81"/>
      <c r="B3715" s="217"/>
      <c r="C3715" s="217"/>
      <c r="D3715" s="263"/>
      <c r="E3715" s="300"/>
      <c r="F3715" s="82"/>
      <c r="G3715" s="82"/>
      <c r="H3715" s="82"/>
      <c r="I3715" s="119"/>
      <c r="J3715" s="365"/>
      <c r="K3715" s="365"/>
      <c r="L3715" s="82"/>
    </row>
    <row r="3716" spans="1:12" s="5" customFormat="1" ht="16.5" customHeight="1" x14ac:dyDescent="0.3">
      <c r="A3716" s="81"/>
      <c r="B3716" s="217"/>
      <c r="C3716" s="217"/>
      <c r="D3716" s="263"/>
      <c r="E3716" s="300"/>
      <c r="F3716" s="82"/>
      <c r="G3716" s="82"/>
      <c r="H3716" s="82"/>
      <c r="I3716" s="118" t="s">
        <v>15</v>
      </c>
      <c r="J3716" s="120">
        <f>J3678</f>
        <v>0</v>
      </c>
      <c r="K3716" s="121">
        <f>J3714*J3716</f>
        <v>0</v>
      </c>
      <c r="L3716" s="122"/>
    </row>
    <row r="3717" spans="1:12" s="5" customFormat="1" ht="5.0999999999999996" customHeight="1" x14ac:dyDescent="0.3">
      <c r="A3717" s="81"/>
      <c r="B3717" s="217"/>
      <c r="C3717" s="217"/>
      <c r="D3717" s="263"/>
      <c r="E3717" s="300"/>
      <c r="F3717" s="82"/>
      <c r="G3717" s="82"/>
      <c r="H3717" s="82"/>
      <c r="I3717" s="119"/>
      <c r="J3717" s="362"/>
      <c r="K3717" s="362"/>
      <c r="L3717" s="82"/>
    </row>
    <row r="3718" spans="1:12" s="5" customFormat="1" ht="16.5" customHeight="1" x14ac:dyDescent="0.3">
      <c r="A3718" s="81"/>
      <c r="B3718" s="218" t="s">
        <v>16</v>
      </c>
      <c r="C3718" s="218"/>
      <c r="D3718" s="263"/>
      <c r="E3718" s="300" t="s">
        <v>17</v>
      </c>
      <c r="F3718" s="82"/>
      <c r="G3718" s="82"/>
      <c r="H3718" s="82"/>
      <c r="I3718" s="118" t="s">
        <v>27</v>
      </c>
      <c r="J3718" s="366">
        <f>((J3714/1.11)+(K3716/1.11))*11%</f>
        <v>3177706.7567567565</v>
      </c>
      <c r="K3718" s="367"/>
      <c r="L3718" s="123"/>
    </row>
    <row r="3719" spans="1:12" s="5" customFormat="1" ht="5.0999999999999996" customHeight="1" x14ac:dyDescent="0.3">
      <c r="A3719" s="81"/>
      <c r="B3719" s="217"/>
      <c r="C3719" s="217"/>
      <c r="D3719" s="263"/>
      <c r="E3719" s="300"/>
      <c r="F3719" s="82"/>
      <c r="G3719" s="82"/>
      <c r="H3719" s="82"/>
      <c r="I3719" s="119"/>
      <c r="J3719" s="362"/>
      <c r="K3719" s="362"/>
      <c r="L3719" s="82"/>
    </row>
    <row r="3720" spans="1:12" s="5" customFormat="1" ht="16.5" customHeight="1" x14ac:dyDescent="0.3">
      <c r="A3720" s="81"/>
      <c r="B3720" s="219"/>
      <c r="C3720" s="247"/>
      <c r="D3720" s="263"/>
      <c r="E3720" s="300"/>
      <c r="F3720" s="82"/>
      <c r="G3720" s="82"/>
      <c r="H3720" s="82"/>
      <c r="I3720" s="118" t="s">
        <v>18</v>
      </c>
      <c r="J3720" s="124"/>
      <c r="K3720" s="125">
        <f>J3714-K3716</f>
        <v>32065950</v>
      </c>
      <c r="L3720" s="123"/>
    </row>
    <row r="3721" spans="1:12" s="5" customFormat="1" ht="7.5" customHeight="1" x14ac:dyDescent="0.25">
      <c r="A3721" s="126"/>
      <c r="B3721" s="220"/>
      <c r="C3721" s="220"/>
      <c r="D3721" s="221"/>
      <c r="E3721" s="305"/>
      <c r="F3721" s="319"/>
      <c r="G3721" s="82"/>
      <c r="H3721" s="82"/>
      <c r="I3721" s="128"/>
      <c r="J3721" s="127"/>
      <c r="K3721" s="319"/>
      <c r="L3721" s="116"/>
    </row>
    <row r="3722" spans="1:12" s="5" customFormat="1" ht="13.5" customHeight="1" x14ac:dyDescent="0.25">
      <c r="A3722" s="81"/>
      <c r="B3722" s="221" t="s">
        <v>19</v>
      </c>
      <c r="C3722" s="220"/>
      <c r="D3722" s="221"/>
      <c r="E3722" s="300"/>
      <c r="F3722" s="82"/>
      <c r="G3722" s="82"/>
      <c r="H3722" s="187"/>
      <c r="I3722" s="188" t="s">
        <v>29</v>
      </c>
      <c r="J3722" s="368" t="str">
        <f>J3684</f>
        <v>NOVI / YO</v>
      </c>
      <c r="K3722" s="369"/>
      <c r="L3722" s="82"/>
    </row>
    <row r="3723" spans="1:12" s="5" customFormat="1" ht="13.5" customHeight="1" x14ac:dyDescent="0.25">
      <c r="A3723" s="126"/>
      <c r="B3723" s="222"/>
      <c r="C3723" s="248"/>
      <c r="D3723" s="221"/>
      <c r="E3723" s="300"/>
      <c r="F3723" s="82"/>
      <c r="G3723" s="82"/>
      <c r="H3723" s="187"/>
      <c r="I3723" s="189" t="s">
        <v>28</v>
      </c>
      <c r="J3723" s="368">
        <f>J3685</f>
        <v>0</v>
      </c>
      <c r="K3723" s="369"/>
      <c r="L3723" s="116"/>
    </row>
    <row r="3724" spans="1:12" s="5" customFormat="1" ht="7.5" customHeight="1" x14ac:dyDescent="0.25">
      <c r="A3724" s="126"/>
      <c r="B3724" s="222"/>
      <c r="C3724" s="248"/>
      <c r="D3724" s="221"/>
      <c r="E3724" s="300"/>
      <c r="F3724" s="82"/>
      <c r="G3724" s="82"/>
      <c r="H3724" s="187"/>
      <c r="I3724" s="189"/>
      <c r="J3724" s="191"/>
      <c r="K3724" s="191"/>
      <c r="L3724" s="116"/>
    </row>
    <row r="3725" spans="1:12" ht="7.5" customHeight="1" x14ac:dyDescent="0.25">
      <c r="A3725" s="129"/>
      <c r="B3725" s="223"/>
      <c r="C3725" s="223"/>
      <c r="D3725" s="266"/>
      <c r="E3725" s="306"/>
      <c r="F3725" s="130"/>
      <c r="G3725" s="130"/>
      <c r="H3725" s="130"/>
      <c r="I3725" s="131"/>
      <c r="J3725" s="131"/>
      <c r="K3725" s="130"/>
      <c r="L3725" s="130"/>
    </row>
    <row r="3726" spans="1:12" s="5" customFormat="1" ht="16.5" customHeight="1" x14ac:dyDescent="0.3">
      <c r="A3726" s="132"/>
      <c r="B3726" s="224" t="s">
        <v>0</v>
      </c>
      <c r="C3726" s="249"/>
      <c r="D3726" s="282" t="str">
        <f>D3688</f>
        <v>AM</v>
      </c>
      <c r="E3726" s="317">
        <f>E3650</f>
        <v>22090033</v>
      </c>
      <c r="F3726" s="133"/>
      <c r="G3726" s="134" t="s">
        <v>2</v>
      </c>
      <c r="H3726" s="370" t="str">
        <f>H3688</f>
        <v>LILY JULIAWATI</v>
      </c>
      <c r="I3726" s="370"/>
      <c r="J3726" s="370"/>
      <c r="K3726" s="371"/>
      <c r="L3726" s="135"/>
    </row>
    <row r="3727" spans="1:12" s="5" customFormat="1" ht="7.5" customHeight="1" x14ac:dyDescent="0.3">
      <c r="A3727" s="132"/>
      <c r="B3727" s="225"/>
      <c r="C3727" s="250"/>
      <c r="D3727" s="257"/>
      <c r="E3727" s="308"/>
      <c r="F3727" s="374" t="s">
        <v>3</v>
      </c>
      <c r="G3727" s="136"/>
      <c r="H3727" s="372"/>
      <c r="I3727" s="372"/>
      <c r="J3727" s="372"/>
      <c r="K3727" s="373"/>
      <c r="L3727" s="135"/>
    </row>
    <row r="3728" spans="1:12" s="5" customFormat="1" ht="16.5" customHeight="1" x14ac:dyDescent="0.3">
      <c r="A3728" s="132"/>
      <c r="B3728" s="224" t="s">
        <v>4</v>
      </c>
      <c r="C3728" s="249"/>
      <c r="D3728" s="375">
        <f>D3690</f>
        <v>44831</v>
      </c>
      <c r="E3728" s="376"/>
      <c r="F3728" s="374"/>
      <c r="G3728" s="137"/>
      <c r="H3728" s="377" t="str">
        <f>H3690</f>
        <v>( REJO AGUNG )</v>
      </c>
      <c r="I3728" s="377"/>
      <c r="J3728" s="377"/>
      <c r="K3728" s="378"/>
      <c r="L3728" s="137"/>
    </row>
    <row r="3729" spans="1:12" s="5" customFormat="1" ht="7.5" customHeight="1" x14ac:dyDescent="0.3">
      <c r="A3729" s="132"/>
      <c r="B3729" s="225"/>
      <c r="C3729" s="250"/>
      <c r="D3729" s="257"/>
      <c r="E3729" s="308"/>
      <c r="F3729" s="374"/>
      <c r="G3729" s="137"/>
      <c r="H3729" s="379" t="str">
        <f>H3691</f>
        <v>JOMBANG</v>
      </c>
      <c r="I3729" s="379"/>
      <c r="J3729" s="379"/>
      <c r="K3729" s="380"/>
      <c r="L3729" s="138"/>
    </row>
    <row r="3730" spans="1:12" s="5" customFormat="1" ht="16.5" customHeight="1" x14ac:dyDescent="0.4">
      <c r="A3730" s="132"/>
      <c r="B3730" s="224" t="s">
        <v>5</v>
      </c>
      <c r="C3730" s="249"/>
      <c r="D3730" s="283" t="str">
        <f>D3692</f>
        <v>G 1575</v>
      </c>
      <c r="E3730" s="307"/>
      <c r="F3730" s="139"/>
      <c r="G3730" s="140"/>
      <c r="H3730" s="381"/>
      <c r="I3730" s="381"/>
      <c r="J3730" s="381"/>
      <c r="K3730" s="382"/>
      <c r="L3730" s="138"/>
    </row>
    <row r="3731" spans="1:12" s="5" customFormat="1" ht="7.5" customHeight="1" x14ac:dyDescent="0.45">
      <c r="A3731" s="132"/>
      <c r="B3731" s="226"/>
      <c r="C3731" s="251"/>
      <c r="D3731" s="267"/>
      <c r="E3731" s="309"/>
      <c r="F3731" s="141"/>
      <c r="G3731" s="133"/>
      <c r="H3731" s="133"/>
      <c r="I3731" s="142"/>
      <c r="J3731" s="142"/>
      <c r="K3731" s="143"/>
      <c r="L3731" s="133"/>
    </row>
    <row r="3732" spans="1:12" s="5" customFormat="1" ht="14.25" thickBot="1" x14ac:dyDescent="0.3">
      <c r="A3732" s="132"/>
      <c r="B3732" s="227" t="s">
        <v>6</v>
      </c>
      <c r="C3732" s="227" t="s">
        <v>7</v>
      </c>
      <c r="D3732" s="284" t="s">
        <v>8</v>
      </c>
      <c r="E3732" s="268"/>
      <c r="F3732" s="145" t="s">
        <v>9</v>
      </c>
      <c r="G3732" s="146"/>
      <c r="H3732" s="144" t="s">
        <v>10</v>
      </c>
      <c r="I3732" s="147" t="s">
        <v>11</v>
      </c>
      <c r="J3732" s="147" t="s">
        <v>12</v>
      </c>
      <c r="K3732" s="148" t="s">
        <v>13</v>
      </c>
      <c r="L3732" s="149"/>
    </row>
    <row r="3733" spans="1:12" s="5" customFormat="1" ht="9.9499999999999993" customHeight="1" thickTop="1" x14ac:dyDescent="0.25">
      <c r="A3733" s="132"/>
      <c r="B3733" s="228"/>
      <c r="C3733" s="252"/>
      <c r="D3733" s="285"/>
      <c r="E3733" s="269"/>
      <c r="F3733" s="151"/>
      <c r="G3733" s="152"/>
      <c r="H3733" s="150"/>
      <c r="I3733" s="153"/>
      <c r="J3733" s="153"/>
      <c r="K3733" s="154"/>
      <c r="L3733" s="149"/>
    </row>
    <row r="3734" spans="1:12" s="5" customFormat="1" ht="14.1" customHeight="1" x14ac:dyDescent="0.25">
      <c r="A3734" s="155">
        <v>1</v>
      </c>
      <c r="B3734" s="193">
        <f t="shared" ref="B3734:D3734" si="1796">B3696</f>
        <v>120</v>
      </c>
      <c r="C3734" s="193" t="str">
        <f t="shared" si="1796"/>
        <v>PC</v>
      </c>
      <c r="D3734" s="286">
        <f t="shared" si="1796"/>
        <v>1</v>
      </c>
      <c r="E3734" s="310" t="str">
        <f>E3658</f>
        <v>CALCULATOR JOYKO CC-15A</v>
      </c>
      <c r="F3734" s="156"/>
      <c r="G3734" s="157"/>
      <c r="H3734" s="158">
        <f t="shared" ref="H3734:J3734" si="1797">H3696</f>
        <v>47000</v>
      </c>
      <c r="I3734" s="159">
        <f t="shared" si="1797"/>
        <v>0.125</v>
      </c>
      <c r="J3734" s="159">
        <f t="shared" si="1797"/>
        <v>0</v>
      </c>
      <c r="K3734" s="160">
        <f t="shared" ref="K3734:K3749" si="1798">(B3734*H3734-((B3734*H3734)*I3734))-((B3734*H3734-((B3734*H3734)*I3734))*J3734)</f>
        <v>4935000</v>
      </c>
      <c r="L3734" s="149"/>
    </row>
    <row r="3735" spans="1:12" s="5" customFormat="1" ht="14.1" customHeight="1" x14ac:dyDescent="0.25">
      <c r="A3735" s="155">
        <v>2</v>
      </c>
      <c r="B3735" s="193">
        <f t="shared" ref="B3735:D3735" si="1799">B3697</f>
        <v>20</v>
      </c>
      <c r="C3735" s="193" t="str">
        <f t="shared" si="1799"/>
        <v>PC</v>
      </c>
      <c r="D3735" s="286">
        <f t="shared" si="1799"/>
        <v>1</v>
      </c>
      <c r="E3735" s="310" t="str">
        <f t="shared" ref="E3735:E3749" si="1800">E3659</f>
        <v>MESIN LABEL HARGA JOYKO MX-5500M (8 DIGITS, 1 LINE)</v>
      </c>
      <c r="F3735" s="156"/>
      <c r="G3735" s="157"/>
      <c r="H3735" s="158">
        <f t="shared" ref="H3735:J3735" si="1801">H3697</f>
        <v>40500</v>
      </c>
      <c r="I3735" s="159">
        <f t="shared" si="1801"/>
        <v>0.125</v>
      </c>
      <c r="J3735" s="159">
        <f t="shared" si="1801"/>
        <v>0</v>
      </c>
      <c r="K3735" s="160">
        <f t="shared" si="1798"/>
        <v>708750</v>
      </c>
      <c r="L3735" s="149"/>
    </row>
    <row r="3736" spans="1:12" s="5" customFormat="1" ht="14.1" customHeight="1" x14ac:dyDescent="0.25">
      <c r="A3736" s="155">
        <v>3</v>
      </c>
      <c r="B3736" s="193">
        <f t="shared" ref="B3736:D3736" si="1802">B3698</f>
        <v>24</v>
      </c>
      <c r="C3736" s="193" t="str">
        <f t="shared" si="1802"/>
        <v>PC</v>
      </c>
      <c r="D3736" s="286">
        <f t="shared" si="1802"/>
        <v>1</v>
      </c>
      <c r="E3736" s="310" t="str">
        <f t="shared" si="1800"/>
        <v>JANGKA (MATH SET) JOYKO MS-25</v>
      </c>
      <c r="F3736" s="156"/>
      <c r="G3736" s="157"/>
      <c r="H3736" s="158">
        <f t="shared" ref="H3736:J3736" si="1803">H3698</f>
        <v>88200</v>
      </c>
      <c r="I3736" s="159">
        <f t="shared" si="1803"/>
        <v>0.125</v>
      </c>
      <c r="J3736" s="159">
        <f t="shared" si="1803"/>
        <v>0</v>
      </c>
      <c r="K3736" s="160">
        <f t="shared" si="1798"/>
        <v>1852200</v>
      </c>
      <c r="L3736" s="149"/>
    </row>
    <row r="3737" spans="1:12" s="5" customFormat="1" ht="14.1" customHeight="1" x14ac:dyDescent="0.25">
      <c r="A3737" s="155">
        <v>4</v>
      </c>
      <c r="B3737" s="193">
        <f t="shared" ref="B3737:D3737" si="1804">B3699</f>
        <v>720</v>
      </c>
      <c r="C3737" s="193" t="str">
        <f t="shared" si="1804"/>
        <v>LS</v>
      </c>
      <c r="D3737" s="286">
        <f t="shared" si="1804"/>
        <v>5</v>
      </c>
      <c r="E3737" s="310" t="str">
        <f t="shared" si="1800"/>
        <v>GEL PEN KENKO HI-TECH-H 0.28 MM</v>
      </c>
      <c r="F3737" s="156"/>
      <c r="G3737" s="157"/>
      <c r="H3737" s="158">
        <f t="shared" ref="H3737:J3737" si="1805">H3699</f>
        <v>39000</v>
      </c>
      <c r="I3737" s="159">
        <f t="shared" si="1805"/>
        <v>0.125</v>
      </c>
      <c r="J3737" s="159">
        <f t="shared" si="1805"/>
        <v>0</v>
      </c>
      <c r="K3737" s="160">
        <f t="shared" si="1798"/>
        <v>24570000</v>
      </c>
      <c r="L3737" s="149"/>
    </row>
    <row r="3738" spans="1:12" s="5" customFormat="1" ht="14.1" customHeight="1" x14ac:dyDescent="0.25">
      <c r="A3738" s="155">
        <v>5</v>
      </c>
      <c r="B3738" s="193">
        <f t="shared" ref="B3738:D3738" si="1806">B3700</f>
        <v>0</v>
      </c>
      <c r="C3738" s="193">
        <f t="shared" si="1806"/>
        <v>0</v>
      </c>
      <c r="D3738" s="286">
        <f t="shared" si="1806"/>
        <v>0</v>
      </c>
      <c r="E3738" s="310">
        <f t="shared" si="1800"/>
        <v>0</v>
      </c>
      <c r="F3738" s="156"/>
      <c r="G3738" s="157"/>
      <c r="H3738" s="158">
        <f t="shared" ref="H3738:J3738" si="1807">H3700</f>
        <v>0</v>
      </c>
      <c r="I3738" s="159">
        <f t="shared" si="1807"/>
        <v>0</v>
      </c>
      <c r="J3738" s="159">
        <f t="shared" si="1807"/>
        <v>0</v>
      </c>
      <c r="K3738" s="160">
        <f t="shared" si="1798"/>
        <v>0</v>
      </c>
      <c r="L3738" s="149"/>
    </row>
    <row r="3739" spans="1:12" s="5" customFormat="1" ht="14.1" customHeight="1" x14ac:dyDescent="0.25">
      <c r="A3739" s="155">
        <v>6</v>
      </c>
      <c r="B3739" s="193">
        <f t="shared" ref="B3739:D3739" si="1808">B3701</f>
        <v>0</v>
      </c>
      <c r="C3739" s="193">
        <f t="shared" si="1808"/>
        <v>0</v>
      </c>
      <c r="D3739" s="286">
        <f t="shared" si="1808"/>
        <v>0</v>
      </c>
      <c r="E3739" s="310">
        <f t="shared" si="1800"/>
        <v>0</v>
      </c>
      <c r="F3739" s="156"/>
      <c r="G3739" s="157"/>
      <c r="H3739" s="158">
        <f t="shared" ref="H3739:J3739" si="1809">H3701</f>
        <v>0</v>
      </c>
      <c r="I3739" s="159">
        <f t="shared" si="1809"/>
        <v>0</v>
      </c>
      <c r="J3739" s="159">
        <f t="shared" si="1809"/>
        <v>0</v>
      </c>
      <c r="K3739" s="160">
        <f t="shared" si="1798"/>
        <v>0</v>
      </c>
      <c r="L3739" s="149"/>
    </row>
    <row r="3740" spans="1:12" s="5" customFormat="1" ht="14.1" customHeight="1" x14ac:dyDescent="0.25">
      <c r="A3740" s="155">
        <v>7</v>
      </c>
      <c r="B3740" s="193">
        <f t="shared" ref="B3740:D3740" si="1810">B3702</f>
        <v>0</v>
      </c>
      <c r="C3740" s="193">
        <f t="shared" si="1810"/>
        <v>0</v>
      </c>
      <c r="D3740" s="286">
        <f t="shared" si="1810"/>
        <v>0</v>
      </c>
      <c r="E3740" s="310">
        <f t="shared" si="1800"/>
        <v>0</v>
      </c>
      <c r="F3740" s="156"/>
      <c r="G3740" s="157"/>
      <c r="H3740" s="158">
        <f t="shared" ref="H3740:J3740" si="1811">H3702</f>
        <v>0</v>
      </c>
      <c r="I3740" s="159">
        <f t="shared" si="1811"/>
        <v>0</v>
      </c>
      <c r="J3740" s="159">
        <f t="shared" si="1811"/>
        <v>0</v>
      </c>
      <c r="K3740" s="160">
        <f t="shared" si="1798"/>
        <v>0</v>
      </c>
      <c r="L3740" s="149"/>
    </row>
    <row r="3741" spans="1:12" s="5" customFormat="1" ht="14.1" customHeight="1" x14ac:dyDescent="0.25">
      <c r="A3741" s="155">
        <v>8</v>
      </c>
      <c r="B3741" s="193">
        <f t="shared" ref="B3741:D3741" si="1812">B3703</f>
        <v>0</v>
      </c>
      <c r="C3741" s="193">
        <f t="shared" si="1812"/>
        <v>0</v>
      </c>
      <c r="D3741" s="286">
        <f t="shared" si="1812"/>
        <v>0</v>
      </c>
      <c r="E3741" s="310">
        <f t="shared" si="1800"/>
        <v>0</v>
      </c>
      <c r="F3741" s="156"/>
      <c r="G3741" s="157"/>
      <c r="H3741" s="158">
        <f t="shared" ref="H3741:J3741" si="1813">H3703</f>
        <v>0</v>
      </c>
      <c r="I3741" s="159">
        <f t="shared" si="1813"/>
        <v>0</v>
      </c>
      <c r="J3741" s="159">
        <f t="shared" si="1813"/>
        <v>0</v>
      </c>
      <c r="K3741" s="160">
        <f t="shared" si="1798"/>
        <v>0</v>
      </c>
      <c r="L3741" s="149"/>
    </row>
    <row r="3742" spans="1:12" s="5" customFormat="1" ht="14.1" customHeight="1" x14ac:dyDescent="0.25">
      <c r="A3742" s="155">
        <v>9</v>
      </c>
      <c r="B3742" s="193">
        <f t="shared" ref="B3742:D3742" si="1814">B3704</f>
        <v>0</v>
      </c>
      <c r="C3742" s="193">
        <f t="shared" si="1814"/>
        <v>0</v>
      </c>
      <c r="D3742" s="286">
        <f t="shared" si="1814"/>
        <v>0</v>
      </c>
      <c r="E3742" s="310">
        <f t="shared" si="1800"/>
        <v>0</v>
      </c>
      <c r="F3742" s="156"/>
      <c r="G3742" s="157"/>
      <c r="H3742" s="158">
        <f t="shared" ref="H3742:J3742" si="1815">H3704</f>
        <v>0</v>
      </c>
      <c r="I3742" s="159">
        <f t="shared" si="1815"/>
        <v>0</v>
      </c>
      <c r="J3742" s="159">
        <f t="shared" si="1815"/>
        <v>0</v>
      </c>
      <c r="K3742" s="160">
        <f t="shared" si="1798"/>
        <v>0</v>
      </c>
      <c r="L3742" s="149"/>
    </row>
    <row r="3743" spans="1:12" s="5" customFormat="1" ht="14.1" customHeight="1" x14ac:dyDescent="0.25">
      <c r="A3743" s="155">
        <v>10</v>
      </c>
      <c r="B3743" s="193">
        <f t="shared" ref="B3743:D3743" si="1816">B3705</f>
        <v>0</v>
      </c>
      <c r="C3743" s="193">
        <f t="shared" si="1816"/>
        <v>0</v>
      </c>
      <c r="D3743" s="286">
        <f t="shared" si="1816"/>
        <v>0</v>
      </c>
      <c r="E3743" s="310">
        <f t="shared" si="1800"/>
        <v>0</v>
      </c>
      <c r="F3743" s="156"/>
      <c r="G3743" s="157"/>
      <c r="H3743" s="158">
        <f t="shared" ref="H3743:J3743" si="1817">H3705</f>
        <v>0</v>
      </c>
      <c r="I3743" s="159">
        <f t="shared" si="1817"/>
        <v>0</v>
      </c>
      <c r="J3743" s="159">
        <f t="shared" si="1817"/>
        <v>0</v>
      </c>
      <c r="K3743" s="160">
        <f t="shared" si="1798"/>
        <v>0</v>
      </c>
      <c r="L3743" s="149"/>
    </row>
    <row r="3744" spans="1:12" s="5" customFormat="1" ht="14.1" customHeight="1" x14ac:dyDescent="0.25">
      <c r="A3744" s="155">
        <v>11</v>
      </c>
      <c r="B3744" s="193">
        <f t="shared" ref="B3744:D3744" si="1818">B3706</f>
        <v>0</v>
      </c>
      <c r="C3744" s="193">
        <f t="shared" si="1818"/>
        <v>0</v>
      </c>
      <c r="D3744" s="286">
        <f t="shared" si="1818"/>
        <v>0</v>
      </c>
      <c r="E3744" s="310">
        <f t="shared" si="1800"/>
        <v>0</v>
      </c>
      <c r="F3744" s="156"/>
      <c r="G3744" s="157"/>
      <c r="H3744" s="158">
        <f t="shared" ref="H3744:J3744" si="1819">H3706</f>
        <v>0</v>
      </c>
      <c r="I3744" s="159">
        <f t="shared" si="1819"/>
        <v>0</v>
      </c>
      <c r="J3744" s="159">
        <f t="shared" si="1819"/>
        <v>0</v>
      </c>
      <c r="K3744" s="160">
        <f t="shared" si="1798"/>
        <v>0</v>
      </c>
      <c r="L3744" s="149"/>
    </row>
    <row r="3745" spans="1:12" s="5" customFormat="1" ht="14.1" customHeight="1" x14ac:dyDescent="0.25">
      <c r="A3745" s="155">
        <v>12</v>
      </c>
      <c r="B3745" s="193">
        <f t="shared" ref="B3745:D3745" si="1820">B3707</f>
        <v>0</v>
      </c>
      <c r="C3745" s="193">
        <f t="shared" si="1820"/>
        <v>0</v>
      </c>
      <c r="D3745" s="286">
        <f t="shared" si="1820"/>
        <v>0</v>
      </c>
      <c r="E3745" s="310">
        <f t="shared" si="1800"/>
        <v>0</v>
      </c>
      <c r="F3745" s="156"/>
      <c r="G3745" s="157"/>
      <c r="H3745" s="158">
        <f t="shared" ref="H3745:J3745" si="1821">H3707</f>
        <v>0</v>
      </c>
      <c r="I3745" s="159">
        <f t="shared" si="1821"/>
        <v>0</v>
      </c>
      <c r="J3745" s="159">
        <f t="shared" si="1821"/>
        <v>0</v>
      </c>
      <c r="K3745" s="160">
        <f t="shared" si="1798"/>
        <v>0</v>
      </c>
      <c r="L3745" s="149"/>
    </row>
    <row r="3746" spans="1:12" s="5" customFormat="1" ht="14.1" customHeight="1" x14ac:dyDescent="0.25">
      <c r="A3746" s="155">
        <v>13</v>
      </c>
      <c r="B3746" s="193">
        <f t="shared" ref="B3746:D3746" si="1822">B3708</f>
        <v>0</v>
      </c>
      <c r="C3746" s="193">
        <f t="shared" si="1822"/>
        <v>0</v>
      </c>
      <c r="D3746" s="286">
        <f t="shared" si="1822"/>
        <v>0</v>
      </c>
      <c r="E3746" s="310">
        <f t="shared" si="1800"/>
        <v>0</v>
      </c>
      <c r="F3746" s="156"/>
      <c r="G3746" s="157"/>
      <c r="H3746" s="158">
        <f t="shared" ref="H3746:J3746" si="1823">H3708</f>
        <v>0</v>
      </c>
      <c r="I3746" s="159">
        <f t="shared" si="1823"/>
        <v>0</v>
      </c>
      <c r="J3746" s="159">
        <f t="shared" si="1823"/>
        <v>0</v>
      </c>
      <c r="K3746" s="160">
        <f t="shared" si="1798"/>
        <v>0</v>
      </c>
      <c r="L3746" s="149"/>
    </row>
    <row r="3747" spans="1:12" s="5" customFormat="1" ht="14.1" customHeight="1" x14ac:dyDescent="0.25">
      <c r="A3747" s="155">
        <v>14</v>
      </c>
      <c r="B3747" s="193">
        <f t="shared" ref="B3747:D3747" si="1824">B3709</f>
        <v>0</v>
      </c>
      <c r="C3747" s="193">
        <f t="shared" si="1824"/>
        <v>0</v>
      </c>
      <c r="D3747" s="286">
        <f t="shared" si="1824"/>
        <v>0</v>
      </c>
      <c r="E3747" s="310">
        <f t="shared" si="1800"/>
        <v>0</v>
      </c>
      <c r="F3747" s="156"/>
      <c r="G3747" s="157"/>
      <c r="H3747" s="158">
        <f t="shared" ref="H3747:J3747" si="1825">H3709</f>
        <v>0</v>
      </c>
      <c r="I3747" s="159">
        <f t="shared" si="1825"/>
        <v>0</v>
      </c>
      <c r="J3747" s="159">
        <f t="shared" si="1825"/>
        <v>0</v>
      </c>
      <c r="K3747" s="160">
        <f t="shared" si="1798"/>
        <v>0</v>
      </c>
      <c r="L3747" s="149"/>
    </row>
    <row r="3748" spans="1:12" s="5" customFormat="1" ht="14.1" customHeight="1" x14ac:dyDescent="0.25">
      <c r="A3748" s="155">
        <v>15</v>
      </c>
      <c r="B3748" s="193">
        <f t="shared" ref="B3748:D3748" si="1826">B3710</f>
        <v>0</v>
      </c>
      <c r="C3748" s="193">
        <f t="shared" si="1826"/>
        <v>0</v>
      </c>
      <c r="D3748" s="286">
        <f t="shared" si="1826"/>
        <v>0</v>
      </c>
      <c r="E3748" s="310">
        <f t="shared" si="1800"/>
        <v>0</v>
      </c>
      <c r="F3748" s="156"/>
      <c r="G3748" s="157"/>
      <c r="H3748" s="158">
        <f t="shared" ref="H3748:J3748" si="1827">H3710</f>
        <v>0</v>
      </c>
      <c r="I3748" s="159">
        <f t="shared" si="1827"/>
        <v>0</v>
      </c>
      <c r="J3748" s="159">
        <f t="shared" si="1827"/>
        <v>0</v>
      </c>
      <c r="K3748" s="160">
        <f t="shared" si="1798"/>
        <v>0</v>
      </c>
      <c r="L3748" s="149"/>
    </row>
    <row r="3749" spans="1:12" s="5" customFormat="1" ht="14.1" customHeight="1" x14ac:dyDescent="0.25">
      <c r="A3749" s="155">
        <v>16</v>
      </c>
      <c r="B3749" s="193">
        <f t="shared" ref="B3749:D3749" si="1828">B3711</f>
        <v>0</v>
      </c>
      <c r="C3749" s="193">
        <f t="shared" si="1828"/>
        <v>0</v>
      </c>
      <c r="D3749" s="286">
        <f t="shared" si="1828"/>
        <v>0</v>
      </c>
      <c r="E3749" s="310">
        <f t="shared" si="1800"/>
        <v>0</v>
      </c>
      <c r="F3749" s="156"/>
      <c r="G3749" s="157"/>
      <c r="H3749" s="158">
        <f t="shared" ref="H3749:J3749" si="1829">H3711</f>
        <v>0</v>
      </c>
      <c r="I3749" s="159">
        <f t="shared" si="1829"/>
        <v>0</v>
      </c>
      <c r="J3749" s="159">
        <f t="shared" si="1829"/>
        <v>0</v>
      </c>
      <c r="K3749" s="160">
        <f t="shared" si="1798"/>
        <v>0</v>
      </c>
      <c r="L3749" s="149"/>
    </row>
    <row r="3750" spans="1:12" s="5" customFormat="1" ht="9.9499999999999993" customHeight="1" x14ac:dyDescent="0.25">
      <c r="A3750" s="132"/>
      <c r="B3750" s="229"/>
      <c r="C3750" s="229"/>
      <c r="D3750" s="287"/>
      <c r="E3750" s="312"/>
      <c r="F3750" s="161"/>
      <c r="G3750" s="162"/>
      <c r="H3750" s="163"/>
      <c r="I3750" s="164"/>
      <c r="J3750" s="164"/>
      <c r="K3750" s="165"/>
      <c r="L3750" s="149"/>
    </row>
    <row r="3751" spans="1:12" s="5" customFormat="1" ht="5.0999999999999996" customHeight="1" x14ac:dyDescent="0.25">
      <c r="A3751" s="132"/>
      <c r="B3751" s="230"/>
      <c r="C3751" s="230"/>
      <c r="D3751" s="235"/>
      <c r="E3751" s="313"/>
      <c r="F3751" s="167"/>
      <c r="G3751" s="167"/>
      <c r="H3751" s="167"/>
      <c r="I3751" s="168"/>
      <c r="J3751" s="383"/>
      <c r="K3751" s="358"/>
      <c r="L3751" s="133"/>
    </row>
    <row r="3752" spans="1:12" s="5" customFormat="1" ht="16.5" customHeight="1" x14ac:dyDescent="0.3">
      <c r="A3752" s="132"/>
      <c r="B3752" s="231"/>
      <c r="C3752" s="231"/>
      <c r="D3752" s="267"/>
      <c r="E3752" s="309"/>
      <c r="F3752" s="133"/>
      <c r="G3752" s="133"/>
      <c r="H3752" s="133"/>
      <c r="I3752" s="169" t="s">
        <v>14</v>
      </c>
      <c r="J3752" s="384">
        <f>SUM(K3734:K3749)</f>
        <v>32065950</v>
      </c>
      <c r="K3752" s="385"/>
      <c r="L3752" s="149"/>
    </row>
    <row r="3753" spans="1:12" s="5" customFormat="1" ht="5.0999999999999996" customHeight="1" x14ac:dyDescent="0.3">
      <c r="A3753" s="132"/>
      <c r="B3753" s="231"/>
      <c r="C3753" s="231"/>
      <c r="D3753" s="267"/>
      <c r="E3753" s="309"/>
      <c r="F3753" s="133"/>
      <c r="G3753" s="133"/>
      <c r="H3753" s="133"/>
      <c r="I3753" s="170"/>
      <c r="J3753" s="386"/>
      <c r="K3753" s="386"/>
      <c r="L3753" s="133"/>
    </row>
    <row r="3754" spans="1:12" s="5" customFormat="1" ht="16.5" customHeight="1" x14ac:dyDescent="0.3">
      <c r="A3754" s="132"/>
      <c r="B3754" s="231"/>
      <c r="C3754" s="231"/>
      <c r="D3754" s="267"/>
      <c r="E3754" s="309"/>
      <c r="F3754" s="133"/>
      <c r="G3754" s="133"/>
      <c r="H3754" s="133"/>
      <c r="I3754" s="169" t="s">
        <v>15</v>
      </c>
      <c r="J3754" s="171">
        <f>J3716</f>
        <v>0</v>
      </c>
      <c r="K3754" s="172">
        <f>J3752*J3754</f>
        <v>0</v>
      </c>
      <c r="L3754" s="173"/>
    </row>
    <row r="3755" spans="1:12" s="5" customFormat="1" ht="5.0999999999999996" customHeight="1" x14ac:dyDescent="0.3">
      <c r="A3755" s="132"/>
      <c r="B3755" s="231"/>
      <c r="C3755" s="231"/>
      <c r="D3755" s="267"/>
      <c r="E3755" s="309"/>
      <c r="F3755" s="133"/>
      <c r="G3755" s="133"/>
      <c r="H3755" s="133"/>
      <c r="I3755" s="170"/>
      <c r="J3755" s="358"/>
      <c r="K3755" s="358"/>
      <c r="L3755" s="133"/>
    </row>
    <row r="3756" spans="1:12" s="5" customFormat="1" ht="16.5" customHeight="1" x14ac:dyDescent="0.3">
      <c r="A3756" s="132"/>
      <c r="B3756" s="232" t="s">
        <v>16</v>
      </c>
      <c r="C3756" s="232"/>
      <c r="D3756" s="267"/>
      <c r="E3756" s="309" t="s">
        <v>17</v>
      </c>
      <c r="F3756" s="133"/>
      <c r="G3756" s="133"/>
      <c r="H3756" s="133"/>
      <c r="I3756" s="169" t="s">
        <v>27</v>
      </c>
      <c r="J3756" s="356">
        <f>((J3752/1.11)+(K3754/1.11))*11%</f>
        <v>3177706.7567567565</v>
      </c>
      <c r="K3756" s="357"/>
      <c r="L3756" s="174"/>
    </row>
    <row r="3757" spans="1:12" s="5" customFormat="1" ht="5.0999999999999996" customHeight="1" x14ac:dyDescent="0.3">
      <c r="A3757" s="132"/>
      <c r="B3757" s="231"/>
      <c r="C3757" s="231"/>
      <c r="D3757" s="267"/>
      <c r="E3757" s="309"/>
      <c r="F3757" s="133"/>
      <c r="G3757" s="133"/>
      <c r="H3757" s="133"/>
      <c r="I3757" s="170"/>
      <c r="J3757" s="358"/>
      <c r="K3757" s="358"/>
      <c r="L3757" s="133"/>
    </row>
    <row r="3758" spans="1:12" s="5" customFormat="1" ht="16.5" customHeight="1" x14ac:dyDescent="0.3">
      <c r="A3758" s="132"/>
      <c r="B3758" s="233"/>
      <c r="C3758" s="253"/>
      <c r="D3758" s="267"/>
      <c r="E3758" s="309"/>
      <c r="F3758" s="133"/>
      <c r="G3758" s="133"/>
      <c r="H3758" s="133"/>
      <c r="I3758" s="169" t="s">
        <v>18</v>
      </c>
      <c r="J3758" s="175"/>
      <c r="K3758" s="176">
        <f>J3752-K3754</f>
        <v>32065950</v>
      </c>
      <c r="L3758" s="174"/>
    </row>
    <row r="3759" spans="1:12" s="5" customFormat="1" ht="7.5" customHeight="1" x14ac:dyDescent="0.25">
      <c r="A3759" s="177"/>
      <c r="B3759" s="234"/>
      <c r="C3759" s="234"/>
      <c r="D3759" s="235"/>
      <c r="E3759" s="314"/>
      <c r="F3759" s="318"/>
      <c r="G3759" s="133"/>
      <c r="H3759" s="133"/>
      <c r="I3759" s="179"/>
      <c r="J3759" s="178"/>
      <c r="K3759" s="318"/>
      <c r="L3759" s="167"/>
    </row>
    <row r="3760" spans="1:12" s="5" customFormat="1" ht="13.5" customHeight="1" x14ac:dyDescent="0.25">
      <c r="A3760" s="132"/>
      <c r="B3760" s="235" t="s">
        <v>19</v>
      </c>
      <c r="C3760" s="234"/>
      <c r="D3760" s="235"/>
      <c r="E3760" s="309"/>
      <c r="F3760" s="133"/>
      <c r="G3760" s="133"/>
      <c r="H3760" s="184"/>
      <c r="I3760" s="185" t="s">
        <v>29</v>
      </c>
      <c r="J3760" s="359" t="str">
        <f>J3722</f>
        <v>NOVI / YO</v>
      </c>
      <c r="K3760" s="360"/>
      <c r="L3760" s="133"/>
    </row>
    <row r="3761" spans="1:12" s="5" customFormat="1" ht="13.5" customHeight="1" x14ac:dyDescent="0.25">
      <c r="A3761" s="177"/>
      <c r="B3761" s="236"/>
      <c r="C3761" s="254"/>
      <c r="D3761" s="235"/>
      <c r="E3761" s="309"/>
      <c r="F3761" s="133"/>
      <c r="G3761" s="133"/>
      <c r="H3761" s="184"/>
      <c r="I3761" s="186" t="s">
        <v>28</v>
      </c>
      <c r="J3761" s="359">
        <f>J3723</f>
        <v>0</v>
      </c>
      <c r="K3761" s="360"/>
      <c r="L3761" s="167"/>
    </row>
    <row r="3762" spans="1:12" s="5" customFormat="1" ht="7.5" customHeight="1" x14ac:dyDescent="0.25">
      <c r="A3762" s="177"/>
      <c r="B3762" s="236"/>
      <c r="C3762" s="254"/>
      <c r="D3762" s="235"/>
      <c r="E3762" s="309"/>
      <c r="F3762" s="133"/>
      <c r="G3762" s="133"/>
      <c r="H3762" s="184"/>
      <c r="I3762" s="186"/>
      <c r="J3762" s="190"/>
      <c r="K3762" s="190"/>
      <c r="L3762" s="167"/>
    </row>
    <row r="3763" spans="1:12" ht="7.5" customHeight="1" x14ac:dyDescent="0.25">
      <c r="A3763" s="1"/>
      <c r="I3763" s="3"/>
      <c r="J3763" s="3"/>
    </row>
    <row r="3764" spans="1:12" s="5" customFormat="1" ht="16.5" customHeight="1" x14ac:dyDescent="0.3">
      <c r="A3764" s="4"/>
      <c r="B3764" s="195" t="s">
        <v>0</v>
      </c>
      <c r="C3764" s="237"/>
      <c r="D3764" s="270" t="s">
        <v>1</v>
      </c>
      <c r="E3764" s="315">
        <f>E3650+1</f>
        <v>22090034</v>
      </c>
      <c r="G3764" s="6" t="s">
        <v>2</v>
      </c>
      <c r="H3764" s="387" t="s">
        <v>128</v>
      </c>
      <c r="I3764" s="387"/>
      <c r="J3764" s="387"/>
      <c r="K3764" s="388"/>
      <c r="L3764" s="7"/>
    </row>
    <row r="3765" spans="1:12" s="5" customFormat="1" ht="7.5" customHeight="1" x14ac:dyDescent="0.3">
      <c r="A3765" s="4"/>
      <c r="B3765" s="196"/>
      <c r="C3765" s="238"/>
      <c r="D3765" s="255"/>
      <c r="E3765" s="290"/>
      <c r="F3765" s="391" t="s">
        <v>3</v>
      </c>
      <c r="G3765" s="8"/>
      <c r="H3765" s="389"/>
      <c r="I3765" s="389"/>
      <c r="J3765" s="389"/>
      <c r="K3765" s="390"/>
      <c r="L3765" s="7"/>
    </row>
    <row r="3766" spans="1:12" s="5" customFormat="1" ht="16.5" customHeight="1" x14ac:dyDescent="0.3">
      <c r="A3766" s="4"/>
      <c r="B3766" s="195" t="s">
        <v>4</v>
      </c>
      <c r="C3766" s="237"/>
      <c r="D3766" s="392">
        <v>44832</v>
      </c>
      <c r="E3766" s="393"/>
      <c r="F3766" s="391"/>
      <c r="G3766" s="9"/>
      <c r="H3766" s="394" t="s">
        <v>100</v>
      </c>
      <c r="I3766" s="394"/>
      <c r="J3766" s="394"/>
      <c r="K3766" s="395"/>
      <c r="L3766" s="9"/>
    </row>
    <row r="3767" spans="1:12" s="5" customFormat="1" ht="7.5" customHeight="1" x14ac:dyDescent="0.3">
      <c r="A3767" s="4"/>
      <c r="B3767" s="196"/>
      <c r="C3767" s="238"/>
      <c r="D3767" s="255"/>
      <c r="E3767" s="290"/>
      <c r="F3767" s="391"/>
      <c r="G3767" s="9"/>
      <c r="H3767" s="396" t="s">
        <v>129</v>
      </c>
      <c r="I3767" s="396"/>
      <c r="J3767" s="396"/>
      <c r="K3767" s="397"/>
      <c r="L3767" s="10"/>
    </row>
    <row r="3768" spans="1:12" s="5" customFormat="1" ht="16.5" customHeight="1" x14ac:dyDescent="0.4">
      <c r="A3768" s="4"/>
      <c r="B3768" s="195" t="s">
        <v>5</v>
      </c>
      <c r="C3768" s="237"/>
      <c r="D3768" s="271" t="s">
        <v>182</v>
      </c>
      <c r="E3768" s="289"/>
      <c r="F3768" s="11"/>
      <c r="G3768" s="12"/>
      <c r="H3768" s="398"/>
      <c r="I3768" s="398"/>
      <c r="J3768" s="398"/>
      <c r="K3768" s="399"/>
      <c r="L3768" s="10"/>
    </row>
    <row r="3769" spans="1:12" s="5" customFormat="1" ht="7.5" customHeight="1" x14ac:dyDescent="0.45">
      <c r="A3769" s="4"/>
      <c r="B3769" s="197"/>
      <c r="C3769" s="239"/>
      <c r="D3769" s="259"/>
      <c r="E3769" s="291"/>
      <c r="F3769" s="13"/>
      <c r="I3769" s="14"/>
      <c r="J3769" s="14"/>
      <c r="K3769" s="15"/>
    </row>
    <row r="3770" spans="1:12" s="5" customFormat="1" ht="14.25" thickBot="1" x14ac:dyDescent="0.3">
      <c r="A3770" s="4"/>
      <c r="B3770" s="198" t="s">
        <v>6</v>
      </c>
      <c r="C3770" s="198" t="s">
        <v>7</v>
      </c>
      <c r="D3770" s="272" t="s">
        <v>8</v>
      </c>
      <c r="E3770" s="260"/>
      <c r="F3770" s="17" t="s">
        <v>9</v>
      </c>
      <c r="G3770" s="18"/>
      <c r="H3770" s="16" t="s">
        <v>10</v>
      </c>
      <c r="I3770" s="19" t="s">
        <v>11</v>
      </c>
      <c r="J3770" s="19" t="s">
        <v>12</v>
      </c>
      <c r="K3770" s="20" t="s">
        <v>13</v>
      </c>
      <c r="L3770" s="21"/>
    </row>
    <row r="3771" spans="1:12" s="5" customFormat="1" ht="9.9499999999999993" customHeight="1" thickTop="1" x14ac:dyDescent="0.25">
      <c r="A3771" s="4"/>
      <c r="B3771" s="199"/>
      <c r="C3771" s="240"/>
      <c r="D3771" s="273"/>
      <c r="E3771" s="261"/>
      <c r="F3771" s="23"/>
      <c r="G3771" s="24"/>
      <c r="H3771" s="22"/>
      <c r="I3771" s="25"/>
      <c r="J3771" s="25"/>
      <c r="K3771" s="26"/>
      <c r="L3771" s="21"/>
    </row>
    <row r="3772" spans="1:12" s="5" customFormat="1" ht="14.1" customHeight="1" x14ac:dyDescent="0.25">
      <c r="A3772" s="27">
        <v>1</v>
      </c>
      <c r="B3772" s="200">
        <v>432</v>
      </c>
      <c r="C3772" s="200" t="s">
        <v>34</v>
      </c>
      <c r="D3772" s="274">
        <v>3</v>
      </c>
      <c r="E3772" s="292" t="s">
        <v>181</v>
      </c>
      <c r="F3772" s="28"/>
      <c r="G3772" s="29"/>
      <c r="H3772" s="30">
        <v>24000</v>
      </c>
      <c r="I3772" s="31"/>
      <c r="J3772" s="31"/>
      <c r="K3772" s="32">
        <f t="shared" ref="K3772:K3787" si="1830">(B3772*H3772-((B3772*H3772)*I3772))-((B3772*H3772-((B3772*H3772)*I3772))*J3772)</f>
        <v>10368000</v>
      </c>
      <c r="L3772" s="21"/>
    </row>
    <row r="3773" spans="1:12" s="5" customFormat="1" ht="14.1" customHeight="1" x14ac:dyDescent="0.25">
      <c r="A3773" s="27">
        <v>2</v>
      </c>
      <c r="B3773" s="200"/>
      <c r="C3773" s="200"/>
      <c r="D3773" s="274"/>
      <c r="E3773" s="292"/>
      <c r="F3773" s="28"/>
      <c r="G3773" s="29"/>
      <c r="H3773" s="30"/>
      <c r="I3773" s="31"/>
      <c r="J3773" s="31"/>
      <c r="K3773" s="32">
        <f t="shared" si="1830"/>
        <v>0</v>
      </c>
      <c r="L3773" s="21"/>
    </row>
    <row r="3774" spans="1:12" s="5" customFormat="1" ht="14.1" customHeight="1" x14ac:dyDescent="0.25">
      <c r="A3774" s="27">
        <v>3</v>
      </c>
      <c r="B3774" s="200"/>
      <c r="C3774" s="200"/>
      <c r="D3774" s="274"/>
      <c r="E3774" s="292"/>
      <c r="F3774" s="28"/>
      <c r="G3774" s="29"/>
      <c r="H3774" s="30"/>
      <c r="I3774" s="31"/>
      <c r="J3774" s="31"/>
      <c r="K3774" s="32">
        <f t="shared" si="1830"/>
        <v>0</v>
      </c>
      <c r="L3774" s="21"/>
    </row>
    <row r="3775" spans="1:12" s="5" customFormat="1" ht="14.1" customHeight="1" x14ac:dyDescent="0.25">
      <c r="A3775" s="27">
        <v>4</v>
      </c>
      <c r="B3775" s="200"/>
      <c r="C3775" s="200"/>
      <c r="D3775" s="274"/>
      <c r="E3775" s="292"/>
      <c r="F3775" s="28"/>
      <c r="G3775" s="29"/>
      <c r="H3775" s="30"/>
      <c r="I3775" s="31"/>
      <c r="J3775" s="31"/>
      <c r="K3775" s="32">
        <f t="shared" si="1830"/>
        <v>0</v>
      </c>
      <c r="L3775" s="21"/>
    </row>
    <row r="3776" spans="1:12" s="5" customFormat="1" ht="14.1" customHeight="1" x14ac:dyDescent="0.25">
      <c r="A3776" s="27">
        <v>5</v>
      </c>
      <c r="B3776" s="200"/>
      <c r="C3776" s="200"/>
      <c r="D3776" s="274"/>
      <c r="E3776" s="292"/>
      <c r="F3776" s="28"/>
      <c r="G3776" s="29"/>
      <c r="H3776" s="30"/>
      <c r="I3776" s="31"/>
      <c r="J3776" s="31"/>
      <c r="K3776" s="32">
        <f t="shared" si="1830"/>
        <v>0</v>
      </c>
      <c r="L3776" s="21"/>
    </row>
    <row r="3777" spans="1:12" s="5" customFormat="1" ht="14.1" customHeight="1" x14ac:dyDescent="0.25">
      <c r="A3777" s="27">
        <v>6</v>
      </c>
      <c r="B3777" s="200"/>
      <c r="C3777" s="200"/>
      <c r="D3777" s="274"/>
      <c r="E3777" s="292"/>
      <c r="F3777" s="28"/>
      <c r="G3777" s="29"/>
      <c r="H3777" s="30"/>
      <c r="I3777" s="31"/>
      <c r="J3777" s="31"/>
      <c r="K3777" s="32">
        <f t="shared" si="1830"/>
        <v>0</v>
      </c>
      <c r="L3777" s="21"/>
    </row>
    <row r="3778" spans="1:12" s="5" customFormat="1" ht="14.1" customHeight="1" x14ac:dyDescent="0.25">
      <c r="A3778" s="27">
        <v>7</v>
      </c>
      <c r="B3778" s="200"/>
      <c r="C3778" s="200"/>
      <c r="D3778" s="274"/>
      <c r="E3778" s="292"/>
      <c r="F3778" s="28"/>
      <c r="G3778" s="29"/>
      <c r="H3778" s="30"/>
      <c r="I3778" s="31"/>
      <c r="J3778" s="31"/>
      <c r="K3778" s="32">
        <f t="shared" si="1830"/>
        <v>0</v>
      </c>
      <c r="L3778" s="21"/>
    </row>
    <row r="3779" spans="1:12" s="5" customFormat="1" ht="14.1" customHeight="1" x14ac:dyDescent="0.25">
      <c r="A3779" s="27">
        <v>8</v>
      </c>
      <c r="B3779" s="200"/>
      <c r="C3779" s="200"/>
      <c r="D3779" s="274"/>
      <c r="E3779" s="293"/>
      <c r="F3779" s="28"/>
      <c r="G3779" s="29"/>
      <c r="H3779" s="30"/>
      <c r="I3779" s="31"/>
      <c r="J3779" s="31"/>
      <c r="K3779" s="32">
        <f t="shared" si="1830"/>
        <v>0</v>
      </c>
      <c r="L3779" s="21"/>
    </row>
    <row r="3780" spans="1:12" s="5" customFormat="1" ht="14.1" customHeight="1" x14ac:dyDescent="0.25">
      <c r="A3780" s="27">
        <v>9</v>
      </c>
      <c r="B3780" s="200"/>
      <c r="C3780" s="200"/>
      <c r="D3780" s="274"/>
      <c r="E3780" s="292"/>
      <c r="F3780" s="28"/>
      <c r="G3780" s="29"/>
      <c r="H3780" s="30"/>
      <c r="I3780" s="31"/>
      <c r="J3780" s="31"/>
      <c r="K3780" s="32">
        <f t="shared" si="1830"/>
        <v>0</v>
      </c>
      <c r="L3780" s="21"/>
    </row>
    <row r="3781" spans="1:12" s="5" customFormat="1" ht="14.1" customHeight="1" x14ac:dyDescent="0.25">
      <c r="A3781" s="27">
        <v>10</v>
      </c>
      <c r="B3781" s="200"/>
      <c r="C3781" s="200"/>
      <c r="D3781" s="274"/>
      <c r="E3781" s="292"/>
      <c r="F3781" s="28"/>
      <c r="G3781" s="29"/>
      <c r="H3781" s="30"/>
      <c r="I3781" s="31"/>
      <c r="J3781" s="31"/>
      <c r="K3781" s="32">
        <f t="shared" si="1830"/>
        <v>0</v>
      </c>
      <c r="L3781" s="21"/>
    </row>
    <row r="3782" spans="1:12" s="5" customFormat="1" ht="14.1" customHeight="1" x14ac:dyDescent="0.25">
      <c r="A3782" s="27">
        <v>11</v>
      </c>
      <c r="B3782" s="200"/>
      <c r="C3782" s="200"/>
      <c r="D3782" s="274"/>
      <c r="E3782" s="292"/>
      <c r="F3782" s="28"/>
      <c r="G3782" s="29"/>
      <c r="H3782" s="30"/>
      <c r="I3782" s="31"/>
      <c r="J3782" s="31"/>
      <c r="K3782" s="32">
        <f t="shared" si="1830"/>
        <v>0</v>
      </c>
      <c r="L3782" s="21"/>
    </row>
    <row r="3783" spans="1:12" s="5" customFormat="1" ht="14.1" customHeight="1" x14ac:dyDescent="0.25">
      <c r="A3783" s="27">
        <v>12</v>
      </c>
      <c r="B3783" s="200"/>
      <c r="C3783" s="200"/>
      <c r="D3783" s="274"/>
      <c r="E3783" s="292"/>
      <c r="F3783" s="28"/>
      <c r="G3783" s="29"/>
      <c r="H3783" s="30"/>
      <c r="I3783" s="31"/>
      <c r="J3783" s="31"/>
      <c r="K3783" s="32">
        <f t="shared" si="1830"/>
        <v>0</v>
      </c>
      <c r="L3783" s="21"/>
    </row>
    <row r="3784" spans="1:12" s="5" customFormat="1" ht="14.1" customHeight="1" x14ac:dyDescent="0.25">
      <c r="A3784" s="27">
        <v>13</v>
      </c>
      <c r="B3784" s="200"/>
      <c r="C3784" s="200"/>
      <c r="D3784" s="274"/>
      <c r="E3784" s="292"/>
      <c r="F3784" s="28"/>
      <c r="G3784" s="29"/>
      <c r="H3784" s="30"/>
      <c r="I3784" s="31"/>
      <c r="J3784" s="31"/>
      <c r="K3784" s="32">
        <f t="shared" si="1830"/>
        <v>0</v>
      </c>
      <c r="L3784" s="21"/>
    </row>
    <row r="3785" spans="1:12" s="5" customFormat="1" ht="14.1" customHeight="1" x14ac:dyDescent="0.25">
      <c r="A3785" s="27">
        <v>14</v>
      </c>
      <c r="B3785" s="200"/>
      <c r="C3785" s="200"/>
      <c r="D3785" s="274"/>
      <c r="E3785" s="292"/>
      <c r="F3785" s="28"/>
      <c r="G3785" s="29"/>
      <c r="H3785" s="30"/>
      <c r="I3785" s="31"/>
      <c r="J3785" s="31"/>
      <c r="K3785" s="32">
        <f t="shared" si="1830"/>
        <v>0</v>
      </c>
      <c r="L3785" s="21"/>
    </row>
    <row r="3786" spans="1:12" s="5" customFormat="1" ht="14.1" customHeight="1" x14ac:dyDescent="0.25">
      <c r="A3786" s="27">
        <v>15</v>
      </c>
      <c r="B3786" s="200"/>
      <c r="C3786" s="200"/>
      <c r="D3786" s="274"/>
      <c r="E3786" s="292"/>
      <c r="F3786" s="28"/>
      <c r="G3786" s="29"/>
      <c r="H3786" s="30"/>
      <c r="I3786" s="31"/>
      <c r="J3786" s="31"/>
      <c r="K3786" s="32">
        <f t="shared" si="1830"/>
        <v>0</v>
      </c>
      <c r="L3786" s="21"/>
    </row>
    <row r="3787" spans="1:12" s="5" customFormat="1" ht="14.1" customHeight="1" x14ac:dyDescent="0.25">
      <c r="A3787" s="27">
        <v>16</v>
      </c>
      <c r="B3787" s="200"/>
      <c r="C3787" s="200"/>
      <c r="D3787" s="274"/>
      <c r="E3787" s="293"/>
      <c r="F3787" s="28"/>
      <c r="G3787" s="29"/>
      <c r="H3787" s="30"/>
      <c r="I3787" s="31"/>
      <c r="J3787" s="31"/>
      <c r="K3787" s="32">
        <f t="shared" si="1830"/>
        <v>0</v>
      </c>
      <c r="L3787" s="21"/>
    </row>
    <row r="3788" spans="1:12" s="5" customFormat="1" ht="9.9499999999999993" customHeight="1" x14ac:dyDescent="0.25">
      <c r="A3788" s="4"/>
      <c r="B3788" s="201"/>
      <c r="C3788" s="201"/>
      <c r="D3788" s="275"/>
      <c r="E3788" s="294"/>
      <c r="F3788" s="33"/>
      <c r="G3788" s="34"/>
      <c r="H3788" s="35"/>
      <c r="I3788" s="36"/>
      <c r="J3788" s="36"/>
      <c r="K3788" s="37"/>
      <c r="L3788" s="21"/>
    </row>
    <row r="3789" spans="1:12" s="5" customFormat="1" ht="5.0999999999999996" customHeight="1" x14ac:dyDescent="0.25">
      <c r="A3789" s="4"/>
      <c r="B3789" s="202"/>
      <c r="C3789" s="202"/>
      <c r="D3789" s="207"/>
      <c r="E3789" s="295"/>
      <c r="F3789" s="38"/>
      <c r="G3789" s="38"/>
      <c r="H3789" s="38"/>
      <c r="I3789" s="39"/>
      <c r="J3789" s="400"/>
      <c r="K3789" s="394"/>
    </row>
    <row r="3790" spans="1:12" s="5" customFormat="1" ht="16.5" customHeight="1" x14ac:dyDescent="0.3">
      <c r="A3790" s="4"/>
      <c r="B3790" s="203"/>
      <c r="C3790" s="203"/>
      <c r="D3790" s="259"/>
      <c r="E3790" s="291"/>
      <c r="I3790" s="40" t="s">
        <v>14</v>
      </c>
      <c r="J3790" s="401">
        <f>SUM(K3772:K3787)</f>
        <v>10368000</v>
      </c>
      <c r="K3790" s="402"/>
      <c r="L3790" s="21"/>
    </row>
    <row r="3791" spans="1:12" s="5" customFormat="1" ht="5.0999999999999996" customHeight="1" x14ac:dyDescent="0.3">
      <c r="A3791" s="4"/>
      <c r="B3791" s="203"/>
      <c r="C3791" s="203"/>
      <c r="D3791" s="259"/>
      <c r="E3791" s="291"/>
      <c r="I3791" s="41"/>
      <c r="J3791" s="403"/>
      <c r="K3791" s="403"/>
    </row>
    <row r="3792" spans="1:12" s="5" customFormat="1" ht="16.5" customHeight="1" x14ac:dyDescent="0.3">
      <c r="A3792" s="4"/>
      <c r="B3792" s="203"/>
      <c r="C3792" s="203"/>
      <c r="D3792" s="259"/>
      <c r="E3792" s="291"/>
      <c r="I3792" s="40" t="s">
        <v>15</v>
      </c>
      <c r="J3792" s="42"/>
      <c r="K3792" s="43">
        <f>J3790*J3792</f>
        <v>0</v>
      </c>
      <c r="L3792" s="44"/>
    </row>
    <row r="3793" spans="1:12" s="5" customFormat="1" ht="5.0999999999999996" customHeight="1" x14ac:dyDescent="0.3">
      <c r="A3793" s="4"/>
      <c r="B3793" s="203"/>
      <c r="C3793" s="203"/>
      <c r="D3793" s="259"/>
      <c r="E3793" s="291"/>
      <c r="I3793" s="41"/>
      <c r="J3793" s="394"/>
      <c r="K3793" s="394"/>
    </row>
    <row r="3794" spans="1:12" s="5" customFormat="1" ht="16.5" customHeight="1" x14ac:dyDescent="0.3">
      <c r="A3794" s="4"/>
      <c r="B3794" s="204" t="s">
        <v>16</v>
      </c>
      <c r="C3794" s="204"/>
      <c r="D3794" s="259"/>
      <c r="E3794" s="291" t="s">
        <v>17</v>
      </c>
      <c r="I3794" s="40" t="s">
        <v>27</v>
      </c>
      <c r="J3794" s="404">
        <f>((J3790/1.11)+(K3792/1.11))*11%</f>
        <v>1027459.4594594595</v>
      </c>
      <c r="K3794" s="405"/>
      <c r="L3794" s="45"/>
    </row>
    <row r="3795" spans="1:12" s="5" customFormat="1" ht="5.0999999999999996" customHeight="1" x14ac:dyDescent="0.3">
      <c r="A3795" s="4"/>
      <c r="B3795" s="203"/>
      <c r="C3795" s="203"/>
      <c r="D3795" s="259"/>
      <c r="E3795" s="291"/>
      <c r="I3795" s="41"/>
      <c r="J3795" s="394"/>
      <c r="K3795" s="394"/>
    </row>
    <row r="3796" spans="1:12" s="5" customFormat="1" ht="16.5" customHeight="1" x14ac:dyDescent="0.3">
      <c r="A3796" s="4"/>
      <c r="B3796" s="205"/>
      <c r="C3796" s="241"/>
      <c r="D3796" s="259"/>
      <c r="E3796" s="291"/>
      <c r="I3796" s="40" t="s">
        <v>18</v>
      </c>
      <c r="J3796" s="46"/>
      <c r="K3796" s="47">
        <f>J3790-K3792</f>
        <v>10368000</v>
      </c>
      <c r="L3796" s="45"/>
    </row>
    <row r="3797" spans="1:12" s="5" customFormat="1" ht="7.5" customHeight="1" x14ac:dyDescent="0.25">
      <c r="A3797" s="48"/>
      <c r="B3797" s="206"/>
      <c r="C3797" s="206"/>
      <c r="D3797" s="207"/>
      <c r="E3797" s="296"/>
      <c r="F3797" s="320"/>
      <c r="I3797" s="76"/>
      <c r="J3797" s="77"/>
      <c r="K3797" s="320"/>
      <c r="L3797" s="38"/>
    </row>
    <row r="3798" spans="1:12" s="5" customFormat="1" ht="13.5" customHeight="1" x14ac:dyDescent="0.25">
      <c r="A3798" s="4"/>
      <c r="B3798" s="207" t="s">
        <v>19</v>
      </c>
      <c r="C3798" s="206"/>
      <c r="D3798" s="207"/>
      <c r="E3798" s="291"/>
      <c r="H3798" s="180"/>
      <c r="I3798" s="181" t="s">
        <v>29</v>
      </c>
      <c r="J3798" s="406" t="s">
        <v>183</v>
      </c>
      <c r="K3798" s="407"/>
    </row>
    <row r="3799" spans="1:12" s="5" customFormat="1" ht="13.5" customHeight="1" x14ac:dyDescent="0.25">
      <c r="A3799" s="48"/>
      <c r="B3799" s="208"/>
      <c r="C3799" s="242"/>
      <c r="D3799" s="207"/>
      <c r="E3799" s="291"/>
      <c r="H3799" s="180"/>
      <c r="I3799" s="182" t="s">
        <v>28</v>
      </c>
      <c r="J3799" s="406" t="s">
        <v>100</v>
      </c>
      <c r="K3799" s="407"/>
      <c r="L3799" s="38"/>
    </row>
    <row r="3800" spans="1:12" s="5" customFormat="1" ht="7.5" customHeight="1" x14ac:dyDescent="0.25">
      <c r="A3800" s="48"/>
      <c r="B3800" s="208"/>
      <c r="C3800" s="242"/>
      <c r="D3800" s="207"/>
      <c r="E3800" s="291"/>
      <c r="H3800" s="180"/>
      <c r="I3800" s="182"/>
      <c r="J3800" s="183"/>
      <c r="K3800" s="183"/>
      <c r="L3800" s="38"/>
    </row>
    <row r="3801" spans="1:12" ht="7.5" customHeight="1" x14ac:dyDescent="0.25">
      <c r="A3801" s="78"/>
      <c r="B3801" s="209"/>
      <c r="C3801" s="209"/>
      <c r="D3801" s="262"/>
      <c r="E3801" s="297"/>
      <c r="F3801" s="79"/>
      <c r="G3801" s="79"/>
      <c r="H3801" s="79"/>
      <c r="I3801" s="80"/>
      <c r="J3801" s="80"/>
      <c r="K3801" s="79"/>
      <c r="L3801" s="79"/>
    </row>
    <row r="3802" spans="1:12" s="5" customFormat="1" ht="16.5" customHeight="1" x14ac:dyDescent="0.3">
      <c r="A3802" s="81"/>
      <c r="B3802" s="210" t="s">
        <v>0</v>
      </c>
      <c r="C3802" s="243"/>
      <c r="D3802" s="276" t="str">
        <f>D3764</f>
        <v>AM</v>
      </c>
      <c r="E3802" s="316">
        <f>E3764</f>
        <v>22090034</v>
      </c>
      <c r="F3802" s="82"/>
      <c r="G3802" s="83" t="s">
        <v>2</v>
      </c>
      <c r="H3802" s="408" t="str">
        <f>H3764</f>
        <v>CV  TIARA</v>
      </c>
      <c r="I3802" s="408"/>
      <c r="J3802" s="408"/>
      <c r="K3802" s="409"/>
      <c r="L3802" s="84"/>
    </row>
    <row r="3803" spans="1:12" s="5" customFormat="1" ht="7.5" customHeight="1" x14ac:dyDescent="0.3">
      <c r="A3803" s="81"/>
      <c r="B3803" s="211"/>
      <c r="C3803" s="244"/>
      <c r="D3803" s="256"/>
      <c r="E3803" s="299"/>
      <c r="F3803" s="412" t="s">
        <v>3</v>
      </c>
      <c r="G3803" s="85"/>
      <c r="H3803" s="410"/>
      <c r="I3803" s="410"/>
      <c r="J3803" s="410"/>
      <c r="K3803" s="411"/>
      <c r="L3803" s="84"/>
    </row>
    <row r="3804" spans="1:12" s="5" customFormat="1" ht="16.5" customHeight="1" x14ac:dyDescent="0.3">
      <c r="A3804" s="81"/>
      <c r="B3804" s="210" t="s">
        <v>4</v>
      </c>
      <c r="C3804" s="243"/>
      <c r="D3804" s="413">
        <f>D3766</f>
        <v>44832</v>
      </c>
      <c r="E3804" s="414"/>
      <c r="F3804" s="412"/>
      <c r="G3804" s="86"/>
      <c r="H3804" s="415" t="str">
        <f>H3766</f>
        <v xml:space="preserve"> </v>
      </c>
      <c r="I3804" s="415"/>
      <c r="J3804" s="415"/>
      <c r="K3804" s="416"/>
      <c r="L3804" s="86"/>
    </row>
    <row r="3805" spans="1:12" s="5" customFormat="1" ht="7.5" customHeight="1" x14ac:dyDescent="0.3">
      <c r="A3805" s="81"/>
      <c r="B3805" s="211"/>
      <c r="C3805" s="244"/>
      <c r="D3805" s="256"/>
      <c r="E3805" s="299"/>
      <c r="F3805" s="412"/>
      <c r="G3805" s="86"/>
      <c r="H3805" s="417" t="str">
        <f>H3767</f>
        <v>SOLO</v>
      </c>
      <c r="I3805" s="417"/>
      <c r="J3805" s="417"/>
      <c r="K3805" s="418"/>
      <c r="L3805" s="87"/>
    </row>
    <row r="3806" spans="1:12" s="5" customFormat="1" ht="16.5" customHeight="1" x14ac:dyDescent="0.4">
      <c r="A3806" s="81"/>
      <c r="B3806" s="210" t="s">
        <v>5</v>
      </c>
      <c r="C3806" s="243"/>
      <c r="D3806" s="277" t="str">
        <f>D3768</f>
        <v>N 1717</v>
      </c>
      <c r="E3806" s="298"/>
      <c r="F3806" s="88"/>
      <c r="G3806" s="89"/>
      <c r="H3806" s="419"/>
      <c r="I3806" s="419"/>
      <c r="J3806" s="419"/>
      <c r="K3806" s="420"/>
      <c r="L3806" s="87"/>
    </row>
    <row r="3807" spans="1:12" s="5" customFormat="1" ht="7.5" customHeight="1" x14ac:dyDescent="0.45">
      <c r="A3807" s="81"/>
      <c r="B3807" s="212"/>
      <c r="C3807" s="245"/>
      <c r="D3807" s="263"/>
      <c r="E3807" s="300"/>
      <c r="F3807" s="90"/>
      <c r="G3807" s="82"/>
      <c r="H3807" s="82"/>
      <c r="I3807" s="91"/>
      <c r="J3807" s="91"/>
      <c r="K3807" s="92"/>
      <c r="L3807" s="82"/>
    </row>
    <row r="3808" spans="1:12" s="5" customFormat="1" ht="14.25" thickBot="1" x14ac:dyDescent="0.3">
      <c r="A3808" s="81"/>
      <c r="B3808" s="213" t="s">
        <v>6</v>
      </c>
      <c r="C3808" s="213" t="s">
        <v>7</v>
      </c>
      <c r="D3808" s="278" t="s">
        <v>8</v>
      </c>
      <c r="E3808" s="264"/>
      <c r="F3808" s="94" t="s">
        <v>9</v>
      </c>
      <c r="G3808" s="95"/>
      <c r="H3808" s="93" t="s">
        <v>10</v>
      </c>
      <c r="I3808" s="96" t="s">
        <v>11</v>
      </c>
      <c r="J3808" s="96" t="s">
        <v>12</v>
      </c>
      <c r="K3808" s="97" t="s">
        <v>13</v>
      </c>
      <c r="L3808" s="98"/>
    </row>
    <row r="3809" spans="1:12" s="5" customFormat="1" ht="9.9499999999999993" customHeight="1" thickTop="1" x14ac:dyDescent="0.25">
      <c r="A3809" s="81"/>
      <c r="B3809" s="214"/>
      <c r="C3809" s="246"/>
      <c r="D3809" s="279"/>
      <c r="E3809" s="265"/>
      <c r="F3809" s="100"/>
      <c r="G3809" s="101"/>
      <c r="H3809" s="99"/>
      <c r="I3809" s="102"/>
      <c r="J3809" s="102"/>
      <c r="K3809" s="103"/>
      <c r="L3809" s="98"/>
    </row>
    <row r="3810" spans="1:12" s="5" customFormat="1" ht="14.1" customHeight="1" x14ac:dyDescent="0.25">
      <c r="A3810" s="104">
        <v>1</v>
      </c>
      <c r="B3810" s="192">
        <f t="shared" ref="B3810:D3810" si="1831">B3772</f>
        <v>432</v>
      </c>
      <c r="C3810" s="192" t="str">
        <f t="shared" si="1831"/>
        <v>LSN</v>
      </c>
      <c r="D3810" s="280">
        <f t="shared" si="1831"/>
        <v>3</v>
      </c>
      <c r="E3810" s="301" t="str">
        <f>E3772</f>
        <v>GEL INK TIANJIAO TZ-501</v>
      </c>
      <c r="F3810" s="105"/>
      <c r="G3810" s="106"/>
      <c r="H3810" s="107">
        <f t="shared" ref="H3810:J3810" si="1832">H3772</f>
        <v>24000</v>
      </c>
      <c r="I3810" s="108">
        <f t="shared" si="1832"/>
        <v>0</v>
      </c>
      <c r="J3810" s="108">
        <f t="shared" si="1832"/>
        <v>0</v>
      </c>
      <c r="K3810" s="109">
        <f t="shared" ref="K3810:K3825" si="1833">(B3810*H3810-((B3810*H3810)*I3810))-((B3810*H3810-((B3810*H3810)*I3810))*J3810)</f>
        <v>10368000</v>
      </c>
      <c r="L3810" s="98"/>
    </row>
    <row r="3811" spans="1:12" s="5" customFormat="1" ht="14.1" customHeight="1" x14ac:dyDescent="0.25">
      <c r="A3811" s="104">
        <v>2</v>
      </c>
      <c r="B3811" s="192">
        <f t="shared" ref="B3811:E3811" si="1834">B3773</f>
        <v>0</v>
      </c>
      <c r="C3811" s="192">
        <f t="shared" si="1834"/>
        <v>0</v>
      </c>
      <c r="D3811" s="280">
        <f t="shared" si="1834"/>
        <v>0</v>
      </c>
      <c r="E3811" s="301">
        <f t="shared" si="1834"/>
        <v>0</v>
      </c>
      <c r="F3811" s="105"/>
      <c r="G3811" s="106"/>
      <c r="H3811" s="107">
        <f t="shared" ref="H3811:J3811" si="1835">H3773</f>
        <v>0</v>
      </c>
      <c r="I3811" s="108">
        <f t="shared" si="1835"/>
        <v>0</v>
      </c>
      <c r="J3811" s="108">
        <f t="shared" si="1835"/>
        <v>0</v>
      </c>
      <c r="K3811" s="109">
        <f t="shared" si="1833"/>
        <v>0</v>
      </c>
      <c r="L3811" s="98"/>
    </row>
    <row r="3812" spans="1:12" s="5" customFormat="1" ht="14.1" customHeight="1" x14ac:dyDescent="0.25">
      <c r="A3812" s="104">
        <v>3</v>
      </c>
      <c r="B3812" s="192">
        <f t="shared" ref="B3812:E3812" si="1836">B3774</f>
        <v>0</v>
      </c>
      <c r="C3812" s="192">
        <f t="shared" si="1836"/>
        <v>0</v>
      </c>
      <c r="D3812" s="280">
        <f t="shared" si="1836"/>
        <v>0</v>
      </c>
      <c r="E3812" s="301">
        <f t="shared" si="1836"/>
        <v>0</v>
      </c>
      <c r="F3812" s="105"/>
      <c r="G3812" s="106"/>
      <c r="H3812" s="107">
        <f t="shared" ref="H3812:J3812" si="1837">H3774</f>
        <v>0</v>
      </c>
      <c r="I3812" s="108">
        <f t="shared" si="1837"/>
        <v>0</v>
      </c>
      <c r="J3812" s="108">
        <f t="shared" si="1837"/>
        <v>0</v>
      </c>
      <c r="K3812" s="109">
        <f t="shared" si="1833"/>
        <v>0</v>
      </c>
      <c r="L3812" s="98"/>
    </row>
    <row r="3813" spans="1:12" s="5" customFormat="1" ht="14.1" customHeight="1" x14ac:dyDescent="0.25">
      <c r="A3813" s="104">
        <v>4</v>
      </c>
      <c r="B3813" s="192">
        <f t="shared" ref="B3813:E3813" si="1838">B3775</f>
        <v>0</v>
      </c>
      <c r="C3813" s="192">
        <f t="shared" si="1838"/>
        <v>0</v>
      </c>
      <c r="D3813" s="280">
        <f t="shared" si="1838"/>
        <v>0</v>
      </c>
      <c r="E3813" s="301">
        <f t="shared" si="1838"/>
        <v>0</v>
      </c>
      <c r="F3813" s="105"/>
      <c r="G3813" s="106"/>
      <c r="H3813" s="107">
        <f t="shared" ref="H3813:J3813" si="1839">H3775</f>
        <v>0</v>
      </c>
      <c r="I3813" s="108">
        <f t="shared" si="1839"/>
        <v>0</v>
      </c>
      <c r="J3813" s="108">
        <f t="shared" si="1839"/>
        <v>0</v>
      </c>
      <c r="K3813" s="109">
        <f t="shared" si="1833"/>
        <v>0</v>
      </c>
      <c r="L3813" s="98"/>
    </row>
    <row r="3814" spans="1:12" s="5" customFormat="1" ht="14.1" customHeight="1" x14ac:dyDescent="0.25">
      <c r="A3814" s="104">
        <v>5</v>
      </c>
      <c r="B3814" s="192">
        <f t="shared" ref="B3814:E3814" si="1840">B3776</f>
        <v>0</v>
      </c>
      <c r="C3814" s="192">
        <f t="shared" si="1840"/>
        <v>0</v>
      </c>
      <c r="D3814" s="280">
        <f t="shared" si="1840"/>
        <v>0</v>
      </c>
      <c r="E3814" s="301">
        <f t="shared" si="1840"/>
        <v>0</v>
      </c>
      <c r="F3814" s="105"/>
      <c r="G3814" s="106"/>
      <c r="H3814" s="107">
        <f t="shared" ref="H3814:J3814" si="1841">H3776</f>
        <v>0</v>
      </c>
      <c r="I3814" s="108">
        <f t="shared" si="1841"/>
        <v>0</v>
      </c>
      <c r="J3814" s="108">
        <f t="shared" si="1841"/>
        <v>0</v>
      </c>
      <c r="K3814" s="109">
        <f t="shared" si="1833"/>
        <v>0</v>
      </c>
      <c r="L3814" s="98"/>
    </row>
    <row r="3815" spans="1:12" s="5" customFormat="1" ht="14.1" customHeight="1" x14ac:dyDescent="0.25">
      <c r="A3815" s="104">
        <v>6</v>
      </c>
      <c r="B3815" s="192">
        <f t="shared" ref="B3815:E3815" si="1842">B3777</f>
        <v>0</v>
      </c>
      <c r="C3815" s="192">
        <f t="shared" si="1842"/>
        <v>0</v>
      </c>
      <c r="D3815" s="280">
        <f t="shared" si="1842"/>
        <v>0</v>
      </c>
      <c r="E3815" s="301">
        <f t="shared" si="1842"/>
        <v>0</v>
      </c>
      <c r="F3815" s="105"/>
      <c r="G3815" s="106"/>
      <c r="H3815" s="107">
        <f t="shared" ref="H3815:J3815" si="1843">H3777</f>
        <v>0</v>
      </c>
      <c r="I3815" s="108">
        <f t="shared" si="1843"/>
        <v>0</v>
      </c>
      <c r="J3815" s="108">
        <f t="shared" si="1843"/>
        <v>0</v>
      </c>
      <c r="K3815" s="109">
        <f t="shared" si="1833"/>
        <v>0</v>
      </c>
      <c r="L3815" s="98"/>
    </row>
    <row r="3816" spans="1:12" s="5" customFormat="1" ht="14.1" customHeight="1" x14ac:dyDescent="0.25">
      <c r="A3816" s="104">
        <v>7</v>
      </c>
      <c r="B3816" s="192">
        <f t="shared" ref="B3816:E3816" si="1844">B3778</f>
        <v>0</v>
      </c>
      <c r="C3816" s="192">
        <f t="shared" si="1844"/>
        <v>0</v>
      </c>
      <c r="D3816" s="280">
        <f t="shared" si="1844"/>
        <v>0</v>
      </c>
      <c r="E3816" s="301">
        <f t="shared" si="1844"/>
        <v>0</v>
      </c>
      <c r="F3816" s="105"/>
      <c r="G3816" s="106"/>
      <c r="H3816" s="107">
        <f t="shared" ref="H3816:J3816" si="1845">H3778</f>
        <v>0</v>
      </c>
      <c r="I3816" s="108">
        <f t="shared" si="1845"/>
        <v>0</v>
      </c>
      <c r="J3816" s="108">
        <f t="shared" si="1845"/>
        <v>0</v>
      </c>
      <c r="K3816" s="109">
        <f t="shared" si="1833"/>
        <v>0</v>
      </c>
      <c r="L3816" s="98"/>
    </row>
    <row r="3817" spans="1:12" s="5" customFormat="1" ht="14.1" customHeight="1" x14ac:dyDescent="0.25">
      <c r="A3817" s="104">
        <v>8</v>
      </c>
      <c r="B3817" s="192">
        <f t="shared" ref="B3817:E3817" si="1846">B3779</f>
        <v>0</v>
      </c>
      <c r="C3817" s="192">
        <f t="shared" si="1846"/>
        <v>0</v>
      </c>
      <c r="D3817" s="280">
        <f t="shared" si="1846"/>
        <v>0</v>
      </c>
      <c r="E3817" s="301">
        <f t="shared" si="1846"/>
        <v>0</v>
      </c>
      <c r="F3817" s="105"/>
      <c r="G3817" s="106"/>
      <c r="H3817" s="107">
        <f t="shared" ref="H3817:J3817" si="1847">H3779</f>
        <v>0</v>
      </c>
      <c r="I3817" s="108">
        <f t="shared" si="1847"/>
        <v>0</v>
      </c>
      <c r="J3817" s="108">
        <f t="shared" si="1847"/>
        <v>0</v>
      </c>
      <c r="K3817" s="109">
        <f t="shared" si="1833"/>
        <v>0</v>
      </c>
      <c r="L3817" s="98"/>
    </row>
    <row r="3818" spans="1:12" s="5" customFormat="1" ht="14.1" customHeight="1" x14ac:dyDescent="0.25">
      <c r="A3818" s="104">
        <v>9</v>
      </c>
      <c r="B3818" s="192">
        <f t="shared" ref="B3818:E3818" si="1848">B3780</f>
        <v>0</v>
      </c>
      <c r="C3818" s="192">
        <f t="shared" si="1848"/>
        <v>0</v>
      </c>
      <c r="D3818" s="280">
        <f t="shared" si="1848"/>
        <v>0</v>
      </c>
      <c r="E3818" s="301">
        <f t="shared" si="1848"/>
        <v>0</v>
      </c>
      <c r="F3818" s="105"/>
      <c r="G3818" s="106"/>
      <c r="H3818" s="107">
        <f t="shared" ref="H3818:J3818" si="1849">H3780</f>
        <v>0</v>
      </c>
      <c r="I3818" s="108">
        <f t="shared" si="1849"/>
        <v>0</v>
      </c>
      <c r="J3818" s="108">
        <f t="shared" si="1849"/>
        <v>0</v>
      </c>
      <c r="K3818" s="109">
        <f t="shared" si="1833"/>
        <v>0</v>
      </c>
      <c r="L3818" s="98"/>
    </row>
    <row r="3819" spans="1:12" s="5" customFormat="1" ht="14.1" customHeight="1" x14ac:dyDescent="0.25">
      <c r="A3819" s="104">
        <v>10</v>
      </c>
      <c r="B3819" s="192">
        <f t="shared" ref="B3819:E3819" si="1850">B3781</f>
        <v>0</v>
      </c>
      <c r="C3819" s="192">
        <f t="shared" si="1850"/>
        <v>0</v>
      </c>
      <c r="D3819" s="280">
        <f t="shared" si="1850"/>
        <v>0</v>
      </c>
      <c r="E3819" s="301">
        <f t="shared" si="1850"/>
        <v>0</v>
      </c>
      <c r="F3819" s="105"/>
      <c r="G3819" s="106"/>
      <c r="H3819" s="107">
        <f t="shared" ref="H3819:J3819" si="1851">H3781</f>
        <v>0</v>
      </c>
      <c r="I3819" s="108">
        <f t="shared" si="1851"/>
        <v>0</v>
      </c>
      <c r="J3819" s="108">
        <f t="shared" si="1851"/>
        <v>0</v>
      </c>
      <c r="K3819" s="109">
        <f t="shared" si="1833"/>
        <v>0</v>
      </c>
      <c r="L3819" s="98"/>
    </row>
    <row r="3820" spans="1:12" s="5" customFormat="1" ht="14.1" customHeight="1" x14ac:dyDescent="0.25">
      <c r="A3820" s="104">
        <v>11</v>
      </c>
      <c r="B3820" s="192">
        <f t="shared" ref="B3820:E3820" si="1852">B3782</f>
        <v>0</v>
      </c>
      <c r="C3820" s="192">
        <f t="shared" si="1852"/>
        <v>0</v>
      </c>
      <c r="D3820" s="280">
        <f t="shared" si="1852"/>
        <v>0</v>
      </c>
      <c r="E3820" s="301">
        <f t="shared" si="1852"/>
        <v>0</v>
      </c>
      <c r="F3820" s="105"/>
      <c r="G3820" s="106"/>
      <c r="H3820" s="107">
        <f t="shared" ref="H3820:J3820" si="1853">H3782</f>
        <v>0</v>
      </c>
      <c r="I3820" s="108">
        <f t="shared" si="1853"/>
        <v>0</v>
      </c>
      <c r="J3820" s="108">
        <f t="shared" si="1853"/>
        <v>0</v>
      </c>
      <c r="K3820" s="109">
        <f t="shared" si="1833"/>
        <v>0</v>
      </c>
      <c r="L3820" s="98"/>
    </row>
    <row r="3821" spans="1:12" s="5" customFormat="1" ht="14.1" customHeight="1" x14ac:dyDescent="0.25">
      <c r="A3821" s="104">
        <v>12</v>
      </c>
      <c r="B3821" s="192">
        <f t="shared" ref="B3821:E3821" si="1854">B3783</f>
        <v>0</v>
      </c>
      <c r="C3821" s="192">
        <f t="shared" si="1854"/>
        <v>0</v>
      </c>
      <c r="D3821" s="280">
        <f t="shared" si="1854"/>
        <v>0</v>
      </c>
      <c r="E3821" s="301">
        <f t="shared" si="1854"/>
        <v>0</v>
      </c>
      <c r="F3821" s="105"/>
      <c r="G3821" s="106"/>
      <c r="H3821" s="107">
        <f t="shared" ref="H3821:J3821" si="1855">H3783</f>
        <v>0</v>
      </c>
      <c r="I3821" s="108">
        <f t="shared" si="1855"/>
        <v>0</v>
      </c>
      <c r="J3821" s="108">
        <f t="shared" si="1855"/>
        <v>0</v>
      </c>
      <c r="K3821" s="109">
        <f t="shared" si="1833"/>
        <v>0</v>
      </c>
      <c r="L3821" s="98"/>
    </row>
    <row r="3822" spans="1:12" s="5" customFormat="1" ht="14.1" customHeight="1" x14ac:dyDescent="0.25">
      <c r="A3822" s="104">
        <v>13</v>
      </c>
      <c r="B3822" s="192">
        <f t="shared" ref="B3822:E3822" si="1856">B3784</f>
        <v>0</v>
      </c>
      <c r="C3822" s="192">
        <f t="shared" si="1856"/>
        <v>0</v>
      </c>
      <c r="D3822" s="280">
        <f t="shared" si="1856"/>
        <v>0</v>
      </c>
      <c r="E3822" s="301">
        <f t="shared" si="1856"/>
        <v>0</v>
      </c>
      <c r="F3822" s="105"/>
      <c r="G3822" s="106"/>
      <c r="H3822" s="107">
        <f t="shared" ref="H3822:J3822" si="1857">H3784</f>
        <v>0</v>
      </c>
      <c r="I3822" s="108">
        <f t="shared" si="1857"/>
        <v>0</v>
      </c>
      <c r="J3822" s="108">
        <f t="shared" si="1857"/>
        <v>0</v>
      </c>
      <c r="K3822" s="109">
        <f t="shared" si="1833"/>
        <v>0</v>
      </c>
      <c r="L3822" s="98"/>
    </row>
    <row r="3823" spans="1:12" s="5" customFormat="1" ht="14.1" customHeight="1" x14ac:dyDescent="0.25">
      <c r="A3823" s="104">
        <v>14</v>
      </c>
      <c r="B3823" s="192">
        <f t="shared" ref="B3823:E3823" si="1858">B3785</f>
        <v>0</v>
      </c>
      <c r="C3823" s="192">
        <f t="shared" si="1858"/>
        <v>0</v>
      </c>
      <c r="D3823" s="280">
        <f t="shared" si="1858"/>
        <v>0</v>
      </c>
      <c r="E3823" s="301">
        <f t="shared" si="1858"/>
        <v>0</v>
      </c>
      <c r="F3823" s="105"/>
      <c r="G3823" s="106"/>
      <c r="H3823" s="107">
        <f t="shared" ref="H3823:J3823" si="1859">H3785</f>
        <v>0</v>
      </c>
      <c r="I3823" s="108">
        <f t="shared" si="1859"/>
        <v>0</v>
      </c>
      <c r="J3823" s="108">
        <f t="shared" si="1859"/>
        <v>0</v>
      </c>
      <c r="K3823" s="109">
        <f t="shared" si="1833"/>
        <v>0</v>
      </c>
      <c r="L3823" s="98"/>
    </row>
    <row r="3824" spans="1:12" s="5" customFormat="1" ht="14.1" customHeight="1" x14ac:dyDescent="0.25">
      <c r="A3824" s="104">
        <v>15</v>
      </c>
      <c r="B3824" s="192">
        <f t="shared" ref="B3824:E3824" si="1860">B3786</f>
        <v>0</v>
      </c>
      <c r="C3824" s="192">
        <f t="shared" si="1860"/>
        <v>0</v>
      </c>
      <c r="D3824" s="280">
        <f t="shared" si="1860"/>
        <v>0</v>
      </c>
      <c r="E3824" s="301">
        <f t="shared" si="1860"/>
        <v>0</v>
      </c>
      <c r="F3824" s="105"/>
      <c r="G3824" s="106"/>
      <c r="H3824" s="107">
        <f t="shared" ref="H3824:J3824" si="1861">H3786</f>
        <v>0</v>
      </c>
      <c r="I3824" s="108">
        <f t="shared" si="1861"/>
        <v>0</v>
      </c>
      <c r="J3824" s="108">
        <f t="shared" si="1861"/>
        <v>0</v>
      </c>
      <c r="K3824" s="109">
        <f t="shared" si="1833"/>
        <v>0</v>
      </c>
      <c r="L3824" s="98"/>
    </row>
    <row r="3825" spans="1:12" s="5" customFormat="1" ht="14.1" customHeight="1" x14ac:dyDescent="0.25">
      <c r="A3825" s="104">
        <v>16</v>
      </c>
      <c r="B3825" s="192">
        <f t="shared" ref="B3825:E3825" si="1862">B3787</f>
        <v>0</v>
      </c>
      <c r="C3825" s="192">
        <f t="shared" si="1862"/>
        <v>0</v>
      </c>
      <c r="D3825" s="280">
        <f t="shared" si="1862"/>
        <v>0</v>
      </c>
      <c r="E3825" s="301">
        <f t="shared" si="1862"/>
        <v>0</v>
      </c>
      <c r="F3825" s="105"/>
      <c r="G3825" s="106"/>
      <c r="H3825" s="107">
        <f t="shared" ref="H3825:J3825" si="1863">H3787</f>
        <v>0</v>
      </c>
      <c r="I3825" s="108">
        <f t="shared" si="1863"/>
        <v>0</v>
      </c>
      <c r="J3825" s="108">
        <f t="shared" si="1863"/>
        <v>0</v>
      </c>
      <c r="K3825" s="109">
        <f t="shared" si="1833"/>
        <v>0</v>
      </c>
      <c r="L3825" s="98"/>
    </row>
    <row r="3826" spans="1:12" s="5" customFormat="1" ht="9.9499999999999993" customHeight="1" x14ac:dyDescent="0.25">
      <c r="A3826" s="81"/>
      <c r="B3826" s="215"/>
      <c r="C3826" s="215"/>
      <c r="D3826" s="281"/>
      <c r="E3826" s="303"/>
      <c r="F3826" s="110"/>
      <c r="G3826" s="111"/>
      <c r="H3826" s="112"/>
      <c r="I3826" s="113"/>
      <c r="J3826" s="113"/>
      <c r="K3826" s="114"/>
      <c r="L3826" s="98"/>
    </row>
    <row r="3827" spans="1:12" s="5" customFormat="1" ht="5.0999999999999996" customHeight="1" x14ac:dyDescent="0.25">
      <c r="A3827" s="81"/>
      <c r="B3827" s="216"/>
      <c r="C3827" s="216"/>
      <c r="D3827" s="221"/>
      <c r="E3827" s="304"/>
      <c r="F3827" s="116"/>
      <c r="G3827" s="116"/>
      <c r="H3827" s="116"/>
      <c r="I3827" s="117"/>
      <c r="J3827" s="361"/>
      <c r="K3827" s="362"/>
      <c r="L3827" s="82"/>
    </row>
    <row r="3828" spans="1:12" s="5" customFormat="1" ht="16.5" customHeight="1" x14ac:dyDescent="0.3">
      <c r="A3828" s="81"/>
      <c r="B3828" s="217"/>
      <c r="C3828" s="217"/>
      <c r="D3828" s="263"/>
      <c r="E3828" s="300"/>
      <c r="F3828" s="82"/>
      <c r="G3828" s="82"/>
      <c r="H3828" s="82"/>
      <c r="I3828" s="118" t="s">
        <v>14</v>
      </c>
      <c r="J3828" s="363">
        <f>SUM(K3810:K3825)</f>
        <v>10368000</v>
      </c>
      <c r="K3828" s="364"/>
      <c r="L3828" s="98"/>
    </row>
    <row r="3829" spans="1:12" s="5" customFormat="1" ht="5.0999999999999996" customHeight="1" x14ac:dyDescent="0.3">
      <c r="A3829" s="81"/>
      <c r="B3829" s="217"/>
      <c r="C3829" s="217"/>
      <c r="D3829" s="263"/>
      <c r="E3829" s="300"/>
      <c r="F3829" s="82"/>
      <c r="G3829" s="82"/>
      <c r="H3829" s="82"/>
      <c r="I3829" s="119"/>
      <c r="J3829" s="365"/>
      <c r="K3829" s="365"/>
      <c r="L3829" s="82"/>
    </row>
    <row r="3830" spans="1:12" s="5" customFormat="1" ht="16.5" customHeight="1" x14ac:dyDescent="0.3">
      <c r="A3830" s="81"/>
      <c r="B3830" s="217"/>
      <c r="C3830" s="217"/>
      <c r="D3830" s="263"/>
      <c r="E3830" s="300"/>
      <c r="F3830" s="82"/>
      <c r="G3830" s="82"/>
      <c r="H3830" s="82"/>
      <c r="I3830" s="118" t="s">
        <v>15</v>
      </c>
      <c r="J3830" s="120">
        <f>J3792</f>
        <v>0</v>
      </c>
      <c r="K3830" s="121">
        <f>J3828*J3830</f>
        <v>0</v>
      </c>
      <c r="L3830" s="122"/>
    </row>
    <row r="3831" spans="1:12" s="5" customFormat="1" ht="5.0999999999999996" customHeight="1" x14ac:dyDescent="0.3">
      <c r="A3831" s="81"/>
      <c r="B3831" s="217"/>
      <c r="C3831" s="217"/>
      <c r="D3831" s="263"/>
      <c r="E3831" s="300"/>
      <c r="F3831" s="82"/>
      <c r="G3831" s="82"/>
      <c r="H3831" s="82"/>
      <c r="I3831" s="119"/>
      <c r="J3831" s="362"/>
      <c r="K3831" s="362"/>
      <c r="L3831" s="82"/>
    </row>
    <row r="3832" spans="1:12" s="5" customFormat="1" ht="16.5" customHeight="1" x14ac:dyDescent="0.3">
      <c r="A3832" s="81"/>
      <c r="B3832" s="218" t="s">
        <v>16</v>
      </c>
      <c r="C3832" s="218"/>
      <c r="D3832" s="263"/>
      <c r="E3832" s="300" t="s">
        <v>17</v>
      </c>
      <c r="F3832" s="82"/>
      <c r="G3832" s="82"/>
      <c r="H3832" s="82"/>
      <c r="I3832" s="118" t="s">
        <v>27</v>
      </c>
      <c r="J3832" s="366">
        <f>((J3828/1.11)+(K3830/1.11))*11%</f>
        <v>1027459.4594594595</v>
      </c>
      <c r="K3832" s="367"/>
      <c r="L3832" s="123"/>
    </row>
    <row r="3833" spans="1:12" s="5" customFormat="1" ht="5.0999999999999996" customHeight="1" x14ac:dyDescent="0.3">
      <c r="A3833" s="81"/>
      <c r="B3833" s="217"/>
      <c r="C3833" s="217"/>
      <c r="D3833" s="263"/>
      <c r="E3833" s="300"/>
      <c r="F3833" s="82"/>
      <c r="G3833" s="82"/>
      <c r="H3833" s="82"/>
      <c r="I3833" s="119"/>
      <c r="J3833" s="362"/>
      <c r="K3833" s="362"/>
      <c r="L3833" s="82"/>
    </row>
    <row r="3834" spans="1:12" s="5" customFormat="1" ht="16.5" customHeight="1" x14ac:dyDescent="0.3">
      <c r="A3834" s="81"/>
      <c r="B3834" s="219"/>
      <c r="C3834" s="247"/>
      <c r="D3834" s="263"/>
      <c r="E3834" s="300"/>
      <c r="F3834" s="82"/>
      <c r="G3834" s="82"/>
      <c r="H3834" s="82"/>
      <c r="I3834" s="118" t="s">
        <v>18</v>
      </c>
      <c r="J3834" s="124"/>
      <c r="K3834" s="125">
        <f>J3828-K3830</f>
        <v>10368000</v>
      </c>
      <c r="L3834" s="123"/>
    </row>
    <row r="3835" spans="1:12" s="5" customFormat="1" ht="7.5" customHeight="1" x14ac:dyDescent="0.25">
      <c r="A3835" s="126"/>
      <c r="B3835" s="220"/>
      <c r="C3835" s="220"/>
      <c r="D3835" s="221"/>
      <c r="E3835" s="305"/>
      <c r="F3835" s="319"/>
      <c r="G3835" s="82"/>
      <c r="H3835" s="82"/>
      <c r="I3835" s="128"/>
      <c r="J3835" s="127"/>
      <c r="K3835" s="319"/>
      <c r="L3835" s="116"/>
    </row>
    <row r="3836" spans="1:12" s="5" customFormat="1" ht="13.5" customHeight="1" x14ac:dyDescent="0.25">
      <c r="A3836" s="81"/>
      <c r="B3836" s="221" t="s">
        <v>19</v>
      </c>
      <c r="C3836" s="220"/>
      <c r="D3836" s="221"/>
      <c r="E3836" s="300"/>
      <c r="F3836" s="82"/>
      <c r="G3836" s="82"/>
      <c r="H3836" s="187"/>
      <c r="I3836" s="188" t="s">
        <v>29</v>
      </c>
      <c r="J3836" s="368" t="str">
        <f>J3798</f>
        <v>NOBI / CONDRO</v>
      </c>
      <c r="K3836" s="369"/>
      <c r="L3836" s="82"/>
    </row>
    <row r="3837" spans="1:12" s="5" customFormat="1" ht="13.5" customHeight="1" x14ac:dyDescent="0.25">
      <c r="A3837" s="126"/>
      <c r="B3837" s="222"/>
      <c r="C3837" s="248"/>
      <c r="D3837" s="221"/>
      <c r="E3837" s="300"/>
      <c r="F3837" s="82"/>
      <c r="G3837" s="82"/>
      <c r="H3837" s="187"/>
      <c r="I3837" s="189" t="s">
        <v>28</v>
      </c>
      <c r="J3837" s="368" t="str">
        <f>J3799</f>
        <v xml:space="preserve"> </v>
      </c>
      <c r="K3837" s="369"/>
      <c r="L3837" s="116"/>
    </row>
    <row r="3838" spans="1:12" s="5" customFormat="1" ht="7.5" customHeight="1" x14ac:dyDescent="0.25">
      <c r="A3838" s="126"/>
      <c r="B3838" s="222"/>
      <c r="C3838" s="248"/>
      <c r="D3838" s="221"/>
      <c r="E3838" s="300"/>
      <c r="F3838" s="82"/>
      <c r="G3838" s="82"/>
      <c r="H3838" s="187"/>
      <c r="I3838" s="189"/>
      <c r="J3838" s="191"/>
      <c r="K3838" s="191"/>
      <c r="L3838" s="116"/>
    </row>
    <row r="3839" spans="1:12" ht="7.5" customHeight="1" x14ac:dyDescent="0.25">
      <c r="A3839" s="129"/>
      <c r="B3839" s="223"/>
      <c r="C3839" s="223"/>
      <c r="D3839" s="266"/>
      <c r="E3839" s="306"/>
      <c r="F3839" s="130"/>
      <c r="G3839" s="130"/>
      <c r="H3839" s="130"/>
      <c r="I3839" s="131"/>
      <c r="J3839" s="131"/>
      <c r="K3839" s="130"/>
      <c r="L3839" s="130"/>
    </row>
    <row r="3840" spans="1:12" s="5" customFormat="1" ht="16.5" customHeight="1" x14ac:dyDescent="0.3">
      <c r="A3840" s="132"/>
      <c r="B3840" s="224" t="s">
        <v>0</v>
      </c>
      <c r="C3840" s="249"/>
      <c r="D3840" s="282" t="str">
        <f>D3802</f>
        <v>AM</v>
      </c>
      <c r="E3840" s="317">
        <f>E3764</f>
        <v>22090034</v>
      </c>
      <c r="F3840" s="133"/>
      <c r="G3840" s="134" t="s">
        <v>2</v>
      </c>
      <c r="H3840" s="370" t="str">
        <f>H3802</f>
        <v>CV  TIARA</v>
      </c>
      <c r="I3840" s="370"/>
      <c r="J3840" s="370"/>
      <c r="K3840" s="371"/>
      <c r="L3840" s="135"/>
    </row>
    <row r="3841" spans="1:12" s="5" customFormat="1" ht="7.5" customHeight="1" x14ac:dyDescent="0.3">
      <c r="A3841" s="132"/>
      <c r="B3841" s="225"/>
      <c r="C3841" s="250"/>
      <c r="D3841" s="257"/>
      <c r="E3841" s="308"/>
      <c r="F3841" s="374" t="s">
        <v>3</v>
      </c>
      <c r="G3841" s="136"/>
      <c r="H3841" s="372"/>
      <c r="I3841" s="372"/>
      <c r="J3841" s="372"/>
      <c r="K3841" s="373"/>
      <c r="L3841" s="135"/>
    </row>
    <row r="3842" spans="1:12" s="5" customFormat="1" ht="16.5" customHeight="1" x14ac:dyDescent="0.3">
      <c r="A3842" s="132"/>
      <c r="B3842" s="224" t="s">
        <v>4</v>
      </c>
      <c r="C3842" s="249"/>
      <c r="D3842" s="375">
        <f>D3804</f>
        <v>44832</v>
      </c>
      <c r="E3842" s="376"/>
      <c r="F3842" s="374"/>
      <c r="G3842" s="137"/>
      <c r="H3842" s="377" t="str">
        <f>H3804</f>
        <v xml:space="preserve"> </v>
      </c>
      <c r="I3842" s="377"/>
      <c r="J3842" s="377"/>
      <c r="K3842" s="378"/>
      <c r="L3842" s="137"/>
    </row>
    <row r="3843" spans="1:12" s="5" customFormat="1" ht="7.5" customHeight="1" x14ac:dyDescent="0.3">
      <c r="A3843" s="132"/>
      <c r="B3843" s="225"/>
      <c r="C3843" s="250"/>
      <c r="D3843" s="257"/>
      <c r="E3843" s="308"/>
      <c r="F3843" s="374"/>
      <c r="G3843" s="137"/>
      <c r="H3843" s="379" t="str">
        <f>H3805</f>
        <v>SOLO</v>
      </c>
      <c r="I3843" s="379"/>
      <c r="J3843" s="379"/>
      <c r="K3843" s="380"/>
      <c r="L3843" s="138"/>
    </row>
    <row r="3844" spans="1:12" s="5" customFormat="1" ht="16.5" customHeight="1" x14ac:dyDescent="0.4">
      <c r="A3844" s="132"/>
      <c r="B3844" s="224" t="s">
        <v>5</v>
      </c>
      <c r="C3844" s="249"/>
      <c r="D3844" s="283" t="str">
        <f>D3806</f>
        <v>N 1717</v>
      </c>
      <c r="E3844" s="307"/>
      <c r="F3844" s="139"/>
      <c r="G3844" s="140"/>
      <c r="H3844" s="381"/>
      <c r="I3844" s="381"/>
      <c r="J3844" s="381"/>
      <c r="K3844" s="382"/>
      <c r="L3844" s="138"/>
    </row>
    <row r="3845" spans="1:12" s="5" customFormat="1" ht="7.5" customHeight="1" x14ac:dyDescent="0.45">
      <c r="A3845" s="132"/>
      <c r="B3845" s="226"/>
      <c r="C3845" s="251"/>
      <c r="D3845" s="267"/>
      <c r="E3845" s="309"/>
      <c r="F3845" s="141"/>
      <c r="G3845" s="133"/>
      <c r="H3845" s="133"/>
      <c r="I3845" s="142"/>
      <c r="J3845" s="142"/>
      <c r="K3845" s="143"/>
      <c r="L3845" s="133"/>
    </row>
    <row r="3846" spans="1:12" s="5" customFormat="1" ht="14.25" thickBot="1" x14ac:dyDescent="0.3">
      <c r="A3846" s="132"/>
      <c r="B3846" s="227" t="s">
        <v>6</v>
      </c>
      <c r="C3846" s="227" t="s">
        <v>7</v>
      </c>
      <c r="D3846" s="284" t="s">
        <v>8</v>
      </c>
      <c r="E3846" s="268"/>
      <c r="F3846" s="145" t="s">
        <v>9</v>
      </c>
      <c r="G3846" s="146"/>
      <c r="H3846" s="144" t="s">
        <v>10</v>
      </c>
      <c r="I3846" s="147" t="s">
        <v>11</v>
      </c>
      <c r="J3846" s="147" t="s">
        <v>12</v>
      </c>
      <c r="K3846" s="148" t="s">
        <v>13</v>
      </c>
      <c r="L3846" s="149"/>
    </row>
    <row r="3847" spans="1:12" s="5" customFormat="1" ht="9.9499999999999993" customHeight="1" thickTop="1" x14ac:dyDescent="0.25">
      <c r="A3847" s="132"/>
      <c r="B3847" s="228"/>
      <c r="C3847" s="252"/>
      <c r="D3847" s="285"/>
      <c r="E3847" s="269"/>
      <c r="F3847" s="151"/>
      <c r="G3847" s="152"/>
      <c r="H3847" s="150"/>
      <c r="I3847" s="153"/>
      <c r="J3847" s="153"/>
      <c r="K3847" s="154"/>
      <c r="L3847" s="149"/>
    </row>
    <row r="3848" spans="1:12" s="5" customFormat="1" ht="14.1" customHeight="1" x14ac:dyDescent="0.25">
      <c r="A3848" s="155">
        <v>1</v>
      </c>
      <c r="B3848" s="193">
        <f t="shared" ref="B3848:D3848" si="1864">B3810</f>
        <v>432</v>
      </c>
      <c r="C3848" s="193" t="str">
        <f t="shared" si="1864"/>
        <v>LSN</v>
      </c>
      <c r="D3848" s="286">
        <f t="shared" si="1864"/>
        <v>3</v>
      </c>
      <c r="E3848" s="310" t="str">
        <f>E3772</f>
        <v>GEL INK TIANJIAO TZ-501</v>
      </c>
      <c r="F3848" s="156"/>
      <c r="G3848" s="157"/>
      <c r="H3848" s="158">
        <f t="shared" ref="H3848:J3848" si="1865">H3810</f>
        <v>24000</v>
      </c>
      <c r="I3848" s="159">
        <f t="shared" si="1865"/>
        <v>0</v>
      </c>
      <c r="J3848" s="159">
        <f t="shared" si="1865"/>
        <v>0</v>
      </c>
      <c r="K3848" s="160">
        <f t="shared" ref="K3848:K3863" si="1866">(B3848*H3848-((B3848*H3848)*I3848))-((B3848*H3848-((B3848*H3848)*I3848))*J3848)</f>
        <v>10368000</v>
      </c>
      <c r="L3848" s="149"/>
    </row>
    <row r="3849" spans="1:12" s="5" customFormat="1" ht="14.1" customHeight="1" x14ac:dyDescent="0.25">
      <c r="A3849" s="155">
        <v>2</v>
      </c>
      <c r="B3849" s="193">
        <f t="shared" ref="B3849:D3849" si="1867">B3811</f>
        <v>0</v>
      </c>
      <c r="C3849" s="193">
        <f t="shared" si="1867"/>
        <v>0</v>
      </c>
      <c r="D3849" s="286">
        <f t="shared" si="1867"/>
        <v>0</v>
      </c>
      <c r="E3849" s="310">
        <f t="shared" ref="E3849:E3863" si="1868">E3773</f>
        <v>0</v>
      </c>
      <c r="F3849" s="156"/>
      <c r="G3849" s="157"/>
      <c r="H3849" s="158">
        <f t="shared" ref="H3849:J3849" si="1869">H3811</f>
        <v>0</v>
      </c>
      <c r="I3849" s="159">
        <f t="shared" si="1869"/>
        <v>0</v>
      </c>
      <c r="J3849" s="159">
        <f t="shared" si="1869"/>
        <v>0</v>
      </c>
      <c r="K3849" s="160">
        <f t="shared" si="1866"/>
        <v>0</v>
      </c>
      <c r="L3849" s="149"/>
    </row>
    <row r="3850" spans="1:12" s="5" customFormat="1" ht="14.1" customHeight="1" x14ac:dyDescent="0.25">
      <c r="A3850" s="155">
        <v>3</v>
      </c>
      <c r="B3850" s="193">
        <f t="shared" ref="B3850:D3850" si="1870">B3812</f>
        <v>0</v>
      </c>
      <c r="C3850" s="193">
        <f t="shared" si="1870"/>
        <v>0</v>
      </c>
      <c r="D3850" s="286">
        <f t="shared" si="1870"/>
        <v>0</v>
      </c>
      <c r="E3850" s="310">
        <f t="shared" si="1868"/>
        <v>0</v>
      </c>
      <c r="F3850" s="156"/>
      <c r="G3850" s="157"/>
      <c r="H3850" s="158">
        <f t="shared" ref="H3850:J3850" si="1871">H3812</f>
        <v>0</v>
      </c>
      <c r="I3850" s="159">
        <f t="shared" si="1871"/>
        <v>0</v>
      </c>
      <c r="J3850" s="159">
        <f t="shared" si="1871"/>
        <v>0</v>
      </c>
      <c r="K3850" s="160">
        <f t="shared" si="1866"/>
        <v>0</v>
      </c>
      <c r="L3850" s="149"/>
    </row>
    <row r="3851" spans="1:12" s="5" customFormat="1" ht="14.1" customHeight="1" x14ac:dyDescent="0.25">
      <c r="A3851" s="155">
        <v>4</v>
      </c>
      <c r="B3851" s="193">
        <f t="shared" ref="B3851:D3851" si="1872">B3813</f>
        <v>0</v>
      </c>
      <c r="C3851" s="193">
        <f t="shared" si="1872"/>
        <v>0</v>
      </c>
      <c r="D3851" s="286">
        <f t="shared" si="1872"/>
        <v>0</v>
      </c>
      <c r="E3851" s="310">
        <f t="shared" si="1868"/>
        <v>0</v>
      </c>
      <c r="F3851" s="156"/>
      <c r="G3851" s="157"/>
      <c r="H3851" s="158">
        <f t="shared" ref="H3851:J3851" si="1873">H3813</f>
        <v>0</v>
      </c>
      <c r="I3851" s="159">
        <f t="shared" si="1873"/>
        <v>0</v>
      </c>
      <c r="J3851" s="159">
        <f t="shared" si="1873"/>
        <v>0</v>
      </c>
      <c r="K3851" s="160">
        <f t="shared" si="1866"/>
        <v>0</v>
      </c>
      <c r="L3851" s="149"/>
    </row>
    <row r="3852" spans="1:12" s="5" customFormat="1" ht="14.1" customHeight="1" x14ac:dyDescent="0.25">
      <c r="A3852" s="155">
        <v>5</v>
      </c>
      <c r="B3852" s="193">
        <f t="shared" ref="B3852:D3852" si="1874">B3814</f>
        <v>0</v>
      </c>
      <c r="C3852" s="193">
        <f t="shared" si="1874"/>
        <v>0</v>
      </c>
      <c r="D3852" s="286">
        <f t="shared" si="1874"/>
        <v>0</v>
      </c>
      <c r="E3852" s="310">
        <f t="shared" si="1868"/>
        <v>0</v>
      </c>
      <c r="F3852" s="156"/>
      <c r="G3852" s="157"/>
      <c r="H3852" s="158">
        <f t="shared" ref="H3852:J3852" si="1875">H3814</f>
        <v>0</v>
      </c>
      <c r="I3852" s="159">
        <f t="shared" si="1875"/>
        <v>0</v>
      </c>
      <c r="J3852" s="159">
        <f t="shared" si="1875"/>
        <v>0</v>
      </c>
      <c r="K3852" s="160">
        <f t="shared" si="1866"/>
        <v>0</v>
      </c>
      <c r="L3852" s="149"/>
    </row>
    <row r="3853" spans="1:12" s="5" customFormat="1" ht="14.1" customHeight="1" x14ac:dyDescent="0.25">
      <c r="A3853" s="155">
        <v>6</v>
      </c>
      <c r="B3853" s="193">
        <f t="shared" ref="B3853:D3853" si="1876">B3815</f>
        <v>0</v>
      </c>
      <c r="C3853" s="193">
        <f t="shared" si="1876"/>
        <v>0</v>
      </c>
      <c r="D3853" s="286">
        <f t="shared" si="1876"/>
        <v>0</v>
      </c>
      <c r="E3853" s="310">
        <f t="shared" si="1868"/>
        <v>0</v>
      </c>
      <c r="F3853" s="156"/>
      <c r="G3853" s="157"/>
      <c r="H3853" s="158">
        <f t="shared" ref="H3853:J3853" si="1877">H3815</f>
        <v>0</v>
      </c>
      <c r="I3853" s="159">
        <f t="shared" si="1877"/>
        <v>0</v>
      </c>
      <c r="J3853" s="159">
        <f t="shared" si="1877"/>
        <v>0</v>
      </c>
      <c r="K3853" s="160">
        <f t="shared" si="1866"/>
        <v>0</v>
      </c>
      <c r="L3853" s="149"/>
    </row>
    <row r="3854" spans="1:12" s="5" customFormat="1" ht="14.1" customHeight="1" x14ac:dyDescent="0.25">
      <c r="A3854" s="155">
        <v>7</v>
      </c>
      <c r="B3854" s="193">
        <f t="shared" ref="B3854:D3854" si="1878">B3816</f>
        <v>0</v>
      </c>
      <c r="C3854" s="193">
        <f t="shared" si="1878"/>
        <v>0</v>
      </c>
      <c r="D3854" s="286">
        <f t="shared" si="1878"/>
        <v>0</v>
      </c>
      <c r="E3854" s="310">
        <f t="shared" si="1868"/>
        <v>0</v>
      </c>
      <c r="F3854" s="156"/>
      <c r="G3854" s="157"/>
      <c r="H3854" s="158">
        <f t="shared" ref="H3854:J3854" si="1879">H3816</f>
        <v>0</v>
      </c>
      <c r="I3854" s="159">
        <f t="shared" si="1879"/>
        <v>0</v>
      </c>
      <c r="J3854" s="159">
        <f t="shared" si="1879"/>
        <v>0</v>
      </c>
      <c r="K3854" s="160">
        <f t="shared" si="1866"/>
        <v>0</v>
      </c>
      <c r="L3854" s="149"/>
    </row>
    <row r="3855" spans="1:12" s="5" customFormat="1" ht="14.1" customHeight="1" x14ac:dyDescent="0.25">
      <c r="A3855" s="155">
        <v>8</v>
      </c>
      <c r="B3855" s="193">
        <f t="shared" ref="B3855:D3855" si="1880">B3817</f>
        <v>0</v>
      </c>
      <c r="C3855" s="193">
        <f t="shared" si="1880"/>
        <v>0</v>
      </c>
      <c r="D3855" s="286">
        <f t="shared" si="1880"/>
        <v>0</v>
      </c>
      <c r="E3855" s="310">
        <f t="shared" si="1868"/>
        <v>0</v>
      </c>
      <c r="F3855" s="156"/>
      <c r="G3855" s="157"/>
      <c r="H3855" s="158">
        <f t="shared" ref="H3855:J3855" si="1881">H3817</f>
        <v>0</v>
      </c>
      <c r="I3855" s="159">
        <f t="shared" si="1881"/>
        <v>0</v>
      </c>
      <c r="J3855" s="159">
        <f t="shared" si="1881"/>
        <v>0</v>
      </c>
      <c r="K3855" s="160">
        <f t="shared" si="1866"/>
        <v>0</v>
      </c>
      <c r="L3855" s="149"/>
    </row>
    <row r="3856" spans="1:12" s="5" customFormat="1" ht="14.1" customHeight="1" x14ac:dyDescent="0.25">
      <c r="A3856" s="155">
        <v>9</v>
      </c>
      <c r="B3856" s="193">
        <f t="shared" ref="B3856:D3856" si="1882">B3818</f>
        <v>0</v>
      </c>
      <c r="C3856" s="193">
        <f t="shared" si="1882"/>
        <v>0</v>
      </c>
      <c r="D3856" s="286">
        <f t="shared" si="1882"/>
        <v>0</v>
      </c>
      <c r="E3856" s="310">
        <f t="shared" si="1868"/>
        <v>0</v>
      </c>
      <c r="F3856" s="156"/>
      <c r="G3856" s="157"/>
      <c r="H3856" s="158">
        <f t="shared" ref="H3856:J3856" si="1883">H3818</f>
        <v>0</v>
      </c>
      <c r="I3856" s="159">
        <f t="shared" si="1883"/>
        <v>0</v>
      </c>
      <c r="J3856" s="159">
        <f t="shared" si="1883"/>
        <v>0</v>
      </c>
      <c r="K3856" s="160">
        <f t="shared" si="1866"/>
        <v>0</v>
      </c>
      <c r="L3856" s="149"/>
    </row>
    <row r="3857" spans="1:12" s="5" customFormat="1" ht="14.1" customHeight="1" x14ac:dyDescent="0.25">
      <c r="A3857" s="155">
        <v>10</v>
      </c>
      <c r="B3857" s="193">
        <f t="shared" ref="B3857:D3857" si="1884">B3819</f>
        <v>0</v>
      </c>
      <c r="C3857" s="193">
        <f t="shared" si="1884"/>
        <v>0</v>
      </c>
      <c r="D3857" s="286">
        <f t="shared" si="1884"/>
        <v>0</v>
      </c>
      <c r="E3857" s="310">
        <f t="shared" si="1868"/>
        <v>0</v>
      </c>
      <c r="F3857" s="156"/>
      <c r="G3857" s="157"/>
      <c r="H3857" s="158">
        <f t="shared" ref="H3857:J3857" si="1885">H3819</f>
        <v>0</v>
      </c>
      <c r="I3857" s="159">
        <f t="shared" si="1885"/>
        <v>0</v>
      </c>
      <c r="J3857" s="159">
        <f t="shared" si="1885"/>
        <v>0</v>
      </c>
      <c r="K3857" s="160">
        <f t="shared" si="1866"/>
        <v>0</v>
      </c>
      <c r="L3857" s="149"/>
    </row>
    <row r="3858" spans="1:12" s="5" customFormat="1" ht="14.1" customHeight="1" x14ac:dyDescent="0.25">
      <c r="A3858" s="155">
        <v>11</v>
      </c>
      <c r="B3858" s="193">
        <f t="shared" ref="B3858:D3858" si="1886">B3820</f>
        <v>0</v>
      </c>
      <c r="C3858" s="193">
        <f t="shared" si="1886"/>
        <v>0</v>
      </c>
      <c r="D3858" s="286">
        <f t="shared" si="1886"/>
        <v>0</v>
      </c>
      <c r="E3858" s="310">
        <f t="shared" si="1868"/>
        <v>0</v>
      </c>
      <c r="F3858" s="156"/>
      <c r="G3858" s="157"/>
      <c r="H3858" s="158">
        <f t="shared" ref="H3858:J3858" si="1887">H3820</f>
        <v>0</v>
      </c>
      <c r="I3858" s="159">
        <f t="shared" si="1887"/>
        <v>0</v>
      </c>
      <c r="J3858" s="159">
        <f t="shared" si="1887"/>
        <v>0</v>
      </c>
      <c r="K3858" s="160">
        <f t="shared" si="1866"/>
        <v>0</v>
      </c>
      <c r="L3858" s="149"/>
    </row>
    <row r="3859" spans="1:12" s="5" customFormat="1" ht="14.1" customHeight="1" x14ac:dyDescent="0.25">
      <c r="A3859" s="155">
        <v>12</v>
      </c>
      <c r="B3859" s="193">
        <f t="shared" ref="B3859:D3859" si="1888">B3821</f>
        <v>0</v>
      </c>
      <c r="C3859" s="193">
        <f t="shared" si="1888"/>
        <v>0</v>
      </c>
      <c r="D3859" s="286">
        <f t="shared" si="1888"/>
        <v>0</v>
      </c>
      <c r="E3859" s="310">
        <f t="shared" si="1868"/>
        <v>0</v>
      </c>
      <c r="F3859" s="156"/>
      <c r="G3859" s="157"/>
      <c r="H3859" s="158">
        <f t="shared" ref="H3859:J3859" si="1889">H3821</f>
        <v>0</v>
      </c>
      <c r="I3859" s="159">
        <f t="shared" si="1889"/>
        <v>0</v>
      </c>
      <c r="J3859" s="159">
        <f t="shared" si="1889"/>
        <v>0</v>
      </c>
      <c r="K3859" s="160">
        <f t="shared" si="1866"/>
        <v>0</v>
      </c>
      <c r="L3859" s="149"/>
    </row>
    <row r="3860" spans="1:12" s="5" customFormat="1" ht="14.1" customHeight="1" x14ac:dyDescent="0.25">
      <c r="A3860" s="155">
        <v>13</v>
      </c>
      <c r="B3860" s="193">
        <f t="shared" ref="B3860:D3860" si="1890">B3822</f>
        <v>0</v>
      </c>
      <c r="C3860" s="193">
        <f t="shared" si="1890"/>
        <v>0</v>
      </c>
      <c r="D3860" s="286">
        <f t="shared" si="1890"/>
        <v>0</v>
      </c>
      <c r="E3860" s="310">
        <f t="shared" si="1868"/>
        <v>0</v>
      </c>
      <c r="F3860" s="156"/>
      <c r="G3860" s="157"/>
      <c r="H3860" s="158">
        <f t="shared" ref="H3860:J3860" si="1891">H3822</f>
        <v>0</v>
      </c>
      <c r="I3860" s="159">
        <f t="shared" si="1891"/>
        <v>0</v>
      </c>
      <c r="J3860" s="159">
        <f t="shared" si="1891"/>
        <v>0</v>
      </c>
      <c r="K3860" s="160">
        <f t="shared" si="1866"/>
        <v>0</v>
      </c>
      <c r="L3860" s="149"/>
    </row>
    <row r="3861" spans="1:12" s="5" customFormat="1" ht="14.1" customHeight="1" x14ac:dyDescent="0.25">
      <c r="A3861" s="155">
        <v>14</v>
      </c>
      <c r="B3861" s="193">
        <f t="shared" ref="B3861:D3861" si="1892">B3823</f>
        <v>0</v>
      </c>
      <c r="C3861" s="193">
        <f t="shared" si="1892"/>
        <v>0</v>
      </c>
      <c r="D3861" s="286">
        <f t="shared" si="1892"/>
        <v>0</v>
      </c>
      <c r="E3861" s="310">
        <f t="shared" si="1868"/>
        <v>0</v>
      </c>
      <c r="F3861" s="156"/>
      <c r="G3861" s="157"/>
      <c r="H3861" s="158">
        <f t="shared" ref="H3861:J3861" si="1893">H3823</f>
        <v>0</v>
      </c>
      <c r="I3861" s="159">
        <f t="shared" si="1893"/>
        <v>0</v>
      </c>
      <c r="J3861" s="159">
        <f t="shared" si="1893"/>
        <v>0</v>
      </c>
      <c r="K3861" s="160">
        <f t="shared" si="1866"/>
        <v>0</v>
      </c>
      <c r="L3861" s="149"/>
    </row>
    <row r="3862" spans="1:12" s="5" customFormat="1" ht="14.1" customHeight="1" x14ac:dyDescent="0.25">
      <c r="A3862" s="155">
        <v>15</v>
      </c>
      <c r="B3862" s="193">
        <f t="shared" ref="B3862:D3862" si="1894">B3824</f>
        <v>0</v>
      </c>
      <c r="C3862" s="193">
        <f t="shared" si="1894"/>
        <v>0</v>
      </c>
      <c r="D3862" s="286">
        <f t="shared" si="1894"/>
        <v>0</v>
      </c>
      <c r="E3862" s="310">
        <f t="shared" si="1868"/>
        <v>0</v>
      </c>
      <c r="F3862" s="156"/>
      <c r="G3862" s="157"/>
      <c r="H3862" s="158">
        <f t="shared" ref="H3862:J3862" si="1895">H3824</f>
        <v>0</v>
      </c>
      <c r="I3862" s="159">
        <f t="shared" si="1895"/>
        <v>0</v>
      </c>
      <c r="J3862" s="159">
        <f t="shared" si="1895"/>
        <v>0</v>
      </c>
      <c r="K3862" s="160">
        <f t="shared" si="1866"/>
        <v>0</v>
      </c>
      <c r="L3862" s="149"/>
    </row>
    <row r="3863" spans="1:12" s="5" customFormat="1" ht="14.1" customHeight="1" x14ac:dyDescent="0.25">
      <c r="A3863" s="155">
        <v>16</v>
      </c>
      <c r="B3863" s="193">
        <f t="shared" ref="B3863:D3863" si="1896">B3825</f>
        <v>0</v>
      </c>
      <c r="C3863" s="193">
        <f t="shared" si="1896"/>
        <v>0</v>
      </c>
      <c r="D3863" s="286">
        <f t="shared" si="1896"/>
        <v>0</v>
      </c>
      <c r="E3863" s="310">
        <f t="shared" si="1868"/>
        <v>0</v>
      </c>
      <c r="F3863" s="156"/>
      <c r="G3863" s="157"/>
      <c r="H3863" s="158">
        <f t="shared" ref="H3863:J3863" si="1897">H3825</f>
        <v>0</v>
      </c>
      <c r="I3863" s="159">
        <f t="shared" si="1897"/>
        <v>0</v>
      </c>
      <c r="J3863" s="159">
        <f t="shared" si="1897"/>
        <v>0</v>
      </c>
      <c r="K3863" s="160">
        <f t="shared" si="1866"/>
        <v>0</v>
      </c>
      <c r="L3863" s="149"/>
    </row>
    <row r="3864" spans="1:12" s="5" customFormat="1" ht="9.9499999999999993" customHeight="1" x14ac:dyDescent="0.25">
      <c r="A3864" s="132"/>
      <c r="B3864" s="229"/>
      <c r="C3864" s="229"/>
      <c r="D3864" s="287"/>
      <c r="E3864" s="312"/>
      <c r="F3864" s="161"/>
      <c r="G3864" s="162"/>
      <c r="H3864" s="163"/>
      <c r="I3864" s="164"/>
      <c r="J3864" s="164"/>
      <c r="K3864" s="165"/>
      <c r="L3864" s="149"/>
    </row>
    <row r="3865" spans="1:12" s="5" customFormat="1" ht="5.0999999999999996" customHeight="1" x14ac:dyDescent="0.25">
      <c r="A3865" s="132"/>
      <c r="B3865" s="230"/>
      <c r="C3865" s="230"/>
      <c r="D3865" s="235"/>
      <c r="E3865" s="313"/>
      <c r="F3865" s="167"/>
      <c r="G3865" s="167"/>
      <c r="H3865" s="167"/>
      <c r="I3865" s="168"/>
      <c r="J3865" s="383"/>
      <c r="K3865" s="358"/>
      <c r="L3865" s="133"/>
    </row>
    <row r="3866" spans="1:12" s="5" customFormat="1" ht="16.5" customHeight="1" x14ac:dyDescent="0.3">
      <c r="A3866" s="132"/>
      <c r="B3866" s="231"/>
      <c r="C3866" s="231"/>
      <c r="D3866" s="267"/>
      <c r="E3866" s="309"/>
      <c r="F3866" s="133"/>
      <c r="G3866" s="133"/>
      <c r="H3866" s="133"/>
      <c r="I3866" s="169" t="s">
        <v>14</v>
      </c>
      <c r="J3866" s="384">
        <f>SUM(K3848:K3863)</f>
        <v>10368000</v>
      </c>
      <c r="K3866" s="385"/>
      <c r="L3866" s="149"/>
    </row>
    <row r="3867" spans="1:12" s="5" customFormat="1" ht="5.0999999999999996" customHeight="1" x14ac:dyDescent="0.3">
      <c r="A3867" s="132"/>
      <c r="B3867" s="231"/>
      <c r="C3867" s="231"/>
      <c r="D3867" s="267"/>
      <c r="E3867" s="309"/>
      <c r="F3867" s="133"/>
      <c r="G3867" s="133"/>
      <c r="H3867" s="133"/>
      <c r="I3867" s="170"/>
      <c r="J3867" s="386"/>
      <c r="K3867" s="386"/>
      <c r="L3867" s="133"/>
    </row>
    <row r="3868" spans="1:12" s="5" customFormat="1" ht="16.5" customHeight="1" x14ac:dyDescent="0.3">
      <c r="A3868" s="132"/>
      <c r="B3868" s="231"/>
      <c r="C3868" s="231"/>
      <c r="D3868" s="267"/>
      <c r="E3868" s="309"/>
      <c r="F3868" s="133"/>
      <c r="G3868" s="133"/>
      <c r="H3868" s="133"/>
      <c r="I3868" s="169" t="s">
        <v>15</v>
      </c>
      <c r="J3868" s="171">
        <f>J3830</f>
        <v>0</v>
      </c>
      <c r="K3868" s="172">
        <f>J3866*J3868</f>
        <v>0</v>
      </c>
      <c r="L3868" s="173"/>
    </row>
    <row r="3869" spans="1:12" s="5" customFormat="1" ht="5.0999999999999996" customHeight="1" x14ac:dyDescent="0.3">
      <c r="A3869" s="132"/>
      <c r="B3869" s="231"/>
      <c r="C3869" s="231"/>
      <c r="D3869" s="267"/>
      <c r="E3869" s="309"/>
      <c r="F3869" s="133"/>
      <c r="G3869" s="133"/>
      <c r="H3869" s="133"/>
      <c r="I3869" s="170"/>
      <c r="J3869" s="358"/>
      <c r="K3869" s="358"/>
      <c r="L3869" s="133"/>
    </row>
    <row r="3870" spans="1:12" s="5" customFormat="1" ht="16.5" customHeight="1" x14ac:dyDescent="0.3">
      <c r="A3870" s="132"/>
      <c r="B3870" s="232" t="s">
        <v>16</v>
      </c>
      <c r="C3870" s="232"/>
      <c r="D3870" s="267"/>
      <c r="E3870" s="309" t="s">
        <v>17</v>
      </c>
      <c r="F3870" s="133"/>
      <c r="G3870" s="133"/>
      <c r="H3870" s="133"/>
      <c r="I3870" s="169" t="s">
        <v>27</v>
      </c>
      <c r="J3870" s="356">
        <f>((J3866/1.11)+(K3868/1.11))*11%</f>
        <v>1027459.4594594595</v>
      </c>
      <c r="K3870" s="357"/>
      <c r="L3870" s="174"/>
    </row>
    <row r="3871" spans="1:12" s="5" customFormat="1" ht="5.0999999999999996" customHeight="1" x14ac:dyDescent="0.3">
      <c r="A3871" s="132"/>
      <c r="B3871" s="231"/>
      <c r="C3871" s="231"/>
      <c r="D3871" s="267"/>
      <c r="E3871" s="309"/>
      <c r="F3871" s="133"/>
      <c r="G3871" s="133"/>
      <c r="H3871" s="133"/>
      <c r="I3871" s="170"/>
      <c r="J3871" s="358"/>
      <c r="K3871" s="358"/>
      <c r="L3871" s="133"/>
    </row>
    <row r="3872" spans="1:12" s="5" customFormat="1" ht="16.5" customHeight="1" x14ac:dyDescent="0.3">
      <c r="A3872" s="132"/>
      <c r="B3872" s="233"/>
      <c r="C3872" s="253"/>
      <c r="D3872" s="267"/>
      <c r="E3872" s="309"/>
      <c r="F3872" s="133"/>
      <c r="G3872" s="133"/>
      <c r="H3872" s="133"/>
      <c r="I3872" s="169" t="s">
        <v>18</v>
      </c>
      <c r="J3872" s="175"/>
      <c r="K3872" s="176">
        <f>J3866-K3868</f>
        <v>10368000</v>
      </c>
      <c r="L3872" s="174"/>
    </row>
    <row r="3873" spans="1:12" s="5" customFormat="1" ht="7.5" customHeight="1" x14ac:dyDescent="0.25">
      <c r="A3873" s="177"/>
      <c r="B3873" s="234"/>
      <c r="C3873" s="234"/>
      <c r="D3873" s="235"/>
      <c r="E3873" s="314"/>
      <c r="F3873" s="318"/>
      <c r="G3873" s="133"/>
      <c r="H3873" s="133"/>
      <c r="I3873" s="179"/>
      <c r="J3873" s="178"/>
      <c r="K3873" s="318"/>
      <c r="L3873" s="167"/>
    </row>
    <row r="3874" spans="1:12" s="5" customFormat="1" ht="13.5" customHeight="1" x14ac:dyDescent="0.25">
      <c r="A3874" s="132"/>
      <c r="B3874" s="235" t="s">
        <v>19</v>
      </c>
      <c r="C3874" s="234"/>
      <c r="D3874" s="235"/>
      <c r="E3874" s="309"/>
      <c r="F3874" s="133"/>
      <c r="G3874" s="133"/>
      <c r="H3874" s="184"/>
      <c r="I3874" s="185" t="s">
        <v>29</v>
      </c>
      <c r="J3874" s="359" t="str">
        <f>J3836</f>
        <v>NOBI / CONDRO</v>
      </c>
      <c r="K3874" s="360"/>
      <c r="L3874" s="133"/>
    </row>
    <row r="3875" spans="1:12" s="5" customFormat="1" ht="13.5" customHeight="1" x14ac:dyDescent="0.25">
      <c r="A3875" s="177"/>
      <c r="B3875" s="236"/>
      <c r="C3875" s="254"/>
      <c r="D3875" s="235"/>
      <c r="E3875" s="309"/>
      <c r="F3875" s="133"/>
      <c r="G3875" s="133"/>
      <c r="H3875" s="184"/>
      <c r="I3875" s="186" t="s">
        <v>28</v>
      </c>
      <c r="J3875" s="359" t="str">
        <f>J3837</f>
        <v xml:space="preserve"> </v>
      </c>
      <c r="K3875" s="360"/>
      <c r="L3875" s="167"/>
    </row>
    <row r="3876" spans="1:12" s="5" customFormat="1" ht="7.5" customHeight="1" x14ac:dyDescent="0.25">
      <c r="A3876" s="177"/>
      <c r="B3876" s="236"/>
      <c r="C3876" s="254"/>
      <c r="D3876" s="235"/>
      <c r="E3876" s="309"/>
      <c r="F3876" s="133"/>
      <c r="G3876" s="133"/>
      <c r="H3876" s="184"/>
      <c r="I3876" s="186"/>
      <c r="J3876" s="190"/>
      <c r="K3876" s="190"/>
      <c r="L3876" s="167"/>
    </row>
    <row r="3877" spans="1:12" ht="7.5" customHeight="1" x14ac:dyDescent="0.25">
      <c r="A3877" s="1"/>
      <c r="I3877" s="3"/>
      <c r="J3877" s="3"/>
    </row>
    <row r="3878" spans="1:12" s="5" customFormat="1" ht="16.5" customHeight="1" x14ac:dyDescent="0.3">
      <c r="A3878" s="4"/>
      <c r="B3878" s="195" t="s">
        <v>0</v>
      </c>
      <c r="C3878" s="237"/>
      <c r="D3878" s="270" t="s">
        <v>1</v>
      </c>
      <c r="E3878" s="315">
        <f>E3764+1</f>
        <v>22090035</v>
      </c>
      <c r="G3878" s="6" t="s">
        <v>2</v>
      </c>
      <c r="H3878" s="387" t="s">
        <v>30</v>
      </c>
      <c r="I3878" s="387"/>
      <c r="J3878" s="387"/>
      <c r="K3878" s="388"/>
      <c r="L3878" s="7"/>
    </row>
    <row r="3879" spans="1:12" s="5" customFormat="1" ht="7.5" customHeight="1" x14ac:dyDescent="0.3">
      <c r="A3879" s="4"/>
      <c r="B3879" s="196"/>
      <c r="C3879" s="238"/>
      <c r="D3879" s="255"/>
      <c r="E3879" s="290"/>
      <c r="F3879" s="391" t="s">
        <v>3</v>
      </c>
      <c r="G3879" s="8"/>
      <c r="H3879" s="389"/>
      <c r="I3879" s="389"/>
      <c r="J3879" s="389"/>
      <c r="K3879" s="390"/>
      <c r="L3879" s="7"/>
    </row>
    <row r="3880" spans="1:12" s="5" customFormat="1" ht="16.5" customHeight="1" x14ac:dyDescent="0.3">
      <c r="A3880" s="4"/>
      <c r="B3880" s="195" t="s">
        <v>4</v>
      </c>
      <c r="C3880" s="237"/>
      <c r="D3880" s="392">
        <v>44833</v>
      </c>
      <c r="E3880" s="393"/>
      <c r="F3880" s="391"/>
      <c r="G3880" s="9"/>
      <c r="H3880" s="394" t="s">
        <v>31</v>
      </c>
      <c r="I3880" s="394"/>
      <c r="J3880" s="394"/>
      <c r="K3880" s="395"/>
      <c r="L3880" s="9"/>
    </row>
    <row r="3881" spans="1:12" s="5" customFormat="1" ht="7.5" customHeight="1" x14ac:dyDescent="0.3">
      <c r="A3881" s="4"/>
      <c r="B3881" s="196"/>
      <c r="C3881" s="238"/>
      <c r="D3881" s="255"/>
      <c r="E3881" s="290"/>
      <c r="F3881" s="391"/>
      <c r="G3881" s="9"/>
      <c r="H3881" s="396" t="s">
        <v>32</v>
      </c>
      <c r="I3881" s="396"/>
      <c r="J3881" s="396"/>
      <c r="K3881" s="397"/>
      <c r="L3881" s="10"/>
    </row>
    <row r="3882" spans="1:12" s="5" customFormat="1" ht="16.5" customHeight="1" x14ac:dyDescent="0.4">
      <c r="A3882" s="4"/>
      <c r="B3882" s="195" t="s">
        <v>5</v>
      </c>
      <c r="C3882" s="237"/>
      <c r="D3882" s="271" t="s">
        <v>184</v>
      </c>
      <c r="E3882" s="289"/>
      <c r="F3882" s="11"/>
      <c r="G3882" s="12"/>
      <c r="H3882" s="398"/>
      <c r="I3882" s="398"/>
      <c r="J3882" s="398"/>
      <c r="K3882" s="399"/>
      <c r="L3882" s="10"/>
    </row>
    <row r="3883" spans="1:12" s="5" customFormat="1" ht="7.5" customHeight="1" x14ac:dyDescent="0.45">
      <c r="A3883" s="4"/>
      <c r="B3883" s="197"/>
      <c r="C3883" s="239"/>
      <c r="D3883" s="259"/>
      <c r="E3883" s="291"/>
      <c r="F3883" s="13"/>
      <c r="I3883" s="14"/>
      <c r="J3883" s="14"/>
      <c r="K3883" s="15"/>
    </row>
    <row r="3884" spans="1:12" s="5" customFormat="1" ht="14.25" thickBot="1" x14ac:dyDescent="0.3">
      <c r="A3884" s="4"/>
      <c r="B3884" s="198" t="s">
        <v>6</v>
      </c>
      <c r="C3884" s="198" t="s">
        <v>7</v>
      </c>
      <c r="D3884" s="272" t="s">
        <v>8</v>
      </c>
      <c r="E3884" s="260"/>
      <c r="F3884" s="17" t="s">
        <v>9</v>
      </c>
      <c r="G3884" s="18"/>
      <c r="H3884" s="16" t="s">
        <v>10</v>
      </c>
      <c r="I3884" s="19" t="s">
        <v>11</v>
      </c>
      <c r="J3884" s="19" t="s">
        <v>12</v>
      </c>
      <c r="K3884" s="20" t="s">
        <v>13</v>
      </c>
      <c r="L3884" s="21"/>
    </row>
    <row r="3885" spans="1:12" s="5" customFormat="1" ht="9.9499999999999993" customHeight="1" thickTop="1" x14ac:dyDescent="0.25">
      <c r="A3885" s="4"/>
      <c r="B3885" s="199"/>
      <c r="C3885" s="240"/>
      <c r="D3885" s="273"/>
      <c r="E3885" s="261"/>
      <c r="F3885" s="23"/>
      <c r="G3885" s="24"/>
      <c r="H3885" s="22"/>
      <c r="I3885" s="25"/>
      <c r="J3885" s="25"/>
      <c r="K3885" s="26"/>
      <c r="L3885" s="21"/>
    </row>
    <row r="3886" spans="1:12" s="5" customFormat="1" ht="14.1" customHeight="1" x14ac:dyDescent="0.25">
      <c r="A3886" s="27">
        <v>1</v>
      </c>
      <c r="B3886" s="200">
        <v>50</v>
      </c>
      <c r="C3886" s="200" t="s">
        <v>49</v>
      </c>
      <c r="D3886" s="274">
        <v>1</v>
      </c>
      <c r="E3886" s="292" t="s">
        <v>185</v>
      </c>
      <c r="F3886" s="28"/>
      <c r="G3886" s="29"/>
      <c r="H3886" s="30">
        <v>27500</v>
      </c>
      <c r="I3886" s="31">
        <v>0.13500000000000001</v>
      </c>
      <c r="J3886" s="31"/>
      <c r="K3886" s="32">
        <f t="shared" ref="K3886:K3901" si="1898">(B3886*H3886-((B3886*H3886)*I3886))-((B3886*H3886-((B3886*H3886)*I3886))*J3886)</f>
        <v>1189375</v>
      </c>
      <c r="L3886" s="21"/>
    </row>
    <row r="3887" spans="1:12" s="5" customFormat="1" ht="14.1" customHeight="1" x14ac:dyDescent="0.25">
      <c r="A3887" s="27">
        <v>2</v>
      </c>
      <c r="B3887" s="200">
        <v>50</v>
      </c>
      <c r="C3887" s="200" t="s">
        <v>49</v>
      </c>
      <c r="D3887" s="274">
        <v>1</v>
      </c>
      <c r="E3887" s="292" t="s">
        <v>186</v>
      </c>
      <c r="F3887" s="28"/>
      <c r="G3887" s="29"/>
      <c r="H3887" s="30">
        <v>30000</v>
      </c>
      <c r="I3887" s="31">
        <v>0.13500000000000001</v>
      </c>
      <c r="J3887" s="31"/>
      <c r="K3887" s="32">
        <f t="shared" si="1898"/>
        <v>1297500</v>
      </c>
      <c r="L3887" s="21"/>
    </row>
    <row r="3888" spans="1:12" s="5" customFormat="1" ht="14.1" customHeight="1" x14ac:dyDescent="0.25">
      <c r="A3888" s="27">
        <v>3</v>
      </c>
      <c r="B3888" s="200">
        <v>100</v>
      </c>
      <c r="C3888" s="200" t="s">
        <v>49</v>
      </c>
      <c r="D3888" s="274">
        <v>2</v>
      </c>
      <c r="E3888" s="292" t="s">
        <v>187</v>
      </c>
      <c r="F3888" s="28"/>
      <c r="G3888" s="29"/>
      <c r="H3888" s="30">
        <v>27500</v>
      </c>
      <c r="I3888" s="31">
        <v>0.13500000000000001</v>
      </c>
      <c r="J3888" s="31"/>
      <c r="K3888" s="32">
        <f t="shared" si="1898"/>
        <v>2378750</v>
      </c>
      <c r="L3888" s="21"/>
    </row>
    <row r="3889" spans="1:12" s="5" customFormat="1" ht="14.1" customHeight="1" x14ac:dyDescent="0.25">
      <c r="A3889" s="27">
        <v>4</v>
      </c>
      <c r="B3889" s="200"/>
      <c r="C3889" s="200"/>
      <c r="D3889" s="274"/>
      <c r="E3889" s="292"/>
      <c r="F3889" s="28"/>
      <c r="G3889" s="29"/>
      <c r="H3889" s="30"/>
      <c r="I3889" s="31"/>
      <c r="J3889" s="31"/>
      <c r="K3889" s="32">
        <f t="shared" si="1898"/>
        <v>0</v>
      </c>
      <c r="L3889" s="21"/>
    </row>
    <row r="3890" spans="1:12" s="5" customFormat="1" ht="14.1" customHeight="1" x14ac:dyDescent="0.25">
      <c r="A3890" s="27">
        <v>5</v>
      </c>
      <c r="B3890" s="200"/>
      <c r="C3890" s="200"/>
      <c r="D3890" s="274"/>
      <c r="E3890" s="292"/>
      <c r="F3890" s="28"/>
      <c r="G3890" s="29"/>
      <c r="H3890" s="30"/>
      <c r="I3890" s="31"/>
      <c r="J3890" s="31"/>
      <c r="K3890" s="32">
        <f t="shared" si="1898"/>
        <v>0</v>
      </c>
      <c r="L3890" s="21"/>
    </row>
    <row r="3891" spans="1:12" s="5" customFormat="1" ht="14.1" customHeight="1" x14ac:dyDescent="0.25">
      <c r="A3891" s="27">
        <v>6</v>
      </c>
      <c r="B3891" s="200"/>
      <c r="C3891" s="200"/>
      <c r="D3891" s="274"/>
      <c r="E3891" s="292"/>
      <c r="F3891" s="28"/>
      <c r="G3891" s="29"/>
      <c r="H3891" s="30"/>
      <c r="I3891" s="31"/>
      <c r="J3891" s="31"/>
      <c r="K3891" s="32">
        <f t="shared" si="1898"/>
        <v>0</v>
      </c>
      <c r="L3891" s="21"/>
    </row>
    <row r="3892" spans="1:12" s="5" customFormat="1" ht="14.1" customHeight="1" x14ac:dyDescent="0.25">
      <c r="A3892" s="27">
        <v>7</v>
      </c>
      <c r="B3892" s="200"/>
      <c r="C3892" s="200"/>
      <c r="D3892" s="274"/>
      <c r="E3892" s="292"/>
      <c r="F3892" s="28"/>
      <c r="G3892" s="29"/>
      <c r="H3892" s="30"/>
      <c r="I3892" s="31"/>
      <c r="J3892" s="31"/>
      <c r="K3892" s="32">
        <f t="shared" si="1898"/>
        <v>0</v>
      </c>
      <c r="L3892" s="21"/>
    </row>
    <row r="3893" spans="1:12" s="5" customFormat="1" ht="14.1" customHeight="1" x14ac:dyDescent="0.25">
      <c r="A3893" s="27">
        <v>8</v>
      </c>
      <c r="B3893" s="200"/>
      <c r="C3893" s="200"/>
      <c r="D3893" s="274"/>
      <c r="E3893" s="293"/>
      <c r="F3893" s="28"/>
      <c r="G3893" s="29"/>
      <c r="H3893" s="30"/>
      <c r="I3893" s="31"/>
      <c r="J3893" s="31"/>
      <c r="K3893" s="32">
        <f t="shared" si="1898"/>
        <v>0</v>
      </c>
      <c r="L3893" s="21"/>
    </row>
    <row r="3894" spans="1:12" s="5" customFormat="1" ht="14.1" customHeight="1" x14ac:dyDescent="0.25">
      <c r="A3894" s="27">
        <v>9</v>
      </c>
      <c r="B3894" s="200"/>
      <c r="C3894" s="200"/>
      <c r="D3894" s="274"/>
      <c r="E3894" s="292"/>
      <c r="F3894" s="28"/>
      <c r="G3894" s="29"/>
      <c r="H3894" s="30"/>
      <c r="I3894" s="31"/>
      <c r="J3894" s="31"/>
      <c r="K3894" s="32">
        <f t="shared" si="1898"/>
        <v>0</v>
      </c>
      <c r="L3894" s="21"/>
    </row>
    <row r="3895" spans="1:12" s="5" customFormat="1" ht="14.1" customHeight="1" x14ac:dyDescent="0.25">
      <c r="A3895" s="27">
        <v>10</v>
      </c>
      <c r="B3895" s="200"/>
      <c r="C3895" s="200"/>
      <c r="D3895" s="274"/>
      <c r="E3895" s="292"/>
      <c r="F3895" s="28"/>
      <c r="G3895" s="29"/>
      <c r="H3895" s="30"/>
      <c r="I3895" s="31"/>
      <c r="J3895" s="31"/>
      <c r="K3895" s="32">
        <f t="shared" si="1898"/>
        <v>0</v>
      </c>
      <c r="L3895" s="21"/>
    </row>
    <row r="3896" spans="1:12" s="5" customFormat="1" ht="14.1" customHeight="1" x14ac:dyDescent="0.25">
      <c r="A3896" s="27">
        <v>11</v>
      </c>
      <c r="B3896" s="200"/>
      <c r="C3896" s="200"/>
      <c r="D3896" s="274"/>
      <c r="E3896" s="292"/>
      <c r="F3896" s="28"/>
      <c r="G3896" s="29"/>
      <c r="H3896" s="30"/>
      <c r="I3896" s="31"/>
      <c r="J3896" s="31"/>
      <c r="K3896" s="32">
        <f t="shared" si="1898"/>
        <v>0</v>
      </c>
      <c r="L3896" s="21"/>
    </row>
    <row r="3897" spans="1:12" s="5" customFormat="1" ht="14.1" customHeight="1" x14ac:dyDescent="0.25">
      <c r="A3897" s="27">
        <v>12</v>
      </c>
      <c r="B3897" s="200"/>
      <c r="C3897" s="200"/>
      <c r="D3897" s="274"/>
      <c r="E3897" s="292"/>
      <c r="F3897" s="28"/>
      <c r="G3897" s="29"/>
      <c r="H3897" s="30"/>
      <c r="I3897" s="31"/>
      <c r="J3897" s="31"/>
      <c r="K3897" s="32">
        <f t="shared" si="1898"/>
        <v>0</v>
      </c>
      <c r="L3897" s="21"/>
    </row>
    <row r="3898" spans="1:12" s="5" customFormat="1" ht="14.1" customHeight="1" x14ac:dyDescent="0.25">
      <c r="A3898" s="27">
        <v>13</v>
      </c>
      <c r="B3898" s="200"/>
      <c r="C3898" s="200"/>
      <c r="D3898" s="274"/>
      <c r="E3898" s="292"/>
      <c r="F3898" s="28"/>
      <c r="G3898" s="29"/>
      <c r="H3898" s="30"/>
      <c r="I3898" s="31"/>
      <c r="J3898" s="31"/>
      <c r="K3898" s="32">
        <f t="shared" si="1898"/>
        <v>0</v>
      </c>
      <c r="L3898" s="21"/>
    </row>
    <row r="3899" spans="1:12" s="5" customFormat="1" ht="14.1" customHeight="1" x14ac:dyDescent="0.25">
      <c r="A3899" s="27">
        <v>14</v>
      </c>
      <c r="B3899" s="200"/>
      <c r="C3899" s="200"/>
      <c r="D3899" s="274"/>
      <c r="E3899" s="292"/>
      <c r="F3899" s="28"/>
      <c r="G3899" s="29"/>
      <c r="H3899" s="30"/>
      <c r="I3899" s="31"/>
      <c r="J3899" s="31"/>
      <c r="K3899" s="32">
        <f t="shared" si="1898"/>
        <v>0</v>
      </c>
      <c r="L3899" s="21"/>
    </row>
    <row r="3900" spans="1:12" s="5" customFormat="1" ht="14.1" customHeight="1" x14ac:dyDescent="0.25">
      <c r="A3900" s="27">
        <v>15</v>
      </c>
      <c r="B3900" s="200"/>
      <c r="C3900" s="200"/>
      <c r="D3900" s="274"/>
      <c r="E3900" s="292"/>
      <c r="F3900" s="28"/>
      <c r="G3900" s="29"/>
      <c r="H3900" s="30"/>
      <c r="I3900" s="31"/>
      <c r="J3900" s="31"/>
      <c r="K3900" s="32">
        <f t="shared" si="1898"/>
        <v>0</v>
      </c>
      <c r="L3900" s="21"/>
    </row>
    <row r="3901" spans="1:12" s="5" customFormat="1" ht="14.1" customHeight="1" x14ac:dyDescent="0.25">
      <c r="A3901" s="27">
        <v>16</v>
      </c>
      <c r="B3901" s="200"/>
      <c r="C3901" s="200"/>
      <c r="D3901" s="274"/>
      <c r="E3901" s="293"/>
      <c r="F3901" s="28"/>
      <c r="G3901" s="29"/>
      <c r="H3901" s="30"/>
      <c r="I3901" s="31"/>
      <c r="J3901" s="31"/>
      <c r="K3901" s="32">
        <f t="shared" si="1898"/>
        <v>0</v>
      </c>
      <c r="L3901" s="21"/>
    </row>
    <row r="3902" spans="1:12" s="5" customFormat="1" ht="9.9499999999999993" customHeight="1" x14ac:dyDescent="0.25">
      <c r="A3902" s="4"/>
      <c r="B3902" s="201"/>
      <c r="C3902" s="201"/>
      <c r="D3902" s="275"/>
      <c r="E3902" s="294"/>
      <c r="F3902" s="33"/>
      <c r="G3902" s="34"/>
      <c r="H3902" s="35"/>
      <c r="I3902" s="36"/>
      <c r="J3902" s="36"/>
      <c r="K3902" s="37"/>
      <c r="L3902" s="21"/>
    </row>
    <row r="3903" spans="1:12" s="5" customFormat="1" ht="5.0999999999999996" customHeight="1" x14ac:dyDescent="0.25">
      <c r="A3903" s="4"/>
      <c r="B3903" s="202"/>
      <c r="C3903" s="202"/>
      <c r="D3903" s="207"/>
      <c r="E3903" s="295"/>
      <c r="F3903" s="38"/>
      <c r="G3903" s="38"/>
      <c r="H3903" s="38"/>
      <c r="I3903" s="39"/>
      <c r="J3903" s="400"/>
      <c r="K3903" s="394"/>
    </row>
    <row r="3904" spans="1:12" s="5" customFormat="1" ht="16.5" customHeight="1" x14ac:dyDescent="0.3">
      <c r="A3904" s="4"/>
      <c r="B3904" s="203"/>
      <c r="C3904" s="203"/>
      <c r="D3904" s="259"/>
      <c r="E3904" s="291"/>
      <c r="I3904" s="40" t="s">
        <v>14</v>
      </c>
      <c r="J3904" s="401">
        <f>SUM(K3886:K3901)</f>
        <v>4865625</v>
      </c>
      <c r="K3904" s="402"/>
      <c r="L3904" s="21"/>
    </row>
    <row r="3905" spans="1:12" s="5" customFormat="1" ht="5.0999999999999996" customHeight="1" x14ac:dyDescent="0.3">
      <c r="A3905" s="4"/>
      <c r="B3905" s="203"/>
      <c r="C3905" s="203"/>
      <c r="D3905" s="259"/>
      <c r="E3905" s="291"/>
      <c r="I3905" s="41"/>
      <c r="J3905" s="403"/>
      <c r="K3905" s="403"/>
    </row>
    <row r="3906" spans="1:12" s="5" customFormat="1" ht="16.5" customHeight="1" x14ac:dyDescent="0.3">
      <c r="A3906" s="4"/>
      <c r="B3906" s="203"/>
      <c r="C3906" s="203"/>
      <c r="D3906" s="259"/>
      <c r="E3906" s="291"/>
      <c r="I3906" s="40" t="s">
        <v>15</v>
      </c>
      <c r="J3906" s="42"/>
      <c r="K3906" s="43">
        <f>J3904*J3906</f>
        <v>0</v>
      </c>
      <c r="L3906" s="44"/>
    </row>
    <row r="3907" spans="1:12" s="5" customFormat="1" ht="5.0999999999999996" customHeight="1" x14ac:dyDescent="0.3">
      <c r="A3907" s="4"/>
      <c r="B3907" s="203"/>
      <c r="C3907" s="203"/>
      <c r="D3907" s="259"/>
      <c r="E3907" s="291"/>
      <c r="I3907" s="41"/>
      <c r="J3907" s="394"/>
      <c r="K3907" s="394"/>
    </row>
    <row r="3908" spans="1:12" s="5" customFormat="1" ht="16.5" customHeight="1" x14ac:dyDescent="0.3">
      <c r="A3908" s="4"/>
      <c r="B3908" s="204" t="s">
        <v>16</v>
      </c>
      <c r="C3908" s="204"/>
      <c r="D3908" s="259"/>
      <c r="E3908" s="291" t="s">
        <v>17</v>
      </c>
      <c r="I3908" s="40" t="s">
        <v>27</v>
      </c>
      <c r="J3908" s="404">
        <f>((J3904/1.11)+(K3906/1.11))*11%</f>
        <v>482179.05405405402</v>
      </c>
      <c r="K3908" s="405"/>
      <c r="L3908" s="45"/>
    </row>
    <row r="3909" spans="1:12" s="5" customFormat="1" ht="5.0999999999999996" customHeight="1" x14ac:dyDescent="0.3">
      <c r="A3909" s="4"/>
      <c r="B3909" s="203"/>
      <c r="C3909" s="203"/>
      <c r="D3909" s="259"/>
      <c r="E3909" s="291"/>
      <c r="I3909" s="41"/>
      <c r="J3909" s="394"/>
      <c r="K3909" s="394"/>
    </row>
    <row r="3910" spans="1:12" s="5" customFormat="1" ht="16.5" customHeight="1" x14ac:dyDescent="0.3">
      <c r="A3910" s="4"/>
      <c r="B3910" s="205"/>
      <c r="C3910" s="241"/>
      <c r="D3910" s="259"/>
      <c r="E3910" s="291"/>
      <c r="I3910" s="40" t="s">
        <v>18</v>
      </c>
      <c r="J3910" s="46"/>
      <c r="K3910" s="47">
        <f>J3904-K3906</f>
        <v>4865625</v>
      </c>
      <c r="L3910" s="45"/>
    </row>
    <row r="3911" spans="1:12" s="5" customFormat="1" ht="7.5" customHeight="1" x14ac:dyDescent="0.25">
      <c r="A3911" s="48"/>
      <c r="B3911" s="206"/>
      <c r="C3911" s="206"/>
      <c r="D3911" s="207"/>
      <c r="E3911" s="296"/>
      <c r="F3911" s="320"/>
      <c r="I3911" s="76"/>
      <c r="J3911" s="77"/>
      <c r="K3911" s="320"/>
      <c r="L3911" s="38"/>
    </row>
    <row r="3912" spans="1:12" s="5" customFormat="1" ht="13.5" customHeight="1" x14ac:dyDescent="0.25">
      <c r="A3912" s="4"/>
      <c r="B3912" s="207" t="s">
        <v>19</v>
      </c>
      <c r="C3912" s="206"/>
      <c r="D3912" s="207"/>
      <c r="E3912" s="291"/>
      <c r="H3912" s="180"/>
      <c r="I3912" s="181" t="s">
        <v>29</v>
      </c>
      <c r="J3912" s="406" t="s">
        <v>36</v>
      </c>
      <c r="K3912" s="407"/>
    </row>
    <row r="3913" spans="1:12" s="5" customFormat="1" ht="13.5" customHeight="1" x14ac:dyDescent="0.25">
      <c r="A3913" s="48"/>
      <c r="B3913" s="208"/>
      <c r="C3913" s="242"/>
      <c r="D3913" s="207"/>
      <c r="E3913" s="291"/>
      <c r="H3913" s="180"/>
      <c r="I3913" s="182" t="s">
        <v>28</v>
      </c>
      <c r="J3913" s="406" t="s">
        <v>100</v>
      </c>
      <c r="K3913" s="407"/>
      <c r="L3913" s="38"/>
    </row>
    <row r="3914" spans="1:12" s="5" customFormat="1" ht="7.5" customHeight="1" x14ac:dyDescent="0.25">
      <c r="A3914" s="48"/>
      <c r="B3914" s="208"/>
      <c r="C3914" s="242"/>
      <c r="D3914" s="207"/>
      <c r="E3914" s="291"/>
      <c r="H3914" s="180"/>
      <c r="I3914" s="182"/>
      <c r="J3914" s="183"/>
      <c r="K3914" s="183"/>
      <c r="L3914" s="38"/>
    </row>
    <row r="3915" spans="1:12" ht="7.5" customHeight="1" x14ac:dyDescent="0.25">
      <c r="A3915" s="78"/>
      <c r="B3915" s="209"/>
      <c r="C3915" s="209"/>
      <c r="D3915" s="262"/>
      <c r="E3915" s="297"/>
      <c r="F3915" s="79"/>
      <c r="G3915" s="79"/>
      <c r="H3915" s="79"/>
      <c r="I3915" s="80"/>
      <c r="J3915" s="80"/>
      <c r="K3915" s="79"/>
      <c r="L3915" s="79"/>
    </row>
    <row r="3916" spans="1:12" s="5" customFormat="1" ht="16.5" customHeight="1" x14ac:dyDescent="0.3">
      <c r="A3916" s="81"/>
      <c r="B3916" s="210" t="s">
        <v>0</v>
      </c>
      <c r="C3916" s="243"/>
      <c r="D3916" s="276" t="str">
        <f>D3878</f>
        <v>AM</v>
      </c>
      <c r="E3916" s="316">
        <f>E3878</f>
        <v>22090035</v>
      </c>
      <c r="F3916" s="82"/>
      <c r="G3916" s="83" t="s">
        <v>2</v>
      </c>
      <c r="H3916" s="408" t="str">
        <f>H3878</f>
        <v>CV PELITA JAYA</v>
      </c>
      <c r="I3916" s="408"/>
      <c r="J3916" s="408"/>
      <c r="K3916" s="409"/>
      <c r="L3916" s="84"/>
    </row>
    <row r="3917" spans="1:12" s="5" customFormat="1" ht="7.5" customHeight="1" x14ac:dyDescent="0.3">
      <c r="A3917" s="81"/>
      <c r="B3917" s="211"/>
      <c r="C3917" s="244"/>
      <c r="D3917" s="256"/>
      <c r="E3917" s="299"/>
      <c r="F3917" s="412" t="s">
        <v>3</v>
      </c>
      <c r="G3917" s="85"/>
      <c r="H3917" s="410"/>
      <c r="I3917" s="410"/>
      <c r="J3917" s="410"/>
      <c r="K3917" s="411"/>
      <c r="L3917" s="84"/>
    </row>
    <row r="3918" spans="1:12" s="5" customFormat="1" ht="16.5" customHeight="1" x14ac:dyDescent="0.3">
      <c r="A3918" s="81"/>
      <c r="B3918" s="210" t="s">
        <v>4</v>
      </c>
      <c r="C3918" s="243"/>
      <c r="D3918" s="413">
        <f>D3880</f>
        <v>44833</v>
      </c>
      <c r="E3918" s="414"/>
      <c r="F3918" s="412"/>
      <c r="G3918" s="86"/>
      <c r="H3918" s="415" t="str">
        <f>H3880</f>
        <v>(  ANUGERAH SEJAHTERA  )</v>
      </c>
      <c r="I3918" s="415"/>
      <c r="J3918" s="415"/>
      <c r="K3918" s="416"/>
      <c r="L3918" s="86"/>
    </row>
    <row r="3919" spans="1:12" s="5" customFormat="1" ht="7.5" customHeight="1" x14ac:dyDescent="0.3">
      <c r="A3919" s="81"/>
      <c r="B3919" s="211"/>
      <c r="C3919" s="244"/>
      <c r="D3919" s="256"/>
      <c r="E3919" s="299"/>
      <c r="F3919" s="412"/>
      <c r="G3919" s="86"/>
      <c r="H3919" s="417" t="str">
        <f>H3881</f>
        <v>PURWOKERTO</v>
      </c>
      <c r="I3919" s="417"/>
      <c r="J3919" s="417"/>
      <c r="K3919" s="418"/>
      <c r="L3919" s="87"/>
    </row>
    <row r="3920" spans="1:12" s="5" customFormat="1" ht="16.5" customHeight="1" x14ac:dyDescent="0.4">
      <c r="A3920" s="81"/>
      <c r="B3920" s="210" t="s">
        <v>5</v>
      </c>
      <c r="C3920" s="243"/>
      <c r="D3920" s="277" t="str">
        <f>D3882</f>
        <v>KO 1584</v>
      </c>
      <c r="E3920" s="298"/>
      <c r="F3920" s="88"/>
      <c r="G3920" s="89"/>
      <c r="H3920" s="419"/>
      <c r="I3920" s="419"/>
      <c r="J3920" s="419"/>
      <c r="K3920" s="420"/>
      <c r="L3920" s="87"/>
    </row>
    <row r="3921" spans="1:12" s="5" customFormat="1" ht="7.5" customHeight="1" x14ac:dyDescent="0.45">
      <c r="A3921" s="81"/>
      <c r="B3921" s="212"/>
      <c r="C3921" s="245"/>
      <c r="D3921" s="263"/>
      <c r="E3921" s="300"/>
      <c r="F3921" s="90"/>
      <c r="G3921" s="82"/>
      <c r="H3921" s="82"/>
      <c r="I3921" s="91"/>
      <c r="J3921" s="91"/>
      <c r="K3921" s="92"/>
      <c r="L3921" s="82"/>
    </row>
    <row r="3922" spans="1:12" s="5" customFormat="1" ht="14.25" thickBot="1" x14ac:dyDescent="0.3">
      <c r="A3922" s="81"/>
      <c r="B3922" s="213" t="s">
        <v>6</v>
      </c>
      <c r="C3922" s="213" t="s">
        <v>7</v>
      </c>
      <c r="D3922" s="278" t="s">
        <v>8</v>
      </c>
      <c r="E3922" s="264"/>
      <c r="F3922" s="94" t="s">
        <v>9</v>
      </c>
      <c r="G3922" s="95"/>
      <c r="H3922" s="93" t="s">
        <v>10</v>
      </c>
      <c r="I3922" s="96" t="s">
        <v>11</v>
      </c>
      <c r="J3922" s="96" t="s">
        <v>12</v>
      </c>
      <c r="K3922" s="97" t="s">
        <v>13</v>
      </c>
      <c r="L3922" s="98"/>
    </row>
    <row r="3923" spans="1:12" s="5" customFormat="1" ht="9.9499999999999993" customHeight="1" thickTop="1" x14ac:dyDescent="0.25">
      <c r="A3923" s="81"/>
      <c r="B3923" s="214"/>
      <c r="C3923" s="246"/>
      <c r="D3923" s="279"/>
      <c r="E3923" s="265"/>
      <c r="F3923" s="100"/>
      <c r="G3923" s="101"/>
      <c r="H3923" s="99"/>
      <c r="I3923" s="102"/>
      <c r="J3923" s="102"/>
      <c r="K3923" s="103"/>
      <c r="L3923" s="98"/>
    </row>
    <row r="3924" spans="1:12" s="5" customFormat="1" ht="14.1" customHeight="1" x14ac:dyDescent="0.25">
      <c r="A3924" s="104">
        <v>1</v>
      </c>
      <c r="B3924" s="192">
        <f t="shared" ref="B3924:D3924" si="1899">B3886</f>
        <v>50</v>
      </c>
      <c r="C3924" s="192" t="str">
        <f t="shared" si="1899"/>
        <v>BOX</v>
      </c>
      <c r="D3924" s="280">
        <f t="shared" si="1899"/>
        <v>1</v>
      </c>
      <c r="E3924" s="301" t="str">
        <f>E3886</f>
        <v>STIP / PENGHAPUS KENKO ERW-40SQ PUTIH</v>
      </c>
      <c r="F3924" s="105"/>
      <c r="G3924" s="106"/>
      <c r="H3924" s="107">
        <f t="shared" ref="H3924:J3924" si="1900">H3886</f>
        <v>27500</v>
      </c>
      <c r="I3924" s="108">
        <f t="shared" si="1900"/>
        <v>0.13500000000000001</v>
      </c>
      <c r="J3924" s="108">
        <f t="shared" si="1900"/>
        <v>0</v>
      </c>
      <c r="K3924" s="109">
        <f t="shared" ref="K3924:K3939" si="1901">(B3924*H3924-((B3924*H3924)*I3924))-((B3924*H3924-((B3924*H3924)*I3924))*J3924)</f>
        <v>1189375</v>
      </c>
      <c r="L3924" s="98"/>
    </row>
    <row r="3925" spans="1:12" s="5" customFormat="1" ht="14.1" customHeight="1" x14ac:dyDescent="0.25">
      <c r="A3925" s="104">
        <v>2</v>
      </c>
      <c r="B3925" s="192">
        <f t="shared" ref="B3925:E3925" si="1902">B3887</f>
        <v>50</v>
      </c>
      <c r="C3925" s="192" t="str">
        <f t="shared" si="1902"/>
        <v>BOX</v>
      </c>
      <c r="D3925" s="280">
        <f t="shared" si="1902"/>
        <v>1</v>
      </c>
      <c r="E3925" s="301" t="str">
        <f t="shared" si="1902"/>
        <v>STIP / PENGHAPUS KENKO ERW-20SQ PUTIH</v>
      </c>
      <c r="F3925" s="105"/>
      <c r="G3925" s="106"/>
      <c r="H3925" s="107">
        <f t="shared" ref="H3925:J3925" si="1903">H3887</f>
        <v>30000</v>
      </c>
      <c r="I3925" s="108">
        <f t="shared" si="1903"/>
        <v>0.13500000000000001</v>
      </c>
      <c r="J3925" s="108">
        <f t="shared" si="1903"/>
        <v>0</v>
      </c>
      <c r="K3925" s="109">
        <f t="shared" si="1901"/>
        <v>1297500</v>
      </c>
      <c r="L3925" s="98"/>
    </row>
    <row r="3926" spans="1:12" s="5" customFormat="1" ht="14.1" customHeight="1" x14ac:dyDescent="0.25">
      <c r="A3926" s="104">
        <v>3</v>
      </c>
      <c r="B3926" s="192">
        <f t="shared" ref="B3926:E3926" si="1904">B3888</f>
        <v>100</v>
      </c>
      <c r="C3926" s="192" t="str">
        <f t="shared" si="1904"/>
        <v>BOX</v>
      </c>
      <c r="D3926" s="280">
        <f t="shared" si="1904"/>
        <v>2</v>
      </c>
      <c r="E3926" s="301" t="str">
        <f t="shared" si="1904"/>
        <v>STIP / PENGHAPUS KENKO ERB-40SQ HITAM</v>
      </c>
      <c r="F3926" s="105"/>
      <c r="G3926" s="106"/>
      <c r="H3926" s="107">
        <f t="shared" ref="H3926:J3926" si="1905">H3888</f>
        <v>27500</v>
      </c>
      <c r="I3926" s="108">
        <f t="shared" si="1905"/>
        <v>0.13500000000000001</v>
      </c>
      <c r="J3926" s="108">
        <f t="shared" si="1905"/>
        <v>0</v>
      </c>
      <c r="K3926" s="109">
        <f t="shared" si="1901"/>
        <v>2378750</v>
      </c>
      <c r="L3926" s="98"/>
    </row>
    <row r="3927" spans="1:12" s="5" customFormat="1" ht="14.1" customHeight="1" x14ac:dyDescent="0.25">
      <c r="A3927" s="104">
        <v>4</v>
      </c>
      <c r="B3927" s="192">
        <f t="shared" ref="B3927:E3927" si="1906">B3889</f>
        <v>0</v>
      </c>
      <c r="C3927" s="192">
        <f t="shared" si="1906"/>
        <v>0</v>
      </c>
      <c r="D3927" s="280">
        <f t="shared" si="1906"/>
        <v>0</v>
      </c>
      <c r="E3927" s="301">
        <f t="shared" si="1906"/>
        <v>0</v>
      </c>
      <c r="F3927" s="105"/>
      <c r="G3927" s="106"/>
      <c r="H3927" s="107">
        <f t="shared" ref="H3927:J3927" si="1907">H3889</f>
        <v>0</v>
      </c>
      <c r="I3927" s="108">
        <f t="shared" si="1907"/>
        <v>0</v>
      </c>
      <c r="J3927" s="108">
        <f t="shared" si="1907"/>
        <v>0</v>
      </c>
      <c r="K3927" s="109">
        <f t="shared" si="1901"/>
        <v>0</v>
      </c>
      <c r="L3927" s="98"/>
    </row>
    <row r="3928" spans="1:12" s="5" customFormat="1" ht="14.1" customHeight="1" x14ac:dyDescent="0.25">
      <c r="A3928" s="104">
        <v>5</v>
      </c>
      <c r="B3928" s="192">
        <f t="shared" ref="B3928:E3928" si="1908">B3890</f>
        <v>0</v>
      </c>
      <c r="C3928" s="192">
        <f t="shared" si="1908"/>
        <v>0</v>
      </c>
      <c r="D3928" s="280">
        <f t="shared" si="1908"/>
        <v>0</v>
      </c>
      <c r="E3928" s="301">
        <f t="shared" si="1908"/>
        <v>0</v>
      </c>
      <c r="F3928" s="105"/>
      <c r="G3928" s="106"/>
      <c r="H3928" s="107">
        <f t="shared" ref="H3928:J3928" si="1909">H3890</f>
        <v>0</v>
      </c>
      <c r="I3928" s="108">
        <f t="shared" si="1909"/>
        <v>0</v>
      </c>
      <c r="J3928" s="108">
        <f t="shared" si="1909"/>
        <v>0</v>
      </c>
      <c r="K3928" s="109">
        <f t="shared" si="1901"/>
        <v>0</v>
      </c>
      <c r="L3928" s="98"/>
    </row>
    <row r="3929" spans="1:12" s="5" customFormat="1" ht="14.1" customHeight="1" x14ac:dyDescent="0.25">
      <c r="A3929" s="104">
        <v>6</v>
      </c>
      <c r="B3929" s="192">
        <f t="shared" ref="B3929:E3929" si="1910">B3891</f>
        <v>0</v>
      </c>
      <c r="C3929" s="192">
        <f t="shared" si="1910"/>
        <v>0</v>
      </c>
      <c r="D3929" s="280">
        <f t="shared" si="1910"/>
        <v>0</v>
      </c>
      <c r="E3929" s="301">
        <f t="shared" si="1910"/>
        <v>0</v>
      </c>
      <c r="F3929" s="105"/>
      <c r="G3929" s="106"/>
      <c r="H3929" s="107">
        <f t="shared" ref="H3929:J3929" si="1911">H3891</f>
        <v>0</v>
      </c>
      <c r="I3929" s="108">
        <f t="shared" si="1911"/>
        <v>0</v>
      </c>
      <c r="J3929" s="108">
        <f t="shared" si="1911"/>
        <v>0</v>
      </c>
      <c r="K3929" s="109">
        <f t="shared" si="1901"/>
        <v>0</v>
      </c>
      <c r="L3929" s="98"/>
    </row>
    <row r="3930" spans="1:12" s="5" customFormat="1" ht="14.1" customHeight="1" x14ac:dyDescent="0.25">
      <c r="A3930" s="104">
        <v>7</v>
      </c>
      <c r="B3930" s="192">
        <f t="shared" ref="B3930:E3930" si="1912">B3892</f>
        <v>0</v>
      </c>
      <c r="C3930" s="192">
        <f t="shared" si="1912"/>
        <v>0</v>
      </c>
      <c r="D3930" s="280">
        <f t="shared" si="1912"/>
        <v>0</v>
      </c>
      <c r="E3930" s="301">
        <f t="shared" si="1912"/>
        <v>0</v>
      </c>
      <c r="F3930" s="105"/>
      <c r="G3930" s="106"/>
      <c r="H3930" s="107">
        <f t="shared" ref="H3930:J3930" si="1913">H3892</f>
        <v>0</v>
      </c>
      <c r="I3930" s="108">
        <f t="shared" si="1913"/>
        <v>0</v>
      </c>
      <c r="J3930" s="108">
        <f t="shared" si="1913"/>
        <v>0</v>
      </c>
      <c r="K3930" s="109">
        <f t="shared" si="1901"/>
        <v>0</v>
      </c>
      <c r="L3930" s="98"/>
    </row>
    <row r="3931" spans="1:12" s="5" customFormat="1" ht="14.1" customHeight="1" x14ac:dyDescent="0.25">
      <c r="A3931" s="104">
        <v>8</v>
      </c>
      <c r="B3931" s="192">
        <f t="shared" ref="B3931:E3931" si="1914">B3893</f>
        <v>0</v>
      </c>
      <c r="C3931" s="192">
        <f t="shared" si="1914"/>
        <v>0</v>
      </c>
      <c r="D3931" s="280">
        <f t="shared" si="1914"/>
        <v>0</v>
      </c>
      <c r="E3931" s="301">
        <f t="shared" si="1914"/>
        <v>0</v>
      </c>
      <c r="F3931" s="105"/>
      <c r="G3931" s="106"/>
      <c r="H3931" s="107">
        <f t="shared" ref="H3931:J3931" si="1915">H3893</f>
        <v>0</v>
      </c>
      <c r="I3931" s="108">
        <f t="shared" si="1915"/>
        <v>0</v>
      </c>
      <c r="J3931" s="108">
        <f t="shared" si="1915"/>
        <v>0</v>
      </c>
      <c r="K3931" s="109">
        <f t="shared" si="1901"/>
        <v>0</v>
      </c>
      <c r="L3931" s="98"/>
    </row>
    <row r="3932" spans="1:12" s="5" customFormat="1" ht="14.1" customHeight="1" x14ac:dyDescent="0.25">
      <c r="A3932" s="104">
        <v>9</v>
      </c>
      <c r="B3932" s="192">
        <f t="shared" ref="B3932:E3932" si="1916">B3894</f>
        <v>0</v>
      </c>
      <c r="C3932" s="192">
        <f t="shared" si="1916"/>
        <v>0</v>
      </c>
      <c r="D3932" s="280">
        <f t="shared" si="1916"/>
        <v>0</v>
      </c>
      <c r="E3932" s="301">
        <f t="shared" si="1916"/>
        <v>0</v>
      </c>
      <c r="F3932" s="105"/>
      <c r="G3932" s="106"/>
      <c r="H3932" s="107">
        <f t="shared" ref="H3932:J3932" si="1917">H3894</f>
        <v>0</v>
      </c>
      <c r="I3932" s="108">
        <f t="shared" si="1917"/>
        <v>0</v>
      </c>
      <c r="J3932" s="108">
        <f t="shared" si="1917"/>
        <v>0</v>
      </c>
      <c r="K3932" s="109">
        <f t="shared" si="1901"/>
        <v>0</v>
      </c>
      <c r="L3932" s="98"/>
    </row>
    <row r="3933" spans="1:12" s="5" customFormat="1" ht="14.1" customHeight="1" x14ac:dyDescent="0.25">
      <c r="A3933" s="104">
        <v>10</v>
      </c>
      <c r="B3933" s="192">
        <f t="shared" ref="B3933:E3933" si="1918">B3895</f>
        <v>0</v>
      </c>
      <c r="C3933" s="192">
        <f t="shared" si="1918"/>
        <v>0</v>
      </c>
      <c r="D3933" s="280">
        <f t="shared" si="1918"/>
        <v>0</v>
      </c>
      <c r="E3933" s="301">
        <f t="shared" si="1918"/>
        <v>0</v>
      </c>
      <c r="F3933" s="105"/>
      <c r="G3933" s="106"/>
      <c r="H3933" s="107">
        <f t="shared" ref="H3933:J3933" si="1919">H3895</f>
        <v>0</v>
      </c>
      <c r="I3933" s="108">
        <f t="shared" si="1919"/>
        <v>0</v>
      </c>
      <c r="J3933" s="108">
        <f t="shared" si="1919"/>
        <v>0</v>
      </c>
      <c r="K3933" s="109">
        <f t="shared" si="1901"/>
        <v>0</v>
      </c>
      <c r="L3933" s="98"/>
    </row>
    <row r="3934" spans="1:12" s="5" customFormat="1" ht="14.1" customHeight="1" x14ac:dyDescent="0.25">
      <c r="A3934" s="104">
        <v>11</v>
      </c>
      <c r="B3934" s="192">
        <f t="shared" ref="B3934:E3934" si="1920">B3896</f>
        <v>0</v>
      </c>
      <c r="C3934" s="192">
        <f t="shared" si="1920"/>
        <v>0</v>
      </c>
      <c r="D3934" s="280">
        <f t="shared" si="1920"/>
        <v>0</v>
      </c>
      <c r="E3934" s="301">
        <f t="shared" si="1920"/>
        <v>0</v>
      </c>
      <c r="F3934" s="105"/>
      <c r="G3934" s="106"/>
      <c r="H3934" s="107">
        <f t="shared" ref="H3934:J3934" si="1921">H3896</f>
        <v>0</v>
      </c>
      <c r="I3934" s="108">
        <f t="shared" si="1921"/>
        <v>0</v>
      </c>
      <c r="J3934" s="108">
        <f t="shared" si="1921"/>
        <v>0</v>
      </c>
      <c r="K3934" s="109">
        <f t="shared" si="1901"/>
        <v>0</v>
      </c>
      <c r="L3934" s="98"/>
    </row>
    <row r="3935" spans="1:12" s="5" customFormat="1" ht="14.1" customHeight="1" x14ac:dyDescent="0.25">
      <c r="A3935" s="104">
        <v>12</v>
      </c>
      <c r="B3935" s="192">
        <f t="shared" ref="B3935:E3935" si="1922">B3897</f>
        <v>0</v>
      </c>
      <c r="C3935" s="192">
        <f t="shared" si="1922"/>
        <v>0</v>
      </c>
      <c r="D3935" s="280">
        <f t="shared" si="1922"/>
        <v>0</v>
      </c>
      <c r="E3935" s="301">
        <f t="shared" si="1922"/>
        <v>0</v>
      </c>
      <c r="F3935" s="105"/>
      <c r="G3935" s="106"/>
      <c r="H3935" s="107">
        <f t="shared" ref="H3935:J3935" si="1923">H3897</f>
        <v>0</v>
      </c>
      <c r="I3935" s="108">
        <f t="shared" si="1923"/>
        <v>0</v>
      </c>
      <c r="J3935" s="108">
        <f t="shared" si="1923"/>
        <v>0</v>
      </c>
      <c r="K3935" s="109">
        <f t="shared" si="1901"/>
        <v>0</v>
      </c>
      <c r="L3935" s="98"/>
    </row>
    <row r="3936" spans="1:12" s="5" customFormat="1" ht="14.1" customHeight="1" x14ac:dyDescent="0.25">
      <c r="A3936" s="104">
        <v>13</v>
      </c>
      <c r="B3936" s="192">
        <f t="shared" ref="B3936:E3936" si="1924">B3898</f>
        <v>0</v>
      </c>
      <c r="C3936" s="192">
        <f t="shared" si="1924"/>
        <v>0</v>
      </c>
      <c r="D3936" s="280">
        <f t="shared" si="1924"/>
        <v>0</v>
      </c>
      <c r="E3936" s="301">
        <f t="shared" si="1924"/>
        <v>0</v>
      </c>
      <c r="F3936" s="105"/>
      <c r="G3936" s="106"/>
      <c r="H3936" s="107">
        <f t="shared" ref="H3936:J3936" si="1925">H3898</f>
        <v>0</v>
      </c>
      <c r="I3936" s="108">
        <f t="shared" si="1925"/>
        <v>0</v>
      </c>
      <c r="J3936" s="108">
        <f t="shared" si="1925"/>
        <v>0</v>
      </c>
      <c r="K3936" s="109">
        <f t="shared" si="1901"/>
        <v>0</v>
      </c>
      <c r="L3936" s="98"/>
    </row>
    <row r="3937" spans="1:12" s="5" customFormat="1" ht="14.1" customHeight="1" x14ac:dyDescent="0.25">
      <c r="A3937" s="104">
        <v>14</v>
      </c>
      <c r="B3937" s="192">
        <f t="shared" ref="B3937:E3937" si="1926">B3899</f>
        <v>0</v>
      </c>
      <c r="C3937" s="192">
        <f t="shared" si="1926"/>
        <v>0</v>
      </c>
      <c r="D3937" s="280">
        <f t="shared" si="1926"/>
        <v>0</v>
      </c>
      <c r="E3937" s="301">
        <f t="shared" si="1926"/>
        <v>0</v>
      </c>
      <c r="F3937" s="105"/>
      <c r="G3937" s="106"/>
      <c r="H3937" s="107">
        <f t="shared" ref="H3937:J3937" si="1927">H3899</f>
        <v>0</v>
      </c>
      <c r="I3937" s="108">
        <f t="shared" si="1927"/>
        <v>0</v>
      </c>
      <c r="J3937" s="108">
        <f t="shared" si="1927"/>
        <v>0</v>
      </c>
      <c r="K3937" s="109">
        <f t="shared" si="1901"/>
        <v>0</v>
      </c>
      <c r="L3937" s="98"/>
    </row>
    <row r="3938" spans="1:12" s="5" customFormat="1" ht="14.1" customHeight="1" x14ac:dyDescent="0.25">
      <c r="A3938" s="104">
        <v>15</v>
      </c>
      <c r="B3938" s="192">
        <f t="shared" ref="B3938:E3938" si="1928">B3900</f>
        <v>0</v>
      </c>
      <c r="C3938" s="192">
        <f t="shared" si="1928"/>
        <v>0</v>
      </c>
      <c r="D3938" s="280">
        <f t="shared" si="1928"/>
        <v>0</v>
      </c>
      <c r="E3938" s="301">
        <f t="shared" si="1928"/>
        <v>0</v>
      </c>
      <c r="F3938" s="105"/>
      <c r="G3938" s="106"/>
      <c r="H3938" s="107">
        <f t="shared" ref="H3938:J3938" si="1929">H3900</f>
        <v>0</v>
      </c>
      <c r="I3938" s="108">
        <f t="shared" si="1929"/>
        <v>0</v>
      </c>
      <c r="J3938" s="108">
        <f t="shared" si="1929"/>
        <v>0</v>
      </c>
      <c r="K3938" s="109">
        <f t="shared" si="1901"/>
        <v>0</v>
      </c>
      <c r="L3938" s="98"/>
    </row>
    <row r="3939" spans="1:12" s="5" customFormat="1" ht="14.1" customHeight="1" x14ac:dyDescent="0.25">
      <c r="A3939" s="104">
        <v>16</v>
      </c>
      <c r="B3939" s="192">
        <f t="shared" ref="B3939:E3939" si="1930">B3901</f>
        <v>0</v>
      </c>
      <c r="C3939" s="192">
        <f t="shared" si="1930"/>
        <v>0</v>
      </c>
      <c r="D3939" s="280">
        <f t="shared" si="1930"/>
        <v>0</v>
      </c>
      <c r="E3939" s="301">
        <f t="shared" si="1930"/>
        <v>0</v>
      </c>
      <c r="F3939" s="105"/>
      <c r="G3939" s="106"/>
      <c r="H3939" s="107">
        <f t="shared" ref="H3939:J3939" si="1931">H3901</f>
        <v>0</v>
      </c>
      <c r="I3939" s="108">
        <f t="shared" si="1931"/>
        <v>0</v>
      </c>
      <c r="J3939" s="108">
        <f t="shared" si="1931"/>
        <v>0</v>
      </c>
      <c r="K3939" s="109">
        <f t="shared" si="1901"/>
        <v>0</v>
      </c>
      <c r="L3939" s="98"/>
    </row>
    <row r="3940" spans="1:12" s="5" customFormat="1" ht="9.9499999999999993" customHeight="1" x14ac:dyDescent="0.25">
      <c r="A3940" s="81"/>
      <c r="B3940" s="215"/>
      <c r="C3940" s="215"/>
      <c r="D3940" s="281"/>
      <c r="E3940" s="303"/>
      <c r="F3940" s="110"/>
      <c r="G3940" s="111"/>
      <c r="H3940" s="112"/>
      <c r="I3940" s="113"/>
      <c r="J3940" s="113"/>
      <c r="K3940" s="114"/>
      <c r="L3940" s="98"/>
    </row>
    <row r="3941" spans="1:12" s="5" customFormat="1" ht="5.0999999999999996" customHeight="1" x14ac:dyDescent="0.25">
      <c r="A3941" s="81"/>
      <c r="B3941" s="216"/>
      <c r="C3941" s="216"/>
      <c r="D3941" s="221"/>
      <c r="E3941" s="304"/>
      <c r="F3941" s="116"/>
      <c r="G3941" s="116"/>
      <c r="H3941" s="116"/>
      <c r="I3941" s="117"/>
      <c r="J3941" s="361"/>
      <c r="K3941" s="362"/>
      <c r="L3941" s="82"/>
    </row>
    <row r="3942" spans="1:12" s="5" customFormat="1" ht="16.5" customHeight="1" x14ac:dyDescent="0.3">
      <c r="A3942" s="81"/>
      <c r="B3942" s="217"/>
      <c r="C3942" s="217"/>
      <c r="D3942" s="263"/>
      <c r="E3942" s="300"/>
      <c r="F3942" s="82"/>
      <c r="G3942" s="82"/>
      <c r="H3942" s="82"/>
      <c r="I3942" s="118" t="s">
        <v>14</v>
      </c>
      <c r="J3942" s="363">
        <f>SUM(K3924:K3939)</f>
        <v>4865625</v>
      </c>
      <c r="K3942" s="364"/>
      <c r="L3942" s="98"/>
    </row>
    <row r="3943" spans="1:12" s="5" customFormat="1" ht="5.0999999999999996" customHeight="1" x14ac:dyDescent="0.3">
      <c r="A3943" s="81"/>
      <c r="B3943" s="217"/>
      <c r="C3943" s="217"/>
      <c r="D3943" s="263"/>
      <c r="E3943" s="300"/>
      <c r="F3943" s="82"/>
      <c r="G3943" s="82"/>
      <c r="H3943" s="82"/>
      <c r="I3943" s="119"/>
      <c r="J3943" s="365"/>
      <c r="K3943" s="365"/>
      <c r="L3943" s="82"/>
    </row>
    <row r="3944" spans="1:12" s="5" customFormat="1" ht="16.5" customHeight="1" x14ac:dyDescent="0.3">
      <c r="A3944" s="81"/>
      <c r="B3944" s="217"/>
      <c r="C3944" s="217"/>
      <c r="D3944" s="263"/>
      <c r="E3944" s="300"/>
      <c r="F3944" s="82"/>
      <c r="G3944" s="82"/>
      <c r="H3944" s="82"/>
      <c r="I3944" s="118" t="s">
        <v>15</v>
      </c>
      <c r="J3944" s="120">
        <f>J3906</f>
        <v>0</v>
      </c>
      <c r="K3944" s="121">
        <f>J3942*J3944</f>
        <v>0</v>
      </c>
      <c r="L3944" s="122"/>
    </row>
    <row r="3945" spans="1:12" s="5" customFormat="1" ht="5.0999999999999996" customHeight="1" x14ac:dyDescent="0.3">
      <c r="A3945" s="81"/>
      <c r="B3945" s="217"/>
      <c r="C3945" s="217"/>
      <c r="D3945" s="263"/>
      <c r="E3945" s="300"/>
      <c r="F3945" s="82"/>
      <c r="G3945" s="82"/>
      <c r="H3945" s="82"/>
      <c r="I3945" s="119"/>
      <c r="J3945" s="362"/>
      <c r="K3945" s="362"/>
      <c r="L3945" s="82"/>
    </row>
    <row r="3946" spans="1:12" s="5" customFormat="1" ht="16.5" customHeight="1" x14ac:dyDescent="0.3">
      <c r="A3946" s="81"/>
      <c r="B3946" s="218" t="s">
        <v>16</v>
      </c>
      <c r="C3946" s="218"/>
      <c r="D3946" s="263"/>
      <c r="E3946" s="300" t="s">
        <v>17</v>
      </c>
      <c r="F3946" s="82"/>
      <c r="G3946" s="82"/>
      <c r="H3946" s="82"/>
      <c r="I3946" s="118" t="s">
        <v>27</v>
      </c>
      <c r="J3946" s="366">
        <f>((J3942/1.11)+(K3944/1.11))*11%</f>
        <v>482179.05405405402</v>
      </c>
      <c r="K3946" s="367"/>
      <c r="L3946" s="123"/>
    </row>
    <row r="3947" spans="1:12" s="5" customFormat="1" ht="5.0999999999999996" customHeight="1" x14ac:dyDescent="0.3">
      <c r="A3947" s="81"/>
      <c r="B3947" s="217"/>
      <c r="C3947" s="217"/>
      <c r="D3947" s="263"/>
      <c r="E3947" s="300"/>
      <c r="F3947" s="82"/>
      <c r="G3947" s="82"/>
      <c r="H3947" s="82"/>
      <c r="I3947" s="119"/>
      <c r="J3947" s="362"/>
      <c r="K3947" s="362"/>
      <c r="L3947" s="82"/>
    </row>
    <row r="3948" spans="1:12" s="5" customFormat="1" ht="16.5" customHeight="1" x14ac:dyDescent="0.3">
      <c r="A3948" s="81"/>
      <c r="B3948" s="219"/>
      <c r="C3948" s="247"/>
      <c r="D3948" s="263"/>
      <c r="E3948" s="300"/>
      <c r="F3948" s="82"/>
      <c r="G3948" s="82"/>
      <c r="H3948" s="82"/>
      <c r="I3948" s="118" t="s">
        <v>18</v>
      </c>
      <c r="J3948" s="124"/>
      <c r="K3948" s="125">
        <f>J3942-K3944</f>
        <v>4865625</v>
      </c>
      <c r="L3948" s="123"/>
    </row>
    <row r="3949" spans="1:12" s="5" customFormat="1" ht="7.5" customHeight="1" x14ac:dyDescent="0.25">
      <c r="A3949" s="126"/>
      <c r="B3949" s="220"/>
      <c r="C3949" s="220"/>
      <c r="D3949" s="221"/>
      <c r="E3949" s="305"/>
      <c r="F3949" s="319"/>
      <c r="G3949" s="82"/>
      <c r="H3949" s="82"/>
      <c r="I3949" s="128"/>
      <c r="J3949" s="127"/>
      <c r="K3949" s="319"/>
      <c r="L3949" s="116"/>
    </row>
    <row r="3950" spans="1:12" s="5" customFormat="1" ht="13.5" customHeight="1" x14ac:dyDescent="0.25">
      <c r="A3950" s="81"/>
      <c r="B3950" s="221" t="s">
        <v>19</v>
      </c>
      <c r="C3950" s="220"/>
      <c r="D3950" s="221"/>
      <c r="E3950" s="300"/>
      <c r="F3950" s="82"/>
      <c r="G3950" s="82"/>
      <c r="H3950" s="187"/>
      <c r="I3950" s="188" t="s">
        <v>29</v>
      </c>
      <c r="J3950" s="368" t="str">
        <f>J3912</f>
        <v>NOVI / CONDRO</v>
      </c>
      <c r="K3950" s="369"/>
      <c r="L3950" s="82"/>
    </row>
    <row r="3951" spans="1:12" s="5" customFormat="1" ht="13.5" customHeight="1" x14ac:dyDescent="0.25">
      <c r="A3951" s="126"/>
      <c r="B3951" s="222"/>
      <c r="C3951" s="248"/>
      <c r="D3951" s="221"/>
      <c r="E3951" s="300"/>
      <c r="F3951" s="82"/>
      <c r="G3951" s="82"/>
      <c r="H3951" s="187"/>
      <c r="I3951" s="189" t="s">
        <v>28</v>
      </c>
      <c r="J3951" s="368" t="str">
        <f>J3913</f>
        <v xml:space="preserve"> </v>
      </c>
      <c r="K3951" s="369"/>
      <c r="L3951" s="116"/>
    </row>
    <row r="3952" spans="1:12" s="5" customFormat="1" ht="7.5" customHeight="1" x14ac:dyDescent="0.25">
      <c r="A3952" s="126"/>
      <c r="B3952" s="222"/>
      <c r="C3952" s="248"/>
      <c r="D3952" s="221"/>
      <c r="E3952" s="300"/>
      <c r="F3952" s="82"/>
      <c r="G3952" s="82"/>
      <c r="H3952" s="187"/>
      <c r="I3952" s="189"/>
      <c r="J3952" s="191"/>
      <c r="K3952" s="191"/>
      <c r="L3952" s="116"/>
    </row>
    <row r="3953" spans="1:12" ht="7.5" customHeight="1" x14ac:dyDescent="0.25">
      <c r="A3953" s="129"/>
      <c r="B3953" s="223"/>
      <c r="C3953" s="223"/>
      <c r="D3953" s="266"/>
      <c r="E3953" s="306"/>
      <c r="F3953" s="130"/>
      <c r="G3953" s="130"/>
      <c r="H3953" s="130"/>
      <c r="I3953" s="131"/>
      <c r="J3953" s="131"/>
      <c r="K3953" s="130"/>
      <c r="L3953" s="130"/>
    </row>
    <row r="3954" spans="1:12" s="5" customFormat="1" ht="16.5" customHeight="1" x14ac:dyDescent="0.3">
      <c r="A3954" s="132"/>
      <c r="B3954" s="224" t="s">
        <v>0</v>
      </c>
      <c r="C3954" s="249"/>
      <c r="D3954" s="282" t="str">
        <f>D3916</f>
        <v>AM</v>
      </c>
      <c r="E3954" s="317">
        <f>E3878</f>
        <v>22090035</v>
      </c>
      <c r="F3954" s="133"/>
      <c r="G3954" s="134" t="s">
        <v>2</v>
      </c>
      <c r="H3954" s="370" t="str">
        <f>H3916</f>
        <v>CV PELITA JAYA</v>
      </c>
      <c r="I3954" s="370"/>
      <c r="J3954" s="370"/>
      <c r="K3954" s="371"/>
      <c r="L3954" s="135"/>
    </row>
    <row r="3955" spans="1:12" s="5" customFormat="1" ht="7.5" customHeight="1" x14ac:dyDescent="0.3">
      <c r="A3955" s="132"/>
      <c r="B3955" s="225"/>
      <c r="C3955" s="250"/>
      <c r="D3955" s="257"/>
      <c r="E3955" s="308"/>
      <c r="F3955" s="374" t="s">
        <v>3</v>
      </c>
      <c r="G3955" s="136"/>
      <c r="H3955" s="372"/>
      <c r="I3955" s="372"/>
      <c r="J3955" s="372"/>
      <c r="K3955" s="373"/>
      <c r="L3955" s="135"/>
    </row>
    <row r="3956" spans="1:12" s="5" customFormat="1" ht="16.5" customHeight="1" x14ac:dyDescent="0.3">
      <c r="A3956" s="132"/>
      <c r="B3956" s="224" t="s">
        <v>4</v>
      </c>
      <c r="C3956" s="249"/>
      <c r="D3956" s="375">
        <f>D3918</f>
        <v>44833</v>
      </c>
      <c r="E3956" s="376"/>
      <c r="F3956" s="374"/>
      <c r="G3956" s="137"/>
      <c r="H3956" s="377" t="str">
        <f>H3918</f>
        <v>(  ANUGERAH SEJAHTERA  )</v>
      </c>
      <c r="I3956" s="377"/>
      <c r="J3956" s="377"/>
      <c r="K3956" s="378"/>
      <c r="L3956" s="137"/>
    </row>
    <row r="3957" spans="1:12" s="5" customFormat="1" ht="7.5" customHeight="1" x14ac:dyDescent="0.3">
      <c r="A3957" s="132"/>
      <c r="B3957" s="225"/>
      <c r="C3957" s="250"/>
      <c r="D3957" s="257"/>
      <c r="E3957" s="308"/>
      <c r="F3957" s="374"/>
      <c r="G3957" s="137"/>
      <c r="H3957" s="379" t="str">
        <f>H3919</f>
        <v>PURWOKERTO</v>
      </c>
      <c r="I3957" s="379"/>
      <c r="J3957" s="379"/>
      <c r="K3957" s="380"/>
      <c r="L3957" s="138"/>
    </row>
    <row r="3958" spans="1:12" s="5" customFormat="1" ht="16.5" customHeight="1" x14ac:dyDescent="0.4">
      <c r="A3958" s="132"/>
      <c r="B3958" s="224" t="s">
        <v>5</v>
      </c>
      <c r="C3958" s="249"/>
      <c r="D3958" s="283" t="str">
        <f>D3920</f>
        <v>KO 1584</v>
      </c>
      <c r="E3958" s="307"/>
      <c r="F3958" s="139"/>
      <c r="G3958" s="140"/>
      <c r="H3958" s="381"/>
      <c r="I3958" s="381"/>
      <c r="J3958" s="381"/>
      <c r="K3958" s="382"/>
      <c r="L3958" s="138"/>
    </row>
    <row r="3959" spans="1:12" s="5" customFormat="1" ht="7.5" customHeight="1" x14ac:dyDescent="0.45">
      <c r="A3959" s="132"/>
      <c r="B3959" s="226"/>
      <c r="C3959" s="251"/>
      <c r="D3959" s="267"/>
      <c r="E3959" s="309"/>
      <c r="F3959" s="141"/>
      <c r="G3959" s="133"/>
      <c r="H3959" s="133"/>
      <c r="I3959" s="142"/>
      <c r="J3959" s="142"/>
      <c r="K3959" s="143"/>
      <c r="L3959" s="133"/>
    </row>
    <row r="3960" spans="1:12" s="5" customFormat="1" ht="14.25" thickBot="1" x14ac:dyDescent="0.3">
      <c r="A3960" s="132"/>
      <c r="B3960" s="227" t="s">
        <v>6</v>
      </c>
      <c r="C3960" s="227" t="s">
        <v>7</v>
      </c>
      <c r="D3960" s="284" t="s">
        <v>8</v>
      </c>
      <c r="E3960" s="268"/>
      <c r="F3960" s="145" t="s">
        <v>9</v>
      </c>
      <c r="G3960" s="146"/>
      <c r="H3960" s="144" t="s">
        <v>10</v>
      </c>
      <c r="I3960" s="147" t="s">
        <v>11</v>
      </c>
      <c r="J3960" s="147" t="s">
        <v>12</v>
      </c>
      <c r="K3960" s="148" t="s">
        <v>13</v>
      </c>
      <c r="L3960" s="149"/>
    </row>
    <row r="3961" spans="1:12" s="5" customFormat="1" ht="9.9499999999999993" customHeight="1" thickTop="1" x14ac:dyDescent="0.25">
      <c r="A3961" s="132"/>
      <c r="B3961" s="228"/>
      <c r="C3961" s="252"/>
      <c r="D3961" s="285"/>
      <c r="E3961" s="269"/>
      <c r="F3961" s="151"/>
      <c r="G3961" s="152"/>
      <c r="H3961" s="150"/>
      <c r="I3961" s="153"/>
      <c r="J3961" s="153"/>
      <c r="K3961" s="154"/>
      <c r="L3961" s="149"/>
    </row>
    <row r="3962" spans="1:12" s="5" customFormat="1" ht="14.1" customHeight="1" x14ac:dyDescent="0.25">
      <c r="A3962" s="155">
        <v>1</v>
      </c>
      <c r="B3962" s="193">
        <f t="shared" ref="B3962:D3962" si="1932">B3924</f>
        <v>50</v>
      </c>
      <c r="C3962" s="193" t="str">
        <f t="shared" si="1932"/>
        <v>BOX</v>
      </c>
      <c r="D3962" s="286">
        <f t="shared" si="1932"/>
        <v>1</v>
      </c>
      <c r="E3962" s="310" t="str">
        <f>E3886</f>
        <v>STIP / PENGHAPUS KENKO ERW-40SQ PUTIH</v>
      </c>
      <c r="F3962" s="156"/>
      <c r="G3962" s="157"/>
      <c r="H3962" s="158">
        <f t="shared" ref="H3962:J3962" si="1933">H3924</f>
        <v>27500</v>
      </c>
      <c r="I3962" s="159">
        <f t="shared" si="1933"/>
        <v>0.13500000000000001</v>
      </c>
      <c r="J3962" s="159">
        <f t="shared" si="1933"/>
        <v>0</v>
      </c>
      <c r="K3962" s="160">
        <f t="shared" ref="K3962:K3977" si="1934">(B3962*H3962-((B3962*H3962)*I3962))-((B3962*H3962-((B3962*H3962)*I3962))*J3962)</f>
        <v>1189375</v>
      </c>
      <c r="L3962" s="149"/>
    </row>
    <row r="3963" spans="1:12" s="5" customFormat="1" ht="14.1" customHeight="1" x14ac:dyDescent="0.25">
      <c r="A3963" s="155">
        <v>2</v>
      </c>
      <c r="B3963" s="193">
        <f t="shared" ref="B3963:D3963" si="1935">B3925</f>
        <v>50</v>
      </c>
      <c r="C3963" s="193" t="str">
        <f t="shared" si="1935"/>
        <v>BOX</v>
      </c>
      <c r="D3963" s="286">
        <f t="shared" si="1935"/>
        <v>1</v>
      </c>
      <c r="E3963" s="310" t="str">
        <f t="shared" ref="E3963:E3977" si="1936">E3887</f>
        <v>STIP / PENGHAPUS KENKO ERW-20SQ PUTIH</v>
      </c>
      <c r="F3963" s="156"/>
      <c r="G3963" s="157"/>
      <c r="H3963" s="158">
        <f t="shared" ref="H3963:J3963" si="1937">H3925</f>
        <v>30000</v>
      </c>
      <c r="I3963" s="159">
        <f t="shared" si="1937"/>
        <v>0.13500000000000001</v>
      </c>
      <c r="J3963" s="159">
        <f t="shared" si="1937"/>
        <v>0</v>
      </c>
      <c r="K3963" s="160">
        <f t="shared" si="1934"/>
        <v>1297500</v>
      </c>
      <c r="L3963" s="149"/>
    </row>
    <row r="3964" spans="1:12" s="5" customFormat="1" ht="14.1" customHeight="1" x14ac:dyDescent="0.25">
      <c r="A3964" s="155">
        <v>3</v>
      </c>
      <c r="B3964" s="193">
        <f t="shared" ref="B3964:D3964" si="1938">B3926</f>
        <v>100</v>
      </c>
      <c r="C3964" s="193" t="str">
        <f t="shared" si="1938"/>
        <v>BOX</v>
      </c>
      <c r="D3964" s="286">
        <f t="shared" si="1938"/>
        <v>2</v>
      </c>
      <c r="E3964" s="310" t="str">
        <f t="shared" si="1936"/>
        <v>STIP / PENGHAPUS KENKO ERB-40SQ HITAM</v>
      </c>
      <c r="F3964" s="156"/>
      <c r="G3964" s="157"/>
      <c r="H3964" s="158">
        <f t="shared" ref="H3964:J3964" si="1939">H3926</f>
        <v>27500</v>
      </c>
      <c r="I3964" s="159">
        <f t="shared" si="1939"/>
        <v>0.13500000000000001</v>
      </c>
      <c r="J3964" s="159">
        <f t="shared" si="1939"/>
        <v>0</v>
      </c>
      <c r="K3964" s="160">
        <f t="shared" si="1934"/>
        <v>2378750</v>
      </c>
      <c r="L3964" s="149"/>
    </row>
    <row r="3965" spans="1:12" s="5" customFormat="1" ht="14.1" customHeight="1" x14ac:dyDescent="0.25">
      <c r="A3965" s="155">
        <v>4</v>
      </c>
      <c r="B3965" s="193">
        <f t="shared" ref="B3965:D3965" si="1940">B3927</f>
        <v>0</v>
      </c>
      <c r="C3965" s="193">
        <f t="shared" si="1940"/>
        <v>0</v>
      </c>
      <c r="D3965" s="286">
        <f t="shared" si="1940"/>
        <v>0</v>
      </c>
      <c r="E3965" s="310">
        <f t="shared" si="1936"/>
        <v>0</v>
      </c>
      <c r="F3965" s="156"/>
      <c r="G3965" s="157"/>
      <c r="H3965" s="158">
        <f t="shared" ref="H3965:J3965" si="1941">H3927</f>
        <v>0</v>
      </c>
      <c r="I3965" s="159">
        <f t="shared" si="1941"/>
        <v>0</v>
      </c>
      <c r="J3965" s="159">
        <f t="shared" si="1941"/>
        <v>0</v>
      </c>
      <c r="K3965" s="160">
        <f t="shared" si="1934"/>
        <v>0</v>
      </c>
      <c r="L3965" s="149"/>
    </row>
    <row r="3966" spans="1:12" s="5" customFormat="1" ht="14.1" customHeight="1" x14ac:dyDescent="0.25">
      <c r="A3966" s="155">
        <v>5</v>
      </c>
      <c r="B3966" s="193">
        <f t="shared" ref="B3966:D3966" si="1942">B3928</f>
        <v>0</v>
      </c>
      <c r="C3966" s="193">
        <f t="shared" si="1942"/>
        <v>0</v>
      </c>
      <c r="D3966" s="286">
        <f t="shared" si="1942"/>
        <v>0</v>
      </c>
      <c r="E3966" s="310">
        <f t="shared" si="1936"/>
        <v>0</v>
      </c>
      <c r="F3966" s="156"/>
      <c r="G3966" s="157"/>
      <c r="H3966" s="158">
        <f t="shared" ref="H3966:J3966" si="1943">H3928</f>
        <v>0</v>
      </c>
      <c r="I3966" s="159">
        <f t="shared" si="1943"/>
        <v>0</v>
      </c>
      <c r="J3966" s="159">
        <f t="shared" si="1943"/>
        <v>0</v>
      </c>
      <c r="K3966" s="160">
        <f t="shared" si="1934"/>
        <v>0</v>
      </c>
      <c r="L3966" s="149"/>
    </row>
    <row r="3967" spans="1:12" s="5" customFormat="1" ht="14.1" customHeight="1" x14ac:dyDescent="0.25">
      <c r="A3967" s="155">
        <v>6</v>
      </c>
      <c r="B3967" s="193">
        <f t="shared" ref="B3967:D3967" si="1944">B3929</f>
        <v>0</v>
      </c>
      <c r="C3967" s="193">
        <f t="shared" si="1944"/>
        <v>0</v>
      </c>
      <c r="D3967" s="286">
        <f t="shared" si="1944"/>
        <v>0</v>
      </c>
      <c r="E3967" s="310">
        <f t="shared" si="1936"/>
        <v>0</v>
      </c>
      <c r="F3967" s="156"/>
      <c r="G3967" s="157"/>
      <c r="H3967" s="158">
        <f t="shared" ref="H3967:J3967" si="1945">H3929</f>
        <v>0</v>
      </c>
      <c r="I3967" s="159">
        <f t="shared" si="1945"/>
        <v>0</v>
      </c>
      <c r="J3967" s="159">
        <f t="shared" si="1945"/>
        <v>0</v>
      </c>
      <c r="K3967" s="160">
        <f t="shared" si="1934"/>
        <v>0</v>
      </c>
      <c r="L3967" s="149"/>
    </row>
    <row r="3968" spans="1:12" s="5" customFormat="1" ht="14.1" customHeight="1" x14ac:dyDescent="0.25">
      <c r="A3968" s="155">
        <v>7</v>
      </c>
      <c r="B3968" s="193">
        <f t="shared" ref="B3968:D3968" si="1946">B3930</f>
        <v>0</v>
      </c>
      <c r="C3968" s="193">
        <f t="shared" si="1946"/>
        <v>0</v>
      </c>
      <c r="D3968" s="286">
        <f t="shared" si="1946"/>
        <v>0</v>
      </c>
      <c r="E3968" s="310">
        <f t="shared" si="1936"/>
        <v>0</v>
      </c>
      <c r="F3968" s="156"/>
      <c r="G3968" s="157"/>
      <c r="H3968" s="158">
        <f t="shared" ref="H3968:J3968" si="1947">H3930</f>
        <v>0</v>
      </c>
      <c r="I3968" s="159">
        <f t="shared" si="1947"/>
        <v>0</v>
      </c>
      <c r="J3968" s="159">
        <f t="shared" si="1947"/>
        <v>0</v>
      </c>
      <c r="K3968" s="160">
        <f t="shared" si="1934"/>
        <v>0</v>
      </c>
      <c r="L3968" s="149"/>
    </row>
    <row r="3969" spans="1:12" s="5" customFormat="1" ht="14.1" customHeight="1" x14ac:dyDescent="0.25">
      <c r="A3969" s="155">
        <v>8</v>
      </c>
      <c r="B3969" s="193">
        <f t="shared" ref="B3969:D3969" si="1948">B3931</f>
        <v>0</v>
      </c>
      <c r="C3969" s="193">
        <f t="shared" si="1948"/>
        <v>0</v>
      </c>
      <c r="D3969" s="286">
        <f t="shared" si="1948"/>
        <v>0</v>
      </c>
      <c r="E3969" s="310">
        <f t="shared" si="1936"/>
        <v>0</v>
      </c>
      <c r="F3969" s="156"/>
      <c r="G3969" s="157"/>
      <c r="H3969" s="158">
        <f t="shared" ref="H3969:J3969" si="1949">H3931</f>
        <v>0</v>
      </c>
      <c r="I3969" s="159">
        <f t="shared" si="1949"/>
        <v>0</v>
      </c>
      <c r="J3969" s="159">
        <f t="shared" si="1949"/>
        <v>0</v>
      </c>
      <c r="K3969" s="160">
        <f t="shared" si="1934"/>
        <v>0</v>
      </c>
      <c r="L3969" s="149"/>
    </row>
    <row r="3970" spans="1:12" s="5" customFormat="1" ht="14.1" customHeight="1" x14ac:dyDescent="0.25">
      <c r="A3970" s="155">
        <v>9</v>
      </c>
      <c r="B3970" s="193">
        <f t="shared" ref="B3970:D3970" si="1950">B3932</f>
        <v>0</v>
      </c>
      <c r="C3970" s="193">
        <f t="shared" si="1950"/>
        <v>0</v>
      </c>
      <c r="D3970" s="286">
        <f t="shared" si="1950"/>
        <v>0</v>
      </c>
      <c r="E3970" s="310">
        <f t="shared" si="1936"/>
        <v>0</v>
      </c>
      <c r="F3970" s="156"/>
      <c r="G3970" s="157"/>
      <c r="H3970" s="158">
        <f t="shared" ref="H3970:J3970" si="1951">H3932</f>
        <v>0</v>
      </c>
      <c r="I3970" s="159">
        <f t="shared" si="1951"/>
        <v>0</v>
      </c>
      <c r="J3970" s="159">
        <f t="shared" si="1951"/>
        <v>0</v>
      </c>
      <c r="K3970" s="160">
        <f t="shared" si="1934"/>
        <v>0</v>
      </c>
      <c r="L3970" s="149"/>
    </row>
    <row r="3971" spans="1:12" s="5" customFormat="1" ht="14.1" customHeight="1" x14ac:dyDescent="0.25">
      <c r="A3971" s="155">
        <v>10</v>
      </c>
      <c r="B3971" s="193">
        <f t="shared" ref="B3971:D3971" si="1952">B3933</f>
        <v>0</v>
      </c>
      <c r="C3971" s="193">
        <f t="shared" si="1952"/>
        <v>0</v>
      </c>
      <c r="D3971" s="286">
        <f t="shared" si="1952"/>
        <v>0</v>
      </c>
      <c r="E3971" s="310">
        <f t="shared" si="1936"/>
        <v>0</v>
      </c>
      <c r="F3971" s="156"/>
      <c r="G3971" s="157"/>
      <c r="H3971" s="158">
        <f t="shared" ref="H3971:J3971" si="1953">H3933</f>
        <v>0</v>
      </c>
      <c r="I3971" s="159">
        <f t="shared" si="1953"/>
        <v>0</v>
      </c>
      <c r="J3971" s="159">
        <f t="shared" si="1953"/>
        <v>0</v>
      </c>
      <c r="K3971" s="160">
        <f t="shared" si="1934"/>
        <v>0</v>
      </c>
      <c r="L3971" s="149"/>
    </row>
    <row r="3972" spans="1:12" s="5" customFormat="1" ht="14.1" customHeight="1" x14ac:dyDescent="0.25">
      <c r="A3972" s="155">
        <v>11</v>
      </c>
      <c r="B3972" s="193">
        <f t="shared" ref="B3972:D3972" si="1954">B3934</f>
        <v>0</v>
      </c>
      <c r="C3972" s="193">
        <f t="shared" si="1954"/>
        <v>0</v>
      </c>
      <c r="D3972" s="286">
        <f t="shared" si="1954"/>
        <v>0</v>
      </c>
      <c r="E3972" s="310">
        <f t="shared" si="1936"/>
        <v>0</v>
      </c>
      <c r="F3972" s="156"/>
      <c r="G3972" s="157"/>
      <c r="H3972" s="158">
        <f t="shared" ref="H3972:J3972" si="1955">H3934</f>
        <v>0</v>
      </c>
      <c r="I3972" s="159">
        <f t="shared" si="1955"/>
        <v>0</v>
      </c>
      <c r="J3972" s="159">
        <f t="shared" si="1955"/>
        <v>0</v>
      </c>
      <c r="K3972" s="160">
        <f t="shared" si="1934"/>
        <v>0</v>
      </c>
      <c r="L3972" s="149"/>
    </row>
    <row r="3973" spans="1:12" s="5" customFormat="1" ht="14.1" customHeight="1" x14ac:dyDescent="0.25">
      <c r="A3973" s="155">
        <v>12</v>
      </c>
      <c r="B3973" s="193">
        <f t="shared" ref="B3973:D3973" si="1956">B3935</f>
        <v>0</v>
      </c>
      <c r="C3973" s="193">
        <f t="shared" si="1956"/>
        <v>0</v>
      </c>
      <c r="D3973" s="286">
        <f t="shared" si="1956"/>
        <v>0</v>
      </c>
      <c r="E3973" s="310">
        <f t="shared" si="1936"/>
        <v>0</v>
      </c>
      <c r="F3973" s="156"/>
      <c r="G3973" s="157"/>
      <c r="H3973" s="158">
        <f t="shared" ref="H3973:J3973" si="1957">H3935</f>
        <v>0</v>
      </c>
      <c r="I3973" s="159">
        <f t="shared" si="1957"/>
        <v>0</v>
      </c>
      <c r="J3973" s="159">
        <f t="shared" si="1957"/>
        <v>0</v>
      </c>
      <c r="K3973" s="160">
        <f t="shared" si="1934"/>
        <v>0</v>
      </c>
      <c r="L3973" s="149"/>
    </row>
    <row r="3974" spans="1:12" s="5" customFormat="1" ht="14.1" customHeight="1" x14ac:dyDescent="0.25">
      <c r="A3974" s="155">
        <v>13</v>
      </c>
      <c r="B3974" s="193">
        <f t="shared" ref="B3974:D3974" si="1958">B3936</f>
        <v>0</v>
      </c>
      <c r="C3974" s="193">
        <f t="shared" si="1958"/>
        <v>0</v>
      </c>
      <c r="D3974" s="286">
        <f t="shared" si="1958"/>
        <v>0</v>
      </c>
      <c r="E3974" s="310">
        <f t="shared" si="1936"/>
        <v>0</v>
      </c>
      <c r="F3974" s="156"/>
      <c r="G3974" s="157"/>
      <c r="H3974" s="158">
        <f t="shared" ref="H3974:J3974" si="1959">H3936</f>
        <v>0</v>
      </c>
      <c r="I3974" s="159">
        <f t="shared" si="1959"/>
        <v>0</v>
      </c>
      <c r="J3974" s="159">
        <f t="shared" si="1959"/>
        <v>0</v>
      </c>
      <c r="K3974" s="160">
        <f t="shared" si="1934"/>
        <v>0</v>
      </c>
      <c r="L3974" s="149"/>
    </row>
    <row r="3975" spans="1:12" s="5" customFormat="1" ht="14.1" customHeight="1" x14ac:dyDescent="0.25">
      <c r="A3975" s="155">
        <v>14</v>
      </c>
      <c r="B3975" s="193">
        <f t="shared" ref="B3975:D3975" si="1960">B3937</f>
        <v>0</v>
      </c>
      <c r="C3975" s="193">
        <f t="shared" si="1960"/>
        <v>0</v>
      </c>
      <c r="D3975" s="286">
        <f t="shared" si="1960"/>
        <v>0</v>
      </c>
      <c r="E3975" s="310">
        <f t="shared" si="1936"/>
        <v>0</v>
      </c>
      <c r="F3975" s="156"/>
      <c r="G3975" s="157"/>
      <c r="H3975" s="158">
        <f t="shared" ref="H3975:J3975" si="1961">H3937</f>
        <v>0</v>
      </c>
      <c r="I3975" s="159">
        <f t="shared" si="1961"/>
        <v>0</v>
      </c>
      <c r="J3975" s="159">
        <f t="shared" si="1961"/>
        <v>0</v>
      </c>
      <c r="K3975" s="160">
        <f t="shared" si="1934"/>
        <v>0</v>
      </c>
      <c r="L3975" s="149"/>
    </row>
    <row r="3976" spans="1:12" s="5" customFormat="1" ht="14.1" customHeight="1" x14ac:dyDescent="0.25">
      <c r="A3976" s="155">
        <v>15</v>
      </c>
      <c r="B3976" s="193">
        <f t="shared" ref="B3976:D3976" si="1962">B3938</f>
        <v>0</v>
      </c>
      <c r="C3976" s="193">
        <f t="shared" si="1962"/>
        <v>0</v>
      </c>
      <c r="D3976" s="286">
        <f t="shared" si="1962"/>
        <v>0</v>
      </c>
      <c r="E3976" s="310">
        <f t="shared" si="1936"/>
        <v>0</v>
      </c>
      <c r="F3976" s="156"/>
      <c r="G3976" s="157"/>
      <c r="H3976" s="158">
        <f t="shared" ref="H3976:J3976" si="1963">H3938</f>
        <v>0</v>
      </c>
      <c r="I3976" s="159">
        <f t="shared" si="1963"/>
        <v>0</v>
      </c>
      <c r="J3976" s="159">
        <f t="shared" si="1963"/>
        <v>0</v>
      </c>
      <c r="K3976" s="160">
        <f t="shared" si="1934"/>
        <v>0</v>
      </c>
      <c r="L3976" s="149"/>
    </row>
    <row r="3977" spans="1:12" s="5" customFormat="1" ht="14.1" customHeight="1" x14ac:dyDescent="0.25">
      <c r="A3977" s="155">
        <v>16</v>
      </c>
      <c r="B3977" s="193">
        <f t="shared" ref="B3977:D3977" si="1964">B3939</f>
        <v>0</v>
      </c>
      <c r="C3977" s="193">
        <f t="shared" si="1964"/>
        <v>0</v>
      </c>
      <c r="D3977" s="286">
        <f t="shared" si="1964"/>
        <v>0</v>
      </c>
      <c r="E3977" s="310">
        <f t="shared" si="1936"/>
        <v>0</v>
      </c>
      <c r="F3977" s="156"/>
      <c r="G3977" s="157"/>
      <c r="H3977" s="158">
        <f t="shared" ref="H3977:J3977" si="1965">H3939</f>
        <v>0</v>
      </c>
      <c r="I3977" s="159">
        <f t="shared" si="1965"/>
        <v>0</v>
      </c>
      <c r="J3977" s="159">
        <f t="shared" si="1965"/>
        <v>0</v>
      </c>
      <c r="K3977" s="160">
        <f t="shared" si="1934"/>
        <v>0</v>
      </c>
      <c r="L3977" s="149"/>
    </row>
    <row r="3978" spans="1:12" s="5" customFormat="1" ht="9.9499999999999993" customHeight="1" x14ac:dyDescent="0.25">
      <c r="A3978" s="132"/>
      <c r="B3978" s="229"/>
      <c r="C3978" s="229"/>
      <c r="D3978" s="287"/>
      <c r="E3978" s="312"/>
      <c r="F3978" s="161"/>
      <c r="G3978" s="162"/>
      <c r="H3978" s="163"/>
      <c r="I3978" s="164"/>
      <c r="J3978" s="164"/>
      <c r="K3978" s="165"/>
      <c r="L3978" s="149"/>
    </row>
    <row r="3979" spans="1:12" s="5" customFormat="1" ht="5.0999999999999996" customHeight="1" x14ac:dyDescent="0.25">
      <c r="A3979" s="132"/>
      <c r="B3979" s="230"/>
      <c r="C3979" s="230"/>
      <c r="D3979" s="235"/>
      <c r="E3979" s="313"/>
      <c r="F3979" s="167"/>
      <c r="G3979" s="167"/>
      <c r="H3979" s="167"/>
      <c r="I3979" s="168"/>
      <c r="J3979" s="383"/>
      <c r="K3979" s="358"/>
      <c r="L3979" s="133"/>
    </row>
    <row r="3980" spans="1:12" s="5" customFormat="1" ht="16.5" customHeight="1" x14ac:dyDescent="0.3">
      <c r="A3980" s="132"/>
      <c r="B3980" s="231"/>
      <c r="C3980" s="231"/>
      <c r="D3980" s="267"/>
      <c r="E3980" s="309"/>
      <c r="F3980" s="133"/>
      <c r="G3980" s="133"/>
      <c r="H3980" s="133"/>
      <c r="I3980" s="169" t="s">
        <v>14</v>
      </c>
      <c r="J3980" s="384">
        <f>SUM(K3962:K3977)</f>
        <v>4865625</v>
      </c>
      <c r="K3980" s="385"/>
      <c r="L3980" s="149"/>
    </row>
    <row r="3981" spans="1:12" s="5" customFormat="1" ht="5.0999999999999996" customHeight="1" x14ac:dyDescent="0.3">
      <c r="A3981" s="132"/>
      <c r="B3981" s="231"/>
      <c r="C3981" s="231"/>
      <c r="D3981" s="267"/>
      <c r="E3981" s="309"/>
      <c r="F3981" s="133"/>
      <c r="G3981" s="133"/>
      <c r="H3981" s="133"/>
      <c r="I3981" s="170"/>
      <c r="J3981" s="386"/>
      <c r="K3981" s="386"/>
      <c r="L3981" s="133"/>
    </row>
    <row r="3982" spans="1:12" s="5" customFormat="1" ht="16.5" customHeight="1" x14ac:dyDescent="0.3">
      <c r="A3982" s="132"/>
      <c r="B3982" s="231"/>
      <c r="C3982" s="231"/>
      <c r="D3982" s="267"/>
      <c r="E3982" s="309"/>
      <c r="F3982" s="133"/>
      <c r="G3982" s="133"/>
      <c r="H3982" s="133"/>
      <c r="I3982" s="169" t="s">
        <v>15</v>
      </c>
      <c r="J3982" s="171">
        <f>J3944</f>
        <v>0</v>
      </c>
      <c r="K3982" s="172">
        <f>J3980*J3982</f>
        <v>0</v>
      </c>
      <c r="L3982" s="173"/>
    </row>
    <row r="3983" spans="1:12" s="5" customFormat="1" ht="5.0999999999999996" customHeight="1" x14ac:dyDescent="0.3">
      <c r="A3983" s="132"/>
      <c r="B3983" s="231"/>
      <c r="C3983" s="231"/>
      <c r="D3983" s="267"/>
      <c r="E3983" s="309"/>
      <c r="F3983" s="133"/>
      <c r="G3983" s="133"/>
      <c r="H3983" s="133"/>
      <c r="I3983" s="170"/>
      <c r="J3983" s="358"/>
      <c r="K3983" s="358"/>
      <c r="L3983" s="133"/>
    </row>
    <row r="3984" spans="1:12" s="5" customFormat="1" ht="16.5" customHeight="1" x14ac:dyDescent="0.3">
      <c r="A3984" s="132"/>
      <c r="B3984" s="232" t="s">
        <v>16</v>
      </c>
      <c r="C3984" s="232"/>
      <c r="D3984" s="267"/>
      <c r="E3984" s="309" t="s">
        <v>17</v>
      </c>
      <c r="F3984" s="133"/>
      <c r="G3984" s="133"/>
      <c r="H3984" s="133"/>
      <c r="I3984" s="169" t="s">
        <v>27</v>
      </c>
      <c r="J3984" s="356">
        <f>((J3980/1.11)+(K3982/1.11))*11%</f>
        <v>482179.05405405402</v>
      </c>
      <c r="K3984" s="357"/>
      <c r="L3984" s="174"/>
    </row>
    <row r="3985" spans="1:12" s="5" customFormat="1" ht="5.0999999999999996" customHeight="1" x14ac:dyDescent="0.3">
      <c r="A3985" s="132"/>
      <c r="B3985" s="231"/>
      <c r="C3985" s="231"/>
      <c r="D3985" s="267"/>
      <c r="E3985" s="309"/>
      <c r="F3985" s="133"/>
      <c r="G3985" s="133"/>
      <c r="H3985" s="133"/>
      <c r="I3985" s="170"/>
      <c r="J3985" s="358"/>
      <c r="K3985" s="358"/>
      <c r="L3985" s="133"/>
    </row>
    <row r="3986" spans="1:12" s="5" customFormat="1" ht="16.5" customHeight="1" x14ac:dyDescent="0.3">
      <c r="A3986" s="132"/>
      <c r="B3986" s="233"/>
      <c r="C3986" s="253"/>
      <c r="D3986" s="267"/>
      <c r="E3986" s="309"/>
      <c r="F3986" s="133"/>
      <c r="G3986" s="133"/>
      <c r="H3986" s="133"/>
      <c r="I3986" s="169" t="s">
        <v>18</v>
      </c>
      <c r="J3986" s="175"/>
      <c r="K3986" s="176">
        <f>J3980-K3982</f>
        <v>4865625</v>
      </c>
      <c r="L3986" s="174"/>
    </row>
    <row r="3987" spans="1:12" s="5" customFormat="1" ht="7.5" customHeight="1" x14ac:dyDescent="0.25">
      <c r="A3987" s="177"/>
      <c r="B3987" s="234"/>
      <c r="C3987" s="234"/>
      <c r="D3987" s="235"/>
      <c r="E3987" s="314"/>
      <c r="F3987" s="318"/>
      <c r="G3987" s="133"/>
      <c r="H3987" s="133"/>
      <c r="I3987" s="179"/>
      <c r="J3987" s="178"/>
      <c r="K3987" s="318"/>
      <c r="L3987" s="167"/>
    </row>
    <row r="3988" spans="1:12" s="5" customFormat="1" ht="13.5" customHeight="1" x14ac:dyDescent="0.25">
      <c r="A3988" s="132"/>
      <c r="B3988" s="235" t="s">
        <v>19</v>
      </c>
      <c r="C3988" s="234"/>
      <c r="D3988" s="235"/>
      <c r="E3988" s="309"/>
      <c r="F3988" s="133"/>
      <c r="G3988" s="133"/>
      <c r="H3988" s="184"/>
      <c r="I3988" s="185" t="s">
        <v>29</v>
      </c>
      <c r="J3988" s="359" t="str">
        <f>J3950</f>
        <v>NOVI / CONDRO</v>
      </c>
      <c r="K3988" s="360"/>
      <c r="L3988" s="133"/>
    </row>
    <row r="3989" spans="1:12" s="5" customFormat="1" ht="13.5" customHeight="1" x14ac:dyDescent="0.25">
      <c r="A3989" s="177"/>
      <c r="B3989" s="236"/>
      <c r="C3989" s="254"/>
      <c r="D3989" s="235"/>
      <c r="E3989" s="309"/>
      <c r="F3989" s="133"/>
      <c r="G3989" s="133"/>
      <c r="H3989" s="184"/>
      <c r="I3989" s="186" t="s">
        <v>28</v>
      </c>
      <c r="J3989" s="359" t="str">
        <f>J3951</f>
        <v xml:space="preserve"> </v>
      </c>
      <c r="K3989" s="360"/>
      <c r="L3989" s="167"/>
    </row>
    <row r="3990" spans="1:12" s="5" customFormat="1" ht="7.5" customHeight="1" x14ac:dyDescent="0.25">
      <c r="A3990" s="177"/>
      <c r="B3990" s="236"/>
      <c r="C3990" s="254"/>
      <c r="D3990" s="235"/>
      <c r="E3990" s="309"/>
      <c r="F3990" s="133"/>
      <c r="G3990" s="133"/>
      <c r="H3990" s="184"/>
      <c r="I3990" s="186"/>
      <c r="J3990" s="190"/>
      <c r="K3990" s="190"/>
      <c r="L3990" s="167"/>
    </row>
    <row r="3991" spans="1:12" ht="7.5" customHeight="1" x14ac:dyDescent="0.25">
      <c r="A3991" s="1"/>
      <c r="I3991" s="3"/>
      <c r="J3991" s="3"/>
    </row>
    <row r="3992" spans="1:12" s="5" customFormat="1" ht="16.5" customHeight="1" x14ac:dyDescent="0.3">
      <c r="A3992" s="4"/>
      <c r="B3992" s="195" t="s">
        <v>0</v>
      </c>
      <c r="C3992" s="237"/>
      <c r="D3992" s="270" t="s">
        <v>1</v>
      </c>
      <c r="E3992" s="315">
        <f>E3878+1</f>
        <v>22090036</v>
      </c>
      <c r="G3992" s="6" t="s">
        <v>2</v>
      </c>
      <c r="H3992" s="387" t="s">
        <v>82</v>
      </c>
      <c r="I3992" s="387"/>
      <c r="J3992" s="387"/>
      <c r="K3992" s="388"/>
      <c r="L3992" s="7"/>
    </row>
    <row r="3993" spans="1:12" s="5" customFormat="1" ht="7.5" customHeight="1" x14ac:dyDescent="0.3">
      <c r="A3993" s="4"/>
      <c r="B3993" s="196"/>
      <c r="C3993" s="238"/>
      <c r="D3993" s="255"/>
      <c r="E3993" s="290"/>
      <c r="F3993" s="391" t="s">
        <v>3</v>
      </c>
      <c r="G3993" s="8"/>
      <c r="H3993" s="389"/>
      <c r="I3993" s="389"/>
      <c r="J3993" s="389"/>
      <c r="K3993" s="390"/>
      <c r="L3993" s="7"/>
    </row>
    <row r="3994" spans="1:12" s="5" customFormat="1" ht="16.5" customHeight="1" x14ac:dyDescent="0.3">
      <c r="A3994" s="4"/>
      <c r="B3994" s="195" t="s">
        <v>4</v>
      </c>
      <c r="C3994" s="237"/>
      <c r="D3994" s="392">
        <v>44834</v>
      </c>
      <c r="E3994" s="393"/>
      <c r="F3994" s="391"/>
      <c r="G3994" s="9"/>
      <c r="H3994" s="394" t="s">
        <v>83</v>
      </c>
      <c r="I3994" s="394"/>
      <c r="J3994" s="394"/>
      <c r="K3994" s="395"/>
      <c r="L3994" s="9"/>
    </row>
    <row r="3995" spans="1:12" s="5" customFormat="1" ht="7.5" customHeight="1" x14ac:dyDescent="0.3">
      <c r="A3995" s="4"/>
      <c r="B3995" s="196"/>
      <c r="C3995" s="238"/>
      <c r="D3995" s="255"/>
      <c r="E3995" s="290"/>
      <c r="F3995" s="391"/>
      <c r="G3995" s="9"/>
      <c r="H3995" s="396" t="s">
        <v>84</v>
      </c>
      <c r="I3995" s="396"/>
      <c r="J3995" s="396"/>
      <c r="K3995" s="397"/>
      <c r="L3995" s="10"/>
    </row>
    <row r="3996" spans="1:12" s="5" customFormat="1" ht="16.5" customHeight="1" x14ac:dyDescent="0.4">
      <c r="A3996" s="4"/>
      <c r="B3996" s="195" t="s">
        <v>5</v>
      </c>
      <c r="C3996" s="237"/>
      <c r="D3996" s="271" t="s">
        <v>195</v>
      </c>
      <c r="E3996" s="289"/>
      <c r="F3996" s="11"/>
      <c r="G3996" s="12"/>
      <c r="H3996" s="398"/>
      <c r="I3996" s="398"/>
      <c r="J3996" s="398"/>
      <c r="K3996" s="399"/>
      <c r="L3996" s="10"/>
    </row>
    <row r="3997" spans="1:12" s="5" customFormat="1" ht="7.5" customHeight="1" x14ac:dyDescent="0.45">
      <c r="A3997" s="4"/>
      <c r="B3997" s="197"/>
      <c r="C3997" s="239"/>
      <c r="D3997" s="259"/>
      <c r="E3997" s="291"/>
      <c r="F3997" s="13"/>
      <c r="I3997" s="14"/>
      <c r="J3997" s="14"/>
      <c r="K3997" s="15"/>
    </row>
    <row r="3998" spans="1:12" s="5" customFormat="1" ht="14.25" thickBot="1" x14ac:dyDescent="0.3">
      <c r="A3998" s="4"/>
      <c r="B3998" s="198" t="s">
        <v>6</v>
      </c>
      <c r="C3998" s="198" t="s">
        <v>7</v>
      </c>
      <c r="D3998" s="272" t="s">
        <v>8</v>
      </c>
      <c r="E3998" s="260"/>
      <c r="F3998" s="17" t="s">
        <v>9</v>
      </c>
      <c r="G3998" s="18"/>
      <c r="H3998" s="16" t="s">
        <v>10</v>
      </c>
      <c r="I3998" s="19" t="s">
        <v>11</v>
      </c>
      <c r="J3998" s="19" t="s">
        <v>12</v>
      </c>
      <c r="K3998" s="20" t="s">
        <v>13</v>
      </c>
      <c r="L3998" s="21"/>
    </row>
    <row r="3999" spans="1:12" s="5" customFormat="1" ht="9.9499999999999993" customHeight="1" thickTop="1" x14ac:dyDescent="0.25">
      <c r="A3999" s="4"/>
      <c r="B3999" s="199"/>
      <c r="C3999" s="240"/>
      <c r="D3999" s="273"/>
      <c r="E3999" s="261"/>
      <c r="F3999" s="23"/>
      <c r="G3999" s="24"/>
      <c r="H3999" s="22"/>
      <c r="I3999" s="25"/>
      <c r="J3999" s="25"/>
      <c r="K3999" s="26"/>
      <c r="L3999" s="21"/>
    </row>
    <row r="4000" spans="1:12" s="5" customFormat="1" ht="14.1" customHeight="1" x14ac:dyDescent="0.25">
      <c r="A4000" s="27">
        <v>1</v>
      </c>
      <c r="B4000" s="200">
        <v>30</v>
      </c>
      <c r="C4000" s="200" t="s">
        <v>59</v>
      </c>
      <c r="D4000" s="274">
        <v>1</v>
      </c>
      <c r="E4000" s="292" t="s">
        <v>189</v>
      </c>
      <c r="F4000" s="28"/>
      <c r="G4000" s="29"/>
      <c r="H4000" s="30">
        <v>49200</v>
      </c>
      <c r="I4000" s="31">
        <v>0.14000000000000001</v>
      </c>
      <c r="J4000" s="31"/>
      <c r="K4000" s="32">
        <f t="shared" ref="K4000:K4015" si="1966">(B4000*H4000-((B4000*H4000)*I4000))-((B4000*H4000-((B4000*H4000)*I4000))*J4000)</f>
        <v>1269360</v>
      </c>
      <c r="L4000" s="21"/>
    </row>
    <row r="4001" spans="1:12" s="5" customFormat="1" ht="14.1" customHeight="1" x14ac:dyDescent="0.25">
      <c r="A4001" s="27">
        <v>2</v>
      </c>
      <c r="B4001" s="200">
        <v>10</v>
      </c>
      <c r="C4001" s="200" t="s">
        <v>188</v>
      </c>
      <c r="D4001" s="274">
        <v>1</v>
      </c>
      <c r="E4001" s="292" t="s">
        <v>107</v>
      </c>
      <c r="F4001" s="28"/>
      <c r="G4001" s="29"/>
      <c r="H4001" s="30">
        <v>120000</v>
      </c>
      <c r="I4001" s="31">
        <v>0.14000000000000001</v>
      </c>
      <c r="J4001" s="31"/>
      <c r="K4001" s="32">
        <f t="shared" si="1966"/>
        <v>1032000</v>
      </c>
      <c r="L4001" s="21"/>
    </row>
    <row r="4002" spans="1:12" s="5" customFormat="1" ht="14.1" customHeight="1" x14ac:dyDescent="0.25">
      <c r="A4002" s="27">
        <v>3</v>
      </c>
      <c r="B4002" s="200"/>
      <c r="C4002" s="200"/>
      <c r="D4002" s="274"/>
      <c r="E4002" s="292"/>
      <c r="F4002" s="28"/>
      <c r="G4002" s="29"/>
      <c r="H4002" s="30"/>
      <c r="I4002" s="31"/>
      <c r="J4002" s="31"/>
      <c r="K4002" s="32">
        <f t="shared" si="1966"/>
        <v>0</v>
      </c>
      <c r="L4002" s="21"/>
    </row>
    <row r="4003" spans="1:12" s="5" customFormat="1" ht="14.1" customHeight="1" x14ac:dyDescent="0.25">
      <c r="A4003" s="27">
        <v>4</v>
      </c>
      <c r="B4003" s="200"/>
      <c r="C4003" s="200"/>
      <c r="D4003" s="274"/>
      <c r="E4003" s="292"/>
      <c r="F4003" s="28"/>
      <c r="G4003" s="29"/>
      <c r="H4003" s="30"/>
      <c r="I4003" s="31"/>
      <c r="J4003" s="31"/>
      <c r="K4003" s="32">
        <f t="shared" si="1966"/>
        <v>0</v>
      </c>
      <c r="L4003" s="21"/>
    </row>
    <row r="4004" spans="1:12" s="5" customFormat="1" ht="14.1" customHeight="1" x14ac:dyDescent="0.25">
      <c r="A4004" s="27">
        <v>5</v>
      </c>
      <c r="B4004" s="200"/>
      <c r="C4004" s="200"/>
      <c r="D4004" s="274"/>
      <c r="E4004" s="292"/>
      <c r="F4004" s="28"/>
      <c r="G4004" s="29"/>
      <c r="H4004" s="30"/>
      <c r="I4004" s="31"/>
      <c r="J4004" s="31"/>
      <c r="K4004" s="32">
        <f t="shared" si="1966"/>
        <v>0</v>
      </c>
      <c r="L4004" s="21"/>
    </row>
    <row r="4005" spans="1:12" s="5" customFormat="1" ht="14.1" customHeight="1" x14ac:dyDescent="0.25">
      <c r="A4005" s="27">
        <v>6</v>
      </c>
      <c r="B4005" s="200"/>
      <c r="C4005" s="200"/>
      <c r="D4005" s="274"/>
      <c r="E4005" s="292"/>
      <c r="F4005" s="28"/>
      <c r="G4005" s="29"/>
      <c r="H4005" s="30"/>
      <c r="I4005" s="31"/>
      <c r="J4005" s="31"/>
      <c r="K4005" s="32">
        <f t="shared" si="1966"/>
        <v>0</v>
      </c>
      <c r="L4005" s="21"/>
    </row>
    <row r="4006" spans="1:12" s="5" customFormat="1" ht="14.1" customHeight="1" x14ac:dyDescent="0.25">
      <c r="A4006" s="27">
        <v>7</v>
      </c>
      <c r="B4006" s="200"/>
      <c r="C4006" s="200"/>
      <c r="D4006" s="274"/>
      <c r="E4006" s="292"/>
      <c r="F4006" s="28"/>
      <c r="G4006" s="29"/>
      <c r="H4006" s="30"/>
      <c r="I4006" s="31"/>
      <c r="J4006" s="31"/>
      <c r="K4006" s="32">
        <f t="shared" si="1966"/>
        <v>0</v>
      </c>
      <c r="L4006" s="21"/>
    </row>
    <row r="4007" spans="1:12" s="5" customFormat="1" ht="14.1" customHeight="1" x14ac:dyDescent="0.25">
      <c r="A4007" s="27">
        <v>8</v>
      </c>
      <c r="B4007" s="200"/>
      <c r="C4007" s="200"/>
      <c r="D4007" s="274"/>
      <c r="E4007" s="293"/>
      <c r="F4007" s="28"/>
      <c r="G4007" s="29"/>
      <c r="H4007" s="30"/>
      <c r="I4007" s="31"/>
      <c r="J4007" s="31"/>
      <c r="K4007" s="32">
        <f t="shared" si="1966"/>
        <v>0</v>
      </c>
      <c r="L4007" s="21"/>
    </row>
    <row r="4008" spans="1:12" s="5" customFormat="1" ht="14.1" customHeight="1" x14ac:dyDescent="0.25">
      <c r="A4008" s="27">
        <v>9</v>
      </c>
      <c r="B4008" s="200"/>
      <c r="C4008" s="200"/>
      <c r="D4008" s="274"/>
      <c r="E4008" s="292"/>
      <c r="F4008" s="28"/>
      <c r="G4008" s="29"/>
      <c r="H4008" s="30"/>
      <c r="I4008" s="31"/>
      <c r="J4008" s="31"/>
      <c r="K4008" s="32">
        <f t="shared" si="1966"/>
        <v>0</v>
      </c>
      <c r="L4008" s="21"/>
    </row>
    <row r="4009" spans="1:12" s="5" customFormat="1" ht="14.1" customHeight="1" x14ac:dyDescent="0.25">
      <c r="A4009" s="27">
        <v>10</v>
      </c>
      <c r="B4009" s="200"/>
      <c r="C4009" s="200"/>
      <c r="D4009" s="274"/>
      <c r="E4009" s="292"/>
      <c r="F4009" s="28"/>
      <c r="G4009" s="29"/>
      <c r="H4009" s="30"/>
      <c r="I4009" s="31"/>
      <c r="J4009" s="31"/>
      <c r="K4009" s="32">
        <f t="shared" si="1966"/>
        <v>0</v>
      </c>
      <c r="L4009" s="21"/>
    </row>
    <row r="4010" spans="1:12" s="5" customFormat="1" ht="14.1" customHeight="1" x14ac:dyDescent="0.25">
      <c r="A4010" s="27">
        <v>11</v>
      </c>
      <c r="B4010" s="200"/>
      <c r="C4010" s="200"/>
      <c r="D4010" s="274"/>
      <c r="E4010" s="292"/>
      <c r="F4010" s="28"/>
      <c r="G4010" s="29"/>
      <c r="H4010" s="30"/>
      <c r="I4010" s="31"/>
      <c r="J4010" s="31"/>
      <c r="K4010" s="32">
        <f t="shared" si="1966"/>
        <v>0</v>
      </c>
      <c r="L4010" s="21"/>
    </row>
    <row r="4011" spans="1:12" s="5" customFormat="1" ht="14.1" customHeight="1" x14ac:dyDescent="0.25">
      <c r="A4011" s="27">
        <v>12</v>
      </c>
      <c r="B4011" s="200"/>
      <c r="C4011" s="200"/>
      <c r="D4011" s="274"/>
      <c r="E4011" s="292"/>
      <c r="F4011" s="28"/>
      <c r="G4011" s="29"/>
      <c r="H4011" s="30"/>
      <c r="I4011" s="31"/>
      <c r="J4011" s="31"/>
      <c r="K4011" s="32">
        <f t="shared" si="1966"/>
        <v>0</v>
      </c>
      <c r="L4011" s="21"/>
    </row>
    <row r="4012" spans="1:12" s="5" customFormat="1" ht="14.1" customHeight="1" x14ac:dyDescent="0.25">
      <c r="A4012" s="27">
        <v>13</v>
      </c>
      <c r="B4012" s="200"/>
      <c r="C4012" s="200"/>
      <c r="D4012" s="274"/>
      <c r="E4012" s="292"/>
      <c r="F4012" s="28"/>
      <c r="G4012" s="29"/>
      <c r="H4012" s="30"/>
      <c r="I4012" s="31"/>
      <c r="J4012" s="31"/>
      <c r="K4012" s="32">
        <f t="shared" si="1966"/>
        <v>0</v>
      </c>
      <c r="L4012" s="21"/>
    </row>
    <row r="4013" spans="1:12" s="5" customFormat="1" ht="14.1" customHeight="1" x14ac:dyDescent="0.25">
      <c r="A4013" s="27">
        <v>14</v>
      </c>
      <c r="B4013" s="200"/>
      <c r="C4013" s="200"/>
      <c r="D4013" s="274"/>
      <c r="E4013" s="292"/>
      <c r="F4013" s="28"/>
      <c r="G4013" s="29"/>
      <c r="H4013" s="30"/>
      <c r="I4013" s="31"/>
      <c r="J4013" s="31"/>
      <c r="K4013" s="32">
        <f t="shared" si="1966"/>
        <v>0</v>
      </c>
      <c r="L4013" s="21"/>
    </row>
    <row r="4014" spans="1:12" s="5" customFormat="1" ht="14.1" customHeight="1" x14ac:dyDescent="0.25">
      <c r="A4014" s="27">
        <v>15</v>
      </c>
      <c r="B4014" s="200"/>
      <c r="C4014" s="200"/>
      <c r="D4014" s="274"/>
      <c r="E4014" s="292"/>
      <c r="F4014" s="28"/>
      <c r="G4014" s="29"/>
      <c r="H4014" s="30"/>
      <c r="I4014" s="31"/>
      <c r="J4014" s="31"/>
      <c r="K4014" s="32">
        <f t="shared" si="1966"/>
        <v>0</v>
      </c>
      <c r="L4014" s="21"/>
    </row>
    <row r="4015" spans="1:12" s="5" customFormat="1" ht="14.1" customHeight="1" x14ac:dyDescent="0.25">
      <c r="A4015" s="27">
        <v>16</v>
      </c>
      <c r="B4015" s="200"/>
      <c r="C4015" s="200"/>
      <c r="D4015" s="274"/>
      <c r="E4015" s="293"/>
      <c r="F4015" s="28"/>
      <c r="G4015" s="29"/>
      <c r="H4015" s="30"/>
      <c r="I4015" s="31"/>
      <c r="J4015" s="31"/>
      <c r="K4015" s="32">
        <f t="shared" si="1966"/>
        <v>0</v>
      </c>
      <c r="L4015" s="21"/>
    </row>
    <row r="4016" spans="1:12" s="5" customFormat="1" ht="9.9499999999999993" customHeight="1" x14ac:dyDescent="0.25">
      <c r="A4016" s="4"/>
      <c r="B4016" s="201"/>
      <c r="C4016" s="201"/>
      <c r="D4016" s="275"/>
      <c r="E4016" s="294"/>
      <c r="F4016" s="33"/>
      <c r="G4016" s="34"/>
      <c r="H4016" s="35"/>
      <c r="I4016" s="36"/>
      <c r="J4016" s="36"/>
      <c r="K4016" s="37"/>
      <c r="L4016" s="21"/>
    </row>
    <row r="4017" spans="1:12" s="5" customFormat="1" ht="5.0999999999999996" customHeight="1" x14ac:dyDescent="0.25">
      <c r="A4017" s="4"/>
      <c r="B4017" s="202"/>
      <c r="C4017" s="202"/>
      <c r="D4017" s="207"/>
      <c r="E4017" s="295"/>
      <c r="F4017" s="38"/>
      <c r="G4017" s="38"/>
      <c r="H4017" s="38"/>
      <c r="I4017" s="39"/>
      <c r="J4017" s="400"/>
      <c r="K4017" s="394"/>
    </row>
    <row r="4018" spans="1:12" s="5" customFormat="1" ht="16.5" customHeight="1" x14ac:dyDescent="0.3">
      <c r="A4018" s="4"/>
      <c r="B4018" s="203"/>
      <c r="C4018" s="203"/>
      <c r="D4018" s="259"/>
      <c r="E4018" s="291"/>
      <c r="I4018" s="40" t="s">
        <v>14</v>
      </c>
      <c r="J4018" s="401">
        <f>SUM(K4000:K4015)</f>
        <v>2301360</v>
      </c>
      <c r="K4018" s="402"/>
      <c r="L4018" s="21"/>
    </row>
    <row r="4019" spans="1:12" s="5" customFormat="1" ht="5.0999999999999996" customHeight="1" x14ac:dyDescent="0.3">
      <c r="A4019" s="4"/>
      <c r="B4019" s="203"/>
      <c r="C4019" s="203"/>
      <c r="D4019" s="259"/>
      <c r="E4019" s="291"/>
      <c r="I4019" s="41"/>
      <c r="J4019" s="403"/>
      <c r="K4019" s="403"/>
    </row>
    <row r="4020" spans="1:12" s="5" customFormat="1" ht="16.5" customHeight="1" x14ac:dyDescent="0.3">
      <c r="A4020" s="4"/>
      <c r="B4020" s="203"/>
      <c r="C4020" s="203"/>
      <c r="D4020" s="259"/>
      <c r="E4020" s="291"/>
      <c r="I4020" s="40" t="s">
        <v>15</v>
      </c>
      <c r="J4020" s="42"/>
      <c r="K4020" s="43">
        <f>J4018*J4020</f>
        <v>0</v>
      </c>
      <c r="L4020" s="44"/>
    </row>
    <row r="4021" spans="1:12" s="5" customFormat="1" ht="5.0999999999999996" customHeight="1" x14ac:dyDescent="0.3">
      <c r="A4021" s="4"/>
      <c r="B4021" s="203"/>
      <c r="C4021" s="203"/>
      <c r="D4021" s="259"/>
      <c r="E4021" s="291"/>
      <c r="I4021" s="41"/>
      <c r="J4021" s="394"/>
      <c r="K4021" s="394"/>
    </row>
    <row r="4022" spans="1:12" s="5" customFormat="1" ht="16.5" customHeight="1" x14ac:dyDescent="0.3">
      <c r="A4022" s="4"/>
      <c r="B4022" s="204" t="s">
        <v>16</v>
      </c>
      <c r="C4022" s="204"/>
      <c r="D4022" s="259"/>
      <c r="E4022" s="291" t="s">
        <v>17</v>
      </c>
      <c r="I4022" s="40" t="s">
        <v>27</v>
      </c>
      <c r="J4022" s="404">
        <f>((J4018/1.11)+(K4020/1.11))*11%</f>
        <v>228062.70270270266</v>
      </c>
      <c r="K4022" s="405"/>
      <c r="L4022" s="45"/>
    </row>
    <row r="4023" spans="1:12" s="5" customFormat="1" ht="5.0999999999999996" customHeight="1" x14ac:dyDescent="0.3">
      <c r="A4023" s="4"/>
      <c r="B4023" s="203"/>
      <c r="C4023" s="203"/>
      <c r="D4023" s="259"/>
      <c r="E4023" s="291"/>
      <c r="I4023" s="41"/>
      <c r="J4023" s="394"/>
      <c r="K4023" s="394"/>
    </row>
    <row r="4024" spans="1:12" s="5" customFormat="1" ht="16.5" customHeight="1" x14ac:dyDescent="0.3">
      <c r="A4024" s="4"/>
      <c r="B4024" s="205"/>
      <c r="C4024" s="241"/>
      <c r="D4024" s="259"/>
      <c r="E4024" s="291"/>
      <c r="I4024" s="40" t="s">
        <v>18</v>
      </c>
      <c r="J4024" s="46"/>
      <c r="K4024" s="47">
        <f>J4018-K4020</f>
        <v>2301360</v>
      </c>
      <c r="L4024" s="45"/>
    </row>
    <row r="4025" spans="1:12" s="5" customFormat="1" ht="7.5" customHeight="1" x14ac:dyDescent="0.25">
      <c r="A4025" s="48"/>
      <c r="B4025" s="206"/>
      <c r="C4025" s="206"/>
      <c r="D4025" s="207"/>
      <c r="E4025" s="296"/>
      <c r="F4025" s="320"/>
      <c r="I4025" s="76"/>
      <c r="J4025" s="77"/>
      <c r="K4025" s="320"/>
      <c r="L4025" s="38"/>
    </row>
    <row r="4026" spans="1:12" s="5" customFormat="1" ht="13.5" customHeight="1" x14ac:dyDescent="0.25">
      <c r="A4026" s="4"/>
      <c r="B4026" s="207" t="s">
        <v>19</v>
      </c>
      <c r="C4026" s="206"/>
      <c r="D4026" s="207"/>
      <c r="E4026" s="291"/>
      <c r="H4026" s="180"/>
      <c r="I4026" s="181" t="s">
        <v>29</v>
      </c>
      <c r="J4026" s="406" t="s">
        <v>36</v>
      </c>
      <c r="K4026" s="407"/>
    </row>
    <row r="4027" spans="1:12" s="5" customFormat="1" ht="13.5" customHeight="1" x14ac:dyDescent="0.25">
      <c r="A4027" s="48"/>
      <c r="B4027" s="208"/>
      <c r="C4027" s="242"/>
      <c r="D4027" s="207"/>
      <c r="E4027" s="291"/>
      <c r="H4027" s="180"/>
      <c r="I4027" s="182" t="s">
        <v>28</v>
      </c>
      <c r="J4027" s="406" t="s">
        <v>194</v>
      </c>
      <c r="K4027" s="407"/>
      <c r="L4027" s="38"/>
    </row>
    <row r="4028" spans="1:12" s="5" customFormat="1" ht="7.5" customHeight="1" x14ac:dyDescent="0.25">
      <c r="A4028" s="48"/>
      <c r="B4028" s="208"/>
      <c r="C4028" s="242"/>
      <c r="D4028" s="207"/>
      <c r="E4028" s="291"/>
      <c r="H4028" s="180"/>
      <c r="I4028" s="182"/>
      <c r="J4028" s="183"/>
      <c r="K4028" s="183"/>
      <c r="L4028" s="38"/>
    </row>
    <row r="4029" spans="1:12" ht="7.5" customHeight="1" x14ac:dyDescent="0.25">
      <c r="A4029" s="78"/>
      <c r="B4029" s="209"/>
      <c r="C4029" s="209"/>
      <c r="D4029" s="262"/>
      <c r="E4029" s="297"/>
      <c r="F4029" s="79"/>
      <c r="G4029" s="79"/>
      <c r="H4029" s="79"/>
      <c r="I4029" s="80"/>
      <c r="J4029" s="80"/>
      <c r="K4029" s="79"/>
      <c r="L4029" s="79"/>
    </row>
    <row r="4030" spans="1:12" s="5" customFormat="1" ht="16.5" customHeight="1" x14ac:dyDescent="0.3">
      <c r="A4030" s="81"/>
      <c r="B4030" s="210" t="s">
        <v>0</v>
      </c>
      <c r="C4030" s="243"/>
      <c r="D4030" s="276" t="str">
        <f>D3992</f>
        <v>AM</v>
      </c>
      <c r="E4030" s="316">
        <f>E3992</f>
        <v>22090036</v>
      </c>
      <c r="F4030" s="82"/>
      <c r="G4030" s="83" t="s">
        <v>2</v>
      </c>
      <c r="H4030" s="408" t="str">
        <f>H3992</f>
        <v>HARNOYO</v>
      </c>
      <c r="I4030" s="408"/>
      <c r="J4030" s="408"/>
      <c r="K4030" s="409"/>
      <c r="L4030" s="84"/>
    </row>
    <row r="4031" spans="1:12" s="5" customFormat="1" ht="7.5" customHeight="1" x14ac:dyDescent="0.3">
      <c r="A4031" s="81"/>
      <c r="B4031" s="211"/>
      <c r="C4031" s="244"/>
      <c r="D4031" s="256"/>
      <c r="E4031" s="299"/>
      <c r="F4031" s="412" t="s">
        <v>3</v>
      </c>
      <c r="G4031" s="85"/>
      <c r="H4031" s="410"/>
      <c r="I4031" s="410"/>
      <c r="J4031" s="410"/>
      <c r="K4031" s="411"/>
      <c r="L4031" s="84"/>
    </row>
    <row r="4032" spans="1:12" s="5" customFormat="1" ht="16.5" customHeight="1" x14ac:dyDescent="0.3">
      <c r="A4032" s="81"/>
      <c r="B4032" s="210" t="s">
        <v>4</v>
      </c>
      <c r="C4032" s="243"/>
      <c r="D4032" s="413">
        <f>D3994</f>
        <v>44834</v>
      </c>
      <c r="E4032" s="414"/>
      <c r="F4032" s="412"/>
      <c r="G4032" s="86"/>
      <c r="H4032" s="415" t="str">
        <f>H3994</f>
        <v>(  BENDAN  )</v>
      </c>
      <c r="I4032" s="415"/>
      <c r="J4032" s="415"/>
      <c r="K4032" s="416"/>
      <c r="L4032" s="86"/>
    </row>
    <row r="4033" spans="1:12" s="5" customFormat="1" ht="7.5" customHeight="1" x14ac:dyDescent="0.3">
      <c r="A4033" s="81"/>
      <c r="B4033" s="211"/>
      <c r="C4033" s="244"/>
      <c r="D4033" s="256"/>
      <c r="E4033" s="299"/>
      <c r="F4033" s="412"/>
      <c r="G4033" s="86"/>
      <c r="H4033" s="417" t="str">
        <f>H3995</f>
        <v>PEKALONGAN</v>
      </c>
      <c r="I4033" s="417"/>
      <c r="J4033" s="417"/>
      <c r="K4033" s="418"/>
      <c r="L4033" s="87"/>
    </row>
    <row r="4034" spans="1:12" s="5" customFormat="1" ht="16.5" customHeight="1" x14ac:dyDescent="0.4">
      <c r="A4034" s="81"/>
      <c r="B4034" s="210" t="s">
        <v>5</v>
      </c>
      <c r="C4034" s="243"/>
      <c r="D4034" s="277" t="str">
        <f>D3996</f>
        <v>KO 1757</v>
      </c>
      <c r="E4034" s="298"/>
      <c r="F4034" s="88"/>
      <c r="G4034" s="89"/>
      <c r="H4034" s="419"/>
      <c r="I4034" s="419"/>
      <c r="J4034" s="419"/>
      <c r="K4034" s="420"/>
      <c r="L4034" s="87"/>
    </row>
    <row r="4035" spans="1:12" s="5" customFormat="1" ht="7.5" customHeight="1" x14ac:dyDescent="0.45">
      <c r="A4035" s="81"/>
      <c r="B4035" s="212"/>
      <c r="C4035" s="245"/>
      <c r="D4035" s="263"/>
      <c r="E4035" s="300"/>
      <c r="F4035" s="90"/>
      <c r="G4035" s="82"/>
      <c r="H4035" s="82"/>
      <c r="I4035" s="91"/>
      <c r="J4035" s="91"/>
      <c r="K4035" s="92"/>
      <c r="L4035" s="82"/>
    </row>
    <row r="4036" spans="1:12" s="5" customFormat="1" ht="14.25" thickBot="1" x14ac:dyDescent="0.3">
      <c r="A4036" s="81"/>
      <c r="B4036" s="213" t="s">
        <v>6</v>
      </c>
      <c r="C4036" s="213" t="s">
        <v>7</v>
      </c>
      <c r="D4036" s="278" t="s">
        <v>8</v>
      </c>
      <c r="E4036" s="264"/>
      <c r="F4036" s="94" t="s">
        <v>9</v>
      </c>
      <c r="G4036" s="95"/>
      <c r="H4036" s="93" t="s">
        <v>10</v>
      </c>
      <c r="I4036" s="96" t="s">
        <v>11</v>
      </c>
      <c r="J4036" s="96" t="s">
        <v>12</v>
      </c>
      <c r="K4036" s="97" t="s">
        <v>13</v>
      </c>
      <c r="L4036" s="98"/>
    </row>
    <row r="4037" spans="1:12" s="5" customFormat="1" ht="9.9499999999999993" customHeight="1" thickTop="1" x14ac:dyDescent="0.25">
      <c r="A4037" s="81"/>
      <c r="B4037" s="214"/>
      <c r="C4037" s="246"/>
      <c r="D4037" s="279"/>
      <c r="E4037" s="265"/>
      <c r="F4037" s="100"/>
      <c r="G4037" s="101"/>
      <c r="H4037" s="99"/>
      <c r="I4037" s="102"/>
      <c r="J4037" s="102"/>
      <c r="K4037" s="103"/>
      <c r="L4037" s="98"/>
    </row>
    <row r="4038" spans="1:12" s="5" customFormat="1" ht="14.1" customHeight="1" x14ac:dyDescent="0.25">
      <c r="A4038" s="104">
        <v>1</v>
      </c>
      <c r="B4038" s="192">
        <f t="shared" ref="B4038:D4038" si="1967">B4000</f>
        <v>30</v>
      </c>
      <c r="C4038" s="192" t="str">
        <f t="shared" si="1967"/>
        <v>GRS</v>
      </c>
      <c r="D4038" s="280">
        <f t="shared" si="1967"/>
        <v>1</v>
      </c>
      <c r="E4038" s="301" t="str">
        <f>E4000</f>
        <v>BINDER CLIP KENKO NO. 111</v>
      </c>
      <c r="F4038" s="105"/>
      <c r="G4038" s="106"/>
      <c r="H4038" s="107">
        <f t="shared" ref="H4038:J4038" si="1968">H4000</f>
        <v>49200</v>
      </c>
      <c r="I4038" s="108">
        <f t="shared" si="1968"/>
        <v>0.14000000000000001</v>
      </c>
      <c r="J4038" s="108">
        <f t="shared" si="1968"/>
        <v>0</v>
      </c>
      <c r="K4038" s="109">
        <f t="shared" ref="K4038:K4053" si="1969">(B4038*H4038-((B4038*H4038)*I4038))-((B4038*H4038-((B4038*H4038)*I4038))*J4038)</f>
        <v>1269360</v>
      </c>
      <c r="L4038" s="98"/>
    </row>
    <row r="4039" spans="1:12" s="5" customFormat="1" ht="14.1" customHeight="1" x14ac:dyDescent="0.25">
      <c r="A4039" s="104">
        <v>2</v>
      </c>
      <c r="B4039" s="192">
        <f t="shared" ref="B4039:E4039" si="1970">B4001</f>
        <v>10</v>
      </c>
      <c r="C4039" s="192" t="str">
        <f t="shared" si="1970"/>
        <v>GTS</v>
      </c>
      <c r="D4039" s="280">
        <f t="shared" si="1970"/>
        <v>1</v>
      </c>
      <c r="E4039" s="301" t="str">
        <f t="shared" si="1970"/>
        <v>BINDER CLIP KENKO NO. 200</v>
      </c>
      <c r="F4039" s="105"/>
      <c r="G4039" s="106"/>
      <c r="H4039" s="107">
        <f t="shared" ref="H4039:J4039" si="1971">H4001</f>
        <v>120000</v>
      </c>
      <c r="I4039" s="108">
        <f t="shared" si="1971"/>
        <v>0.14000000000000001</v>
      </c>
      <c r="J4039" s="108">
        <f t="shared" si="1971"/>
        <v>0</v>
      </c>
      <c r="K4039" s="109">
        <f t="shared" si="1969"/>
        <v>1032000</v>
      </c>
      <c r="L4039" s="98"/>
    </row>
    <row r="4040" spans="1:12" s="5" customFormat="1" ht="14.1" customHeight="1" x14ac:dyDescent="0.25">
      <c r="A4040" s="104">
        <v>3</v>
      </c>
      <c r="B4040" s="192">
        <f t="shared" ref="B4040:E4040" si="1972">B4002</f>
        <v>0</v>
      </c>
      <c r="C4040" s="192">
        <f t="shared" si="1972"/>
        <v>0</v>
      </c>
      <c r="D4040" s="280">
        <f t="shared" si="1972"/>
        <v>0</v>
      </c>
      <c r="E4040" s="301">
        <f t="shared" si="1972"/>
        <v>0</v>
      </c>
      <c r="F4040" s="105"/>
      <c r="G4040" s="106"/>
      <c r="H4040" s="107">
        <f t="shared" ref="H4040:J4040" si="1973">H4002</f>
        <v>0</v>
      </c>
      <c r="I4040" s="108">
        <f t="shared" si="1973"/>
        <v>0</v>
      </c>
      <c r="J4040" s="108">
        <f t="shared" si="1973"/>
        <v>0</v>
      </c>
      <c r="K4040" s="109">
        <f t="shared" si="1969"/>
        <v>0</v>
      </c>
      <c r="L4040" s="98"/>
    </row>
    <row r="4041" spans="1:12" s="5" customFormat="1" ht="14.1" customHeight="1" x14ac:dyDescent="0.25">
      <c r="A4041" s="104">
        <v>4</v>
      </c>
      <c r="B4041" s="192">
        <f t="shared" ref="B4041:E4041" si="1974">B4003</f>
        <v>0</v>
      </c>
      <c r="C4041" s="192">
        <f t="shared" si="1974"/>
        <v>0</v>
      </c>
      <c r="D4041" s="280">
        <f t="shared" si="1974"/>
        <v>0</v>
      </c>
      <c r="E4041" s="301">
        <f t="shared" si="1974"/>
        <v>0</v>
      </c>
      <c r="F4041" s="105"/>
      <c r="G4041" s="106"/>
      <c r="H4041" s="107">
        <f t="shared" ref="H4041:J4041" si="1975">H4003</f>
        <v>0</v>
      </c>
      <c r="I4041" s="108">
        <f t="shared" si="1975"/>
        <v>0</v>
      </c>
      <c r="J4041" s="108">
        <f t="shared" si="1975"/>
        <v>0</v>
      </c>
      <c r="K4041" s="109">
        <f t="shared" si="1969"/>
        <v>0</v>
      </c>
      <c r="L4041" s="98"/>
    </row>
    <row r="4042" spans="1:12" s="5" customFormat="1" ht="14.1" customHeight="1" x14ac:dyDescent="0.25">
      <c r="A4042" s="104">
        <v>5</v>
      </c>
      <c r="B4042" s="192">
        <f t="shared" ref="B4042:E4042" si="1976">B4004</f>
        <v>0</v>
      </c>
      <c r="C4042" s="192">
        <f t="shared" si="1976"/>
        <v>0</v>
      </c>
      <c r="D4042" s="280">
        <f t="shared" si="1976"/>
        <v>0</v>
      </c>
      <c r="E4042" s="301">
        <f t="shared" si="1976"/>
        <v>0</v>
      </c>
      <c r="F4042" s="105"/>
      <c r="G4042" s="106"/>
      <c r="H4042" s="107">
        <f t="shared" ref="H4042:J4042" si="1977">H4004</f>
        <v>0</v>
      </c>
      <c r="I4042" s="108">
        <f t="shared" si="1977"/>
        <v>0</v>
      </c>
      <c r="J4042" s="108">
        <f t="shared" si="1977"/>
        <v>0</v>
      </c>
      <c r="K4042" s="109">
        <f t="shared" si="1969"/>
        <v>0</v>
      </c>
      <c r="L4042" s="98"/>
    </row>
    <row r="4043" spans="1:12" s="5" customFormat="1" ht="14.1" customHeight="1" x14ac:dyDescent="0.25">
      <c r="A4043" s="104">
        <v>6</v>
      </c>
      <c r="B4043" s="192">
        <f t="shared" ref="B4043:E4043" si="1978">B4005</f>
        <v>0</v>
      </c>
      <c r="C4043" s="192">
        <f t="shared" si="1978"/>
        <v>0</v>
      </c>
      <c r="D4043" s="280">
        <f t="shared" si="1978"/>
        <v>0</v>
      </c>
      <c r="E4043" s="301">
        <f t="shared" si="1978"/>
        <v>0</v>
      </c>
      <c r="F4043" s="105"/>
      <c r="G4043" s="106"/>
      <c r="H4043" s="107">
        <f t="shared" ref="H4043:J4043" si="1979">H4005</f>
        <v>0</v>
      </c>
      <c r="I4043" s="108">
        <f t="shared" si="1979"/>
        <v>0</v>
      </c>
      <c r="J4043" s="108">
        <f t="shared" si="1979"/>
        <v>0</v>
      </c>
      <c r="K4043" s="109">
        <f t="shared" si="1969"/>
        <v>0</v>
      </c>
      <c r="L4043" s="98"/>
    </row>
    <row r="4044" spans="1:12" s="5" customFormat="1" ht="14.1" customHeight="1" x14ac:dyDescent="0.25">
      <c r="A4044" s="104">
        <v>7</v>
      </c>
      <c r="B4044" s="192">
        <f t="shared" ref="B4044:E4044" si="1980">B4006</f>
        <v>0</v>
      </c>
      <c r="C4044" s="192">
        <f t="shared" si="1980"/>
        <v>0</v>
      </c>
      <c r="D4044" s="280">
        <f t="shared" si="1980"/>
        <v>0</v>
      </c>
      <c r="E4044" s="301">
        <f t="shared" si="1980"/>
        <v>0</v>
      </c>
      <c r="F4044" s="105"/>
      <c r="G4044" s="106"/>
      <c r="H4044" s="107">
        <f t="shared" ref="H4044:J4044" si="1981">H4006</f>
        <v>0</v>
      </c>
      <c r="I4044" s="108">
        <f t="shared" si="1981"/>
        <v>0</v>
      </c>
      <c r="J4044" s="108">
        <f t="shared" si="1981"/>
        <v>0</v>
      </c>
      <c r="K4044" s="109">
        <f t="shared" si="1969"/>
        <v>0</v>
      </c>
      <c r="L4044" s="98"/>
    </row>
    <row r="4045" spans="1:12" s="5" customFormat="1" ht="14.1" customHeight="1" x14ac:dyDescent="0.25">
      <c r="A4045" s="104">
        <v>8</v>
      </c>
      <c r="B4045" s="192">
        <f t="shared" ref="B4045:E4045" si="1982">B4007</f>
        <v>0</v>
      </c>
      <c r="C4045" s="192">
        <f t="shared" si="1982"/>
        <v>0</v>
      </c>
      <c r="D4045" s="280">
        <f t="shared" si="1982"/>
        <v>0</v>
      </c>
      <c r="E4045" s="301">
        <f t="shared" si="1982"/>
        <v>0</v>
      </c>
      <c r="F4045" s="105"/>
      <c r="G4045" s="106"/>
      <c r="H4045" s="107">
        <f t="shared" ref="H4045:J4045" si="1983">H4007</f>
        <v>0</v>
      </c>
      <c r="I4045" s="108">
        <f t="shared" si="1983"/>
        <v>0</v>
      </c>
      <c r="J4045" s="108">
        <f t="shared" si="1983"/>
        <v>0</v>
      </c>
      <c r="K4045" s="109">
        <f t="shared" si="1969"/>
        <v>0</v>
      </c>
      <c r="L4045" s="98"/>
    </row>
    <row r="4046" spans="1:12" s="5" customFormat="1" ht="14.1" customHeight="1" x14ac:dyDescent="0.25">
      <c r="A4046" s="104">
        <v>9</v>
      </c>
      <c r="B4046" s="192">
        <f t="shared" ref="B4046:E4046" si="1984">B4008</f>
        <v>0</v>
      </c>
      <c r="C4046" s="192">
        <f t="shared" si="1984"/>
        <v>0</v>
      </c>
      <c r="D4046" s="280">
        <f t="shared" si="1984"/>
        <v>0</v>
      </c>
      <c r="E4046" s="301">
        <f t="shared" si="1984"/>
        <v>0</v>
      </c>
      <c r="F4046" s="105"/>
      <c r="G4046" s="106"/>
      <c r="H4046" s="107">
        <f t="shared" ref="H4046:J4046" si="1985">H4008</f>
        <v>0</v>
      </c>
      <c r="I4046" s="108">
        <f t="shared" si="1985"/>
        <v>0</v>
      </c>
      <c r="J4046" s="108">
        <f t="shared" si="1985"/>
        <v>0</v>
      </c>
      <c r="K4046" s="109">
        <f t="shared" si="1969"/>
        <v>0</v>
      </c>
      <c r="L4046" s="98"/>
    </row>
    <row r="4047" spans="1:12" s="5" customFormat="1" ht="14.1" customHeight="1" x14ac:dyDescent="0.25">
      <c r="A4047" s="104">
        <v>10</v>
      </c>
      <c r="B4047" s="192">
        <f t="shared" ref="B4047:E4047" si="1986">B4009</f>
        <v>0</v>
      </c>
      <c r="C4047" s="192">
        <f t="shared" si="1986"/>
        <v>0</v>
      </c>
      <c r="D4047" s="280">
        <f t="shared" si="1986"/>
        <v>0</v>
      </c>
      <c r="E4047" s="301">
        <f t="shared" si="1986"/>
        <v>0</v>
      </c>
      <c r="F4047" s="105"/>
      <c r="G4047" s="106"/>
      <c r="H4047" s="107">
        <f t="shared" ref="H4047:J4047" si="1987">H4009</f>
        <v>0</v>
      </c>
      <c r="I4047" s="108">
        <f t="shared" si="1987"/>
        <v>0</v>
      </c>
      <c r="J4047" s="108">
        <f t="shared" si="1987"/>
        <v>0</v>
      </c>
      <c r="K4047" s="109">
        <f t="shared" si="1969"/>
        <v>0</v>
      </c>
      <c r="L4047" s="98"/>
    </row>
    <row r="4048" spans="1:12" s="5" customFormat="1" ht="14.1" customHeight="1" x14ac:dyDescent="0.25">
      <c r="A4048" s="104">
        <v>11</v>
      </c>
      <c r="B4048" s="192">
        <f t="shared" ref="B4048:E4048" si="1988">B4010</f>
        <v>0</v>
      </c>
      <c r="C4048" s="192">
        <f t="shared" si="1988"/>
        <v>0</v>
      </c>
      <c r="D4048" s="280">
        <f t="shared" si="1988"/>
        <v>0</v>
      </c>
      <c r="E4048" s="301">
        <f t="shared" si="1988"/>
        <v>0</v>
      </c>
      <c r="F4048" s="105"/>
      <c r="G4048" s="106"/>
      <c r="H4048" s="107">
        <f t="shared" ref="H4048:J4048" si="1989">H4010</f>
        <v>0</v>
      </c>
      <c r="I4048" s="108">
        <f t="shared" si="1989"/>
        <v>0</v>
      </c>
      <c r="J4048" s="108">
        <f t="shared" si="1989"/>
        <v>0</v>
      </c>
      <c r="K4048" s="109">
        <f t="shared" si="1969"/>
        <v>0</v>
      </c>
      <c r="L4048" s="98"/>
    </row>
    <row r="4049" spans="1:12" s="5" customFormat="1" ht="14.1" customHeight="1" x14ac:dyDescent="0.25">
      <c r="A4049" s="104">
        <v>12</v>
      </c>
      <c r="B4049" s="192">
        <f t="shared" ref="B4049:E4049" si="1990">B4011</f>
        <v>0</v>
      </c>
      <c r="C4049" s="192">
        <f t="shared" si="1990"/>
        <v>0</v>
      </c>
      <c r="D4049" s="280">
        <f t="shared" si="1990"/>
        <v>0</v>
      </c>
      <c r="E4049" s="301">
        <f t="shared" si="1990"/>
        <v>0</v>
      </c>
      <c r="F4049" s="105"/>
      <c r="G4049" s="106"/>
      <c r="H4049" s="107">
        <f t="shared" ref="H4049:J4049" si="1991">H4011</f>
        <v>0</v>
      </c>
      <c r="I4049" s="108">
        <f t="shared" si="1991"/>
        <v>0</v>
      </c>
      <c r="J4049" s="108">
        <f t="shared" si="1991"/>
        <v>0</v>
      </c>
      <c r="K4049" s="109">
        <f t="shared" si="1969"/>
        <v>0</v>
      </c>
      <c r="L4049" s="98"/>
    </row>
    <row r="4050" spans="1:12" s="5" customFormat="1" ht="14.1" customHeight="1" x14ac:dyDescent="0.25">
      <c r="A4050" s="104">
        <v>13</v>
      </c>
      <c r="B4050" s="192">
        <f t="shared" ref="B4050:E4050" si="1992">B4012</f>
        <v>0</v>
      </c>
      <c r="C4050" s="192">
        <f t="shared" si="1992"/>
        <v>0</v>
      </c>
      <c r="D4050" s="280">
        <f t="shared" si="1992"/>
        <v>0</v>
      </c>
      <c r="E4050" s="301">
        <f t="shared" si="1992"/>
        <v>0</v>
      </c>
      <c r="F4050" s="105"/>
      <c r="G4050" s="106"/>
      <c r="H4050" s="107">
        <f t="shared" ref="H4050:J4050" si="1993">H4012</f>
        <v>0</v>
      </c>
      <c r="I4050" s="108">
        <f t="shared" si="1993"/>
        <v>0</v>
      </c>
      <c r="J4050" s="108">
        <f t="shared" si="1993"/>
        <v>0</v>
      </c>
      <c r="K4050" s="109">
        <f t="shared" si="1969"/>
        <v>0</v>
      </c>
      <c r="L4050" s="98"/>
    </row>
    <row r="4051" spans="1:12" s="5" customFormat="1" ht="14.1" customHeight="1" x14ac:dyDescent="0.25">
      <c r="A4051" s="104">
        <v>14</v>
      </c>
      <c r="B4051" s="192">
        <f t="shared" ref="B4051:E4051" si="1994">B4013</f>
        <v>0</v>
      </c>
      <c r="C4051" s="192">
        <f t="shared" si="1994"/>
        <v>0</v>
      </c>
      <c r="D4051" s="280">
        <f t="shared" si="1994"/>
        <v>0</v>
      </c>
      <c r="E4051" s="301">
        <f t="shared" si="1994"/>
        <v>0</v>
      </c>
      <c r="F4051" s="105"/>
      <c r="G4051" s="106"/>
      <c r="H4051" s="107">
        <f t="shared" ref="H4051:J4051" si="1995">H4013</f>
        <v>0</v>
      </c>
      <c r="I4051" s="108">
        <f t="shared" si="1995"/>
        <v>0</v>
      </c>
      <c r="J4051" s="108">
        <f t="shared" si="1995"/>
        <v>0</v>
      </c>
      <c r="K4051" s="109">
        <f t="shared" si="1969"/>
        <v>0</v>
      </c>
      <c r="L4051" s="98"/>
    </row>
    <row r="4052" spans="1:12" s="5" customFormat="1" ht="14.1" customHeight="1" x14ac:dyDescent="0.25">
      <c r="A4052" s="104">
        <v>15</v>
      </c>
      <c r="B4052" s="192">
        <f t="shared" ref="B4052:E4052" si="1996">B4014</f>
        <v>0</v>
      </c>
      <c r="C4052" s="192">
        <f t="shared" si="1996"/>
        <v>0</v>
      </c>
      <c r="D4052" s="280">
        <f t="shared" si="1996"/>
        <v>0</v>
      </c>
      <c r="E4052" s="301">
        <f t="shared" si="1996"/>
        <v>0</v>
      </c>
      <c r="F4052" s="105"/>
      <c r="G4052" s="106"/>
      <c r="H4052" s="107">
        <f t="shared" ref="H4052:J4052" si="1997">H4014</f>
        <v>0</v>
      </c>
      <c r="I4052" s="108">
        <f t="shared" si="1997"/>
        <v>0</v>
      </c>
      <c r="J4052" s="108">
        <f t="shared" si="1997"/>
        <v>0</v>
      </c>
      <c r="K4052" s="109">
        <f t="shared" si="1969"/>
        <v>0</v>
      </c>
      <c r="L4052" s="98"/>
    </row>
    <row r="4053" spans="1:12" s="5" customFormat="1" ht="14.1" customHeight="1" x14ac:dyDescent="0.25">
      <c r="A4053" s="104">
        <v>16</v>
      </c>
      <c r="B4053" s="192">
        <f t="shared" ref="B4053:E4053" si="1998">B4015</f>
        <v>0</v>
      </c>
      <c r="C4053" s="192">
        <f t="shared" si="1998"/>
        <v>0</v>
      </c>
      <c r="D4053" s="280">
        <f t="shared" si="1998"/>
        <v>0</v>
      </c>
      <c r="E4053" s="301">
        <f t="shared" si="1998"/>
        <v>0</v>
      </c>
      <c r="F4053" s="105"/>
      <c r="G4053" s="106"/>
      <c r="H4053" s="107">
        <f t="shared" ref="H4053:J4053" si="1999">H4015</f>
        <v>0</v>
      </c>
      <c r="I4053" s="108">
        <f t="shared" si="1999"/>
        <v>0</v>
      </c>
      <c r="J4053" s="108">
        <f t="shared" si="1999"/>
        <v>0</v>
      </c>
      <c r="K4053" s="109">
        <f t="shared" si="1969"/>
        <v>0</v>
      </c>
      <c r="L4053" s="98"/>
    </row>
    <row r="4054" spans="1:12" s="5" customFormat="1" ht="9.9499999999999993" customHeight="1" x14ac:dyDescent="0.25">
      <c r="A4054" s="81"/>
      <c r="B4054" s="215"/>
      <c r="C4054" s="215"/>
      <c r="D4054" s="281"/>
      <c r="E4054" s="303"/>
      <c r="F4054" s="110"/>
      <c r="G4054" s="111"/>
      <c r="H4054" s="112"/>
      <c r="I4054" s="113"/>
      <c r="J4054" s="113"/>
      <c r="K4054" s="114"/>
      <c r="L4054" s="98"/>
    </row>
    <row r="4055" spans="1:12" s="5" customFormat="1" ht="5.0999999999999996" customHeight="1" x14ac:dyDescent="0.25">
      <c r="A4055" s="81"/>
      <c r="B4055" s="216"/>
      <c r="C4055" s="216"/>
      <c r="D4055" s="221"/>
      <c r="E4055" s="304"/>
      <c r="F4055" s="116"/>
      <c r="G4055" s="116"/>
      <c r="H4055" s="116"/>
      <c r="I4055" s="117"/>
      <c r="J4055" s="361"/>
      <c r="K4055" s="362"/>
      <c r="L4055" s="82"/>
    </row>
    <row r="4056" spans="1:12" s="5" customFormat="1" ht="16.5" customHeight="1" x14ac:dyDescent="0.3">
      <c r="A4056" s="81"/>
      <c r="B4056" s="217"/>
      <c r="C4056" s="217"/>
      <c r="D4056" s="263"/>
      <c r="E4056" s="300"/>
      <c r="F4056" s="82"/>
      <c r="G4056" s="82"/>
      <c r="H4056" s="82"/>
      <c r="I4056" s="118" t="s">
        <v>14</v>
      </c>
      <c r="J4056" s="363">
        <f>SUM(K4038:K4053)</f>
        <v>2301360</v>
      </c>
      <c r="K4056" s="364"/>
      <c r="L4056" s="98"/>
    </row>
    <row r="4057" spans="1:12" s="5" customFormat="1" ht="5.0999999999999996" customHeight="1" x14ac:dyDescent="0.3">
      <c r="A4057" s="81"/>
      <c r="B4057" s="217"/>
      <c r="C4057" s="217"/>
      <c r="D4057" s="263"/>
      <c r="E4057" s="300"/>
      <c r="F4057" s="82"/>
      <c r="G4057" s="82"/>
      <c r="H4057" s="82"/>
      <c r="I4057" s="119"/>
      <c r="J4057" s="365"/>
      <c r="K4057" s="365"/>
      <c r="L4057" s="82"/>
    </row>
    <row r="4058" spans="1:12" s="5" customFormat="1" ht="16.5" customHeight="1" x14ac:dyDescent="0.3">
      <c r="A4058" s="81"/>
      <c r="B4058" s="217"/>
      <c r="C4058" s="217"/>
      <c r="D4058" s="263"/>
      <c r="E4058" s="300"/>
      <c r="F4058" s="82"/>
      <c r="G4058" s="82"/>
      <c r="H4058" s="82"/>
      <c r="I4058" s="118" t="s">
        <v>15</v>
      </c>
      <c r="J4058" s="120">
        <f>J4020</f>
        <v>0</v>
      </c>
      <c r="K4058" s="121">
        <f>J4056*J4058</f>
        <v>0</v>
      </c>
      <c r="L4058" s="122"/>
    </row>
    <row r="4059" spans="1:12" s="5" customFormat="1" ht="5.0999999999999996" customHeight="1" x14ac:dyDescent="0.3">
      <c r="A4059" s="81"/>
      <c r="B4059" s="217"/>
      <c r="C4059" s="217"/>
      <c r="D4059" s="263"/>
      <c r="E4059" s="300"/>
      <c r="F4059" s="82"/>
      <c r="G4059" s="82"/>
      <c r="H4059" s="82"/>
      <c r="I4059" s="119"/>
      <c r="J4059" s="362"/>
      <c r="K4059" s="362"/>
      <c r="L4059" s="82"/>
    </row>
    <row r="4060" spans="1:12" s="5" customFormat="1" ht="16.5" customHeight="1" x14ac:dyDescent="0.3">
      <c r="A4060" s="81"/>
      <c r="B4060" s="218" t="s">
        <v>16</v>
      </c>
      <c r="C4060" s="218"/>
      <c r="D4060" s="263"/>
      <c r="E4060" s="300" t="s">
        <v>17</v>
      </c>
      <c r="F4060" s="82"/>
      <c r="G4060" s="82"/>
      <c r="H4060" s="82"/>
      <c r="I4060" s="118" t="s">
        <v>27</v>
      </c>
      <c r="J4060" s="366">
        <f>((J4056/1.11)+(K4058/1.11))*11%</f>
        <v>228062.70270270266</v>
      </c>
      <c r="K4060" s="367"/>
      <c r="L4060" s="123"/>
    </row>
    <row r="4061" spans="1:12" s="5" customFormat="1" ht="5.0999999999999996" customHeight="1" x14ac:dyDescent="0.3">
      <c r="A4061" s="81"/>
      <c r="B4061" s="217"/>
      <c r="C4061" s="217"/>
      <c r="D4061" s="263"/>
      <c r="E4061" s="300"/>
      <c r="F4061" s="82"/>
      <c r="G4061" s="82"/>
      <c r="H4061" s="82"/>
      <c r="I4061" s="119"/>
      <c r="J4061" s="362"/>
      <c r="K4061" s="362"/>
      <c r="L4061" s="82"/>
    </row>
    <row r="4062" spans="1:12" s="5" customFormat="1" ht="16.5" customHeight="1" x14ac:dyDescent="0.3">
      <c r="A4062" s="81"/>
      <c r="B4062" s="219"/>
      <c r="C4062" s="247"/>
      <c r="D4062" s="263"/>
      <c r="E4062" s="300"/>
      <c r="F4062" s="82"/>
      <c r="G4062" s="82"/>
      <c r="H4062" s="82"/>
      <c r="I4062" s="118" t="s">
        <v>18</v>
      </c>
      <c r="J4062" s="124"/>
      <c r="K4062" s="125">
        <f>J4056-K4058</f>
        <v>2301360</v>
      </c>
      <c r="L4062" s="123"/>
    </row>
    <row r="4063" spans="1:12" s="5" customFormat="1" ht="7.5" customHeight="1" x14ac:dyDescent="0.25">
      <c r="A4063" s="126"/>
      <c r="B4063" s="220"/>
      <c r="C4063" s="220"/>
      <c r="D4063" s="221"/>
      <c r="E4063" s="305"/>
      <c r="F4063" s="319"/>
      <c r="G4063" s="82"/>
      <c r="H4063" s="82"/>
      <c r="I4063" s="128"/>
      <c r="J4063" s="127"/>
      <c r="K4063" s="319"/>
      <c r="L4063" s="116"/>
    </row>
    <row r="4064" spans="1:12" s="5" customFormat="1" ht="13.5" customHeight="1" x14ac:dyDescent="0.25">
      <c r="A4064" s="81"/>
      <c r="B4064" s="221" t="s">
        <v>19</v>
      </c>
      <c r="C4064" s="220"/>
      <c r="D4064" s="221"/>
      <c r="E4064" s="300"/>
      <c r="F4064" s="82"/>
      <c r="G4064" s="82"/>
      <c r="H4064" s="187"/>
      <c r="I4064" s="188" t="s">
        <v>29</v>
      </c>
      <c r="J4064" s="368" t="str">
        <f>J4026</f>
        <v>NOVI / CONDRO</v>
      </c>
      <c r="K4064" s="369"/>
      <c r="L4064" s="82"/>
    </row>
    <row r="4065" spans="1:12" s="5" customFormat="1" ht="13.5" customHeight="1" x14ac:dyDescent="0.25">
      <c r="A4065" s="126"/>
      <c r="B4065" s="222"/>
      <c r="C4065" s="248"/>
      <c r="D4065" s="221"/>
      <c r="E4065" s="300"/>
      <c r="F4065" s="82"/>
      <c r="G4065" s="82"/>
      <c r="H4065" s="187"/>
      <c r="I4065" s="189" t="s">
        <v>28</v>
      </c>
      <c r="J4065" s="368" t="str">
        <f>J4027</f>
        <v>YO</v>
      </c>
      <c r="K4065" s="369"/>
      <c r="L4065" s="116"/>
    </row>
    <row r="4066" spans="1:12" s="5" customFormat="1" ht="7.5" customHeight="1" x14ac:dyDescent="0.25">
      <c r="A4066" s="126"/>
      <c r="B4066" s="222"/>
      <c r="C4066" s="248"/>
      <c r="D4066" s="221"/>
      <c r="E4066" s="300"/>
      <c r="F4066" s="82"/>
      <c r="G4066" s="82"/>
      <c r="H4066" s="187"/>
      <c r="I4066" s="189"/>
      <c r="J4066" s="191"/>
      <c r="K4066" s="191"/>
      <c r="L4066" s="116"/>
    </row>
    <row r="4067" spans="1:12" ht="7.5" customHeight="1" x14ac:dyDescent="0.25">
      <c r="A4067" s="129"/>
      <c r="B4067" s="223"/>
      <c r="C4067" s="223"/>
      <c r="D4067" s="266"/>
      <c r="E4067" s="306"/>
      <c r="F4067" s="130"/>
      <c r="G4067" s="130"/>
      <c r="H4067" s="130"/>
      <c r="I4067" s="131"/>
      <c r="J4067" s="131"/>
      <c r="K4067" s="130"/>
      <c r="L4067" s="130"/>
    </row>
    <row r="4068" spans="1:12" s="5" customFormat="1" ht="16.5" customHeight="1" x14ac:dyDescent="0.3">
      <c r="A4068" s="132"/>
      <c r="B4068" s="224" t="s">
        <v>0</v>
      </c>
      <c r="C4068" s="249"/>
      <c r="D4068" s="282" t="str">
        <f>D4030</f>
        <v>AM</v>
      </c>
      <c r="E4068" s="317">
        <f>E3992</f>
        <v>22090036</v>
      </c>
      <c r="F4068" s="133"/>
      <c r="G4068" s="134" t="s">
        <v>2</v>
      </c>
      <c r="H4068" s="370" t="str">
        <f>H4030</f>
        <v>HARNOYO</v>
      </c>
      <c r="I4068" s="370"/>
      <c r="J4068" s="370"/>
      <c r="K4068" s="371"/>
      <c r="L4068" s="135"/>
    </row>
    <row r="4069" spans="1:12" s="5" customFormat="1" ht="7.5" customHeight="1" x14ac:dyDescent="0.3">
      <c r="A4069" s="132"/>
      <c r="B4069" s="225"/>
      <c r="C4069" s="250"/>
      <c r="D4069" s="257"/>
      <c r="E4069" s="308"/>
      <c r="F4069" s="374" t="s">
        <v>3</v>
      </c>
      <c r="G4069" s="136"/>
      <c r="H4069" s="372"/>
      <c r="I4069" s="372"/>
      <c r="J4069" s="372"/>
      <c r="K4069" s="373"/>
      <c r="L4069" s="135"/>
    </row>
    <row r="4070" spans="1:12" s="5" customFormat="1" ht="16.5" customHeight="1" x14ac:dyDescent="0.3">
      <c r="A4070" s="132"/>
      <c r="B4070" s="224" t="s">
        <v>4</v>
      </c>
      <c r="C4070" s="249"/>
      <c r="D4070" s="375">
        <f>D4032</f>
        <v>44834</v>
      </c>
      <c r="E4070" s="376"/>
      <c r="F4070" s="374"/>
      <c r="G4070" s="137"/>
      <c r="H4070" s="377" t="str">
        <f>H4032</f>
        <v>(  BENDAN  )</v>
      </c>
      <c r="I4070" s="377"/>
      <c r="J4070" s="377"/>
      <c r="K4070" s="378"/>
      <c r="L4070" s="137"/>
    </row>
    <row r="4071" spans="1:12" s="5" customFormat="1" ht="7.5" customHeight="1" x14ac:dyDescent="0.3">
      <c r="A4071" s="132"/>
      <c r="B4071" s="225"/>
      <c r="C4071" s="250"/>
      <c r="D4071" s="257"/>
      <c r="E4071" s="308"/>
      <c r="F4071" s="374"/>
      <c r="G4071" s="137"/>
      <c r="H4071" s="379" t="str">
        <f>H4033</f>
        <v>PEKALONGAN</v>
      </c>
      <c r="I4071" s="379"/>
      <c r="J4071" s="379"/>
      <c r="K4071" s="380"/>
      <c r="L4071" s="138"/>
    </row>
    <row r="4072" spans="1:12" s="5" customFormat="1" ht="16.5" customHeight="1" x14ac:dyDescent="0.4">
      <c r="A4072" s="132"/>
      <c r="B4072" s="224" t="s">
        <v>5</v>
      </c>
      <c r="C4072" s="249"/>
      <c r="D4072" s="283" t="str">
        <f>D4034</f>
        <v>KO 1757</v>
      </c>
      <c r="E4072" s="307"/>
      <c r="F4072" s="139"/>
      <c r="G4072" s="140"/>
      <c r="H4072" s="381"/>
      <c r="I4072" s="381"/>
      <c r="J4072" s="381"/>
      <c r="K4072" s="382"/>
      <c r="L4072" s="138"/>
    </row>
    <row r="4073" spans="1:12" s="5" customFormat="1" ht="7.5" customHeight="1" x14ac:dyDescent="0.45">
      <c r="A4073" s="132"/>
      <c r="B4073" s="226"/>
      <c r="C4073" s="251"/>
      <c r="D4073" s="267"/>
      <c r="E4073" s="309"/>
      <c r="F4073" s="141"/>
      <c r="G4073" s="133"/>
      <c r="H4073" s="133"/>
      <c r="I4073" s="142"/>
      <c r="J4073" s="142"/>
      <c r="K4073" s="143"/>
      <c r="L4073" s="133"/>
    </row>
    <row r="4074" spans="1:12" s="5" customFormat="1" ht="14.25" thickBot="1" x14ac:dyDescent="0.3">
      <c r="A4074" s="132"/>
      <c r="B4074" s="227" t="s">
        <v>6</v>
      </c>
      <c r="C4074" s="227" t="s">
        <v>7</v>
      </c>
      <c r="D4074" s="284" t="s">
        <v>8</v>
      </c>
      <c r="E4074" s="268"/>
      <c r="F4074" s="145" t="s">
        <v>9</v>
      </c>
      <c r="G4074" s="146"/>
      <c r="H4074" s="144" t="s">
        <v>10</v>
      </c>
      <c r="I4074" s="147" t="s">
        <v>11</v>
      </c>
      <c r="J4074" s="147" t="s">
        <v>12</v>
      </c>
      <c r="K4074" s="148" t="s">
        <v>13</v>
      </c>
      <c r="L4074" s="149"/>
    </row>
    <row r="4075" spans="1:12" s="5" customFormat="1" ht="9.9499999999999993" customHeight="1" thickTop="1" x14ac:dyDescent="0.25">
      <c r="A4075" s="132"/>
      <c r="B4075" s="228"/>
      <c r="C4075" s="252"/>
      <c r="D4075" s="285"/>
      <c r="E4075" s="269"/>
      <c r="F4075" s="151"/>
      <c r="G4075" s="152"/>
      <c r="H4075" s="150"/>
      <c r="I4075" s="153"/>
      <c r="J4075" s="153"/>
      <c r="K4075" s="154"/>
      <c r="L4075" s="149"/>
    </row>
    <row r="4076" spans="1:12" s="5" customFormat="1" ht="14.1" customHeight="1" x14ac:dyDescent="0.25">
      <c r="A4076" s="155">
        <v>1</v>
      </c>
      <c r="B4076" s="193">
        <f t="shared" ref="B4076:D4076" si="2000">B4038</f>
        <v>30</v>
      </c>
      <c r="C4076" s="193" t="str">
        <f t="shared" si="2000"/>
        <v>GRS</v>
      </c>
      <c r="D4076" s="286">
        <f t="shared" si="2000"/>
        <v>1</v>
      </c>
      <c r="E4076" s="310" t="str">
        <f>E4000</f>
        <v>BINDER CLIP KENKO NO. 111</v>
      </c>
      <c r="F4076" s="156"/>
      <c r="G4076" s="157"/>
      <c r="H4076" s="158">
        <f t="shared" ref="H4076:J4076" si="2001">H4038</f>
        <v>49200</v>
      </c>
      <c r="I4076" s="159">
        <f t="shared" si="2001"/>
        <v>0.14000000000000001</v>
      </c>
      <c r="J4076" s="159">
        <f t="shared" si="2001"/>
        <v>0</v>
      </c>
      <c r="K4076" s="160">
        <f t="shared" ref="K4076:K4091" si="2002">(B4076*H4076-((B4076*H4076)*I4076))-((B4076*H4076-((B4076*H4076)*I4076))*J4076)</f>
        <v>1269360</v>
      </c>
      <c r="L4076" s="149"/>
    </row>
    <row r="4077" spans="1:12" s="5" customFormat="1" ht="14.1" customHeight="1" x14ac:dyDescent="0.25">
      <c r="A4077" s="155">
        <v>2</v>
      </c>
      <c r="B4077" s="193">
        <f t="shared" ref="B4077:D4077" si="2003">B4039</f>
        <v>10</v>
      </c>
      <c r="C4077" s="193" t="str">
        <f t="shared" si="2003"/>
        <v>GTS</v>
      </c>
      <c r="D4077" s="286">
        <f t="shared" si="2003"/>
        <v>1</v>
      </c>
      <c r="E4077" s="310" t="str">
        <f t="shared" ref="E4077:E4091" si="2004">E4001</f>
        <v>BINDER CLIP KENKO NO. 200</v>
      </c>
      <c r="F4077" s="156"/>
      <c r="G4077" s="157"/>
      <c r="H4077" s="158">
        <f t="shared" ref="H4077:J4077" si="2005">H4039</f>
        <v>120000</v>
      </c>
      <c r="I4077" s="159">
        <f t="shared" si="2005"/>
        <v>0.14000000000000001</v>
      </c>
      <c r="J4077" s="159">
        <f t="shared" si="2005"/>
        <v>0</v>
      </c>
      <c r="K4077" s="160">
        <f t="shared" si="2002"/>
        <v>1032000</v>
      </c>
      <c r="L4077" s="149"/>
    </row>
    <row r="4078" spans="1:12" s="5" customFormat="1" ht="14.1" customHeight="1" x14ac:dyDescent="0.25">
      <c r="A4078" s="155">
        <v>3</v>
      </c>
      <c r="B4078" s="193">
        <f t="shared" ref="B4078:D4078" si="2006">B4040</f>
        <v>0</v>
      </c>
      <c r="C4078" s="193">
        <f t="shared" si="2006"/>
        <v>0</v>
      </c>
      <c r="D4078" s="286">
        <f t="shared" si="2006"/>
        <v>0</v>
      </c>
      <c r="E4078" s="310">
        <f t="shared" si="2004"/>
        <v>0</v>
      </c>
      <c r="F4078" s="156"/>
      <c r="G4078" s="157"/>
      <c r="H4078" s="158">
        <f t="shared" ref="H4078:J4078" si="2007">H4040</f>
        <v>0</v>
      </c>
      <c r="I4078" s="159">
        <f t="shared" si="2007"/>
        <v>0</v>
      </c>
      <c r="J4078" s="159">
        <f t="shared" si="2007"/>
        <v>0</v>
      </c>
      <c r="K4078" s="160">
        <f t="shared" si="2002"/>
        <v>0</v>
      </c>
      <c r="L4078" s="149"/>
    </row>
    <row r="4079" spans="1:12" s="5" customFormat="1" ht="14.1" customHeight="1" x14ac:dyDescent="0.25">
      <c r="A4079" s="155">
        <v>4</v>
      </c>
      <c r="B4079" s="193">
        <f t="shared" ref="B4079:D4079" si="2008">B4041</f>
        <v>0</v>
      </c>
      <c r="C4079" s="193">
        <f t="shared" si="2008"/>
        <v>0</v>
      </c>
      <c r="D4079" s="286">
        <f t="shared" si="2008"/>
        <v>0</v>
      </c>
      <c r="E4079" s="310">
        <f t="shared" si="2004"/>
        <v>0</v>
      </c>
      <c r="F4079" s="156"/>
      <c r="G4079" s="157"/>
      <c r="H4079" s="158">
        <f t="shared" ref="H4079:J4079" si="2009">H4041</f>
        <v>0</v>
      </c>
      <c r="I4079" s="159">
        <f t="shared" si="2009"/>
        <v>0</v>
      </c>
      <c r="J4079" s="159">
        <f t="shared" si="2009"/>
        <v>0</v>
      </c>
      <c r="K4079" s="160">
        <f t="shared" si="2002"/>
        <v>0</v>
      </c>
      <c r="L4079" s="149"/>
    </row>
    <row r="4080" spans="1:12" s="5" customFormat="1" ht="14.1" customHeight="1" x14ac:dyDescent="0.25">
      <c r="A4080" s="155">
        <v>5</v>
      </c>
      <c r="B4080" s="193">
        <f t="shared" ref="B4080:D4080" si="2010">B4042</f>
        <v>0</v>
      </c>
      <c r="C4080" s="193">
        <f t="shared" si="2010"/>
        <v>0</v>
      </c>
      <c r="D4080" s="286">
        <f t="shared" si="2010"/>
        <v>0</v>
      </c>
      <c r="E4080" s="310">
        <f t="shared" si="2004"/>
        <v>0</v>
      </c>
      <c r="F4080" s="156"/>
      <c r="G4080" s="157"/>
      <c r="H4080" s="158">
        <f t="shared" ref="H4080:J4080" si="2011">H4042</f>
        <v>0</v>
      </c>
      <c r="I4080" s="159">
        <f t="shared" si="2011"/>
        <v>0</v>
      </c>
      <c r="J4080" s="159">
        <f t="shared" si="2011"/>
        <v>0</v>
      </c>
      <c r="K4080" s="160">
        <f t="shared" si="2002"/>
        <v>0</v>
      </c>
      <c r="L4080" s="149"/>
    </row>
    <row r="4081" spans="1:12" s="5" customFormat="1" ht="14.1" customHeight="1" x14ac:dyDescent="0.25">
      <c r="A4081" s="155">
        <v>6</v>
      </c>
      <c r="B4081" s="193">
        <f t="shared" ref="B4081:D4081" si="2012">B4043</f>
        <v>0</v>
      </c>
      <c r="C4081" s="193">
        <f t="shared" si="2012"/>
        <v>0</v>
      </c>
      <c r="D4081" s="286">
        <f t="shared" si="2012"/>
        <v>0</v>
      </c>
      <c r="E4081" s="310">
        <f t="shared" si="2004"/>
        <v>0</v>
      </c>
      <c r="F4081" s="156"/>
      <c r="G4081" s="157"/>
      <c r="H4081" s="158">
        <f t="shared" ref="H4081:J4081" si="2013">H4043</f>
        <v>0</v>
      </c>
      <c r="I4081" s="159">
        <f t="shared" si="2013"/>
        <v>0</v>
      </c>
      <c r="J4081" s="159">
        <f t="shared" si="2013"/>
        <v>0</v>
      </c>
      <c r="K4081" s="160">
        <f t="shared" si="2002"/>
        <v>0</v>
      </c>
      <c r="L4081" s="149"/>
    </row>
    <row r="4082" spans="1:12" s="5" customFormat="1" ht="14.1" customHeight="1" x14ac:dyDescent="0.25">
      <c r="A4082" s="155">
        <v>7</v>
      </c>
      <c r="B4082" s="193">
        <f t="shared" ref="B4082:D4082" si="2014">B4044</f>
        <v>0</v>
      </c>
      <c r="C4082" s="193">
        <f t="shared" si="2014"/>
        <v>0</v>
      </c>
      <c r="D4082" s="286">
        <f t="shared" si="2014"/>
        <v>0</v>
      </c>
      <c r="E4082" s="310">
        <f t="shared" si="2004"/>
        <v>0</v>
      </c>
      <c r="F4082" s="156"/>
      <c r="G4082" s="157"/>
      <c r="H4082" s="158">
        <f t="shared" ref="H4082:J4082" si="2015">H4044</f>
        <v>0</v>
      </c>
      <c r="I4082" s="159">
        <f t="shared" si="2015"/>
        <v>0</v>
      </c>
      <c r="J4082" s="159">
        <f t="shared" si="2015"/>
        <v>0</v>
      </c>
      <c r="K4082" s="160">
        <f t="shared" si="2002"/>
        <v>0</v>
      </c>
      <c r="L4082" s="149"/>
    </row>
    <row r="4083" spans="1:12" s="5" customFormat="1" ht="14.1" customHeight="1" x14ac:dyDescent="0.25">
      <c r="A4083" s="155">
        <v>8</v>
      </c>
      <c r="B4083" s="193">
        <f t="shared" ref="B4083:D4083" si="2016">B4045</f>
        <v>0</v>
      </c>
      <c r="C4083" s="193">
        <f t="shared" si="2016"/>
        <v>0</v>
      </c>
      <c r="D4083" s="286">
        <f t="shared" si="2016"/>
        <v>0</v>
      </c>
      <c r="E4083" s="310">
        <f t="shared" si="2004"/>
        <v>0</v>
      </c>
      <c r="F4083" s="156"/>
      <c r="G4083" s="157"/>
      <c r="H4083" s="158">
        <f t="shared" ref="H4083:J4083" si="2017">H4045</f>
        <v>0</v>
      </c>
      <c r="I4083" s="159">
        <f t="shared" si="2017"/>
        <v>0</v>
      </c>
      <c r="J4083" s="159">
        <f t="shared" si="2017"/>
        <v>0</v>
      </c>
      <c r="K4083" s="160">
        <f t="shared" si="2002"/>
        <v>0</v>
      </c>
      <c r="L4083" s="149"/>
    </row>
    <row r="4084" spans="1:12" s="5" customFormat="1" ht="14.1" customHeight="1" x14ac:dyDescent="0.25">
      <c r="A4084" s="155">
        <v>9</v>
      </c>
      <c r="B4084" s="193">
        <f t="shared" ref="B4084:D4084" si="2018">B4046</f>
        <v>0</v>
      </c>
      <c r="C4084" s="193">
        <f t="shared" si="2018"/>
        <v>0</v>
      </c>
      <c r="D4084" s="286">
        <f t="shared" si="2018"/>
        <v>0</v>
      </c>
      <c r="E4084" s="310">
        <f t="shared" si="2004"/>
        <v>0</v>
      </c>
      <c r="F4084" s="156"/>
      <c r="G4084" s="157"/>
      <c r="H4084" s="158">
        <f t="shared" ref="H4084:J4084" si="2019">H4046</f>
        <v>0</v>
      </c>
      <c r="I4084" s="159">
        <f t="shared" si="2019"/>
        <v>0</v>
      </c>
      <c r="J4084" s="159">
        <f t="shared" si="2019"/>
        <v>0</v>
      </c>
      <c r="K4084" s="160">
        <f t="shared" si="2002"/>
        <v>0</v>
      </c>
      <c r="L4084" s="149"/>
    </row>
    <row r="4085" spans="1:12" s="5" customFormat="1" ht="14.1" customHeight="1" x14ac:dyDescent="0.25">
      <c r="A4085" s="155">
        <v>10</v>
      </c>
      <c r="B4085" s="193">
        <f t="shared" ref="B4085:D4085" si="2020">B4047</f>
        <v>0</v>
      </c>
      <c r="C4085" s="193">
        <f t="shared" si="2020"/>
        <v>0</v>
      </c>
      <c r="D4085" s="286">
        <f t="shared" si="2020"/>
        <v>0</v>
      </c>
      <c r="E4085" s="310">
        <f t="shared" si="2004"/>
        <v>0</v>
      </c>
      <c r="F4085" s="156"/>
      <c r="G4085" s="157"/>
      <c r="H4085" s="158">
        <f t="shared" ref="H4085:J4085" si="2021">H4047</f>
        <v>0</v>
      </c>
      <c r="I4085" s="159">
        <f t="shared" si="2021"/>
        <v>0</v>
      </c>
      <c r="J4085" s="159">
        <f t="shared" si="2021"/>
        <v>0</v>
      </c>
      <c r="K4085" s="160">
        <f t="shared" si="2002"/>
        <v>0</v>
      </c>
      <c r="L4085" s="149"/>
    </row>
    <row r="4086" spans="1:12" s="5" customFormat="1" ht="14.1" customHeight="1" x14ac:dyDescent="0.25">
      <c r="A4086" s="155">
        <v>11</v>
      </c>
      <c r="B4086" s="193">
        <f t="shared" ref="B4086:D4086" si="2022">B4048</f>
        <v>0</v>
      </c>
      <c r="C4086" s="193">
        <f t="shared" si="2022"/>
        <v>0</v>
      </c>
      <c r="D4086" s="286">
        <f t="shared" si="2022"/>
        <v>0</v>
      </c>
      <c r="E4086" s="310">
        <f t="shared" si="2004"/>
        <v>0</v>
      </c>
      <c r="F4086" s="156"/>
      <c r="G4086" s="157"/>
      <c r="H4086" s="158">
        <f t="shared" ref="H4086:J4086" si="2023">H4048</f>
        <v>0</v>
      </c>
      <c r="I4086" s="159">
        <f t="shared" si="2023"/>
        <v>0</v>
      </c>
      <c r="J4086" s="159">
        <f t="shared" si="2023"/>
        <v>0</v>
      </c>
      <c r="K4086" s="160">
        <f t="shared" si="2002"/>
        <v>0</v>
      </c>
      <c r="L4086" s="149"/>
    </row>
    <row r="4087" spans="1:12" s="5" customFormat="1" ht="14.1" customHeight="1" x14ac:dyDescent="0.25">
      <c r="A4087" s="155">
        <v>12</v>
      </c>
      <c r="B4087" s="193">
        <f t="shared" ref="B4087:D4087" si="2024">B4049</f>
        <v>0</v>
      </c>
      <c r="C4087" s="193">
        <f t="shared" si="2024"/>
        <v>0</v>
      </c>
      <c r="D4087" s="286">
        <f t="shared" si="2024"/>
        <v>0</v>
      </c>
      <c r="E4087" s="310">
        <f t="shared" si="2004"/>
        <v>0</v>
      </c>
      <c r="F4087" s="156"/>
      <c r="G4087" s="157"/>
      <c r="H4087" s="158">
        <f t="shared" ref="H4087:J4087" si="2025">H4049</f>
        <v>0</v>
      </c>
      <c r="I4087" s="159">
        <f t="shared" si="2025"/>
        <v>0</v>
      </c>
      <c r="J4087" s="159">
        <f t="shared" si="2025"/>
        <v>0</v>
      </c>
      <c r="K4087" s="160">
        <f t="shared" si="2002"/>
        <v>0</v>
      </c>
      <c r="L4087" s="149"/>
    </row>
    <row r="4088" spans="1:12" s="5" customFormat="1" ht="14.1" customHeight="1" x14ac:dyDescent="0.25">
      <c r="A4088" s="155">
        <v>13</v>
      </c>
      <c r="B4088" s="193">
        <f t="shared" ref="B4088:D4088" si="2026">B4050</f>
        <v>0</v>
      </c>
      <c r="C4088" s="193">
        <f t="shared" si="2026"/>
        <v>0</v>
      </c>
      <c r="D4088" s="286">
        <f t="shared" si="2026"/>
        <v>0</v>
      </c>
      <c r="E4088" s="310">
        <f t="shared" si="2004"/>
        <v>0</v>
      </c>
      <c r="F4088" s="156"/>
      <c r="G4088" s="157"/>
      <c r="H4088" s="158">
        <f t="shared" ref="H4088:J4088" si="2027">H4050</f>
        <v>0</v>
      </c>
      <c r="I4088" s="159">
        <f t="shared" si="2027"/>
        <v>0</v>
      </c>
      <c r="J4088" s="159">
        <f t="shared" si="2027"/>
        <v>0</v>
      </c>
      <c r="K4088" s="160">
        <f t="shared" si="2002"/>
        <v>0</v>
      </c>
      <c r="L4088" s="149"/>
    </row>
    <row r="4089" spans="1:12" s="5" customFormat="1" ht="14.1" customHeight="1" x14ac:dyDescent="0.25">
      <c r="A4089" s="155">
        <v>14</v>
      </c>
      <c r="B4089" s="193">
        <f t="shared" ref="B4089:D4089" si="2028">B4051</f>
        <v>0</v>
      </c>
      <c r="C4089" s="193">
        <f t="shared" si="2028"/>
        <v>0</v>
      </c>
      <c r="D4089" s="286">
        <f t="shared" si="2028"/>
        <v>0</v>
      </c>
      <c r="E4089" s="310">
        <f t="shared" si="2004"/>
        <v>0</v>
      </c>
      <c r="F4089" s="156"/>
      <c r="G4089" s="157"/>
      <c r="H4089" s="158">
        <f t="shared" ref="H4089:J4089" si="2029">H4051</f>
        <v>0</v>
      </c>
      <c r="I4089" s="159">
        <f t="shared" si="2029"/>
        <v>0</v>
      </c>
      <c r="J4089" s="159">
        <f t="shared" si="2029"/>
        <v>0</v>
      </c>
      <c r="K4089" s="160">
        <f t="shared" si="2002"/>
        <v>0</v>
      </c>
      <c r="L4089" s="149"/>
    </row>
    <row r="4090" spans="1:12" s="5" customFormat="1" ht="14.1" customHeight="1" x14ac:dyDescent="0.25">
      <c r="A4090" s="155">
        <v>15</v>
      </c>
      <c r="B4090" s="193">
        <f t="shared" ref="B4090:D4090" si="2030">B4052</f>
        <v>0</v>
      </c>
      <c r="C4090" s="193">
        <f t="shared" si="2030"/>
        <v>0</v>
      </c>
      <c r="D4090" s="286">
        <f t="shared" si="2030"/>
        <v>0</v>
      </c>
      <c r="E4090" s="310">
        <f t="shared" si="2004"/>
        <v>0</v>
      </c>
      <c r="F4090" s="156"/>
      <c r="G4090" s="157"/>
      <c r="H4090" s="158">
        <f t="shared" ref="H4090:J4090" si="2031">H4052</f>
        <v>0</v>
      </c>
      <c r="I4090" s="159">
        <f t="shared" si="2031"/>
        <v>0</v>
      </c>
      <c r="J4090" s="159">
        <f t="shared" si="2031"/>
        <v>0</v>
      </c>
      <c r="K4090" s="160">
        <f t="shared" si="2002"/>
        <v>0</v>
      </c>
      <c r="L4090" s="149"/>
    </row>
    <row r="4091" spans="1:12" s="5" customFormat="1" ht="14.1" customHeight="1" x14ac:dyDescent="0.25">
      <c r="A4091" s="155">
        <v>16</v>
      </c>
      <c r="B4091" s="193">
        <f t="shared" ref="B4091:D4091" si="2032">B4053</f>
        <v>0</v>
      </c>
      <c r="C4091" s="193">
        <f t="shared" si="2032"/>
        <v>0</v>
      </c>
      <c r="D4091" s="286">
        <f t="shared" si="2032"/>
        <v>0</v>
      </c>
      <c r="E4091" s="310">
        <f t="shared" si="2004"/>
        <v>0</v>
      </c>
      <c r="F4091" s="156"/>
      <c r="G4091" s="157"/>
      <c r="H4091" s="158">
        <f t="shared" ref="H4091:J4091" si="2033">H4053</f>
        <v>0</v>
      </c>
      <c r="I4091" s="159">
        <f t="shared" si="2033"/>
        <v>0</v>
      </c>
      <c r="J4091" s="159">
        <f t="shared" si="2033"/>
        <v>0</v>
      </c>
      <c r="K4091" s="160">
        <f t="shared" si="2002"/>
        <v>0</v>
      </c>
      <c r="L4091" s="149"/>
    </row>
    <row r="4092" spans="1:12" s="5" customFormat="1" ht="9.9499999999999993" customHeight="1" x14ac:dyDescent="0.25">
      <c r="A4092" s="132"/>
      <c r="B4092" s="229"/>
      <c r="C4092" s="229"/>
      <c r="D4092" s="287"/>
      <c r="E4092" s="312"/>
      <c r="F4092" s="161"/>
      <c r="G4092" s="162"/>
      <c r="H4092" s="163"/>
      <c r="I4092" s="164"/>
      <c r="J4092" s="164"/>
      <c r="K4092" s="165"/>
      <c r="L4092" s="149"/>
    </row>
    <row r="4093" spans="1:12" s="5" customFormat="1" ht="5.0999999999999996" customHeight="1" x14ac:dyDescent="0.25">
      <c r="A4093" s="132"/>
      <c r="B4093" s="230"/>
      <c r="C4093" s="230"/>
      <c r="D4093" s="235"/>
      <c r="E4093" s="313"/>
      <c r="F4093" s="167"/>
      <c r="G4093" s="167"/>
      <c r="H4093" s="167"/>
      <c r="I4093" s="168"/>
      <c r="J4093" s="383"/>
      <c r="K4093" s="358"/>
      <c r="L4093" s="133"/>
    </row>
    <row r="4094" spans="1:12" s="5" customFormat="1" ht="16.5" customHeight="1" x14ac:dyDescent="0.3">
      <c r="A4094" s="132"/>
      <c r="B4094" s="231"/>
      <c r="C4094" s="231"/>
      <c r="D4094" s="267"/>
      <c r="E4094" s="309"/>
      <c r="F4094" s="133"/>
      <c r="G4094" s="133"/>
      <c r="H4094" s="133"/>
      <c r="I4094" s="169" t="s">
        <v>14</v>
      </c>
      <c r="J4094" s="384">
        <f>SUM(K4076:K4091)</f>
        <v>2301360</v>
      </c>
      <c r="K4094" s="385"/>
      <c r="L4094" s="149"/>
    </row>
    <row r="4095" spans="1:12" s="5" customFormat="1" ht="5.0999999999999996" customHeight="1" x14ac:dyDescent="0.3">
      <c r="A4095" s="132"/>
      <c r="B4095" s="231"/>
      <c r="C4095" s="231"/>
      <c r="D4095" s="267"/>
      <c r="E4095" s="309"/>
      <c r="F4095" s="133"/>
      <c r="G4095" s="133"/>
      <c r="H4095" s="133"/>
      <c r="I4095" s="170"/>
      <c r="J4095" s="386"/>
      <c r="K4095" s="386"/>
      <c r="L4095" s="133"/>
    </row>
    <row r="4096" spans="1:12" s="5" customFormat="1" ht="16.5" customHeight="1" x14ac:dyDescent="0.3">
      <c r="A4096" s="132"/>
      <c r="B4096" s="231"/>
      <c r="C4096" s="231"/>
      <c r="D4096" s="267"/>
      <c r="E4096" s="309"/>
      <c r="F4096" s="133"/>
      <c r="G4096" s="133"/>
      <c r="H4096" s="133"/>
      <c r="I4096" s="169" t="s">
        <v>15</v>
      </c>
      <c r="J4096" s="171">
        <f>J4058</f>
        <v>0</v>
      </c>
      <c r="K4096" s="172">
        <f>J4094*J4096</f>
        <v>0</v>
      </c>
      <c r="L4096" s="173"/>
    </row>
    <row r="4097" spans="1:12" s="5" customFormat="1" ht="5.0999999999999996" customHeight="1" x14ac:dyDescent="0.3">
      <c r="A4097" s="132"/>
      <c r="B4097" s="231"/>
      <c r="C4097" s="231"/>
      <c r="D4097" s="267"/>
      <c r="E4097" s="309"/>
      <c r="F4097" s="133"/>
      <c r="G4097" s="133"/>
      <c r="H4097" s="133"/>
      <c r="I4097" s="170"/>
      <c r="J4097" s="358"/>
      <c r="K4097" s="358"/>
      <c r="L4097" s="133"/>
    </row>
    <row r="4098" spans="1:12" s="5" customFormat="1" ht="16.5" customHeight="1" x14ac:dyDescent="0.3">
      <c r="A4098" s="132"/>
      <c r="B4098" s="232" t="s">
        <v>16</v>
      </c>
      <c r="C4098" s="232"/>
      <c r="D4098" s="267"/>
      <c r="E4098" s="309" t="s">
        <v>17</v>
      </c>
      <c r="F4098" s="133"/>
      <c r="G4098" s="133"/>
      <c r="H4098" s="133"/>
      <c r="I4098" s="169" t="s">
        <v>27</v>
      </c>
      <c r="J4098" s="356">
        <f>((J4094/1.11)+(K4096/1.11))*11%</f>
        <v>228062.70270270266</v>
      </c>
      <c r="K4098" s="357"/>
      <c r="L4098" s="174"/>
    </row>
    <row r="4099" spans="1:12" s="5" customFormat="1" ht="5.0999999999999996" customHeight="1" x14ac:dyDescent="0.3">
      <c r="A4099" s="132"/>
      <c r="B4099" s="231"/>
      <c r="C4099" s="231"/>
      <c r="D4099" s="267"/>
      <c r="E4099" s="309"/>
      <c r="F4099" s="133"/>
      <c r="G4099" s="133"/>
      <c r="H4099" s="133"/>
      <c r="I4099" s="170"/>
      <c r="J4099" s="358"/>
      <c r="K4099" s="358"/>
      <c r="L4099" s="133"/>
    </row>
    <row r="4100" spans="1:12" s="5" customFormat="1" ht="16.5" customHeight="1" x14ac:dyDescent="0.3">
      <c r="A4100" s="132"/>
      <c r="B4100" s="233"/>
      <c r="C4100" s="253"/>
      <c r="D4100" s="267"/>
      <c r="E4100" s="309"/>
      <c r="F4100" s="133"/>
      <c r="G4100" s="133"/>
      <c r="H4100" s="133"/>
      <c r="I4100" s="169" t="s">
        <v>18</v>
      </c>
      <c r="J4100" s="175"/>
      <c r="K4100" s="176">
        <f>J4094-K4096</f>
        <v>2301360</v>
      </c>
      <c r="L4100" s="174"/>
    </row>
    <row r="4101" spans="1:12" s="5" customFormat="1" ht="7.5" customHeight="1" x14ac:dyDescent="0.25">
      <c r="A4101" s="177"/>
      <c r="B4101" s="234"/>
      <c r="C4101" s="234"/>
      <c r="D4101" s="235"/>
      <c r="E4101" s="314"/>
      <c r="F4101" s="318"/>
      <c r="G4101" s="133"/>
      <c r="H4101" s="133"/>
      <c r="I4101" s="179"/>
      <c r="J4101" s="178"/>
      <c r="K4101" s="318"/>
      <c r="L4101" s="167"/>
    </row>
    <row r="4102" spans="1:12" s="5" customFormat="1" ht="13.5" customHeight="1" x14ac:dyDescent="0.25">
      <c r="A4102" s="132"/>
      <c r="B4102" s="235" t="s">
        <v>19</v>
      </c>
      <c r="C4102" s="234"/>
      <c r="D4102" s="235"/>
      <c r="E4102" s="309"/>
      <c r="F4102" s="133"/>
      <c r="G4102" s="133"/>
      <c r="H4102" s="184"/>
      <c r="I4102" s="185" t="s">
        <v>29</v>
      </c>
      <c r="J4102" s="359" t="str">
        <f>J4064</f>
        <v>NOVI / CONDRO</v>
      </c>
      <c r="K4102" s="360"/>
      <c r="L4102" s="133"/>
    </row>
    <row r="4103" spans="1:12" s="5" customFormat="1" ht="13.5" customHeight="1" x14ac:dyDescent="0.25">
      <c r="A4103" s="177"/>
      <c r="B4103" s="236"/>
      <c r="C4103" s="254"/>
      <c r="D4103" s="235"/>
      <c r="E4103" s="309"/>
      <c r="F4103" s="133"/>
      <c r="G4103" s="133"/>
      <c r="H4103" s="184"/>
      <c r="I4103" s="186" t="s">
        <v>28</v>
      </c>
      <c r="J4103" s="359" t="str">
        <f>J4065</f>
        <v>YO</v>
      </c>
      <c r="K4103" s="360"/>
      <c r="L4103" s="167"/>
    </row>
    <row r="4104" spans="1:12" s="5" customFormat="1" ht="7.5" customHeight="1" x14ac:dyDescent="0.25">
      <c r="A4104" s="177"/>
      <c r="B4104" s="236"/>
      <c r="C4104" s="254"/>
      <c r="D4104" s="235"/>
      <c r="E4104" s="309"/>
      <c r="F4104" s="133"/>
      <c r="G4104" s="133"/>
      <c r="H4104" s="184"/>
      <c r="I4104" s="186"/>
      <c r="J4104" s="190"/>
      <c r="K4104" s="190"/>
      <c r="L4104" s="167"/>
    </row>
    <row r="4105" spans="1:12" ht="7.5" customHeight="1" x14ac:dyDescent="0.25">
      <c r="A4105" s="1"/>
      <c r="I4105" s="3"/>
      <c r="J4105" s="3"/>
    </row>
    <row r="4106" spans="1:12" s="5" customFormat="1" ht="16.5" customHeight="1" x14ac:dyDescent="0.3">
      <c r="A4106" s="4"/>
      <c r="B4106" s="195" t="s">
        <v>0</v>
      </c>
      <c r="C4106" s="237"/>
      <c r="D4106" s="270" t="s">
        <v>1</v>
      </c>
      <c r="E4106" s="315">
        <f>E3992+1</f>
        <v>22090037</v>
      </c>
      <c r="G4106" s="6" t="s">
        <v>2</v>
      </c>
      <c r="H4106" s="387" t="s">
        <v>37</v>
      </c>
      <c r="I4106" s="387"/>
      <c r="J4106" s="387"/>
      <c r="K4106" s="388"/>
      <c r="L4106" s="7"/>
    </row>
    <row r="4107" spans="1:12" s="5" customFormat="1" ht="7.5" customHeight="1" x14ac:dyDescent="0.3">
      <c r="A4107" s="4"/>
      <c r="B4107" s="196"/>
      <c r="C4107" s="238"/>
      <c r="D4107" s="255"/>
      <c r="E4107" s="290"/>
      <c r="F4107" s="391" t="s">
        <v>3</v>
      </c>
      <c r="G4107" s="8"/>
      <c r="H4107" s="389"/>
      <c r="I4107" s="389"/>
      <c r="J4107" s="389"/>
      <c r="K4107" s="390"/>
      <c r="L4107" s="7"/>
    </row>
    <row r="4108" spans="1:12" s="5" customFormat="1" ht="16.5" customHeight="1" x14ac:dyDescent="0.3">
      <c r="A4108" s="4"/>
      <c r="B4108" s="195" t="s">
        <v>4</v>
      </c>
      <c r="C4108" s="237"/>
      <c r="D4108" s="392">
        <v>44834</v>
      </c>
      <c r="E4108" s="393"/>
      <c r="F4108" s="391"/>
      <c r="G4108" s="9"/>
      <c r="H4108" s="394" t="s">
        <v>100</v>
      </c>
      <c r="I4108" s="394"/>
      <c r="J4108" s="394"/>
      <c r="K4108" s="395"/>
      <c r="L4108" s="9"/>
    </row>
    <row r="4109" spans="1:12" s="5" customFormat="1" ht="7.5" customHeight="1" x14ac:dyDescent="0.3">
      <c r="A4109" s="4"/>
      <c r="B4109" s="196"/>
      <c r="C4109" s="238"/>
      <c r="D4109" s="255"/>
      <c r="E4109" s="290"/>
      <c r="F4109" s="391"/>
      <c r="G4109" s="9"/>
      <c r="H4109" s="396" t="s">
        <v>32</v>
      </c>
      <c r="I4109" s="396"/>
      <c r="J4109" s="396"/>
      <c r="K4109" s="397"/>
      <c r="L4109" s="10"/>
    </row>
    <row r="4110" spans="1:12" s="5" customFormat="1" ht="16.5" customHeight="1" x14ac:dyDescent="0.4">
      <c r="A4110" s="4"/>
      <c r="B4110" s="195" t="s">
        <v>5</v>
      </c>
      <c r="C4110" s="237"/>
      <c r="D4110" s="271" t="s">
        <v>190</v>
      </c>
      <c r="E4110" s="289"/>
      <c r="F4110" s="11"/>
      <c r="G4110" s="12"/>
      <c r="H4110" s="398"/>
      <c r="I4110" s="398"/>
      <c r="J4110" s="398"/>
      <c r="K4110" s="399"/>
      <c r="L4110" s="10"/>
    </row>
    <row r="4111" spans="1:12" s="5" customFormat="1" ht="7.5" customHeight="1" x14ac:dyDescent="0.45">
      <c r="A4111" s="4"/>
      <c r="B4111" s="197"/>
      <c r="C4111" s="239"/>
      <c r="D4111" s="259"/>
      <c r="E4111" s="291"/>
      <c r="F4111" s="13"/>
      <c r="I4111" s="14"/>
      <c r="J4111" s="14"/>
      <c r="K4111" s="15"/>
    </row>
    <row r="4112" spans="1:12" s="5" customFormat="1" ht="14.25" thickBot="1" x14ac:dyDescent="0.3">
      <c r="A4112" s="4"/>
      <c r="B4112" s="198" t="s">
        <v>6</v>
      </c>
      <c r="C4112" s="198" t="s">
        <v>7</v>
      </c>
      <c r="D4112" s="272" t="s">
        <v>8</v>
      </c>
      <c r="E4112" s="260"/>
      <c r="F4112" s="17" t="s">
        <v>9</v>
      </c>
      <c r="G4112" s="18"/>
      <c r="H4112" s="16" t="s">
        <v>10</v>
      </c>
      <c r="I4112" s="19" t="s">
        <v>11</v>
      </c>
      <c r="J4112" s="19" t="s">
        <v>12</v>
      </c>
      <c r="K4112" s="20" t="s">
        <v>13</v>
      </c>
      <c r="L4112" s="21"/>
    </row>
    <row r="4113" spans="1:12" s="5" customFormat="1" ht="9.9499999999999993" customHeight="1" thickTop="1" x14ac:dyDescent="0.25">
      <c r="A4113" s="4"/>
      <c r="B4113" s="199"/>
      <c r="C4113" s="240"/>
      <c r="D4113" s="273"/>
      <c r="E4113" s="261"/>
      <c r="F4113" s="23"/>
      <c r="G4113" s="24"/>
      <c r="H4113" s="22"/>
      <c r="I4113" s="25"/>
      <c r="J4113" s="25"/>
      <c r="K4113" s="26"/>
      <c r="L4113" s="21"/>
    </row>
    <row r="4114" spans="1:12" s="5" customFormat="1" ht="14.1" customHeight="1" x14ac:dyDescent="0.25">
      <c r="A4114" s="27">
        <v>1</v>
      </c>
      <c r="B4114" s="200">
        <v>50</v>
      </c>
      <c r="C4114" s="200" t="s">
        <v>191</v>
      </c>
      <c r="D4114" s="274">
        <v>1</v>
      </c>
      <c r="E4114" s="292" t="s">
        <v>185</v>
      </c>
      <c r="F4114" s="28"/>
      <c r="G4114" s="29"/>
      <c r="H4114" s="30">
        <v>27500</v>
      </c>
      <c r="I4114" s="31">
        <v>0.13</v>
      </c>
      <c r="J4114" s="31"/>
      <c r="K4114" s="32">
        <f t="shared" ref="K4114:K4129" si="2034">(B4114*H4114-((B4114*H4114)*I4114))-((B4114*H4114-((B4114*H4114)*I4114))*J4114)</f>
        <v>1196250</v>
      </c>
      <c r="L4114" s="21"/>
    </row>
    <row r="4115" spans="1:12" s="5" customFormat="1" ht="14.1" customHeight="1" x14ac:dyDescent="0.25">
      <c r="A4115" s="27">
        <v>2</v>
      </c>
      <c r="B4115" s="200">
        <v>50</v>
      </c>
      <c r="C4115" s="200" t="s">
        <v>191</v>
      </c>
      <c r="D4115" s="274">
        <v>1</v>
      </c>
      <c r="E4115" s="292" t="s">
        <v>186</v>
      </c>
      <c r="F4115" s="28"/>
      <c r="G4115" s="29"/>
      <c r="H4115" s="30">
        <v>30000</v>
      </c>
      <c r="I4115" s="31">
        <v>0.13</v>
      </c>
      <c r="J4115" s="31"/>
      <c r="K4115" s="32">
        <f t="shared" si="2034"/>
        <v>1305000</v>
      </c>
      <c r="L4115" s="21"/>
    </row>
    <row r="4116" spans="1:12" s="5" customFormat="1" ht="14.1" customHeight="1" x14ac:dyDescent="0.25">
      <c r="A4116" s="27">
        <v>3</v>
      </c>
      <c r="B4116" s="200"/>
      <c r="C4116" s="200"/>
      <c r="D4116" s="274"/>
      <c r="E4116" s="292"/>
      <c r="F4116" s="28"/>
      <c r="G4116" s="29"/>
      <c r="H4116" s="30"/>
      <c r="I4116" s="31"/>
      <c r="J4116" s="31"/>
      <c r="K4116" s="32">
        <f t="shared" si="2034"/>
        <v>0</v>
      </c>
      <c r="L4116" s="21"/>
    </row>
    <row r="4117" spans="1:12" s="5" customFormat="1" ht="14.1" customHeight="1" x14ac:dyDescent="0.25">
      <c r="A4117" s="27">
        <v>4</v>
      </c>
      <c r="B4117" s="200"/>
      <c r="C4117" s="200"/>
      <c r="D4117" s="274"/>
      <c r="E4117" s="292"/>
      <c r="F4117" s="28"/>
      <c r="G4117" s="29"/>
      <c r="H4117" s="30"/>
      <c r="I4117" s="31"/>
      <c r="J4117" s="31"/>
      <c r="K4117" s="32">
        <f t="shared" si="2034"/>
        <v>0</v>
      </c>
      <c r="L4117" s="21"/>
    </row>
    <row r="4118" spans="1:12" s="5" customFormat="1" ht="14.1" customHeight="1" x14ac:dyDescent="0.25">
      <c r="A4118" s="27">
        <v>5</v>
      </c>
      <c r="B4118" s="200"/>
      <c r="C4118" s="200"/>
      <c r="D4118" s="274"/>
      <c r="E4118" s="292"/>
      <c r="F4118" s="28"/>
      <c r="G4118" s="29"/>
      <c r="H4118" s="30"/>
      <c r="I4118" s="31"/>
      <c r="J4118" s="31"/>
      <c r="K4118" s="32">
        <f t="shared" si="2034"/>
        <v>0</v>
      </c>
      <c r="L4118" s="21"/>
    </row>
    <row r="4119" spans="1:12" s="5" customFormat="1" ht="14.1" customHeight="1" x14ac:dyDescent="0.25">
      <c r="A4119" s="27">
        <v>6</v>
      </c>
      <c r="B4119" s="200"/>
      <c r="C4119" s="200"/>
      <c r="D4119" s="274"/>
      <c r="E4119" s="292"/>
      <c r="F4119" s="28"/>
      <c r="G4119" s="29"/>
      <c r="H4119" s="30"/>
      <c r="I4119" s="31"/>
      <c r="J4119" s="31"/>
      <c r="K4119" s="32">
        <f t="shared" si="2034"/>
        <v>0</v>
      </c>
      <c r="L4119" s="21"/>
    </row>
    <row r="4120" spans="1:12" s="5" customFormat="1" ht="14.1" customHeight="1" x14ac:dyDescent="0.25">
      <c r="A4120" s="27">
        <v>7</v>
      </c>
      <c r="B4120" s="200"/>
      <c r="C4120" s="200"/>
      <c r="D4120" s="274"/>
      <c r="E4120" s="292"/>
      <c r="F4120" s="28"/>
      <c r="G4120" s="29"/>
      <c r="H4120" s="30"/>
      <c r="I4120" s="31"/>
      <c r="J4120" s="31"/>
      <c r="K4120" s="32">
        <f t="shared" si="2034"/>
        <v>0</v>
      </c>
      <c r="L4120" s="21"/>
    </row>
    <row r="4121" spans="1:12" s="5" customFormat="1" ht="14.1" customHeight="1" x14ac:dyDescent="0.25">
      <c r="A4121" s="27">
        <v>8</v>
      </c>
      <c r="B4121" s="200"/>
      <c r="C4121" s="200"/>
      <c r="D4121" s="274"/>
      <c r="E4121" s="293"/>
      <c r="F4121" s="28"/>
      <c r="G4121" s="29"/>
      <c r="H4121" s="30"/>
      <c r="I4121" s="31"/>
      <c r="J4121" s="31"/>
      <c r="K4121" s="32">
        <f t="shared" si="2034"/>
        <v>0</v>
      </c>
      <c r="L4121" s="21"/>
    </row>
    <row r="4122" spans="1:12" s="5" customFormat="1" ht="14.1" customHeight="1" x14ac:dyDescent="0.25">
      <c r="A4122" s="27">
        <v>9</v>
      </c>
      <c r="B4122" s="200"/>
      <c r="C4122" s="200"/>
      <c r="D4122" s="274"/>
      <c r="E4122" s="292"/>
      <c r="F4122" s="28"/>
      <c r="G4122" s="29"/>
      <c r="H4122" s="30"/>
      <c r="I4122" s="31"/>
      <c r="J4122" s="31"/>
      <c r="K4122" s="32">
        <f t="shared" si="2034"/>
        <v>0</v>
      </c>
      <c r="L4122" s="21"/>
    </row>
    <row r="4123" spans="1:12" s="5" customFormat="1" ht="14.1" customHeight="1" x14ac:dyDescent="0.25">
      <c r="A4123" s="27">
        <v>10</v>
      </c>
      <c r="B4123" s="200"/>
      <c r="C4123" s="200"/>
      <c r="D4123" s="274"/>
      <c r="E4123" s="292"/>
      <c r="F4123" s="28"/>
      <c r="G4123" s="29"/>
      <c r="H4123" s="30"/>
      <c r="I4123" s="31"/>
      <c r="J4123" s="31"/>
      <c r="K4123" s="32">
        <f t="shared" si="2034"/>
        <v>0</v>
      </c>
      <c r="L4123" s="21"/>
    </row>
    <row r="4124" spans="1:12" s="5" customFormat="1" ht="14.1" customHeight="1" x14ac:dyDescent="0.25">
      <c r="A4124" s="27">
        <v>11</v>
      </c>
      <c r="B4124" s="200"/>
      <c r="C4124" s="200"/>
      <c r="D4124" s="274"/>
      <c r="E4124" s="292"/>
      <c r="F4124" s="28"/>
      <c r="G4124" s="29"/>
      <c r="H4124" s="30"/>
      <c r="I4124" s="31"/>
      <c r="J4124" s="31"/>
      <c r="K4124" s="32">
        <f t="shared" si="2034"/>
        <v>0</v>
      </c>
      <c r="L4124" s="21"/>
    </row>
    <row r="4125" spans="1:12" s="5" customFormat="1" ht="14.1" customHeight="1" x14ac:dyDescent="0.25">
      <c r="A4125" s="27">
        <v>12</v>
      </c>
      <c r="B4125" s="200"/>
      <c r="C4125" s="200"/>
      <c r="D4125" s="274"/>
      <c r="E4125" s="292"/>
      <c r="F4125" s="28"/>
      <c r="G4125" s="29"/>
      <c r="H4125" s="30"/>
      <c r="I4125" s="31"/>
      <c r="J4125" s="31"/>
      <c r="K4125" s="32">
        <f t="shared" si="2034"/>
        <v>0</v>
      </c>
      <c r="L4125" s="21"/>
    </row>
    <row r="4126" spans="1:12" s="5" customFormat="1" ht="14.1" customHeight="1" x14ac:dyDescent="0.25">
      <c r="A4126" s="27">
        <v>13</v>
      </c>
      <c r="B4126" s="200"/>
      <c r="C4126" s="200"/>
      <c r="D4126" s="274"/>
      <c r="E4126" s="292"/>
      <c r="F4126" s="28"/>
      <c r="G4126" s="29"/>
      <c r="H4126" s="30"/>
      <c r="I4126" s="31"/>
      <c r="J4126" s="31"/>
      <c r="K4126" s="32">
        <f t="shared" si="2034"/>
        <v>0</v>
      </c>
      <c r="L4126" s="21"/>
    </row>
    <row r="4127" spans="1:12" s="5" customFormat="1" ht="14.1" customHeight="1" x14ac:dyDescent="0.25">
      <c r="A4127" s="27">
        <v>14</v>
      </c>
      <c r="B4127" s="200"/>
      <c r="C4127" s="200"/>
      <c r="D4127" s="274"/>
      <c r="E4127" s="292"/>
      <c r="F4127" s="28"/>
      <c r="G4127" s="29"/>
      <c r="H4127" s="30"/>
      <c r="I4127" s="31"/>
      <c r="J4127" s="31"/>
      <c r="K4127" s="32">
        <f t="shared" si="2034"/>
        <v>0</v>
      </c>
      <c r="L4127" s="21"/>
    </row>
    <row r="4128" spans="1:12" s="5" customFormat="1" ht="14.1" customHeight="1" x14ac:dyDescent="0.25">
      <c r="A4128" s="27">
        <v>15</v>
      </c>
      <c r="B4128" s="200"/>
      <c r="C4128" s="200"/>
      <c r="D4128" s="274"/>
      <c r="E4128" s="292"/>
      <c r="F4128" s="28"/>
      <c r="G4128" s="29"/>
      <c r="H4128" s="30"/>
      <c r="I4128" s="31"/>
      <c r="J4128" s="31"/>
      <c r="K4128" s="32">
        <f t="shared" si="2034"/>
        <v>0</v>
      </c>
      <c r="L4128" s="21"/>
    </row>
    <row r="4129" spans="1:12" s="5" customFormat="1" ht="14.1" customHeight="1" x14ac:dyDescent="0.25">
      <c r="A4129" s="27">
        <v>16</v>
      </c>
      <c r="B4129" s="200"/>
      <c r="C4129" s="200"/>
      <c r="D4129" s="274"/>
      <c r="E4129" s="293"/>
      <c r="F4129" s="28"/>
      <c r="G4129" s="29"/>
      <c r="H4129" s="30"/>
      <c r="I4129" s="31"/>
      <c r="J4129" s="31"/>
      <c r="K4129" s="32">
        <f t="shared" si="2034"/>
        <v>0</v>
      </c>
      <c r="L4129" s="21"/>
    </row>
    <row r="4130" spans="1:12" s="5" customFormat="1" ht="9.9499999999999993" customHeight="1" x14ac:dyDescent="0.25">
      <c r="A4130" s="4"/>
      <c r="B4130" s="201"/>
      <c r="C4130" s="201"/>
      <c r="D4130" s="275"/>
      <c r="E4130" s="294"/>
      <c r="F4130" s="33"/>
      <c r="G4130" s="34"/>
      <c r="H4130" s="35"/>
      <c r="I4130" s="36"/>
      <c r="J4130" s="36"/>
      <c r="K4130" s="37"/>
      <c r="L4130" s="21"/>
    </row>
    <row r="4131" spans="1:12" s="5" customFormat="1" ht="5.0999999999999996" customHeight="1" x14ac:dyDescent="0.25">
      <c r="A4131" s="4"/>
      <c r="B4131" s="202"/>
      <c r="C4131" s="202"/>
      <c r="D4131" s="207"/>
      <c r="E4131" s="295"/>
      <c r="F4131" s="38"/>
      <c r="G4131" s="38"/>
      <c r="H4131" s="38"/>
      <c r="I4131" s="39"/>
      <c r="J4131" s="400"/>
      <c r="K4131" s="394"/>
    </row>
    <row r="4132" spans="1:12" s="5" customFormat="1" ht="16.5" customHeight="1" x14ac:dyDescent="0.3">
      <c r="A4132" s="4"/>
      <c r="B4132" s="203"/>
      <c r="C4132" s="203"/>
      <c r="D4132" s="259"/>
      <c r="E4132" s="291"/>
      <c r="I4132" s="40" t="s">
        <v>14</v>
      </c>
      <c r="J4132" s="401">
        <f>SUM(K4114:K4129)</f>
        <v>2501250</v>
      </c>
      <c r="K4132" s="402"/>
      <c r="L4132" s="21"/>
    </row>
    <row r="4133" spans="1:12" s="5" customFormat="1" ht="5.0999999999999996" customHeight="1" x14ac:dyDescent="0.3">
      <c r="A4133" s="4"/>
      <c r="B4133" s="203"/>
      <c r="C4133" s="203"/>
      <c r="D4133" s="259"/>
      <c r="E4133" s="291"/>
      <c r="I4133" s="41"/>
      <c r="J4133" s="403"/>
      <c r="K4133" s="403"/>
    </row>
    <row r="4134" spans="1:12" s="5" customFormat="1" ht="16.5" customHeight="1" x14ac:dyDescent="0.3">
      <c r="A4134" s="4"/>
      <c r="B4134" s="203"/>
      <c r="C4134" s="203"/>
      <c r="D4134" s="259"/>
      <c r="E4134" s="291"/>
      <c r="I4134" s="40" t="s">
        <v>15</v>
      </c>
      <c r="J4134" s="42"/>
      <c r="K4134" s="43">
        <f>J4132*J4134</f>
        <v>0</v>
      </c>
      <c r="L4134" s="44"/>
    </row>
    <row r="4135" spans="1:12" s="5" customFormat="1" ht="5.0999999999999996" customHeight="1" x14ac:dyDescent="0.3">
      <c r="A4135" s="4"/>
      <c r="B4135" s="203"/>
      <c r="C4135" s="203"/>
      <c r="D4135" s="259"/>
      <c r="E4135" s="291"/>
      <c r="I4135" s="41"/>
      <c r="J4135" s="394"/>
      <c r="K4135" s="394"/>
    </row>
    <row r="4136" spans="1:12" s="5" customFormat="1" ht="16.5" customHeight="1" x14ac:dyDescent="0.3">
      <c r="A4136" s="4"/>
      <c r="B4136" s="204" t="s">
        <v>16</v>
      </c>
      <c r="C4136" s="204"/>
      <c r="D4136" s="259"/>
      <c r="E4136" s="291" t="s">
        <v>17</v>
      </c>
      <c r="I4136" s="40" t="s">
        <v>27</v>
      </c>
      <c r="J4136" s="404">
        <f>((J4132/1.11)+(K4134/1.11))*11%</f>
        <v>247871.6216216216</v>
      </c>
      <c r="K4136" s="405"/>
      <c r="L4136" s="45"/>
    </row>
    <row r="4137" spans="1:12" s="5" customFormat="1" ht="5.0999999999999996" customHeight="1" x14ac:dyDescent="0.3">
      <c r="A4137" s="4"/>
      <c r="B4137" s="203"/>
      <c r="C4137" s="203"/>
      <c r="D4137" s="259"/>
      <c r="E4137" s="291"/>
      <c r="I4137" s="41"/>
      <c r="J4137" s="394"/>
      <c r="K4137" s="394"/>
    </row>
    <row r="4138" spans="1:12" s="5" customFormat="1" ht="16.5" customHeight="1" x14ac:dyDescent="0.3">
      <c r="A4138" s="4"/>
      <c r="B4138" s="205"/>
      <c r="C4138" s="241"/>
      <c r="D4138" s="259"/>
      <c r="E4138" s="291"/>
      <c r="I4138" s="40" t="s">
        <v>18</v>
      </c>
      <c r="J4138" s="46"/>
      <c r="K4138" s="47">
        <f>J4132-K4134</f>
        <v>2501250</v>
      </c>
      <c r="L4138" s="45"/>
    </row>
    <row r="4139" spans="1:12" s="5" customFormat="1" ht="7.5" customHeight="1" x14ac:dyDescent="0.25">
      <c r="A4139" s="48"/>
      <c r="B4139" s="206"/>
      <c r="C4139" s="206"/>
      <c r="D4139" s="207"/>
      <c r="E4139" s="296"/>
      <c r="F4139" s="320"/>
      <c r="I4139" s="76"/>
      <c r="J4139" s="77"/>
      <c r="K4139" s="320"/>
      <c r="L4139" s="38"/>
    </row>
    <row r="4140" spans="1:12" s="5" customFormat="1" ht="13.5" customHeight="1" x14ac:dyDescent="0.25">
      <c r="A4140" s="4"/>
      <c r="B4140" s="207" t="s">
        <v>19</v>
      </c>
      <c r="C4140" s="206"/>
      <c r="D4140" s="207"/>
      <c r="E4140" s="291"/>
      <c r="H4140" s="180"/>
      <c r="I4140" s="181" t="s">
        <v>29</v>
      </c>
      <c r="J4140" s="406" t="s">
        <v>192</v>
      </c>
      <c r="K4140" s="407"/>
    </row>
    <row r="4141" spans="1:12" s="5" customFormat="1" ht="13.5" customHeight="1" x14ac:dyDescent="0.25">
      <c r="A4141" s="48"/>
      <c r="B4141" s="208"/>
      <c r="C4141" s="242"/>
      <c r="D4141" s="207"/>
      <c r="E4141" s="291"/>
      <c r="H4141" s="180"/>
      <c r="I4141" s="182" t="s">
        <v>28</v>
      </c>
      <c r="J4141" s="406" t="s">
        <v>100</v>
      </c>
      <c r="K4141" s="407"/>
      <c r="L4141" s="38"/>
    </row>
    <row r="4142" spans="1:12" s="5" customFormat="1" ht="7.5" customHeight="1" x14ac:dyDescent="0.25">
      <c r="A4142" s="48"/>
      <c r="B4142" s="208"/>
      <c r="C4142" s="242"/>
      <c r="D4142" s="207"/>
      <c r="E4142" s="291"/>
      <c r="H4142" s="180"/>
      <c r="I4142" s="182"/>
      <c r="J4142" s="183"/>
      <c r="K4142" s="183"/>
      <c r="L4142" s="38"/>
    </row>
    <row r="4143" spans="1:12" ht="7.5" customHeight="1" x14ac:dyDescent="0.25">
      <c r="A4143" s="78"/>
      <c r="B4143" s="209"/>
      <c r="C4143" s="209"/>
      <c r="D4143" s="262"/>
      <c r="E4143" s="297"/>
      <c r="F4143" s="79"/>
      <c r="G4143" s="79"/>
      <c r="H4143" s="79"/>
      <c r="I4143" s="80"/>
      <c r="J4143" s="80"/>
      <c r="K4143" s="79"/>
      <c r="L4143" s="79"/>
    </row>
    <row r="4144" spans="1:12" s="5" customFormat="1" ht="16.5" customHeight="1" x14ac:dyDescent="0.3">
      <c r="A4144" s="81"/>
      <c r="B4144" s="210" t="s">
        <v>0</v>
      </c>
      <c r="C4144" s="243"/>
      <c r="D4144" s="276" t="str">
        <f>D4106</f>
        <v>AM</v>
      </c>
      <c r="E4144" s="316">
        <f>E4106</f>
        <v>22090037</v>
      </c>
      <c r="F4144" s="82"/>
      <c r="G4144" s="83" t="s">
        <v>2</v>
      </c>
      <c r="H4144" s="408" t="str">
        <f>H4106</f>
        <v>CV TRINITY CENTRAAL</v>
      </c>
      <c r="I4144" s="408"/>
      <c r="J4144" s="408"/>
      <c r="K4144" s="409"/>
      <c r="L4144" s="84"/>
    </row>
    <row r="4145" spans="1:12" s="5" customFormat="1" ht="7.5" customHeight="1" x14ac:dyDescent="0.3">
      <c r="A4145" s="81"/>
      <c r="B4145" s="211"/>
      <c r="C4145" s="244"/>
      <c r="D4145" s="256"/>
      <c r="E4145" s="299"/>
      <c r="F4145" s="412" t="s">
        <v>3</v>
      </c>
      <c r="G4145" s="85"/>
      <c r="H4145" s="410"/>
      <c r="I4145" s="410"/>
      <c r="J4145" s="410"/>
      <c r="K4145" s="411"/>
      <c r="L4145" s="84"/>
    </row>
    <row r="4146" spans="1:12" s="5" customFormat="1" ht="16.5" customHeight="1" x14ac:dyDescent="0.3">
      <c r="A4146" s="81"/>
      <c r="B4146" s="210" t="s">
        <v>4</v>
      </c>
      <c r="C4146" s="243"/>
      <c r="D4146" s="413">
        <f>D4108</f>
        <v>44834</v>
      </c>
      <c r="E4146" s="414"/>
      <c r="F4146" s="412"/>
      <c r="G4146" s="86"/>
      <c r="H4146" s="415" t="str">
        <f>H4108</f>
        <v xml:space="preserve"> </v>
      </c>
      <c r="I4146" s="415"/>
      <c r="J4146" s="415"/>
      <c r="K4146" s="416"/>
      <c r="L4146" s="86"/>
    </row>
    <row r="4147" spans="1:12" s="5" customFormat="1" ht="7.5" customHeight="1" x14ac:dyDescent="0.3">
      <c r="A4147" s="81"/>
      <c r="B4147" s="211"/>
      <c r="C4147" s="244"/>
      <c r="D4147" s="256"/>
      <c r="E4147" s="299"/>
      <c r="F4147" s="412"/>
      <c r="G4147" s="86"/>
      <c r="H4147" s="417" t="str">
        <f>H4109</f>
        <v>PURWOKERTO</v>
      </c>
      <c r="I4147" s="417"/>
      <c r="J4147" s="417"/>
      <c r="K4147" s="418"/>
      <c r="L4147" s="87"/>
    </row>
    <row r="4148" spans="1:12" s="5" customFormat="1" ht="16.5" customHeight="1" x14ac:dyDescent="0.4">
      <c r="A4148" s="81"/>
      <c r="B4148" s="210" t="s">
        <v>5</v>
      </c>
      <c r="C4148" s="243"/>
      <c r="D4148" s="277" t="str">
        <f>D4110</f>
        <v>KO 1723</v>
      </c>
      <c r="E4148" s="298"/>
      <c r="F4148" s="88"/>
      <c r="G4148" s="89"/>
      <c r="H4148" s="419"/>
      <c r="I4148" s="419"/>
      <c r="J4148" s="419"/>
      <c r="K4148" s="420"/>
      <c r="L4148" s="87"/>
    </row>
    <row r="4149" spans="1:12" s="5" customFormat="1" ht="7.5" customHeight="1" x14ac:dyDescent="0.45">
      <c r="A4149" s="81"/>
      <c r="B4149" s="212"/>
      <c r="C4149" s="245"/>
      <c r="D4149" s="263"/>
      <c r="E4149" s="300"/>
      <c r="F4149" s="90"/>
      <c r="G4149" s="82"/>
      <c r="H4149" s="82"/>
      <c r="I4149" s="91"/>
      <c r="J4149" s="91"/>
      <c r="K4149" s="92"/>
      <c r="L4149" s="82"/>
    </row>
    <row r="4150" spans="1:12" s="5" customFormat="1" ht="14.25" thickBot="1" x14ac:dyDescent="0.3">
      <c r="A4150" s="81"/>
      <c r="B4150" s="213" t="s">
        <v>6</v>
      </c>
      <c r="C4150" s="213" t="s">
        <v>7</v>
      </c>
      <c r="D4150" s="278" t="s">
        <v>8</v>
      </c>
      <c r="E4150" s="264"/>
      <c r="F4150" s="94" t="s">
        <v>9</v>
      </c>
      <c r="G4150" s="95"/>
      <c r="H4150" s="93" t="s">
        <v>10</v>
      </c>
      <c r="I4150" s="96" t="s">
        <v>11</v>
      </c>
      <c r="J4150" s="96" t="s">
        <v>12</v>
      </c>
      <c r="K4150" s="97" t="s">
        <v>13</v>
      </c>
      <c r="L4150" s="98"/>
    </row>
    <row r="4151" spans="1:12" s="5" customFormat="1" ht="9.9499999999999993" customHeight="1" thickTop="1" x14ac:dyDescent="0.25">
      <c r="A4151" s="81"/>
      <c r="B4151" s="214"/>
      <c r="C4151" s="246"/>
      <c r="D4151" s="279"/>
      <c r="E4151" s="265"/>
      <c r="F4151" s="100"/>
      <c r="G4151" s="101"/>
      <c r="H4151" s="99"/>
      <c r="I4151" s="102"/>
      <c r="J4151" s="102"/>
      <c r="K4151" s="103"/>
      <c r="L4151" s="98"/>
    </row>
    <row r="4152" spans="1:12" s="5" customFormat="1" ht="14.1" customHeight="1" x14ac:dyDescent="0.25">
      <c r="A4152" s="104">
        <v>1</v>
      </c>
      <c r="B4152" s="192">
        <f t="shared" ref="B4152:D4152" si="2035">B4114</f>
        <v>50</v>
      </c>
      <c r="C4152" s="192" t="str">
        <f t="shared" si="2035"/>
        <v>DOS</v>
      </c>
      <c r="D4152" s="280">
        <f t="shared" si="2035"/>
        <v>1</v>
      </c>
      <c r="E4152" s="301" t="str">
        <f>E4114</f>
        <v>STIP / PENGHAPUS KENKO ERW-40SQ PUTIH</v>
      </c>
      <c r="F4152" s="105"/>
      <c r="G4152" s="106"/>
      <c r="H4152" s="107">
        <f t="shared" ref="H4152:J4152" si="2036">H4114</f>
        <v>27500</v>
      </c>
      <c r="I4152" s="108">
        <f t="shared" si="2036"/>
        <v>0.13</v>
      </c>
      <c r="J4152" s="108">
        <f t="shared" si="2036"/>
        <v>0</v>
      </c>
      <c r="K4152" s="109">
        <f t="shared" ref="K4152:K4167" si="2037">(B4152*H4152-((B4152*H4152)*I4152))-((B4152*H4152-((B4152*H4152)*I4152))*J4152)</f>
        <v>1196250</v>
      </c>
      <c r="L4152" s="98"/>
    </row>
    <row r="4153" spans="1:12" s="5" customFormat="1" ht="14.1" customHeight="1" x14ac:dyDescent="0.25">
      <c r="A4153" s="104">
        <v>2</v>
      </c>
      <c r="B4153" s="192">
        <f t="shared" ref="B4153:E4153" si="2038">B4115</f>
        <v>50</v>
      </c>
      <c r="C4153" s="192" t="str">
        <f t="shared" si="2038"/>
        <v>DOS</v>
      </c>
      <c r="D4153" s="280">
        <f t="shared" si="2038"/>
        <v>1</v>
      </c>
      <c r="E4153" s="301" t="str">
        <f t="shared" si="2038"/>
        <v>STIP / PENGHAPUS KENKO ERW-20SQ PUTIH</v>
      </c>
      <c r="F4153" s="105"/>
      <c r="G4153" s="106"/>
      <c r="H4153" s="107">
        <f t="shared" ref="H4153:J4153" si="2039">H4115</f>
        <v>30000</v>
      </c>
      <c r="I4153" s="108">
        <f t="shared" si="2039"/>
        <v>0.13</v>
      </c>
      <c r="J4153" s="108">
        <f t="shared" si="2039"/>
        <v>0</v>
      </c>
      <c r="K4153" s="109">
        <f t="shared" si="2037"/>
        <v>1305000</v>
      </c>
      <c r="L4153" s="98"/>
    </row>
    <row r="4154" spans="1:12" s="5" customFormat="1" ht="14.1" customHeight="1" x14ac:dyDescent="0.25">
      <c r="A4154" s="104">
        <v>3</v>
      </c>
      <c r="B4154" s="192">
        <f t="shared" ref="B4154:E4154" si="2040">B4116</f>
        <v>0</v>
      </c>
      <c r="C4154" s="192">
        <f t="shared" si="2040"/>
        <v>0</v>
      </c>
      <c r="D4154" s="280">
        <f t="shared" si="2040"/>
        <v>0</v>
      </c>
      <c r="E4154" s="301">
        <f t="shared" si="2040"/>
        <v>0</v>
      </c>
      <c r="F4154" s="105"/>
      <c r="G4154" s="106"/>
      <c r="H4154" s="107">
        <f t="shared" ref="H4154:J4154" si="2041">H4116</f>
        <v>0</v>
      </c>
      <c r="I4154" s="108">
        <f t="shared" si="2041"/>
        <v>0</v>
      </c>
      <c r="J4154" s="108">
        <f t="shared" si="2041"/>
        <v>0</v>
      </c>
      <c r="K4154" s="109">
        <f t="shared" si="2037"/>
        <v>0</v>
      </c>
      <c r="L4154" s="98"/>
    </row>
    <row r="4155" spans="1:12" s="5" customFormat="1" ht="14.1" customHeight="1" x14ac:dyDescent="0.25">
      <c r="A4155" s="104">
        <v>4</v>
      </c>
      <c r="B4155" s="192">
        <f t="shared" ref="B4155:E4155" si="2042">B4117</f>
        <v>0</v>
      </c>
      <c r="C4155" s="192">
        <f t="shared" si="2042"/>
        <v>0</v>
      </c>
      <c r="D4155" s="280">
        <f t="shared" si="2042"/>
        <v>0</v>
      </c>
      <c r="E4155" s="301">
        <f t="shared" si="2042"/>
        <v>0</v>
      </c>
      <c r="F4155" s="105"/>
      <c r="G4155" s="106"/>
      <c r="H4155" s="107">
        <f t="shared" ref="H4155:J4155" si="2043">H4117</f>
        <v>0</v>
      </c>
      <c r="I4155" s="108">
        <f t="shared" si="2043"/>
        <v>0</v>
      </c>
      <c r="J4155" s="108">
        <f t="shared" si="2043"/>
        <v>0</v>
      </c>
      <c r="K4155" s="109">
        <f t="shared" si="2037"/>
        <v>0</v>
      </c>
      <c r="L4155" s="98"/>
    </row>
    <row r="4156" spans="1:12" s="5" customFormat="1" ht="14.1" customHeight="1" x14ac:dyDescent="0.25">
      <c r="A4156" s="104">
        <v>5</v>
      </c>
      <c r="B4156" s="192">
        <f t="shared" ref="B4156:E4156" si="2044">B4118</f>
        <v>0</v>
      </c>
      <c r="C4156" s="192">
        <f t="shared" si="2044"/>
        <v>0</v>
      </c>
      <c r="D4156" s="280">
        <f t="shared" si="2044"/>
        <v>0</v>
      </c>
      <c r="E4156" s="301">
        <f t="shared" si="2044"/>
        <v>0</v>
      </c>
      <c r="F4156" s="105"/>
      <c r="G4156" s="106"/>
      <c r="H4156" s="107">
        <f t="shared" ref="H4156:J4156" si="2045">H4118</f>
        <v>0</v>
      </c>
      <c r="I4156" s="108">
        <f t="shared" si="2045"/>
        <v>0</v>
      </c>
      <c r="J4156" s="108">
        <f t="shared" si="2045"/>
        <v>0</v>
      </c>
      <c r="K4156" s="109">
        <f t="shared" si="2037"/>
        <v>0</v>
      </c>
      <c r="L4156" s="98"/>
    </row>
    <row r="4157" spans="1:12" s="5" customFormat="1" ht="14.1" customHeight="1" x14ac:dyDescent="0.25">
      <c r="A4157" s="104">
        <v>6</v>
      </c>
      <c r="B4157" s="192">
        <f t="shared" ref="B4157:E4157" si="2046">B4119</f>
        <v>0</v>
      </c>
      <c r="C4157" s="192">
        <f t="shared" si="2046"/>
        <v>0</v>
      </c>
      <c r="D4157" s="280">
        <f t="shared" si="2046"/>
        <v>0</v>
      </c>
      <c r="E4157" s="301">
        <f t="shared" si="2046"/>
        <v>0</v>
      </c>
      <c r="F4157" s="105"/>
      <c r="G4157" s="106"/>
      <c r="H4157" s="107">
        <f t="shared" ref="H4157:J4157" si="2047">H4119</f>
        <v>0</v>
      </c>
      <c r="I4157" s="108">
        <f t="shared" si="2047"/>
        <v>0</v>
      </c>
      <c r="J4157" s="108">
        <f t="shared" si="2047"/>
        <v>0</v>
      </c>
      <c r="K4157" s="109">
        <f t="shared" si="2037"/>
        <v>0</v>
      </c>
      <c r="L4157" s="98"/>
    </row>
    <row r="4158" spans="1:12" s="5" customFormat="1" ht="14.1" customHeight="1" x14ac:dyDescent="0.25">
      <c r="A4158" s="104">
        <v>7</v>
      </c>
      <c r="B4158" s="192">
        <f t="shared" ref="B4158:E4158" si="2048">B4120</f>
        <v>0</v>
      </c>
      <c r="C4158" s="192">
        <f t="shared" si="2048"/>
        <v>0</v>
      </c>
      <c r="D4158" s="280">
        <f t="shared" si="2048"/>
        <v>0</v>
      </c>
      <c r="E4158" s="301">
        <f t="shared" si="2048"/>
        <v>0</v>
      </c>
      <c r="F4158" s="105"/>
      <c r="G4158" s="106"/>
      <c r="H4158" s="107">
        <f t="shared" ref="H4158:J4158" si="2049">H4120</f>
        <v>0</v>
      </c>
      <c r="I4158" s="108">
        <f t="shared" si="2049"/>
        <v>0</v>
      </c>
      <c r="J4158" s="108">
        <f t="shared" si="2049"/>
        <v>0</v>
      </c>
      <c r="K4158" s="109">
        <f t="shared" si="2037"/>
        <v>0</v>
      </c>
      <c r="L4158" s="98"/>
    </row>
    <row r="4159" spans="1:12" s="5" customFormat="1" ht="14.1" customHeight="1" x14ac:dyDescent="0.25">
      <c r="A4159" s="104">
        <v>8</v>
      </c>
      <c r="B4159" s="192">
        <f t="shared" ref="B4159:E4159" si="2050">B4121</f>
        <v>0</v>
      </c>
      <c r="C4159" s="192">
        <f t="shared" si="2050"/>
        <v>0</v>
      </c>
      <c r="D4159" s="280">
        <f t="shared" si="2050"/>
        <v>0</v>
      </c>
      <c r="E4159" s="301">
        <f t="shared" si="2050"/>
        <v>0</v>
      </c>
      <c r="F4159" s="105"/>
      <c r="G4159" s="106"/>
      <c r="H4159" s="107">
        <f t="shared" ref="H4159:J4159" si="2051">H4121</f>
        <v>0</v>
      </c>
      <c r="I4159" s="108">
        <f t="shared" si="2051"/>
        <v>0</v>
      </c>
      <c r="J4159" s="108">
        <f t="shared" si="2051"/>
        <v>0</v>
      </c>
      <c r="K4159" s="109">
        <f t="shared" si="2037"/>
        <v>0</v>
      </c>
      <c r="L4159" s="98"/>
    </row>
    <row r="4160" spans="1:12" s="5" customFormat="1" ht="14.1" customHeight="1" x14ac:dyDescent="0.25">
      <c r="A4160" s="104">
        <v>9</v>
      </c>
      <c r="B4160" s="192">
        <f t="shared" ref="B4160:E4160" si="2052">B4122</f>
        <v>0</v>
      </c>
      <c r="C4160" s="192">
        <f t="shared" si="2052"/>
        <v>0</v>
      </c>
      <c r="D4160" s="280">
        <f t="shared" si="2052"/>
        <v>0</v>
      </c>
      <c r="E4160" s="301">
        <f t="shared" si="2052"/>
        <v>0</v>
      </c>
      <c r="F4160" s="105"/>
      <c r="G4160" s="106"/>
      <c r="H4160" s="107">
        <f t="shared" ref="H4160:J4160" si="2053">H4122</f>
        <v>0</v>
      </c>
      <c r="I4160" s="108">
        <f t="shared" si="2053"/>
        <v>0</v>
      </c>
      <c r="J4160" s="108">
        <f t="shared" si="2053"/>
        <v>0</v>
      </c>
      <c r="K4160" s="109">
        <f t="shared" si="2037"/>
        <v>0</v>
      </c>
      <c r="L4160" s="98"/>
    </row>
    <row r="4161" spans="1:12" s="5" customFormat="1" ht="14.1" customHeight="1" x14ac:dyDescent="0.25">
      <c r="A4161" s="104">
        <v>10</v>
      </c>
      <c r="B4161" s="192">
        <f t="shared" ref="B4161:E4161" si="2054">B4123</f>
        <v>0</v>
      </c>
      <c r="C4161" s="192">
        <f t="shared" si="2054"/>
        <v>0</v>
      </c>
      <c r="D4161" s="280">
        <f t="shared" si="2054"/>
        <v>0</v>
      </c>
      <c r="E4161" s="301">
        <f t="shared" si="2054"/>
        <v>0</v>
      </c>
      <c r="F4161" s="105"/>
      <c r="G4161" s="106"/>
      <c r="H4161" s="107">
        <f t="shared" ref="H4161:J4161" si="2055">H4123</f>
        <v>0</v>
      </c>
      <c r="I4161" s="108">
        <f t="shared" si="2055"/>
        <v>0</v>
      </c>
      <c r="J4161" s="108">
        <f t="shared" si="2055"/>
        <v>0</v>
      </c>
      <c r="K4161" s="109">
        <f t="shared" si="2037"/>
        <v>0</v>
      </c>
      <c r="L4161" s="98"/>
    </row>
    <row r="4162" spans="1:12" s="5" customFormat="1" ht="14.1" customHeight="1" x14ac:dyDescent="0.25">
      <c r="A4162" s="104">
        <v>11</v>
      </c>
      <c r="B4162" s="192">
        <f t="shared" ref="B4162:E4162" si="2056">B4124</f>
        <v>0</v>
      </c>
      <c r="C4162" s="192">
        <f t="shared" si="2056"/>
        <v>0</v>
      </c>
      <c r="D4162" s="280">
        <f t="shared" si="2056"/>
        <v>0</v>
      </c>
      <c r="E4162" s="301">
        <f t="shared" si="2056"/>
        <v>0</v>
      </c>
      <c r="F4162" s="105"/>
      <c r="G4162" s="106"/>
      <c r="H4162" s="107">
        <f t="shared" ref="H4162:J4162" si="2057">H4124</f>
        <v>0</v>
      </c>
      <c r="I4162" s="108">
        <f t="shared" si="2057"/>
        <v>0</v>
      </c>
      <c r="J4162" s="108">
        <f t="shared" si="2057"/>
        <v>0</v>
      </c>
      <c r="K4162" s="109">
        <f t="shared" si="2037"/>
        <v>0</v>
      </c>
      <c r="L4162" s="98"/>
    </row>
    <row r="4163" spans="1:12" s="5" customFormat="1" ht="14.1" customHeight="1" x14ac:dyDescent="0.25">
      <c r="A4163" s="104">
        <v>12</v>
      </c>
      <c r="B4163" s="192">
        <f t="shared" ref="B4163:E4163" si="2058">B4125</f>
        <v>0</v>
      </c>
      <c r="C4163" s="192">
        <f t="shared" si="2058"/>
        <v>0</v>
      </c>
      <c r="D4163" s="280">
        <f t="shared" si="2058"/>
        <v>0</v>
      </c>
      <c r="E4163" s="301">
        <f t="shared" si="2058"/>
        <v>0</v>
      </c>
      <c r="F4163" s="105"/>
      <c r="G4163" s="106"/>
      <c r="H4163" s="107">
        <f t="shared" ref="H4163:J4163" si="2059">H4125</f>
        <v>0</v>
      </c>
      <c r="I4163" s="108">
        <f t="shared" si="2059"/>
        <v>0</v>
      </c>
      <c r="J4163" s="108">
        <f t="shared" si="2059"/>
        <v>0</v>
      </c>
      <c r="K4163" s="109">
        <f t="shared" si="2037"/>
        <v>0</v>
      </c>
      <c r="L4163" s="98"/>
    </row>
    <row r="4164" spans="1:12" s="5" customFormat="1" ht="14.1" customHeight="1" x14ac:dyDescent="0.25">
      <c r="A4164" s="104">
        <v>13</v>
      </c>
      <c r="B4164" s="192">
        <f t="shared" ref="B4164:E4164" si="2060">B4126</f>
        <v>0</v>
      </c>
      <c r="C4164" s="192">
        <f t="shared" si="2060"/>
        <v>0</v>
      </c>
      <c r="D4164" s="280">
        <f t="shared" si="2060"/>
        <v>0</v>
      </c>
      <c r="E4164" s="301">
        <f t="shared" si="2060"/>
        <v>0</v>
      </c>
      <c r="F4164" s="105"/>
      <c r="G4164" s="106"/>
      <c r="H4164" s="107">
        <f t="shared" ref="H4164:J4164" si="2061">H4126</f>
        <v>0</v>
      </c>
      <c r="I4164" s="108">
        <f t="shared" si="2061"/>
        <v>0</v>
      </c>
      <c r="J4164" s="108">
        <f t="shared" si="2061"/>
        <v>0</v>
      </c>
      <c r="K4164" s="109">
        <f t="shared" si="2037"/>
        <v>0</v>
      </c>
      <c r="L4164" s="98"/>
    </row>
    <row r="4165" spans="1:12" s="5" customFormat="1" ht="14.1" customHeight="1" x14ac:dyDescent="0.25">
      <c r="A4165" s="104">
        <v>14</v>
      </c>
      <c r="B4165" s="192">
        <f t="shared" ref="B4165:E4165" si="2062">B4127</f>
        <v>0</v>
      </c>
      <c r="C4165" s="192">
        <f t="shared" si="2062"/>
        <v>0</v>
      </c>
      <c r="D4165" s="280">
        <f t="shared" si="2062"/>
        <v>0</v>
      </c>
      <c r="E4165" s="301">
        <f t="shared" si="2062"/>
        <v>0</v>
      </c>
      <c r="F4165" s="105"/>
      <c r="G4165" s="106"/>
      <c r="H4165" s="107">
        <f t="shared" ref="H4165:J4165" si="2063">H4127</f>
        <v>0</v>
      </c>
      <c r="I4165" s="108">
        <f t="shared" si="2063"/>
        <v>0</v>
      </c>
      <c r="J4165" s="108">
        <f t="shared" si="2063"/>
        <v>0</v>
      </c>
      <c r="K4165" s="109">
        <f t="shared" si="2037"/>
        <v>0</v>
      </c>
      <c r="L4165" s="98"/>
    </row>
    <row r="4166" spans="1:12" s="5" customFormat="1" ht="14.1" customHeight="1" x14ac:dyDescent="0.25">
      <c r="A4166" s="104">
        <v>15</v>
      </c>
      <c r="B4166" s="192">
        <f t="shared" ref="B4166:E4166" si="2064">B4128</f>
        <v>0</v>
      </c>
      <c r="C4166" s="192">
        <f t="shared" si="2064"/>
        <v>0</v>
      </c>
      <c r="D4166" s="280">
        <f t="shared" si="2064"/>
        <v>0</v>
      </c>
      <c r="E4166" s="301">
        <f t="shared" si="2064"/>
        <v>0</v>
      </c>
      <c r="F4166" s="105"/>
      <c r="G4166" s="106"/>
      <c r="H4166" s="107">
        <f t="shared" ref="H4166:J4166" si="2065">H4128</f>
        <v>0</v>
      </c>
      <c r="I4166" s="108">
        <f t="shared" si="2065"/>
        <v>0</v>
      </c>
      <c r="J4166" s="108">
        <f t="shared" si="2065"/>
        <v>0</v>
      </c>
      <c r="K4166" s="109">
        <f t="shared" si="2037"/>
        <v>0</v>
      </c>
      <c r="L4166" s="98"/>
    </row>
    <row r="4167" spans="1:12" s="5" customFormat="1" ht="14.1" customHeight="1" x14ac:dyDescent="0.25">
      <c r="A4167" s="104">
        <v>16</v>
      </c>
      <c r="B4167" s="192">
        <f t="shared" ref="B4167:E4167" si="2066">B4129</f>
        <v>0</v>
      </c>
      <c r="C4167" s="192">
        <f t="shared" si="2066"/>
        <v>0</v>
      </c>
      <c r="D4167" s="280">
        <f t="shared" si="2066"/>
        <v>0</v>
      </c>
      <c r="E4167" s="301">
        <f t="shared" si="2066"/>
        <v>0</v>
      </c>
      <c r="F4167" s="105"/>
      <c r="G4167" s="106"/>
      <c r="H4167" s="107">
        <f t="shared" ref="H4167:J4167" si="2067">H4129</f>
        <v>0</v>
      </c>
      <c r="I4167" s="108">
        <f t="shared" si="2067"/>
        <v>0</v>
      </c>
      <c r="J4167" s="108">
        <f t="shared" si="2067"/>
        <v>0</v>
      </c>
      <c r="K4167" s="109">
        <f t="shared" si="2037"/>
        <v>0</v>
      </c>
      <c r="L4167" s="98"/>
    </row>
    <row r="4168" spans="1:12" s="5" customFormat="1" ht="9.9499999999999993" customHeight="1" x14ac:dyDescent="0.25">
      <c r="A4168" s="81"/>
      <c r="B4168" s="215"/>
      <c r="C4168" s="215"/>
      <c r="D4168" s="281"/>
      <c r="E4168" s="303"/>
      <c r="F4168" s="110"/>
      <c r="G4168" s="111"/>
      <c r="H4168" s="112"/>
      <c r="I4168" s="113"/>
      <c r="J4168" s="113"/>
      <c r="K4168" s="114"/>
      <c r="L4168" s="98"/>
    </row>
    <row r="4169" spans="1:12" s="5" customFormat="1" ht="5.0999999999999996" customHeight="1" x14ac:dyDescent="0.25">
      <c r="A4169" s="81"/>
      <c r="B4169" s="216"/>
      <c r="C4169" s="216"/>
      <c r="D4169" s="221"/>
      <c r="E4169" s="304"/>
      <c r="F4169" s="116"/>
      <c r="G4169" s="116"/>
      <c r="H4169" s="116"/>
      <c r="I4169" s="117"/>
      <c r="J4169" s="361"/>
      <c r="K4169" s="362"/>
      <c r="L4169" s="82"/>
    </row>
    <row r="4170" spans="1:12" s="5" customFormat="1" ht="16.5" customHeight="1" x14ac:dyDescent="0.3">
      <c r="A4170" s="81"/>
      <c r="B4170" s="217"/>
      <c r="C4170" s="217"/>
      <c r="D4170" s="263"/>
      <c r="E4170" s="300"/>
      <c r="F4170" s="82"/>
      <c r="G4170" s="82"/>
      <c r="H4170" s="82"/>
      <c r="I4170" s="118" t="s">
        <v>14</v>
      </c>
      <c r="J4170" s="363">
        <f>SUM(K4152:K4167)</f>
        <v>2501250</v>
      </c>
      <c r="K4170" s="364"/>
      <c r="L4170" s="98"/>
    </row>
    <row r="4171" spans="1:12" s="5" customFormat="1" ht="5.0999999999999996" customHeight="1" x14ac:dyDescent="0.3">
      <c r="A4171" s="81"/>
      <c r="B4171" s="217"/>
      <c r="C4171" s="217"/>
      <c r="D4171" s="263"/>
      <c r="E4171" s="300"/>
      <c r="F4171" s="82"/>
      <c r="G4171" s="82"/>
      <c r="H4171" s="82"/>
      <c r="I4171" s="119"/>
      <c r="J4171" s="365"/>
      <c r="K4171" s="365"/>
      <c r="L4171" s="82"/>
    </row>
    <row r="4172" spans="1:12" s="5" customFormat="1" ht="16.5" customHeight="1" x14ac:dyDescent="0.3">
      <c r="A4172" s="81"/>
      <c r="B4172" s="217"/>
      <c r="C4172" s="217"/>
      <c r="D4172" s="263"/>
      <c r="E4172" s="300"/>
      <c r="F4172" s="82"/>
      <c r="G4172" s="82"/>
      <c r="H4172" s="82"/>
      <c r="I4172" s="118" t="s">
        <v>15</v>
      </c>
      <c r="J4172" s="120">
        <f>J4134</f>
        <v>0</v>
      </c>
      <c r="K4172" s="121">
        <f>J4170*J4172</f>
        <v>0</v>
      </c>
      <c r="L4172" s="122"/>
    </row>
    <row r="4173" spans="1:12" s="5" customFormat="1" ht="5.0999999999999996" customHeight="1" x14ac:dyDescent="0.3">
      <c r="A4173" s="81"/>
      <c r="B4173" s="217"/>
      <c r="C4173" s="217"/>
      <c r="D4173" s="263"/>
      <c r="E4173" s="300"/>
      <c r="F4173" s="82"/>
      <c r="G4173" s="82"/>
      <c r="H4173" s="82"/>
      <c r="I4173" s="119"/>
      <c r="J4173" s="362"/>
      <c r="K4173" s="362"/>
      <c r="L4173" s="82"/>
    </row>
    <row r="4174" spans="1:12" s="5" customFormat="1" ht="16.5" customHeight="1" x14ac:dyDescent="0.3">
      <c r="A4174" s="81"/>
      <c r="B4174" s="218" t="s">
        <v>16</v>
      </c>
      <c r="C4174" s="218"/>
      <c r="D4174" s="263"/>
      <c r="E4174" s="300" t="s">
        <v>17</v>
      </c>
      <c r="F4174" s="82"/>
      <c r="G4174" s="82"/>
      <c r="H4174" s="82"/>
      <c r="I4174" s="118" t="s">
        <v>27</v>
      </c>
      <c r="J4174" s="366">
        <f>((J4170/1.11)+(K4172/1.11))*11%</f>
        <v>247871.6216216216</v>
      </c>
      <c r="K4174" s="367"/>
      <c r="L4174" s="123"/>
    </row>
    <row r="4175" spans="1:12" s="5" customFormat="1" ht="5.0999999999999996" customHeight="1" x14ac:dyDescent="0.3">
      <c r="A4175" s="81"/>
      <c r="B4175" s="217"/>
      <c r="C4175" s="217"/>
      <c r="D4175" s="263"/>
      <c r="E4175" s="300"/>
      <c r="F4175" s="82"/>
      <c r="G4175" s="82"/>
      <c r="H4175" s="82"/>
      <c r="I4175" s="119"/>
      <c r="J4175" s="362"/>
      <c r="K4175" s="362"/>
      <c r="L4175" s="82"/>
    </row>
    <row r="4176" spans="1:12" s="5" customFormat="1" ht="16.5" customHeight="1" x14ac:dyDescent="0.3">
      <c r="A4176" s="81"/>
      <c r="B4176" s="219"/>
      <c r="C4176" s="247"/>
      <c r="D4176" s="263"/>
      <c r="E4176" s="300"/>
      <c r="F4176" s="82"/>
      <c r="G4176" s="82"/>
      <c r="H4176" s="82"/>
      <c r="I4176" s="118" t="s">
        <v>18</v>
      </c>
      <c r="J4176" s="124"/>
      <c r="K4176" s="125">
        <f>J4170-K4172</f>
        <v>2501250</v>
      </c>
      <c r="L4176" s="123"/>
    </row>
    <row r="4177" spans="1:12" s="5" customFormat="1" ht="7.5" customHeight="1" x14ac:dyDescent="0.25">
      <c r="A4177" s="126"/>
      <c r="B4177" s="220"/>
      <c r="C4177" s="220"/>
      <c r="D4177" s="221"/>
      <c r="E4177" s="305"/>
      <c r="F4177" s="319"/>
      <c r="G4177" s="82"/>
      <c r="H4177" s="82"/>
      <c r="I4177" s="128"/>
      <c r="J4177" s="127"/>
      <c r="K4177" s="319"/>
      <c r="L4177" s="116"/>
    </row>
    <row r="4178" spans="1:12" s="5" customFormat="1" ht="13.5" customHeight="1" x14ac:dyDescent="0.25">
      <c r="A4178" s="81"/>
      <c r="B4178" s="221" t="s">
        <v>19</v>
      </c>
      <c r="C4178" s="220"/>
      <c r="D4178" s="221"/>
      <c r="E4178" s="300"/>
      <c r="F4178" s="82"/>
      <c r="G4178" s="82"/>
      <c r="H4178" s="187"/>
      <c r="I4178" s="188" t="s">
        <v>29</v>
      </c>
      <c r="J4178" s="368" t="str">
        <f>J4140</f>
        <v>ASNI / CONDRO</v>
      </c>
      <c r="K4178" s="369"/>
      <c r="L4178" s="82"/>
    </row>
    <row r="4179" spans="1:12" s="5" customFormat="1" ht="13.5" customHeight="1" x14ac:dyDescent="0.25">
      <c r="A4179" s="126"/>
      <c r="B4179" s="222"/>
      <c r="C4179" s="248"/>
      <c r="D4179" s="221"/>
      <c r="E4179" s="300"/>
      <c r="F4179" s="82"/>
      <c r="G4179" s="82"/>
      <c r="H4179" s="187"/>
      <c r="I4179" s="189" t="s">
        <v>28</v>
      </c>
      <c r="J4179" s="368" t="str">
        <f>J4141</f>
        <v xml:space="preserve"> </v>
      </c>
      <c r="K4179" s="369"/>
      <c r="L4179" s="116"/>
    </row>
    <row r="4180" spans="1:12" s="5" customFormat="1" ht="7.5" customHeight="1" x14ac:dyDescent="0.25">
      <c r="A4180" s="126"/>
      <c r="B4180" s="222"/>
      <c r="C4180" s="248"/>
      <c r="D4180" s="221"/>
      <c r="E4180" s="300"/>
      <c r="F4180" s="82"/>
      <c r="G4180" s="82"/>
      <c r="H4180" s="187"/>
      <c r="I4180" s="189"/>
      <c r="J4180" s="191"/>
      <c r="K4180" s="191"/>
      <c r="L4180" s="116"/>
    </row>
    <row r="4181" spans="1:12" ht="7.5" customHeight="1" x14ac:dyDescent="0.25">
      <c r="A4181" s="129"/>
      <c r="B4181" s="223"/>
      <c r="C4181" s="223"/>
      <c r="D4181" s="266"/>
      <c r="E4181" s="306"/>
      <c r="F4181" s="130"/>
      <c r="G4181" s="130"/>
      <c r="H4181" s="130"/>
      <c r="I4181" s="131"/>
      <c r="J4181" s="131"/>
      <c r="K4181" s="130"/>
      <c r="L4181" s="130"/>
    </row>
    <row r="4182" spans="1:12" s="5" customFormat="1" ht="16.5" customHeight="1" x14ac:dyDescent="0.3">
      <c r="A4182" s="132"/>
      <c r="B4182" s="224" t="s">
        <v>0</v>
      </c>
      <c r="C4182" s="249"/>
      <c r="D4182" s="282" t="str">
        <f>D4144</f>
        <v>AM</v>
      </c>
      <c r="E4182" s="317">
        <f>E4106</f>
        <v>22090037</v>
      </c>
      <c r="F4182" s="133"/>
      <c r="G4182" s="134" t="s">
        <v>2</v>
      </c>
      <c r="H4182" s="370" t="str">
        <f>H4144</f>
        <v>CV TRINITY CENTRAAL</v>
      </c>
      <c r="I4182" s="370"/>
      <c r="J4182" s="370"/>
      <c r="K4182" s="371"/>
      <c r="L4182" s="135"/>
    </row>
    <row r="4183" spans="1:12" s="5" customFormat="1" ht="7.5" customHeight="1" x14ac:dyDescent="0.3">
      <c r="A4183" s="132"/>
      <c r="B4183" s="225"/>
      <c r="C4183" s="250"/>
      <c r="D4183" s="257"/>
      <c r="E4183" s="308"/>
      <c r="F4183" s="374" t="s">
        <v>3</v>
      </c>
      <c r="G4183" s="136"/>
      <c r="H4183" s="372"/>
      <c r="I4183" s="372"/>
      <c r="J4183" s="372"/>
      <c r="K4183" s="373"/>
      <c r="L4183" s="135"/>
    </row>
    <row r="4184" spans="1:12" s="5" customFormat="1" ht="16.5" customHeight="1" x14ac:dyDescent="0.3">
      <c r="A4184" s="132"/>
      <c r="B4184" s="224" t="s">
        <v>4</v>
      </c>
      <c r="C4184" s="249"/>
      <c r="D4184" s="375">
        <f>D4146</f>
        <v>44834</v>
      </c>
      <c r="E4184" s="376"/>
      <c r="F4184" s="374"/>
      <c r="G4184" s="137"/>
      <c r="H4184" s="377" t="str">
        <f>H4146</f>
        <v xml:space="preserve"> </v>
      </c>
      <c r="I4184" s="377"/>
      <c r="J4184" s="377"/>
      <c r="K4184" s="378"/>
      <c r="L4184" s="137"/>
    </row>
    <row r="4185" spans="1:12" s="5" customFormat="1" ht="7.5" customHeight="1" x14ac:dyDescent="0.3">
      <c r="A4185" s="132"/>
      <c r="B4185" s="225"/>
      <c r="C4185" s="250"/>
      <c r="D4185" s="257"/>
      <c r="E4185" s="308"/>
      <c r="F4185" s="374"/>
      <c r="G4185" s="137"/>
      <c r="H4185" s="379" t="str">
        <f>H4147</f>
        <v>PURWOKERTO</v>
      </c>
      <c r="I4185" s="379"/>
      <c r="J4185" s="379"/>
      <c r="K4185" s="380"/>
      <c r="L4185" s="138"/>
    </row>
    <row r="4186" spans="1:12" s="5" customFormat="1" ht="16.5" customHeight="1" x14ac:dyDescent="0.4">
      <c r="A4186" s="132"/>
      <c r="B4186" s="224" t="s">
        <v>5</v>
      </c>
      <c r="C4186" s="249"/>
      <c r="D4186" s="283" t="str">
        <f>D4148</f>
        <v>KO 1723</v>
      </c>
      <c r="E4186" s="307"/>
      <c r="F4186" s="139"/>
      <c r="G4186" s="140"/>
      <c r="H4186" s="381"/>
      <c r="I4186" s="381"/>
      <c r="J4186" s="381"/>
      <c r="K4186" s="382"/>
      <c r="L4186" s="138"/>
    </row>
    <row r="4187" spans="1:12" s="5" customFormat="1" ht="7.5" customHeight="1" x14ac:dyDescent="0.45">
      <c r="A4187" s="132"/>
      <c r="B4187" s="226"/>
      <c r="C4187" s="251"/>
      <c r="D4187" s="267"/>
      <c r="E4187" s="309"/>
      <c r="F4187" s="141"/>
      <c r="G4187" s="133"/>
      <c r="H4187" s="133"/>
      <c r="I4187" s="142"/>
      <c r="J4187" s="142"/>
      <c r="K4187" s="143"/>
      <c r="L4187" s="133"/>
    </row>
    <row r="4188" spans="1:12" s="5" customFormat="1" ht="14.25" thickBot="1" x14ac:dyDescent="0.3">
      <c r="A4188" s="132"/>
      <c r="B4188" s="227" t="s">
        <v>6</v>
      </c>
      <c r="C4188" s="227" t="s">
        <v>7</v>
      </c>
      <c r="D4188" s="284" t="s">
        <v>8</v>
      </c>
      <c r="E4188" s="268"/>
      <c r="F4188" s="145" t="s">
        <v>9</v>
      </c>
      <c r="G4188" s="146"/>
      <c r="H4188" s="144" t="s">
        <v>10</v>
      </c>
      <c r="I4188" s="147" t="s">
        <v>11</v>
      </c>
      <c r="J4188" s="147" t="s">
        <v>12</v>
      </c>
      <c r="K4188" s="148" t="s">
        <v>13</v>
      </c>
      <c r="L4188" s="149"/>
    </row>
    <row r="4189" spans="1:12" s="5" customFormat="1" ht="9.9499999999999993" customHeight="1" thickTop="1" x14ac:dyDescent="0.25">
      <c r="A4189" s="132"/>
      <c r="B4189" s="228"/>
      <c r="C4189" s="252"/>
      <c r="D4189" s="285"/>
      <c r="E4189" s="269"/>
      <c r="F4189" s="151"/>
      <c r="G4189" s="152"/>
      <c r="H4189" s="150"/>
      <c r="I4189" s="153"/>
      <c r="J4189" s="153"/>
      <c r="K4189" s="154"/>
      <c r="L4189" s="149"/>
    </row>
    <row r="4190" spans="1:12" s="5" customFormat="1" ht="14.1" customHeight="1" x14ac:dyDescent="0.25">
      <c r="A4190" s="155">
        <v>1</v>
      </c>
      <c r="B4190" s="193">
        <f t="shared" ref="B4190:D4190" si="2068">B4152</f>
        <v>50</v>
      </c>
      <c r="C4190" s="193" t="str">
        <f t="shared" si="2068"/>
        <v>DOS</v>
      </c>
      <c r="D4190" s="286">
        <f t="shared" si="2068"/>
        <v>1</v>
      </c>
      <c r="E4190" s="310" t="str">
        <f>E4114</f>
        <v>STIP / PENGHAPUS KENKO ERW-40SQ PUTIH</v>
      </c>
      <c r="F4190" s="156"/>
      <c r="G4190" s="157"/>
      <c r="H4190" s="158">
        <f t="shared" ref="H4190:J4190" si="2069">H4152</f>
        <v>27500</v>
      </c>
      <c r="I4190" s="159">
        <f t="shared" si="2069"/>
        <v>0.13</v>
      </c>
      <c r="J4190" s="159">
        <f t="shared" si="2069"/>
        <v>0</v>
      </c>
      <c r="K4190" s="160">
        <f t="shared" ref="K4190:K4205" si="2070">(B4190*H4190-((B4190*H4190)*I4190))-((B4190*H4190-((B4190*H4190)*I4190))*J4190)</f>
        <v>1196250</v>
      </c>
      <c r="L4190" s="149"/>
    </row>
    <row r="4191" spans="1:12" s="5" customFormat="1" ht="14.1" customHeight="1" x14ac:dyDescent="0.25">
      <c r="A4191" s="155">
        <v>2</v>
      </c>
      <c r="B4191" s="193">
        <f t="shared" ref="B4191:D4191" si="2071">B4153</f>
        <v>50</v>
      </c>
      <c r="C4191" s="193" t="str">
        <f t="shared" si="2071"/>
        <v>DOS</v>
      </c>
      <c r="D4191" s="286">
        <f t="shared" si="2071"/>
        <v>1</v>
      </c>
      <c r="E4191" s="310" t="str">
        <f t="shared" ref="E4191:E4205" si="2072">E4115</f>
        <v>STIP / PENGHAPUS KENKO ERW-20SQ PUTIH</v>
      </c>
      <c r="F4191" s="156"/>
      <c r="G4191" s="157"/>
      <c r="H4191" s="158">
        <f t="shared" ref="H4191:J4191" si="2073">H4153</f>
        <v>30000</v>
      </c>
      <c r="I4191" s="159">
        <f t="shared" si="2073"/>
        <v>0.13</v>
      </c>
      <c r="J4191" s="159">
        <f t="shared" si="2073"/>
        <v>0</v>
      </c>
      <c r="K4191" s="160">
        <f t="shared" si="2070"/>
        <v>1305000</v>
      </c>
      <c r="L4191" s="149"/>
    </row>
    <row r="4192" spans="1:12" s="5" customFormat="1" ht="14.1" customHeight="1" x14ac:dyDescent="0.25">
      <c r="A4192" s="155">
        <v>3</v>
      </c>
      <c r="B4192" s="193">
        <f t="shared" ref="B4192:D4192" si="2074">B4154</f>
        <v>0</v>
      </c>
      <c r="C4192" s="193">
        <f t="shared" si="2074"/>
        <v>0</v>
      </c>
      <c r="D4192" s="286">
        <f t="shared" si="2074"/>
        <v>0</v>
      </c>
      <c r="E4192" s="310">
        <f t="shared" si="2072"/>
        <v>0</v>
      </c>
      <c r="F4192" s="156"/>
      <c r="G4192" s="157"/>
      <c r="H4192" s="158">
        <f t="shared" ref="H4192:J4192" si="2075">H4154</f>
        <v>0</v>
      </c>
      <c r="I4192" s="159">
        <f t="shared" si="2075"/>
        <v>0</v>
      </c>
      <c r="J4192" s="159">
        <f t="shared" si="2075"/>
        <v>0</v>
      </c>
      <c r="K4192" s="160">
        <f t="shared" si="2070"/>
        <v>0</v>
      </c>
      <c r="L4192" s="149"/>
    </row>
    <row r="4193" spans="1:12" s="5" customFormat="1" ht="14.1" customHeight="1" x14ac:dyDescent="0.25">
      <c r="A4193" s="155">
        <v>4</v>
      </c>
      <c r="B4193" s="193">
        <f t="shared" ref="B4193:D4193" si="2076">B4155</f>
        <v>0</v>
      </c>
      <c r="C4193" s="193">
        <f t="shared" si="2076"/>
        <v>0</v>
      </c>
      <c r="D4193" s="286">
        <f t="shared" si="2076"/>
        <v>0</v>
      </c>
      <c r="E4193" s="310">
        <f t="shared" si="2072"/>
        <v>0</v>
      </c>
      <c r="F4193" s="156"/>
      <c r="G4193" s="157"/>
      <c r="H4193" s="158">
        <f t="shared" ref="H4193:J4193" si="2077">H4155</f>
        <v>0</v>
      </c>
      <c r="I4193" s="159">
        <f t="shared" si="2077"/>
        <v>0</v>
      </c>
      <c r="J4193" s="159">
        <f t="shared" si="2077"/>
        <v>0</v>
      </c>
      <c r="K4193" s="160">
        <f t="shared" si="2070"/>
        <v>0</v>
      </c>
      <c r="L4193" s="149"/>
    </row>
    <row r="4194" spans="1:12" s="5" customFormat="1" ht="14.1" customHeight="1" x14ac:dyDescent="0.25">
      <c r="A4194" s="155">
        <v>5</v>
      </c>
      <c r="B4194" s="193">
        <f t="shared" ref="B4194:D4194" si="2078">B4156</f>
        <v>0</v>
      </c>
      <c r="C4194" s="193">
        <f t="shared" si="2078"/>
        <v>0</v>
      </c>
      <c r="D4194" s="286">
        <f t="shared" si="2078"/>
        <v>0</v>
      </c>
      <c r="E4194" s="310">
        <f t="shared" si="2072"/>
        <v>0</v>
      </c>
      <c r="F4194" s="156"/>
      <c r="G4194" s="157"/>
      <c r="H4194" s="158">
        <f t="shared" ref="H4194:J4194" si="2079">H4156</f>
        <v>0</v>
      </c>
      <c r="I4194" s="159">
        <f t="shared" si="2079"/>
        <v>0</v>
      </c>
      <c r="J4194" s="159">
        <f t="shared" si="2079"/>
        <v>0</v>
      </c>
      <c r="K4194" s="160">
        <f t="shared" si="2070"/>
        <v>0</v>
      </c>
      <c r="L4194" s="149"/>
    </row>
    <row r="4195" spans="1:12" s="5" customFormat="1" ht="14.1" customHeight="1" x14ac:dyDescent="0.25">
      <c r="A4195" s="155">
        <v>6</v>
      </c>
      <c r="B4195" s="193">
        <f t="shared" ref="B4195:D4195" si="2080">B4157</f>
        <v>0</v>
      </c>
      <c r="C4195" s="193">
        <f t="shared" si="2080"/>
        <v>0</v>
      </c>
      <c r="D4195" s="286">
        <f t="shared" si="2080"/>
        <v>0</v>
      </c>
      <c r="E4195" s="310">
        <f t="shared" si="2072"/>
        <v>0</v>
      </c>
      <c r="F4195" s="156"/>
      <c r="G4195" s="157"/>
      <c r="H4195" s="158">
        <f t="shared" ref="H4195:J4195" si="2081">H4157</f>
        <v>0</v>
      </c>
      <c r="I4195" s="159">
        <f t="shared" si="2081"/>
        <v>0</v>
      </c>
      <c r="J4195" s="159">
        <f t="shared" si="2081"/>
        <v>0</v>
      </c>
      <c r="K4195" s="160">
        <f t="shared" si="2070"/>
        <v>0</v>
      </c>
      <c r="L4195" s="149"/>
    </row>
    <row r="4196" spans="1:12" s="5" customFormat="1" ht="14.1" customHeight="1" x14ac:dyDescent="0.25">
      <c r="A4196" s="155">
        <v>7</v>
      </c>
      <c r="B4196" s="193">
        <f t="shared" ref="B4196:D4196" si="2082">B4158</f>
        <v>0</v>
      </c>
      <c r="C4196" s="193">
        <f t="shared" si="2082"/>
        <v>0</v>
      </c>
      <c r="D4196" s="286">
        <f t="shared" si="2082"/>
        <v>0</v>
      </c>
      <c r="E4196" s="310">
        <f t="shared" si="2072"/>
        <v>0</v>
      </c>
      <c r="F4196" s="156"/>
      <c r="G4196" s="157"/>
      <c r="H4196" s="158">
        <f t="shared" ref="H4196:J4196" si="2083">H4158</f>
        <v>0</v>
      </c>
      <c r="I4196" s="159">
        <f t="shared" si="2083"/>
        <v>0</v>
      </c>
      <c r="J4196" s="159">
        <f t="shared" si="2083"/>
        <v>0</v>
      </c>
      <c r="K4196" s="160">
        <f t="shared" si="2070"/>
        <v>0</v>
      </c>
      <c r="L4196" s="149"/>
    </row>
    <row r="4197" spans="1:12" s="5" customFormat="1" ht="14.1" customHeight="1" x14ac:dyDescent="0.25">
      <c r="A4197" s="155">
        <v>8</v>
      </c>
      <c r="B4197" s="193">
        <f t="shared" ref="B4197:D4197" si="2084">B4159</f>
        <v>0</v>
      </c>
      <c r="C4197" s="193">
        <f t="shared" si="2084"/>
        <v>0</v>
      </c>
      <c r="D4197" s="286">
        <f t="shared" si="2084"/>
        <v>0</v>
      </c>
      <c r="E4197" s="310">
        <f t="shared" si="2072"/>
        <v>0</v>
      </c>
      <c r="F4197" s="156"/>
      <c r="G4197" s="157"/>
      <c r="H4197" s="158">
        <f t="shared" ref="H4197:J4197" si="2085">H4159</f>
        <v>0</v>
      </c>
      <c r="I4197" s="159">
        <f t="shared" si="2085"/>
        <v>0</v>
      </c>
      <c r="J4197" s="159">
        <f t="shared" si="2085"/>
        <v>0</v>
      </c>
      <c r="K4197" s="160">
        <f t="shared" si="2070"/>
        <v>0</v>
      </c>
      <c r="L4197" s="149"/>
    </row>
    <row r="4198" spans="1:12" s="5" customFormat="1" ht="14.1" customHeight="1" x14ac:dyDescent="0.25">
      <c r="A4198" s="155">
        <v>9</v>
      </c>
      <c r="B4198" s="193">
        <f t="shared" ref="B4198:D4198" si="2086">B4160</f>
        <v>0</v>
      </c>
      <c r="C4198" s="193">
        <f t="shared" si="2086"/>
        <v>0</v>
      </c>
      <c r="D4198" s="286">
        <f t="shared" si="2086"/>
        <v>0</v>
      </c>
      <c r="E4198" s="310">
        <f t="shared" si="2072"/>
        <v>0</v>
      </c>
      <c r="F4198" s="156"/>
      <c r="G4198" s="157"/>
      <c r="H4198" s="158">
        <f t="shared" ref="H4198:J4198" si="2087">H4160</f>
        <v>0</v>
      </c>
      <c r="I4198" s="159">
        <f t="shared" si="2087"/>
        <v>0</v>
      </c>
      <c r="J4198" s="159">
        <f t="shared" si="2087"/>
        <v>0</v>
      </c>
      <c r="K4198" s="160">
        <f t="shared" si="2070"/>
        <v>0</v>
      </c>
      <c r="L4198" s="149"/>
    </row>
    <row r="4199" spans="1:12" s="5" customFormat="1" ht="14.1" customHeight="1" x14ac:dyDescent="0.25">
      <c r="A4199" s="155">
        <v>10</v>
      </c>
      <c r="B4199" s="193">
        <f t="shared" ref="B4199:D4199" si="2088">B4161</f>
        <v>0</v>
      </c>
      <c r="C4199" s="193">
        <f t="shared" si="2088"/>
        <v>0</v>
      </c>
      <c r="D4199" s="286">
        <f t="shared" si="2088"/>
        <v>0</v>
      </c>
      <c r="E4199" s="310">
        <f t="shared" si="2072"/>
        <v>0</v>
      </c>
      <c r="F4199" s="156"/>
      <c r="G4199" s="157"/>
      <c r="H4199" s="158">
        <f t="shared" ref="H4199:J4199" si="2089">H4161</f>
        <v>0</v>
      </c>
      <c r="I4199" s="159">
        <f t="shared" si="2089"/>
        <v>0</v>
      </c>
      <c r="J4199" s="159">
        <f t="shared" si="2089"/>
        <v>0</v>
      </c>
      <c r="K4199" s="160">
        <f t="shared" si="2070"/>
        <v>0</v>
      </c>
      <c r="L4199" s="149"/>
    </row>
    <row r="4200" spans="1:12" s="5" customFormat="1" ht="14.1" customHeight="1" x14ac:dyDescent="0.25">
      <c r="A4200" s="155">
        <v>11</v>
      </c>
      <c r="B4200" s="193">
        <f t="shared" ref="B4200:D4200" si="2090">B4162</f>
        <v>0</v>
      </c>
      <c r="C4200" s="193">
        <f t="shared" si="2090"/>
        <v>0</v>
      </c>
      <c r="D4200" s="286">
        <f t="shared" si="2090"/>
        <v>0</v>
      </c>
      <c r="E4200" s="310">
        <f t="shared" si="2072"/>
        <v>0</v>
      </c>
      <c r="F4200" s="156"/>
      <c r="G4200" s="157"/>
      <c r="H4200" s="158">
        <f t="shared" ref="H4200:J4200" si="2091">H4162</f>
        <v>0</v>
      </c>
      <c r="I4200" s="159">
        <f t="shared" si="2091"/>
        <v>0</v>
      </c>
      <c r="J4200" s="159">
        <f t="shared" si="2091"/>
        <v>0</v>
      </c>
      <c r="K4200" s="160">
        <f t="shared" si="2070"/>
        <v>0</v>
      </c>
      <c r="L4200" s="149"/>
    </row>
    <row r="4201" spans="1:12" s="5" customFormat="1" ht="14.1" customHeight="1" x14ac:dyDescent="0.25">
      <c r="A4201" s="155">
        <v>12</v>
      </c>
      <c r="B4201" s="193">
        <f t="shared" ref="B4201:D4201" si="2092">B4163</f>
        <v>0</v>
      </c>
      <c r="C4201" s="193">
        <f t="shared" si="2092"/>
        <v>0</v>
      </c>
      <c r="D4201" s="286">
        <f t="shared" si="2092"/>
        <v>0</v>
      </c>
      <c r="E4201" s="310">
        <f t="shared" si="2072"/>
        <v>0</v>
      </c>
      <c r="F4201" s="156"/>
      <c r="G4201" s="157"/>
      <c r="H4201" s="158">
        <f t="shared" ref="H4201:J4201" si="2093">H4163</f>
        <v>0</v>
      </c>
      <c r="I4201" s="159">
        <f t="shared" si="2093"/>
        <v>0</v>
      </c>
      <c r="J4201" s="159">
        <f t="shared" si="2093"/>
        <v>0</v>
      </c>
      <c r="K4201" s="160">
        <f t="shared" si="2070"/>
        <v>0</v>
      </c>
      <c r="L4201" s="149"/>
    </row>
    <row r="4202" spans="1:12" s="5" customFormat="1" ht="14.1" customHeight="1" x14ac:dyDescent="0.25">
      <c r="A4202" s="155">
        <v>13</v>
      </c>
      <c r="B4202" s="193">
        <f t="shared" ref="B4202:D4202" si="2094">B4164</f>
        <v>0</v>
      </c>
      <c r="C4202" s="193">
        <f t="shared" si="2094"/>
        <v>0</v>
      </c>
      <c r="D4202" s="286">
        <f t="shared" si="2094"/>
        <v>0</v>
      </c>
      <c r="E4202" s="310">
        <f t="shared" si="2072"/>
        <v>0</v>
      </c>
      <c r="F4202" s="156"/>
      <c r="G4202" s="157"/>
      <c r="H4202" s="158">
        <f t="shared" ref="H4202:J4202" si="2095">H4164</f>
        <v>0</v>
      </c>
      <c r="I4202" s="159">
        <f t="shared" si="2095"/>
        <v>0</v>
      </c>
      <c r="J4202" s="159">
        <f t="shared" si="2095"/>
        <v>0</v>
      </c>
      <c r="K4202" s="160">
        <f t="shared" si="2070"/>
        <v>0</v>
      </c>
      <c r="L4202" s="149"/>
    </row>
    <row r="4203" spans="1:12" s="5" customFormat="1" ht="14.1" customHeight="1" x14ac:dyDescent="0.25">
      <c r="A4203" s="155">
        <v>14</v>
      </c>
      <c r="B4203" s="193">
        <f t="shared" ref="B4203:D4203" si="2096">B4165</f>
        <v>0</v>
      </c>
      <c r="C4203" s="193">
        <f t="shared" si="2096"/>
        <v>0</v>
      </c>
      <c r="D4203" s="286">
        <f t="shared" si="2096"/>
        <v>0</v>
      </c>
      <c r="E4203" s="310">
        <f t="shared" si="2072"/>
        <v>0</v>
      </c>
      <c r="F4203" s="156"/>
      <c r="G4203" s="157"/>
      <c r="H4203" s="158">
        <f t="shared" ref="H4203:J4203" si="2097">H4165</f>
        <v>0</v>
      </c>
      <c r="I4203" s="159">
        <f t="shared" si="2097"/>
        <v>0</v>
      </c>
      <c r="J4203" s="159">
        <f t="shared" si="2097"/>
        <v>0</v>
      </c>
      <c r="K4203" s="160">
        <f t="shared" si="2070"/>
        <v>0</v>
      </c>
      <c r="L4203" s="149"/>
    </row>
    <row r="4204" spans="1:12" s="5" customFormat="1" ht="14.1" customHeight="1" x14ac:dyDescent="0.25">
      <c r="A4204" s="155">
        <v>15</v>
      </c>
      <c r="B4204" s="193">
        <f t="shared" ref="B4204:D4204" si="2098">B4166</f>
        <v>0</v>
      </c>
      <c r="C4204" s="193">
        <f t="shared" si="2098"/>
        <v>0</v>
      </c>
      <c r="D4204" s="286">
        <f t="shared" si="2098"/>
        <v>0</v>
      </c>
      <c r="E4204" s="310">
        <f t="shared" si="2072"/>
        <v>0</v>
      </c>
      <c r="F4204" s="156"/>
      <c r="G4204" s="157"/>
      <c r="H4204" s="158">
        <f t="shared" ref="H4204:J4204" si="2099">H4166</f>
        <v>0</v>
      </c>
      <c r="I4204" s="159">
        <f t="shared" si="2099"/>
        <v>0</v>
      </c>
      <c r="J4204" s="159">
        <f t="shared" si="2099"/>
        <v>0</v>
      </c>
      <c r="K4204" s="160">
        <f t="shared" si="2070"/>
        <v>0</v>
      </c>
      <c r="L4204" s="149"/>
    </row>
    <row r="4205" spans="1:12" s="5" customFormat="1" ht="14.1" customHeight="1" x14ac:dyDescent="0.25">
      <c r="A4205" s="155">
        <v>16</v>
      </c>
      <c r="B4205" s="193">
        <f t="shared" ref="B4205:D4205" si="2100">B4167</f>
        <v>0</v>
      </c>
      <c r="C4205" s="193">
        <f t="shared" si="2100"/>
        <v>0</v>
      </c>
      <c r="D4205" s="286">
        <f t="shared" si="2100"/>
        <v>0</v>
      </c>
      <c r="E4205" s="310">
        <f t="shared" si="2072"/>
        <v>0</v>
      </c>
      <c r="F4205" s="156"/>
      <c r="G4205" s="157"/>
      <c r="H4205" s="158">
        <f t="shared" ref="H4205:J4205" si="2101">H4167</f>
        <v>0</v>
      </c>
      <c r="I4205" s="159">
        <f t="shared" si="2101"/>
        <v>0</v>
      </c>
      <c r="J4205" s="159">
        <f t="shared" si="2101"/>
        <v>0</v>
      </c>
      <c r="K4205" s="160">
        <f t="shared" si="2070"/>
        <v>0</v>
      </c>
      <c r="L4205" s="149"/>
    </row>
    <row r="4206" spans="1:12" s="5" customFormat="1" ht="9.9499999999999993" customHeight="1" x14ac:dyDescent="0.25">
      <c r="A4206" s="132"/>
      <c r="B4206" s="229"/>
      <c r="C4206" s="229"/>
      <c r="D4206" s="287"/>
      <c r="E4206" s="312"/>
      <c r="F4206" s="161"/>
      <c r="G4206" s="162"/>
      <c r="H4206" s="163"/>
      <c r="I4206" s="164"/>
      <c r="J4206" s="164"/>
      <c r="K4206" s="165"/>
      <c r="L4206" s="149"/>
    </row>
    <row r="4207" spans="1:12" s="5" customFormat="1" ht="5.0999999999999996" customHeight="1" x14ac:dyDescent="0.25">
      <c r="A4207" s="132"/>
      <c r="B4207" s="230"/>
      <c r="C4207" s="230"/>
      <c r="D4207" s="235"/>
      <c r="E4207" s="313"/>
      <c r="F4207" s="167"/>
      <c r="G4207" s="167"/>
      <c r="H4207" s="167"/>
      <c r="I4207" s="168"/>
      <c r="J4207" s="383"/>
      <c r="K4207" s="358"/>
      <c r="L4207" s="133"/>
    </row>
    <row r="4208" spans="1:12" s="5" customFormat="1" ht="16.5" customHeight="1" x14ac:dyDescent="0.3">
      <c r="A4208" s="132"/>
      <c r="B4208" s="231"/>
      <c r="C4208" s="231"/>
      <c r="D4208" s="267"/>
      <c r="E4208" s="309"/>
      <c r="F4208" s="133"/>
      <c r="G4208" s="133"/>
      <c r="H4208" s="133"/>
      <c r="I4208" s="169" t="s">
        <v>14</v>
      </c>
      <c r="J4208" s="384">
        <f>SUM(K4190:K4205)</f>
        <v>2501250</v>
      </c>
      <c r="K4208" s="385"/>
      <c r="L4208" s="149"/>
    </row>
    <row r="4209" spans="1:12" s="5" customFormat="1" ht="5.0999999999999996" customHeight="1" x14ac:dyDescent="0.3">
      <c r="A4209" s="132"/>
      <c r="B4209" s="231"/>
      <c r="C4209" s="231"/>
      <c r="D4209" s="267"/>
      <c r="E4209" s="309"/>
      <c r="F4209" s="133"/>
      <c r="G4209" s="133"/>
      <c r="H4209" s="133"/>
      <c r="I4209" s="170"/>
      <c r="J4209" s="386"/>
      <c r="K4209" s="386"/>
      <c r="L4209" s="133"/>
    </row>
    <row r="4210" spans="1:12" s="5" customFormat="1" ht="16.5" customHeight="1" x14ac:dyDescent="0.3">
      <c r="A4210" s="132"/>
      <c r="B4210" s="231"/>
      <c r="C4210" s="231"/>
      <c r="D4210" s="267"/>
      <c r="E4210" s="309"/>
      <c r="F4210" s="133"/>
      <c r="G4210" s="133"/>
      <c r="H4210" s="133"/>
      <c r="I4210" s="169" t="s">
        <v>15</v>
      </c>
      <c r="J4210" s="171">
        <f>J4172</f>
        <v>0</v>
      </c>
      <c r="K4210" s="172">
        <f>J4208*J4210</f>
        <v>0</v>
      </c>
      <c r="L4210" s="173"/>
    </row>
    <row r="4211" spans="1:12" s="5" customFormat="1" ht="5.0999999999999996" customHeight="1" x14ac:dyDescent="0.3">
      <c r="A4211" s="132"/>
      <c r="B4211" s="231"/>
      <c r="C4211" s="231"/>
      <c r="D4211" s="267"/>
      <c r="E4211" s="309"/>
      <c r="F4211" s="133"/>
      <c r="G4211" s="133"/>
      <c r="H4211" s="133"/>
      <c r="I4211" s="170"/>
      <c r="J4211" s="358"/>
      <c r="K4211" s="358"/>
      <c r="L4211" s="133"/>
    </row>
    <row r="4212" spans="1:12" s="5" customFormat="1" ht="16.5" customHeight="1" x14ac:dyDescent="0.3">
      <c r="A4212" s="132"/>
      <c r="B4212" s="232" t="s">
        <v>16</v>
      </c>
      <c r="C4212" s="232"/>
      <c r="D4212" s="267"/>
      <c r="E4212" s="309" t="s">
        <v>17</v>
      </c>
      <c r="F4212" s="133"/>
      <c r="G4212" s="133"/>
      <c r="H4212" s="133"/>
      <c r="I4212" s="169" t="s">
        <v>27</v>
      </c>
      <c r="J4212" s="356">
        <f>((J4208/1.11)+(K4210/1.11))*11%</f>
        <v>247871.6216216216</v>
      </c>
      <c r="K4212" s="357"/>
      <c r="L4212" s="174"/>
    </row>
    <row r="4213" spans="1:12" s="5" customFormat="1" ht="5.0999999999999996" customHeight="1" x14ac:dyDescent="0.3">
      <c r="A4213" s="132"/>
      <c r="B4213" s="231"/>
      <c r="C4213" s="231"/>
      <c r="D4213" s="267"/>
      <c r="E4213" s="309"/>
      <c r="F4213" s="133"/>
      <c r="G4213" s="133"/>
      <c r="H4213" s="133"/>
      <c r="I4213" s="170"/>
      <c r="J4213" s="358"/>
      <c r="K4213" s="358"/>
      <c r="L4213" s="133"/>
    </row>
    <row r="4214" spans="1:12" s="5" customFormat="1" ht="16.5" customHeight="1" x14ac:dyDescent="0.3">
      <c r="A4214" s="132"/>
      <c r="B4214" s="233"/>
      <c r="C4214" s="253"/>
      <c r="D4214" s="267"/>
      <c r="E4214" s="309"/>
      <c r="F4214" s="133"/>
      <c r="G4214" s="133"/>
      <c r="H4214" s="133"/>
      <c r="I4214" s="169" t="s">
        <v>18</v>
      </c>
      <c r="J4214" s="175"/>
      <c r="K4214" s="176">
        <f>J4208-K4210</f>
        <v>2501250</v>
      </c>
      <c r="L4214" s="174"/>
    </row>
    <row r="4215" spans="1:12" s="5" customFormat="1" ht="7.5" customHeight="1" x14ac:dyDescent="0.25">
      <c r="A4215" s="177"/>
      <c r="B4215" s="234"/>
      <c r="C4215" s="234"/>
      <c r="D4215" s="235"/>
      <c r="E4215" s="314"/>
      <c r="F4215" s="318"/>
      <c r="G4215" s="133"/>
      <c r="H4215" s="133"/>
      <c r="I4215" s="179"/>
      <c r="J4215" s="178"/>
      <c r="K4215" s="318"/>
      <c r="L4215" s="167"/>
    </row>
    <row r="4216" spans="1:12" s="5" customFormat="1" ht="13.5" customHeight="1" x14ac:dyDescent="0.25">
      <c r="A4216" s="132"/>
      <c r="B4216" s="235" t="s">
        <v>19</v>
      </c>
      <c r="C4216" s="234"/>
      <c r="D4216" s="235"/>
      <c r="E4216" s="309"/>
      <c r="F4216" s="133"/>
      <c r="G4216" s="133"/>
      <c r="H4216" s="184"/>
      <c r="I4216" s="185" t="s">
        <v>29</v>
      </c>
      <c r="J4216" s="359" t="str">
        <f>J4178</f>
        <v>ASNI / CONDRO</v>
      </c>
      <c r="K4216" s="360"/>
      <c r="L4216" s="133"/>
    </row>
    <row r="4217" spans="1:12" s="5" customFormat="1" ht="13.5" customHeight="1" x14ac:dyDescent="0.25">
      <c r="A4217" s="177"/>
      <c r="B4217" s="236"/>
      <c r="C4217" s="254"/>
      <c r="D4217" s="235"/>
      <c r="E4217" s="309"/>
      <c r="F4217" s="133"/>
      <c r="G4217" s="133"/>
      <c r="H4217" s="184"/>
      <c r="I4217" s="186" t="s">
        <v>28</v>
      </c>
      <c r="J4217" s="359" t="str">
        <f>J4179</f>
        <v xml:space="preserve"> </v>
      </c>
      <c r="K4217" s="360"/>
      <c r="L4217" s="167"/>
    </row>
    <row r="4218" spans="1:12" s="5" customFormat="1" ht="7.5" customHeight="1" x14ac:dyDescent="0.25">
      <c r="A4218" s="177"/>
      <c r="B4218" s="236"/>
      <c r="C4218" s="254"/>
      <c r="D4218" s="235"/>
      <c r="E4218" s="309"/>
      <c r="F4218" s="133"/>
      <c r="G4218" s="133"/>
      <c r="H4218" s="184"/>
      <c r="I4218" s="186"/>
      <c r="J4218" s="190"/>
      <c r="K4218" s="190"/>
      <c r="L4218" s="167"/>
    </row>
    <row r="4219" spans="1:12" ht="7.5" customHeight="1" x14ac:dyDescent="0.25">
      <c r="A4219" s="1"/>
      <c r="I4219" s="3"/>
      <c r="J4219" s="3"/>
    </row>
    <row r="4220" spans="1:12" s="5" customFormat="1" ht="16.5" customHeight="1" x14ac:dyDescent="0.3">
      <c r="A4220" s="4"/>
      <c r="B4220" s="195" t="s">
        <v>0</v>
      </c>
      <c r="C4220" s="237"/>
      <c r="D4220" s="270" t="s">
        <v>1</v>
      </c>
      <c r="E4220" s="315">
        <f>E4106+1</f>
        <v>22090038</v>
      </c>
      <c r="G4220" s="6" t="s">
        <v>2</v>
      </c>
      <c r="H4220" s="387" t="s">
        <v>30</v>
      </c>
      <c r="I4220" s="387"/>
      <c r="J4220" s="387"/>
      <c r="K4220" s="388"/>
      <c r="L4220" s="7"/>
    </row>
    <row r="4221" spans="1:12" s="5" customFormat="1" ht="7.5" customHeight="1" x14ac:dyDescent="0.3">
      <c r="A4221" s="4"/>
      <c r="B4221" s="196"/>
      <c r="C4221" s="238"/>
      <c r="D4221" s="255"/>
      <c r="E4221" s="290"/>
      <c r="F4221" s="391" t="s">
        <v>3</v>
      </c>
      <c r="G4221" s="8"/>
      <c r="H4221" s="389"/>
      <c r="I4221" s="389"/>
      <c r="J4221" s="389"/>
      <c r="K4221" s="390"/>
      <c r="L4221" s="7"/>
    </row>
    <row r="4222" spans="1:12" s="5" customFormat="1" ht="16.5" customHeight="1" x14ac:dyDescent="0.3">
      <c r="A4222" s="4"/>
      <c r="B4222" s="195" t="s">
        <v>4</v>
      </c>
      <c r="C4222" s="237"/>
      <c r="D4222" s="392">
        <v>44834</v>
      </c>
      <c r="E4222" s="393"/>
      <c r="F4222" s="391"/>
      <c r="G4222" s="9"/>
      <c r="H4222" s="394" t="s">
        <v>31</v>
      </c>
      <c r="I4222" s="394"/>
      <c r="J4222" s="394"/>
      <c r="K4222" s="395"/>
      <c r="L4222" s="9"/>
    </row>
    <row r="4223" spans="1:12" s="5" customFormat="1" ht="7.5" customHeight="1" x14ac:dyDescent="0.3">
      <c r="A4223" s="4"/>
      <c r="B4223" s="196"/>
      <c r="C4223" s="238"/>
      <c r="D4223" s="255"/>
      <c r="E4223" s="290"/>
      <c r="F4223" s="391"/>
      <c r="G4223" s="9"/>
      <c r="H4223" s="396" t="s">
        <v>32</v>
      </c>
      <c r="I4223" s="396"/>
      <c r="J4223" s="396"/>
      <c r="K4223" s="397"/>
      <c r="L4223" s="10"/>
    </row>
    <row r="4224" spans="1:12" s="5" customFormat="1" ht="16.5" customHeight="1" x14ac:dyDescent="0.4">
      <c r="A4224" s="4"/>
      <c r="B4224" s="195" t="s">
        <v>5</v>
      </c>
      <c r="C4224" s="237"/>
      <c r="D4224" s="271" t="s">
        <v>193</v>
      </c>
      <c r="E4224" s="289"/>
      <c r="F4224" s="11"/>
      <c r="G4224" s="12"/>
      <c r="H4224" s="398"/>
      <c r="I4224" s="398"/>
      <c r="J4224" s="398"/>
      <c r="K4224" s="399"/>
      <c r="L4224" s="10"/>
    </row>
    <row r="4225" spans="1:12" s="5" customFormat="1" ht="7.5" customHeight="1" x14ac:dyDescent="0.45">
      <c r="A4225" s="4"/>
      <c r="B4225" s="197"/>
      <c r="C4225" s="239"/>
      <c r="D4225" s="259"/>
      <c r="E4225" s="291"/>
      <c r="F4225" s="13"/>
      <c r="I4225" s="14"/>
      <c r="J4225" s="14"/>
      <c r="K4225" s="15"/>
    </row>
    <row r="4226" spans="1:12" s="5" customFormat="1" ht="14.25" thickBot="1" x14ac:dyDescent="0.3">
      <c r="A4226" s="4"/>
      <c r="B4226" s="198" t="s">
        <v>6</v>
      </c>
      <c r="C4226" s="198" t="s">
        <v>7</v>
      </c>
      <c r="D4226" s="272" t="s">
        <v>8</v>
      </c>
      <c r="E4226" s="260"/>
      <c r="F4226" s="17" t="s">
        <v>9</v>
      </c>
      <c r="G4226" s="18"/>
      <c r="H4226" s="16" t="s">
        <v>10</v>
      </c>
      <c r="I4226" s="19" t="s">
        <v>11</v>
      </c>
      <c r="J4226" s="19" t="s">
        <v>12</v>
      </c>
      <c r="K4226" s="20" t="s">
        <v>13</v>
      </c>
      <c r="L4226" s="21"/>
    </row>
    <row r="4227" spans="1:12" s="5" customFormat="1" ht="9.9499999999999993" customHeight="1" thickTop="1" x14ac:dyDescent="0.25">
      <c r="A4227" s="4"/>
      <c r="B4227" s="199"/>
      <c r="C4227" s="240"/>
      <c r="D4227" s="273"/>
      <c r="E4227" s="261"/>
      <c r="F4227" s="23"/>
      <c r="G4227" s="24"/>
      <c r="H4227" s="22"/>
      <c r="I4227" s="25"/>
      <c r="J4227" s="25"/>
      <c r="K4227" s="26"/>
      <c r="L4227" s="21"/>
    </row>
    <row r="4228" spans="1:12" s="5" customFormat="1" ht="14.1" customHeight="1" x14ac:dyDescent="0.25">
      <c r="A4228" s="27">
        <v>1</v>
      </c>
      <c r="B4228" s="200">
        <v>50</v>
      </c>
      <c r="C4228" s="200" t="s">
        <v>191</v>
      </c>
      <c r="D4228" s="274">
        <v>1</v>
      </c>
      <c r="E4228" s="292" t="s">
        <v>185</v>
      </c>
      <c r="F4228" s="28"/>
      <c r="G4228" s="29"/>
      <c r="H4228" s="30">
        <v>27500</v>
      </c>
      <c r="I4228" s="31">
        <v>0.13500000000000001</v>
      </c>
      <c r="J4228" s="31"/>
      <c r="K4228" s="32">
        <f t="shared" ref="K4228:K4243" si="2102">(B4228*H4228-((B4228*H4228)*I4228))-((B4228*H4228-((B4228*H4228)*I4228))*J4228)</f>
        <v>1189375</v>
      </c>
      <c r="L4228" s="21"/>
    </row>
    <row r="4229" spans="1:12" s="5" customFormat="1" ht="14.1" customHeight="1" x14ac:dyDescent="0.25">
      <c r="A4229" s="27">
        <v>2</v>
      </c>
      <c r="B4229" s="200">
        <v>72</v>
      </c>
      <c r="C4229" s="200" t="s">
        <v>43</v>
      </c>
      <c r="D4229" s="274">
        <v>1</v>
      </c>
      <c r="E4229" s="292" t="s">
        <v>157</v>
      </c>
      <c r="F4229" s="28"/>
      <c r="G4229" s="29"/>
      <c r="H4229" s="30">
        <v>23000</v>
      </c>
      <c r="I4229" s="31">
        <v>0.13500000000000001</v>
      </c>
      <c r="J4229" s="31"/>
      <c r="K4229" s="32">
        <f t="shared" si="2102"/>
        <v>1432440</v>
      </c>
      <c r="L4229" s="21"/>
    </row>
    <row r="4230" spans="1:12" s="5" customFormat="1" ht="14.1" customHeight="1" x14ac:dyDescent="0.25">
      <c r="A4230" s="27">
        <v>3</v>
      </c>
      <c r="B4230" s="200"/>
      <c r="C4230" s="200"/>
      <c r="D4230" s="274"/>
      <c r="E4230" s="292"/>
      <c r="F4230" s="28"/>
      <c r="G4230" s="29"/>
      <c r="H4230" s="30"/>
      <c r="I4230" s="31"/>
      <c r="J4230" s="31"/>
      <c r="K4230" s="32">
        <f t="shared" si="2102"/>
        <v>0</v>
      </c>
      <c r="L4230" s="21"/>
    </row>
    <row r="4231" spans="1:12" s="5" customFormat="1" ht="14.1" customHeight="1" x14ac:dyDescent="0.25">
      <c r="A4231" s="27">
        <v>4</v>
      </c>
      <c r="B4231" s="200"/>
      <c r="C4231" s="200"/>
      <c r="D4231" s="274"/>
      <c r="E4231" s="292"/>
      <c r="F4231" s="28"/>
      <c r="G4231" s="29"/>
      <c r="H4231" s="30"/>
      <c r="I4231" s="31"/>
      <c r="J4231" s="31"/>
      <c r="K4231" s="32">
        <f t="shared" si="2102"/>
        <v>0</v>
      </c>
      <c r="L4231" s="21"/>
    </row>
    <row r="4232" spans="1:12" s="5" customFormat="1" ht="14.1" customHeight="1" x14ac:dyDescent="0.25">
      <c r="A4232" s="27">
        <v>5</v>
      </c>
      <c r="B4232" s="200"/>
      <c r="C4232" s="200"/>
      <c r="D4232" s="274"/>
      <c r="E4232" s="292"/>
      <c r="F4232" s="28"/>
      <c r="G4232" s="29"/>
      <c r="H4232" s="30"/>
      <c r="I4232" s="31"/>
      <c r="J4232" s="31"/>
      <c r="K4232" s="32">
        <f t="shared" si="2102"/>
        <v>0</v>
      </c>
      <c r="L4232" s="21"/>
    </row>
    <row r="4233" spans="1:12" s="5" customFormat="1" ht="14.1" customHeight="1" x14ac:dyDescent="0.25">
      <c r="A4233" s="27">
        <v>6</v>
      </c>
      <c r="B4233" s="200"/>
      <c r="C4233" s="200"/>
      <c r="D4233" s="274"/>
      <c r="E4233" s="292"/>
      <c r="F4233" s="28"/>
      <c r="G4233" s="29"/>
      <c r="H4233" s="30"/>
      <c r="I4233" s="31"/>
      <c r="J4233" s="31"/>
      <c r="K4233" s="32">
        <f t="shared" si="2102"/>
        <v>0</v>
      </c>
      <c r="L4233" s="21"/>
    </row>
    <row r="4234" spans="1:12" s="5" customFormat="1" ht="14.1" customHeight="1" x14ac:dyDescent="0.25">
      <c r="A4234" s="27">
        <v>7</v>
      </c>
      <c r="B4234" s="200"/>
      <c r="C4234" s="200"/>
      <c r="D4234" s="274"/>
      <c r="E4234" s="292"/>
      <c r="F4234" s="28"/>
      <c r="G4234" s="29"/>
      <c r="H4234" s="30"/>
      <c r="I4234" s="31"/>
      <c r="J4234" s="31"/>
      <c r="K4234" s="32">
        <f t="shared" si="2102"/>
        <v>0</v>
      </c>
      <c r="L4234" s="21"/>
    </row>
    <row r="4235" spans="1:12" s="5" customFormat="1" ht="14.1" customHeight="1" x14ac:dyDescent="0.25">
      <c r="A4235" s="27">
        <v>8</v>
      </c>
      <c r="B4235" s="200"/>
      <c r="C4235" s="200"/>
      <c r="D4235" s="274"/>
      <c r="E4235" s="293"/>
      <c r="F4235" s="28"/>
      <c r="G4235" s="29"/>
      <c r="H4235" s="30"/>
      <c r="I4235" s="31"/>
      <c r="J4235" s="31"/>
      <c r="K4235" s="32">
        <f t="shared" si="2102"/>
        <v>0</v>
      </c>
      <c r="L4235" s="21"/>
    </row>
    <row r="4236" spans="1:12" s="5" customFormat="1" ht="14.1" customHeight="1" x14ac:dyDescent="0.25">
      <c r="A4236" s="27">
        <v>9</v>
      </c>
      <c r="B4236" s="200"/>
      <c r="C4236" s="200"/>
      <c r="D4236" s="274"/>
      <c r="E4236" s="292"/>
      <c r="F4236" s="28"/>
      <c r="G4236" s="29"/>
      <c r="H4236" s="30"/>
      <c r="I4236" s="31"/>
      <c r="J4236" s="31"/>
      <c r="K4236" s="32">
        <f t="shared" si="2102"/>
        <v>0</v>
      </c>
      <c r="L4236" s="21"/>
    </row>
    <row r="4237" spans="1:12" s="5" customFormat="1" ht="14.1" customHeight="1" x14ac:dyDescent="0.25">
      <c r="A4237" s="27">
        <v>10</v>
      </c>
      <c r="B4237" s="200"/>
      <c r="C4237" s="200"/>
      <c r="D4237" s="274"/>
      <c r="E4237" s="292"/>
      <c r="F4237" s="28"/>
      <c r="G4237" s="29"/>
      <c r="H4237" s="30"/>
      <c r="I4237" s="31"/>
      <c r="J4237" s="31"/>
      <c r="K4237" s="32">
        <f t="shared" si="2102"/>
        <v>0</v>
      </c>
      <c r="L4237" s="21"/>
    </row>
    <row r="4238" spans="1:12" s="5" customFormat="1" ht="14.1" customHeight="1" x14ac:dyDescent="0.25">
      <c r="A4238" s="27">
        <v>11</v>
      </c>
      <c r="B4238" s="200"/>
      <c r="C4238" s="200"/>
      <c r="D4238" s="274"/>
      <c r="E4238" s="292"/>
      <c r="F4238" s="28"/>
      <c r="G4238" s="29"/>
      <c r="H4238" s="30"/>
      <c r="I4238" s="31"/>
      <c r="J4238" s="31"/>
      <c r="K4238" s="32">
        <f t="shared" si="2102"/>
        <v>0</v>
      </c>
      <c r="L4238" s="21"/>
    </row>
    <row r="4239" spans="1:12" s="5" customFormat="1" ht="14.1" customHeight="1" x14ac:dyDescent="0.25">
      <c r="A4239" s="27">
        <v>12</v>
      </c>
      <c r="B4239" s="200"/>
      <c r="C4239" s="200"/>
      <c r="D4239" s="274"/>
      <c r="E4239" s="292"/>
      <c r="F4239" s="28"/>
      <c r="G4239" s="29"/>
      <c r="H4239" s="30"/>
      <c r="I4239" s="31"/>
      <c r="J4239" s="31"/>
      <c r="K4239" s="32">
        <f t="shared" si="2102"/>
        <v>0</v>
      </c>
      <c r="L4239" s="21"/>
    </row>
    <row r="4240" spans="1:12" s="5" customFormat="1" ht="14.1" customHeight="1" x14ac:dyDescent="0.25">
      <c r="A4240" s="27">
        <v>13</v>
      </c>
      <c r="B4240" s="200"/>
      <c r="C4240" s="200"/>
      <c r="D4240" s="274"/>
      <c r="E4240" s="292"/>
      <c r="F4240" s="28"/>
      <c r="G4240" s="29"/>
      <c r="H4240" s="30"/>
      <c r="I4240" s="31"/>
      <c r="J4240" s="31"/>
      <c r="K4240" s="32">
        <f t="shared" si="2102"/>
        <v>0</v>
      </c>
      <c r="L4240" s="21"/>
    </row>
    <row r="4241" spans="1:12" s="5" customFormat="1" ht="14.1" customHeight="1" x14ac:dyDescent="0.25">
      <c r="A4241" s="27">
        <v>14</v>
      </c>
      <c r="B4241" s="200"/>
      <c r="C4241" s="200"/>
      <c r="D4241" s="274"/>
      <c r="E4241" s="292"/>
      <c r="F4241" s="28"/>
      <c r="G4241" s="29"/>
      <c r="H4241" s="30"/>
      <c r="I4241" s="31"/>
      <c r="J4241" s="31"/>
      <c r="K4241" s="32">
        <f t="shared" si="2102"/>
        <v>0</v>
      </c>
      <c r="L4241" s="21"/>
    </row>
    <row r="4242" spans="1:12" s="5" customFormat="1" ht="14.1" customHeight="1" x14ac:dyDescent="0.25">
      <c r="A4242" s="27">
        <v>15</v>
      </c>
      <c r="B4242" s="200"/>
      <c r="C4242" s="200"/>
      <c r="D4242" s="274"/>
      <c r="E4242" s="292"/>
      <c r="F4242" s="28"/>
      <c r="G4242" s="29"/>
      <c r="H4242" s="30"/>
      <c r="I4242" s="31"/>
      <c r="J4242" s="31"/>
      <c r="K4242" s="32">
        <f t="shared" si="2102"/>
        <v>0</v>
      </c>
      <c r="L4242" s="21"/>
    </row>
    <row r="4243" spans="1:12" s="5" customFormat="1" ht="14.1" customHeight="1" x14ac:dyDescent="0.25">
      <c r="A4243" s="27">
        <v>16</v>
      </c>
      <c r="B4243" s="200"/>
      <c r="C4243" s="200"/>
      <c r="D4243" s="274"/>
      <c r="E4243" s="293"/>
      <c r="F4243" s="28"/>
      <c r="G4243" s="29"/>
      <c r="H4243" s="30"/>
      <c r="I4243" s="31"/>
      <c r="J4243" s="31"/>
      <c r="K4243" s="32">
        <f t="shared" si="2102"/>
        <v>0</v>
      </c>
      <c r="L4243" s="21"/>
    </row>
    <row r="4244" spans="1:12" s="5" customFormat="1" ht="9.9499999999999993" customHeight="1" x14ac:dyDescent="0.25">
      <c r="A4244" s="4"/>
      <c r="B4244" s="201"/>
      <c r="C4244" s="201"/>
      <c r="D4244" s="275"/>
      <c r="E4244" s="294"/>
      <c r="F4244" s="33"/>
      <c r="G4244" s="34"/>
      <c r="H4244" s="35"/>
      <c r="I4244" s="36"/>
      <c r="J4244" s="36"/>
      <c r="K4244" s="37"/>
      <c r="L4244" s="21"/>
    </row>
    <row r="4245" spans="1:12" s="5" customFormat="1" ht="5.0999999999999996" customHeight="1" x14ac:dyDescent="0.25">
      <c r="A4245" s="4"/>
      <c r="B4245" s="202"/>
      <c r="C4245" s="202"/>
      <c r="D4245" s="207"/>
      <c r="E4245" s="295"/>
      <c r="F4245" s="38"/>
      <c r="G4245" s="38"/>
      <c r="H4245" s="38"/>
      <c r="I4245" s="39"/>
      <c r="J4245" s="400"/>
      <c r="K4245" s="394"/>
    </row>
    <row r="4246" spans="1:12" s="5" customFormat="1" ht="16.5" customHeight="1" x14ac:dyDescent="0.3">
      <c r="A4246" s="4"/>
      <c r="B4246" s="203"/>
      <c r="C4246" s="203"/>
      <c r="D4246" s="259"/>
      <c r="E4246" s="291"/>
      <c r="I4246" s="40" t="s">
        <v>14</v>
      </c>
      <c r="J4246" s="401">
        <f>SUM(K4228:K4243)</f>
        <v>2621815</v>
      </c>
      <c r="K4246" s="402"/>
      <c r="L4246" s="21"/>
    </row>
    <row r="4247" spans="1:12" s="5" customFormat="1" ht="5.0999999999999996" customHeight="1" x14ac:dyDescent="0.3">
      <c r="A4247" s="4"/>
      <c r="B4247" s="203"/>
      <c r="C4247" s="203"/>
      <c r="D4247" s="259"/>
      <c r="E4247" s="291"/>
      <c r="I4247" s="41"/>
      <c r="J4247" s="403"/>
      <c r="K4247" s="403"/>
    </row>
    <row r="4248" spans="1:12" s="5" customFormat="1" ht="16.5" customHeight="1" x14ac:dyDescent="0.3">
      <c r="A4248" s="4"/>
      <c r="B4248" s="203"/>
      <c r="C4248" s="203"/>
      <c r="D4248" s="259"/>
      <c r="E4248" s="291"/>
      <c r="I4248" s="40" t="s">
        <v>15</v>
      </c>
      <c r="J4248" s="42"/>
      <c r="K4248" s="43">
        <f>J4246*J4248</f>
        <v>0</v>
      </c>
      <c r="L4248" s="44"/>
    </row>
    <row r="4249" spans="1:12" s="5" customFormat="1" ht="5.0999999999999996" customHeight="1" x14ac:dyDescent="0.3">
      <c r="A4249" s="4"/>
      <c r="B4249" s="203"/>
      <c r="C4249" s="203"/>
      <c r="D4249" s="259"/>
      <c r="E4249" s="291"/>
      <c r="I4249" s="41"/>
      <c r="J4249" s="394"/>
      <c r="K4249" s="394"/>
    </row>
    <row r="4250" spans="1:12" s="5" customFormat="1" ht="16.5" customHeight="1" x14ac:dyDescent="0.3">
      <c r="A4250" s="4"/>
      <c r="B4250" s="204" t="s">
        <v>16</v>
      </c>
      <c r="C4250" s="204"/>
      <c r="D4250" s="259"/>
      <c r="E4250" s="291" t="s">
        <v>17</v>
      </c>
      <c r="I4250" s="40" t="s">
        <v>27</v>
      </c>
      <c r="J4250" s="404">
        <f>((J4246/1.11)+(K4248/1.11))*11%</f>
        <v>259819.5045045045</v>
      </c>
      <c r="K4250" s="405"/>
      <c r="L4250" s="45"/>
    </row>
    <row r="4251" spans="1:12" s="5" customFormat="1" ht="5.0999999999999996" customHeight="1" x14ac:dyDescent="0.3">
      <c r="A4251" s="4"/>
      <c r="B4251" s="203"/>
      <c r="C4251" s="203"/>
      <c r="D4251" s="259"/>
      <c r="E4251" s="291"/>
      <c r="I4251" s="41"/>
      <c r="J4251" s="394"/>
      <c r="K4251" s="394"/>
    </row>
    <row r="4252" spans="1:12" s="5" customFormat="1" ht="16.5" customHeight="1" x14ac:dyDescent="0.3">
      <c r="A4252" s="4"/>
      <c r="B4252" s="205"/>
      <c r="C4252" s="241"/>
      <c r="D4252" s="259"/>
      <c r="E4252" s="291"/>
      <c r="I4252" s="40" t="s">
        <v>18</v>
      </c>
      <c r="J4252" s="46"/>
      <c r="K4252" s="47">
        <f>J4246-K4248</f>
        <v>2621815</v>
      </c>
      <c r="L4252" s="45"/>
    </row>
    <row r="4253" spans="1:12" s="5" customFormat="1" ht="7.5" customHeight="1" x14ac:dyDescent="0.25">
      <c r="A4253" s="48"/>
      <c r="B4253" s="206"/>
      <c r="C4253" s="206"/>
      <c r="D4253" s="207"/>
      <c r="E4253" s="296"/>
      <c r="F4253" s="320"/>
      <c r="I4253" s="76"/>
      <c r="J4253" s="77"/>
      <c r="K4253" s="320"/>
      <c r="L4253" s="38"/>
    </row>
    <row r="4254" spans="1:12" s="5" customFormat="1" ht="13.5" customHeight="1" x14ac:dyDescent="0.25">
      <c r="A4254" s="4"/>
      <c r="B4254" s="207" t="s">
        <v>19</v>
      </c>
      <c r="C4254" s="206"/>
      <c r="D4254" s="207"/>
      <c r="E4254" s="291"/>
      <c r="H4254" s="180"/>
      <c r="I4254" s="181" t="s">
        <v>29</v>
      </c>
      <c r="J4254" s="406" t="s">
        <v>192</v>
      </c>
      <c r="K4254" s="407"/>
    </row>
    <row r="4255" spans="1:12" s="5" customFormat="1" ht="13.5" customHeight="1" x14ac:dyDescent="0.25">
      <c r="A4255" s="48"/>
      <c r="B4255" s="208"/>
      <c r="C4255" s="242"/>
      <c r="D4255" s="207"/>
      <c r="E4255" s="291"/>
      <c r="H4255" s="180"/>
      <c r="I4255" s="182" t="s">
        <v>28</v>
      </c>
      <c r="J4255" s="406" t="s">
        <v>100</v>
      </c>
      <c r="K4255" s="407"/>
      <c r="L4255" s="38"/>
    </row>
    <row r="4256" spans="1:12" s="5" customFormat="1" ht="7.5" customHeight="1" x14ac:dyDescent="0.25">
      <c r="A4256" s="48"/>
      <c r="B4256" s="208"/>
      <c r="C4256" s="242"/>
      <c r="D4256" s="207"/>
      <c r="E4256" s="291"/>
      <c r="H4256" s="180"/>
      <c r="I4256" s="182"/>
      <c r="J4256" s="183"/>
      <c r="K4256" s="183"/>
      <c r="L4256" s="38"/>
    </row>
    <row r="4257" spans="1:12" ht="7.5" customHeight="1" x14ac:dyDescent="0.25">
      <c r="A4257" s="78"/>
      <c r="B4257" s="209"/>
      <c r="C4257" s="209"/>
      <c r="D4257" s="262"/>
      <c r="E4257" s="297"/>
      <c r="F4257" s="79"/>
      <c r="G4257" s="79"/>
      <c r="H4257" s="79"/>
      <c r="I4257" s="80"/>
      <c r="J4257" s="80"/>
      <c r="K4257" s="79"/>
      <c r="L4257" s="79"/>
    </row>
    <row r="4258" spans="1:12" s="5" customFormat="1" ht="16.5" customHeight="1" x14ac:dyDescent="0.3">
      <c r="A4258" s="81"/>
      <c r="B4258" s="210" t="s">
        <v>0</v>
      </c>
      <c r="C4258" s="243"/>
      <c r="D4258" s="276" t="str">
        <f>D4220</f>
        <v>AM</v>
      </c>
      <c r="E4258" s="316">
        <f>E4220</f>
        <v>22090038</v>
      </c>
      <c r="F4258" s="82"/>
      <c r="G4258" s="83" t="s">
        <v>2</v>
      </c>
      <c r="H4258" s="408" t="str">
        <f>H4220</f>
        <v>CV PELITA JAYA</v>
      </c>
      <c r="I4258" s="408"/>
      <c r="J4258" s="408"/>
      <c r="K4258" s="409"/>
      <c r="L4258" s="84"/>
    </row>
    <row r="4259" spans="1:12" s="5" customFormat="1" ht="7.5" customHeight="1" x14ac:dyDescent="0.3">
      <c r="A4259" s="81"/>
      <c r="B4259" s="211"/>
      <c r="C4259" s="244"/>
      <c r="D4259" s="256"/>
      <c r="E4259" s="299"/>
      <c r="F4259" s="412" t="s">
        <v>3</v>
      </c>
      <c r="G4259" s="85"/>
      <c r="H4259" s="410"/>
      <c r="I4259" s="410"/>
      <c r="J4259" s="410"/>
      <c r="K4259" s="411"/>
      <c r="L4259" s="84"/>
    </row>
    <row r="4260" spans="1:12" s="5" customFormat="1" ht="16.5" customHeight="1" x14ac:dyDescent="0.3">
      <c r="A4260" s="81"/>
      <c r="B4260" s="210" t="s">
        <v>4</v>
      </c>
      <c r="C4260" s="243"/>
      <c r="D4260" s="413">
        <f>D4222</f>
        <v>44834</v>
      </c>
      <c r="E4260" s="414"/>
      <c r="F4260" s="412"/>
      <c r="G4260" s="86"/>
      <c r="H4260" s="415" t="str">
        <f>H4222</f>
        <v>(  ANUGERAH SEJAHTERA  )</v>
      </c>
      <c r="I4260" s="415"/>
      <c r="J4260" s="415"/>
      <c r="K4260" s="416"/>
      <c r="L4260" s="86"/>
    </row>
    <row r="4261" spans="1:12" s="5" customFormat="1" ht="7.5" customHeight="1" x14ac:dyDescent="0.3">
      <c r="A4261" s="81"/>
      <c r="B4261" s="211"/>
      <c r="C4261" s="244"/>
      <c r="D4261" s="256"/>
      <c r="E4261" s="299"/>
      <c r="F4261" s="412"/>
      <c r="G4261" s="86"/>
      <c r="H4261" s="417" t="str">
        <f>H4223</f>
        <v>PURWOKERTO</v>
      </c>
      <c r="I4261" s="417"/>
      <c r="J4261" s="417"/>
      <c r="K4261" s="418"/>
      <c r="L4261" s="87"/>
    </row>
    <row r="4262" spans="1:12" s="5" customFormat="1" ht="16.5" customHeight="1" x14ac:dyDescent="0.4">
      <c r="A4262" s="81"/>
      <c r="B4262" s="210" t="s">
        <v>5</v>
      </c>
      <c r="C4262" s="243"/>
      <c r="D4262" s="277" t="str">
        <f>D4224</f>
        <v>KO 1724</v>
      </c>
      <c r="E4262" s="298"/>
      <c r="F4262" s="88"/>
      <c r="G4262" s="89"/>
      <c r="H4262" s="419"/>
      <c r="I4262" s="419"/>
      <c r="J4262" s="419"/>
      <c r="K4262" s="420"/>
      <c r="L4262" s="87"/>
    </row>
    <row r="4263" spans="1:12" s="5" customFormat="1" ht="7.5" customHeight="1" x14ac:dyDescent="0.45">
      <c r="A4263" s="81"/>
      <c r="B4263" s="212"/>
      <c r="C4263" s="245"/>
      <c r="D4263" s="263"/>
      <c r="E4263" s="300"/>
      <c r="F4263" s="90"/>
      <c r="G4263" s="82"/>
      <c r="H4263" s="82"/>
      <c r="I4263" s="91"/>
      <c r="J4263" s="91"/>
      <c r="K4263" s="92"/>
      <c r="L4263" s="82"/>
    </row>
    <row r="4264" spans="1:12" s="5" customFormat="1" ht="14.25" thickBot="1" x14ac:dyDescent="0.3">
      <c r="A4264" s="81"/>
      <c r="B4264" s="213" t="s">
        <v>6</v>
      </c>
      <c r="C4264" s="213" t="s">
        <v>7</v>
      </c>
      <c r="D4264" s="278" t="s">
        <v>8</v>
      </c>
      <c r="E4264" s="264"/>
      <c r="F4264" s="94" t="s">
        <v>9</v>
      </c>
      <c r="G4264" s="95"/>
      <c r="H4264" s="93" t="s">
        <v>10</v>
      </c>
      <c r="I4264" s="96" t="s">
        <v>11</v>
      </c>
      <c r="J4264" s="96" t="s">
        <v>12</v>
      </c>
      <c r="K4264" s="97" t="s">
        <v>13</v>
      </c>
      <c r="L4264" s="98"/>
    </row>
    <row r="4265" spans="1:12" s="5" customFormat="1" ht="9.9499999999999993" customHeight="1" thickTop="1" x14ac:dyDescent="0.25">
      <c r="A4265" s="81"/>
      <c r="B4265" s="214"/>
      <c r="C4265" s="246"/>
      <c r="D4265" s="279"/>
      <c r="E4265" s="265"/>
      <c r="F4265" s="100"/>
      <c r="G4265" s="101"/>
      <c r="H4265" s="99"/>
      <c r="I4265" s="102"/>
      <c r="J4265" s="102"/>
      <c r="K4265" s="103"/>
      <c r="L4265" s="98"/>
    </row>
    <row r="4266" spans="1:12" s="5" customFormat="1" ht="14.1" customHeight="1" x14ac:dyDescent="0.25">
      <c r="A4266" s="104">
        <v>1</v>
      </c>
      <c r="B4266" s="192">
        <f t="shared" ref="B4266:D4266" si="2103">B4228</f>
        <v>50</v>
      </c>
      <c r="C4266" s="192" t="str">
        <f t="shared" si="2103"/>
        <v>DOS</v>
      </c>
      <c r="D4266" s="280">
        <f t="shared" si="2103"/>
        <v>1</v>
      </c>
      <c r="E4266" s="301" t="str">
        <f>E4228</f>
        <v>STIP / PENGHAPUS KENKO ERW-40SQ PUTIH</v>
      </c>
      <c r="F4266" s="105"/>
      <c r="G4266" s="106"/>
      <c r="H4266" s="107">
        <f t="shared" ref="H4266:J4266" si="2104">H4228</f>
        <v>27500</v>
      </c>
      <c r="I4266" s="108">
        <f t="shared" si="2104"/>
        <v>0.13500000000000001</v>
      </c>
      <c r="J4266" s="108">
        <f t="shared" si="2104"/>
        <v>0</v>
      </c>
      <c r="K4266" s="109">
        <f t="shared" ref="K4266:K4281" si="2105">(B4266*H4266-((B4266*H4266)*I4266))-((B4266*H4266-((B4266*H4266)*I4266))*J4266)</f>
        <v>1189375</v>
      </c>
      <c r="L4266" s="98"/>
    </row>
    <row r="4267" spans="1:12" s="5" customFormat="1" ht="14.1" customHeight="1" x14ac:dyDescent="0.25">
      <c r="A4267" s="104">
        <v>2</v>
      </c>
      <c r="B4267" s="192">
        <f t="shared" ref="B4267:E4267" si="2106">B4229</f>
        <v>72</v>
      </c>
      <c r="C4267" s="192" t="str">
        <f t="shared" si="2106"/>
        <v>PCS</v>
      </c>
      <c r="D4267" s="280">
        <f t="shared" si="2106"/>
        <v>1</v>
      </c>
      <c r="E4267" s="301" t="str">
        <f t="shared" si="2106"/>
        <v>CRAYON / OIL PASTEL JOYKO OP-18S PP CASE SEA WORLD</v>
      </c>
      <c r="F4267" s="105"/>
      <c r="G4267" s="106"/>
      <c r="H4267" s="107">
        <f t="shared" ref="H4267:J4267" si="2107">H4229</f>
        <v>23000</v>
      </c>
      <c r="I4267" s="108">
        <f t="shared" si="2107"/>
        <v>0.13500000000000001</v>
      </c>
      <c r="J4267" s="108">
        <f t="shared" si="2107"/>
        <v>0</v>
      </c>
      <c r="K4267" s="109">
        <f t="shared" si="2105"/>
        <v>1432440</v>
      </c>
      <c r="L4267" s="98"/>
    </row>
    <row r="4268" spans="1:12" s="5" customFormat="1" ht="14.1" customHeight="1" x14ac:dyDescent="0.25">
      <c r="A4268" s="104">
        <v>3</v>
      </c>
      <c r="B4268" s="192">
        <f t="shared" ref="B4268:E4268" si="2108">B4230</f>
        <v>0</v>
      </c>
      <c r="C4268" s="192">
        <f t="shared" si="2108"/>
        <v>0</v>
      </c>
      <c r="D4268" s="280">
        <f t="shared" si="2108"/>
        <v>0</v>
      </c>
      <c r="E4268" s="301">
        <f t="shared" si="2108"/>
        <v>0</v>
      </c>
      <c r="F4268" s="105"/>
      <c r="G4268" s="106"/>
      <c r="H4268" s="107">
        <f t="shared" ref="H4268:J4268" si="2109">H4230</f>
        <v>0</v>
      </c>
      <c r="I4268" s="108">
        <f t="shared" si="2109"/>
        <v>0</v>
      </c>
      <c r="J4268" s="108">
        <f t="shared" si="2109"/>
        <v>0</v>
      </c>
      <c r="K4268" s="109">
        <f t="shared" si="2105"/>
        <v>0</v>
      </c>
      <c r="L4268" s="98"/>
    </row>
    <row r="4269" spans="1:12" s="5" customFormat="1" ht="14.1" customHeight="1" x14ac:dyDescent="0.25">
      <c r="A4269" s="104">
        <v>4</v>
      </c>
      <c r="B4269" s="192">
        <f t="shared" ref="B4269:E4269" si="2110">B4231</f>
        <v>0</v>
      </c>
      <c r="C4269" s="192">
        <f t="shared" si="2110"/>
        <v>0</v>
      </c>
      <c r="D4269" s="280">
        <f t="shared" si="2110"/>
        <v>0</v>
      </c>
      <c r="E4269" s="301">
        <f t="shared" si="2110"/>
        <v>0</v>
      </c>
      <c r="F4269" s="105"/>
      <c r="G4269" s="106"/>
      <c r="H4269" s="107">
        <f t="shared" ref="H4269:J4269" si="2111">H4231</f>
        <v>0</v>
      </c>
      <c r="I4269" s="108">
        <f t="shared" si="2111"/>
        <v>0</v>
      </c>
      <c r="J4269" s="108">
        <f t="shared" si="2111"/>
        <v>0</v>
      </c>
      <c r="K4269" s="109">
        <f t="shared" si="2105"/>
        <v>0</v>
      </c>
      <c r="L4269" s="98"/>
    </row>
    <row r="4270" spans="1:12" s="5" customFormat="1" ht="14.1" customHeight="1" x14ac:dyDescent="0.25">
      <c r="A4270" s="104">
        <v>5</v>
      </c>
      <c r="B4270" s="192">
        <f t="shared" ref="B4270:E4270" si="2112">B4232</f>
        <v>0</v>
      </c>
      <c r="C4270" s="192">
        <f t="shared" si="2112"/>
        <v>0</v>
      </c>
      <c r="D4270" s="280">
        <f t="shared" si="2112"/>
        <v>0</v>
      </c>
      <c r="E4270" s="301">
        <f t="shared" si="2112"/>
        <v>0</v>
      </c>
      <c r="F4270" s="105"/>
      <c r="G4270" s="106"/>
      <c r="H4270" s="107">
        <f t="shared" ref="H4270:J4270" si="2113">H4232</f>
        <v>0</v>
      </c>
      <c r="I4270" s="108">
        <f t="shared" si="2113"/>
        <v>0</v>
      </c>
      <c r="J4270" s="108">
        <f t="shared" si="2113"/>
        <v>0</v>
      </c>
      <c r="K4270" s="109">
        <f t="shared" si="2105"/>
        <v>0</v>
      </c>
      <c r="L4270" s="98"/>
    </row>
    <row r="4271" spans="1:12" s="5" customFormat="1" ht="14.1" customHeight="1" x14ac:dyDescent="0.25">
      <c r="A4271" s="104">
        <v>6</v>
      </c>
      <c r="B4271" s="192">
        <f t="shared" ref="B4271:E4271" si="2114">B4233</f>
        <v>0</v>
      </c>
      <c r="C4271" s="192">
        <f t="shared" si="2114"/>
        <v>0</v>
      </c>
      <c r="D4271" s="280">
        <f t="shared" si="2114"/>
        <v>0</v>
      </c>
      <c r="E4271" s="301">
        <f t="shared" si="2114"/>
        <v>0</v>
      </c>
      <c r="F4271" s="105"/>
      <c r="G4271" s="106"/>
      <c r="H4271" s="107">
        <f t="shared" ref="H4271:J4271" si="2115">H4233</f>
        <v>0</v>
      </c>
      <c r="I4271" s="108">
        <f t="shared" si="2115"/>
        <v>0</v>
      </c>
      <c r="J4271" s="108">
        <f t="shared" si="2115"/>
        <v>0</v>
      </c>
      <c r="K4271" s="109">
        <f t="shared" si="2105"/>
        <v>0</v>
      </c>
      <c r="L4271" s="98"/>
    </row>
    <row r="4272" spans="1:12" s="5" customFormat="1" ht="14.1" customHeight="1" x14ac:dyDescent="0.25">
      <c r="A4272" s="104">
        <v>7</v>
      </c>
      <c r="B4272" s="192">
        <f t="shared" ref="B4272:E4272" si="2116">B4234</f>
        <v>0</v>
      </c>
      <c r="C4272" s="192">
        <f t="shared" si="2116"/>
        <v>0</v>
      </c>
      <c r="D4272" s="280">
        <f t="shared" si="2116"/>
        <v>0</v>
      </c>
      <c r="E4272" s="301">
        <f t="shared" si="2116"/>
        <v>0</v>
      </c>
      <c r="F4272" s="105"/>
      <c r="G4272" s="106"/>
      <c r="H4272" s="107">
        <f t="shared" ref="H4272:J4272" si="2117">H4234</f>
        <v>0</v>
      </c>
      <c r="I4272" s="108">
        <f t="shared" si="2117"/>
        <v>0</v>
      </c>
      <c r="J4272" s="108">
        <f t="shared" si="2117"/>
        <v>0</v>
      </c>
      <c r="K4272" s="109">
        <f t="shared" si="2105"/>
        <v>0</v>
      </c>
      <c r="L4272" s="98"/>
    </row>
    <row r="4273" spans="1:12" s="5" customFormat="1" ht="14.1" customHeight="1" x14ac:dyDescent="0.25">
      <c r="A4273" s="104">
        <v>8</v>
      </c>
      <c r="B4273" s="192">
        <f t="shared" ref="B4273:E4273" si="2118">B4235</f>
        <v>0</v>
      </c>
      <c r="C4273" s="192">
        <f t="shared" si="2118"/>
        <v>0</v>
      </c>
      <c r="D4273" s="280">
        <f t="shared" si="2118"/>
        <v>0</v>
      </c>
      <c r="E4273" s="301">
        <f t="shared" si="2118"/>
        <v>0</v>
      </c>
      <c r="F4273" s="105"/>
      <c r="G4273" s="106"/>
      <c r="H4273" s="107">
        <f t="shared" ref="H4273:J4273" si="2119">H4235</f>
        <v>0</v>
      </c>
      <c r="I4273" s="108">
        <f t="shared" si="2119"/>
        <v>0</v>
      </c>
      <c r="J4273" s="108">
        <f t="shared" si="2119"/>
        <v>0</v>
      </c>
      <c r="K4273" s="109">
        <f t="shared" si="2105"/>
        <v>0</v>
      </c>
      <c r="L4273" s="98"/>
    </row>
    <row r="4274" spans="1:12" s="5" customFormat="1" ht="14.1" customHeight="1" x14ac:dyDescent="0.25">
      <c r="A4274" s="104">
        <v>9</v>
      </c>
      <c r="B4274" s="192">
        <f t="shared" ref="B4274:E4274" si="2120">B4236</f>
        <v>0</v>
      </c>
      <c r="C4274" s="192">
        <f t="shared" si="2120"/>
        <v>0</v>
      </c>
      <c r="D4274" s="280">
        <f t="shared" si="2120"/>
        <v>0</v>
      </c>
      <c r="E4274" s="301">
        <f t="shared" si="2120"/>
        <v>0</v>
      </c>
      <c r="F4274" s="105"/>
      <c r="G4274" s="106"/>
      <c r="H4274" s="107">
        <f t="shared" ref="H4274:J4274" si="2121">H4236</f>
        <v>0</v>
      </c>
      <c r="I4274" s="108">
        <f t="shared" si="2121"/>
        <v>0</v>
      </c>
      <c r="J4274" s="108">
        <f t="shared" si="2121"/>
        <v>0</v>
      </c>
      <c r="K4274" s="109">
        <f t="shared" si="2105"/>
        <v>0</v>
      </c>
      <c r="L4274" s="98"/>
    </row>
    <row r="4275" spans="1:12" s="5" customFormat="1" ht="14.1" customHeight="1" x14ac:dyDescent="0.25">
      <c r="A4275" s="104">
        <v>10</v>
      </c>
      <c r="B4275" s="192">
        <f t="shared" ref="B4275:E4275" si="2122">B4237</f>
        <v>0</v>
      </c>
      <c r="C4275" s="192">
        <f t="shared" si="2122"/>
        <v>0</v>
      </c>
      <c r="D4275" s="280">
        <f t="shared" si="2122"/>
        <v>0</v>
      </c>
      <c r="E4275" s="301">
        <f t="shared" si="2122"/>
        <v>0</v>
      </c>
      <c r="F4275" s="105"/>
      <c r="G4275" s="106"/>
      <c r="H4275" s="107">
        <f t="shared" ref="H4275:J4275" si="2123">H4237</f>
        <v>0</v>
      </c>
      <c r="I4275" s="108">
        <f t="shared" si="2123"/>
        <v>0</v>
      </c>
      <c r="J4275" s="108">
        <f t="shared" si="2123"/>
        <v>0</v>
      </c>
      <c r="K4275" s="109">
        <f t="shared" si="2105"/>
        <v>0</v>
      </c>
      <c r="L4275" s="98"/>
    </row>
    <row r="4276" spans="1:12" s="5" customFormat="1" ht="14.1" customHeight="1" x14ac:dyDescent="0.25">
      <c r="A4276" s="104">
        <v>11</v>
      </c>
      <c r="B4276" s="192">
        <f t="shared" ref="B4276:E4276" si="2124">B4238</f>
        <v>0</v>
      </c>
      <c r="C4276" s="192">
        <f t="shared" si="2124"/>
        <v>0</v>
      </c>
      <c r="D4276" s="280">
        <f t="shared" si="2124"/>
        <v>0</v>
      </c>
      <c r="E4276" s="301">
        <f t="shared" si="2124"/>
        <v>0</v>
      </c>
      <c r="F4276" s="105"/>
      <c r="G4276" s="106"/>
      <c r="H4276" s="107">
        <f t="shared" ref="H4276:J4276" si="2125">H4238</f>
        <v>0</v>
      </c>
      <c r="I4276" s="108">
        <f t="shared" si="2125"/>
        <v>0</v>
      </c>
      <c r="J4276" s="108">
        <f t="shared" si="2125"/>
        <v>0</v>
      </c>
      <c r="K4276" s="109">
        <f t="shared" si="2105"/>
        <v>0</v>
      </c>
      <c r="L4276" s="98"/>
    </row>
    <row r="4277" spans="1:12" s="5" customFormat="1" ht="14.1" customHeight="1" x14ac:dyDescent="0.25">
      <c r="A4277" s="104">
        <v>12</v>
      </c>
      <c r="B4277" s="192">
        <f t="shared" ref="B4277:E4277" si="2126">B4239</f>
        <v>0</v>
      </c>
      <c r="C4277" s="192">
        <f t="shared" si="2126"/>
        <v>0</v>
      </c>
      <c r="D4277" s="280">
        <f t="shared" si="2126"/>
        <v>0</v>
      </c>
      <c r="E4277" s="301">
        <f t="shared" si="2126"/>
        <v>0</v>
      </c>
      <c r="F4277" s="105"/>
      <c r="G4277" s="106"/>
      <c r="H4277" s="107">
        <f t="shared" ref="H4277:J4277" si="2127">H4239</f>
        <v>0</v>
      </c>
      <c r="I4277" s="108">
        <f t="shared" si="2127"/>
        <v>0</v>
      </c>
      <c r="J4277" s="108">
        <f t="shared" si="2127"/>
        <v>0</v>
      </c>
      <c r="K4277" s="109">
        <f t="shared" si="2105"/>
        <v>0</v>
      </c>
      <c r="L4277" s="98"/>
    </row>
    <row r="4278" spans="1:12" s="5" customFormat="1" ht="14.1" customHeight="1" x14ac:dyDescent="0.25">
      <c r="A4278" s="104">
        <v>13</v>
      </c>
      <c r="B4278" s="192">
        <f t="shared" ref="B4278:E4278" si="2128">B4240</f>
        <v>0</v>
      </c>
      <c r="C4278" s="192">
        <f t="shared" si="2128"/>
        <v>0</v>
      </c>
      <c r="D4278" s="280">
        <f t="shared" si="2128"/>
        <v>0</v>
      </c>
      <c r="E4278" s="301">
        <f t="shared" si="2128"/>
        <v>0</v>
      </c>
      <c r="F4278" s="105"/>
      <c r="G4278" s="106"/>
      <c r="H4278" s="107">
        <f t="shared" ref="H4278:J4278" si="2129">H4240</f>
        <v>0</v>
      </c>
      <c r="I4278" s="108">
        <f t="shared" si="2129"/>
        <v>0</v>
      </c>
      <c r="J4278" s="108">
        <f t="shared" si="2129"/>
        <v>0</v>
      </c>
      <c r="K4278" s="109">
        <f t="shared" si="2105"/>
        <v>0</v>
      </c>
      <c r="L4278" s="98"/>
    </row>
    <row r="4279" spans="1:12" s="5" customFormat="1" ht="14.1" customHeight="1" x14ac:dyDescent="0.25">
      <c r="A4279" s="104">
        <v>14</v>
      </c>
      <c r="B4279" s="192">
        <f t="shared" ref="B4279:E4279" si="2130">B4241</f>
        <v>0</v>
      </c>
      <c r="C4279" s="192">
        <f t="shared" si="2130"/>
        <v>0</v>
      </c>
      <c r="D4279" s="280">
        <f t="shared" si="2130"/>
        <v>0</v>
      </c>
      <c r="E4279" s="301">
        <f t="shared" si="2130"/>
        <v>0</v>
      </c>
      <c r="F4279" s="105"/>
      <c r="G4279" s="106"/>
      <c r="H4279" s="107">
        <f t="shared" ref="H4279:J4279" si="2131">H4241</f>
        <v>0</v>
      </c>
      <c r="I4279" s="108">
        <f t="shared" si="2131"/>
        <v>0</v>
      </c>
      <c r="J4279" s="108">
        <f t="shared" si="2131"/>
        <v>0</v>
      </c>
      <c r="K4279" s="109">
        <f t="shared" si="2105"/>
        <v>0</v>
      </c>
      <c r="L4279" s="98"/>
    </row>
    <row r="4280" spans="1:12" s="5" customFormat="1" ht="14.1" customHeight="1" x14ac:dyDescent="0.25">
      <c r="A4280" s="104">
        <v>15</v>
      </c>
      <c r="B4280" s="192">
        <f t="shared" ref="B4280:E4280" si="2132">B4242</f>
        <v>0</v>
      </c>
      <c r="C4280" s="192">
        <f t="shared" si="2132"/>
        <v>0</v>
      </c>
      <c r="D4280" s="280">
        <f t="shared" si="2132"/>
        <v>0</v>
      </c>
      <c r="E4280" s="301">
        <f t="shared" si="2132"/>
        <v>0</v>
      </c>
      <c r="F4280" s="105"/>
      <c r="G4280" s="106"/>
      <c r="H4280" s="107">
        <f t="shared" ref="H4280:J4280" si="2133">H4242</f>
        <v>0</v>
      </c>
      <c r="I4280" s="108">
        <f t="shared" si="2133"/>
        <v>0</v>
      </c>
      <c r="J4280" s="108">
        <f t="shared" si="2133"/>
        <v>0</v>
      </c>
      <c r="K4280" s="109">
        <f t="shared" si="2105"/>
        <v>0</v>
      </c>
      <c r="L4280" s="98"/>
    </row>
    <row r="4281" spans="1:12" s="5" customFormat="1" ht="14.1" customHeight="1" x14ac:dyDescent="0.25">
      <c r="A4281" s="104">
        <v>16</v>
      </c>
      <c r="B4281" s="192">
        <f t="shared" ref="B4281:E4281" si="2134">B4243</f>
        <v>0</v>
      </c>
      <c r="C4281" s="192">
        <f t="shared" si="2134"/>
        <v>0</v>
      </c>
      <c r="D4281" s="280">
        <f t="shared" si="2134"/>
        <v>0</v>
      </c>
      <c r="E4281" s="301">
        <f t="shared" si="2134"/>
        <v>0</v>
      </c>
      <c r="F4281" s="105"/>
      <c r="G4281" s="106"/>
      <c r="H4281" s="107">
        <f t="shared" ref="H4281:J4281" si="2135">H4243</f>
        <v>0</v>
      </c>
      <c r="I4281" s="108">
        <f t="shared" si="2135"/>
        <v>0</v>
      </c>
      <c r="J4281" s="108">
        <f t="shared" si="2135"/>
        <v>0</v>
      </c>
      <c r="K4281" s="109">
        <f t="shared" si="2105"/>
        <v>0</v>
      </c>
      <c r="L4281" s="98"/>
    </row>
    <row r="4282" spans="1:12" s="5" customFormat="1" ht="9.9499999999999993" customHeight="1" x14ac:dyDescent="0.25">
      <c r="A4282" s="81"/>
      <c r="B4282" s="215"/>
      <c r="C4282" s="215"/>
      <c r="D4282" s="281"/>
      <c r="E4282" s="303"/>
      <c r="F4282" s="110"/>
      <c r="G4282" s="111"/>
      <c r="H4282" s="112"/>
      <c r="I4282" s="113"/>
      <c r="J4282" s="113"/>
      <c r="K4282" s="114"/>
      <c r="L4282" s="98"/>
    </row>
    <row r="4283" spans="1:12" s="5" customFormat="1" ht="5.0999999999999996" customHeight="1" x14ac:dyDescent="0.25">
      <c r="A4283" s="81"/>
      <c r="B4283" s="216"/>
      <c r="C4283" s="216"/>
      <c r="D4283" s="221"/>
      <c r="E4283" s="304"/>
      <c r="F4283" s="116"/>
      <c r="G4283" s="116"/>
      <c r="H4283" s="116"/>
      <c r="I4283" s="117"/>
      <c r="J4283" s="361"/>
      <c r="K4283" s="362"/>
      <c r="L4283" s="82"/>
    </row>
    <row r="4284" spans="1:12" s="5" customFormat="1" ht="16.5" customHeight="1" x14ac:dyDescent="0.3">
      <c r="A4284" s="81"/>
      <c r="B4284" s="217"/>
      <c r="C4284" s="217"/>
      <c r="D4284" s="263"/>
      <c r="E4284" s="300"/>
      <c r="F4284" s="82"/>
      <c r="G4284" s="82"/>
      <c r="H4284" s="82"/>
      <c r="I4284" s="118" t="s">
        <v>14</v>
      </c>
      <c r="J4284" s="363">
        <f>SUM(K4266:K4281)</f>
        <v>2621815</v>
      </c>
      <c r="K4284" s="364"/>
      <c r="L4284" s="98"/>
    </row>
    <row r="4285" spans="1:12" s="5" customFormat="1" ht="5.0999999999999996" customHeight="1" x14ac:dyDescent="0.3">
      <c r="A4285" s="81"/>
      <c r="B4285" s="217"/>
      <c r="C4285" s="217"/>
      <c r="D4285" s="263"/>
      <c r="E4285" s="300"/>
      <c r="F4285" s="82"/>
      <c r="G4285" s="82"/>
      <c r="H4285" s="82"/>
      <c r="I4285" s="119"/>
      <c r="J4285" s="365"/>
      <c r="K4285" s="365"/>
      <c r="L4285" s="82"/>
    </row>
    <row r="4286" spans="1:12" s="5" customFormat="1" ht="16.5" customHeight="1" x14ac:dyDescent="0.3">
      <c r="A4286" s="81"/>
      <c r="B4286" s="217"/>
      <c r="C4286" s="217"/>
      <c r="D4286" s="263"/>
      <c r="E4286" s="300"/>
      <c r="F4286" s="82"/>
      <c r="G4286" s="82"/>
      <c r="H4286" s="82"/>
      <c r="I4286" s="118" t="s">
        <v>15</v>
      </c>
      <c r="J4286" s="120">
        <f>J4248</f>
        <v>0</v>
      </c>
      <c r="K4286" s="121">
        <f>J4284*J4286</f>
        <v>0</v>
      </c>
      <c r="L4286" s="122"/>
    </row>
    <row r="4287" spans="1:12" s="5" customFormat="1" ht="5.0999999999999996" customHeight="1" x14ac:dyDescent="0.3">
      <c r="A4287" s="81"/>
      <c r="B4287" s="217"/>
      <c r="C4287" s="217"/>
      <c r="D4287" s="263"/>
      <c r="E4287" s="300"/>
      <c r="F4287" s="82"/>
      <c r="G4287" s="82"/>
      <c r="H4287" s="82"/>
      <c r="I4287" s="119"/>
      <c r="J4287" s="362"/>
      <c r="K4287" s="362"/>
      <c r="L4287" s="82"/>
    </row>
    <row r="4288" spans="1:12" s="5" customFormat="1" ht="16.5" customHeight="1" x14ac:dyDescent="0.3">
      <c r="A4288" s="81"/>
      <c r="B4288" s="218" t="s">
        <v>16</v>
      </c>
      <c r="C4288" s="218"/>
      <c r="D4288" s="263"/>
      <c r="E4288" s="300" t="s">
        <v>17</v>
      </c>
      <c r="F4288" s="82"/>
      <c r="G4288" s="82"/>
      <c r="H4288" s="82"/>
      <c r="I4288" s="118" t="s">
        <v>27</v>
      </c>
      <c r="J4288" s="366">
        <f>((J4284/1.11)+(K4286/1.11))*11%</f>
        <v>259819.5045045045</v>
      </c>
      <c r="K4288" s="367"/>
      <c r="L4288" s="123"/>
    </row>
    <row r="4289" spans="1:12" s="5" customFormat="1" ht="5.0999999999999996" customHeight="1" x14ac:dyDescent="0.3">
      <c r="A4289" s="81"/>
      <c r="B4289" s="217"/>
      <c r="C4289" s="217"/>
      <c r="D4289" s="263"/>
      <c r="E4289" s="300"/>
      <c r="F4289" s="82"/>
      <c r="G4289" s="82"/>
      <c r="H4289" s="82"/>
      <c r="I4289" s="119"/>
      <c r="J4289" s="362"/>
      <c r="K4289" s="362"/>
      <c r="L4289" s="82"/>
    </row>
    <row r="4290" spans="1:12" s="5" customFormat="1" ht="16.5" customHeight="1" x14ac:dyDescent="0.3">
      <c r="A4290" s="81"/>
      <c r="B4290" s="219"/>
      <c r="C4290" s="247"/>
      <c r="D4290" s="263"/>
      <c r="E4290" s="300"/>
      <c r="F4290" s="82"/>
      <c r="G4290" s="82"/>
      <c r="H4290" s="82"/>
      <c r="I4290" s="118" t="s">
        <v>18</v>
      </c>
      <c r="J4290" s="124"/>
      <c r="K4290" s="125">
        <f>J4284-K4286</f>
        <v>2621815</v>
      </c>
      <c r="L4290" s="123"/>
    </row>
    <row r="4291" spans="1:12" s="5" customFormat="1" ht="7.5" customHeight="1" x14ac:dyDescent="0.25">
      <c r="A4291" s="126"/>
      <c r="B4291" s="220"/>
      <c r="C4291" s="220"/>
      <c r="D4291" s="221"/>
      <c r="E4291" s="305"/>
      <c r="F4291" s="319"/>
      <c r="G4291" s="82"/>
      <c r="H4291" s="82"/>
      <c r="I4291" s="128"/>
      <c r="J4291" s="127"/>
      <c r="K4291" s="319"/>
      <c r="L4291" s="116"/>
    </row>
    <row r="4292" spans="1:12" s="5" customFormat="1" ht="13.5" customHeight="1" x14ac:dyDescent="0.25">
      <c r="A4292" s="81"/>
      <c r="B4292" s="221" t="s">
        <v>19</v>
      </c>
      <c r="C4292" s="220"/>
      <c r="D4292" s="221"/>
      <c r="E4292" s="300"/>
      <c r="F4292" s="82"/>
      <c r="G4292" s="82"/>
      <c r="H4292" s="187"/>
      <c r="I4292" s="188" t="s">
        <v>29</v>
      </c>
      <c r="J4292" s="368" t="str">
        <f>J4254</f>
        <v>ASNI / CONDRO</v>
      </c>
      <c r="K4292" s="369"/>
      <c r="L4292" s="82"/>
    </row>
    <row r="4293" spans="1:12" s="5" customFormat="1" ht="13.5" customHeight="1" x14ac:dyDescent="0.25">
      <c r="A4293" s="126"/>
      <c r="B4293" s="222"/>
      <c r="C4293" s="248"/>
      <c r="D4293" s="221"/>
      <c r="E4293" s="300"/>
      <c r="F4293" s="82"/>
      <c r="G4293" s="82"/>
      <c r="H4293" s="187"/>
      <c r="I4293" s="189" t="s">
        <v>28</v>
      </c>
      <c r="J4293" s="368" t="str">
        <f>J4255</f>
        <v xml:space="preserve"> </v>
      </c>
      <c r="K4293" s="369"/>
      <c r="L4293" s="116"/>
    </row>
    <row r="4294" spans="1:12" s="5" customFormat="1" ht="7.5" customHeight="1" x14ac:dyDescent="0.25">
      <c r="A4294" s="126"/>
      <c r="B4294" s="222"/>
      <c r="C4294" s="248"/>
      <c r="D4294" s="221"/>
      <c r="E4294" s="300"/>
      <c r="F4294" s="82"/>
      <c r="G4294" s="82"/>
      <c r="H4294" s="187"/>
      <c r="I4294" s="189"/>
      <c r="J4294" s="191"/>
      <c r="K4294" s="191"/>
      <c r="L4294" s="116"/>
    </row>
    <row r="4295" spans="1:12" ht="7.5" customHeight="1" x14ac:dyDescent="0.25">
      <c r="A4295" s="129"/>
      <c r="B4295" s="223"/>
      <c r="C4295" s="223"/>
      <c r="D4295" s="266"/>
      <c r="E4295" s="306"/>
      <c r="F4295" s="130"/>
      <c r="G4295" s="130"/>
      <c r="H4295" s="130"/>
      <c r="I4295" s="131"/>
      <c r="J4295" s="131"/>
      <c r="K4295" s="130"/>
      <c r="L4295" s="130"/>
    </row>
    <row r="4296" spans="1:12" s="5" customFormat="1" ht="16.5" customHeight="1" x14ac:dyDescent="0.3">
      <c r="A4296" s="132"/>
      <c r="B4296" s="224" t="s">
        <v>0</v>
      </c>
      <c r="C4296" s="249"/>
      <c r="D4296" s="282" t="str">
        <f>D4258</f>
        <v>AM</v>
      </c>
      <c r="E4296" s="317">
        <f>E4220</f>
        <v>22090038</v>
      </c>
      <c r="F4296" s="133"/>
      <c r="G4296" s="134" t="s">
        <v>2</v>
      </c>
      <c r="H4296" s="370" t="str">
        <f>H4258</f>
        <v>CV PELITA JAYA</v>
      </c>
      <c r="I4296" s="370"/>
      <c r="J4296" s="370"/>
      <c r="K4296" s="371"/>
      <c r="L4296" s="135"/>
    </row>
    <row r="4297" spans="1:12" s="5" customFormat="1" ht="7.5" customHeight="1" x14ac:dyDescent="0.3">
      <c r="A4297" s="132"/>
      <c r="B4297" s="225"/>
      <c r="C4297" s="250"/>
      <c r="D4297" s="257"/>
      <c r="E4297" s="308"/>
      <c r="F4297" s="374" t="s">
        <v>3</v>
      </c>
      <c r="G4297" s="136"/>
      <c r="H4297" s="372"/>
      <c r="I4297" s="372"/>
      <c r="J4297" s="372"/>
      <c r="K4297" s="373"/>
      <c r="L4297" s="135"/>
    </row>
    <row r="4298" spans="1:12" s="5" customFormat="1" ht="16.5" customHeight="1" x14ac:dyDescent="0.3">
      <c r="A4298" s="132"/>
      <c r="B4298" s="224" t="s">
        <v>4</v>
      </c>
      <c r="C4298" s="249"/>
      <c r="D4298" s="375">
        <f>D4260</f>
        <v>44834</v>
      </c>
      <c r="E4298" s="376"/>
      <c r="F4298" s="374"/>
      <c r="G4298" s="137"/>
      <c r="H4298" s="377" t="str">
        <f>H4260</f>
        <v>(  ANUGERAH SEJAHTERA  )</v>
      </c>
      <c r="I4298" s="377"/>
      <c r="J4298" s="377"/>
      <c r="K4298" s="378"/>
      <c r="L4298" s="137"/>
    </row>
    <row r="4299" spans="1:12" s="5" customFormat="1" ht="7.5" customHeight="1" x14ac:dyDescent="0.3">
      <c r="A4299" s="132"/>
      <c r="B4299" s="225"/>
      <c r="C4299" s="250"/>
      <c r="D4299" s="257"/>
      <c r="E4299" s="308"/>
      <c r="F4299" s="374"/>
      <c r="G4299" s="137"/>
      <c r="H4299" s="379" t="str">
        <f>H4261</f>
        <v>PURWOKERTO</v>
      </c>
      <c r="I4299" s="379"/>
      <c r="J4299" s="379"/>
      <c r="K4299" s="380"/>
      <c r="L4299" s="138"/>
    </row>
    <row r="4300" spans="1:12" s="5" customFormat="1" ht="16.5" customHeight="1" x14ac:dyDescent="0.4">
      <c r="A4300" s="132"/>
      <c r="B4300" s="224" t="s">
        <v>5</v>
      </c>
      <c r="C4300" s="249"/>
      <c r="D4300" s="283" t="str">
        <f>D4262</f>
        <v>KO 1724</v>
      </c>
      <c r="E4300" s="307"/>
      <c r="F4300" s="139"/>
      <c r="G4300" s="140"/>
      <c r="H4300" s="381"/>
      <c r="I4300" s="381"/>
      <c r="J4300" s="381"/>
      <c r="K4300" s="382"/>
      <c r="L4300" s="138"/>
    </row>
    <row r="4301" spans="1:12" s="5" customFormat="1" ht="7.5" customHeight="1" x14ac:dyDescent="0.45">
      <c r="A4301" s="132"/>
      <c r="B4301" s="226"/>
      <c r="C4301" s="251"/>
      <c r="D4301" s="267"/>
      <c r="E4301" s="309"/>
      <c r="F4301" s="141"/>
      <c r="G4301" s="133"/>
      <c r="H4301" s="133"/>
      <c r="I4301" s="142"/>
      <c r="J4301" s="142"/>
      <c r="K4301" s="143"/>
      <c r="L4301" s="133"/>
    </row>
    <row r="4302" spans="1:12" s="5" customFormat="1" ht="14.25" thickBot="1" x14ac:dyDescent="0.3">
      <c r="A4302" s="132"/>
      <c r="B4302" s="227" t="s">
        <v>6</v>
      </c>
      <c r="C4302" s="227" t="s">
        <v>7</v>
      </c>
      <c r="D4302" s="284" t="s">
        <v>8</v>
      </c>
      <c r="E4302" s="268"/>
      <c r="F4302" s="145" t="s">
        <v>9</v>
      </c>
      <c r="G4302" s="146"/>
      <c r="H4302" s="144" t="s">
        <v>10</v>
      </c>
      <c r="I4302" s="147" t="s">
        <v>11</v>
      </c>
      <c r="J4302" s="147" t="s">
        <v>12</v>
      </c>
      <c r="K4302" s="148" t="s">
        <v>13</v>
      </c>
      <c r="L4302" s="149"/>
    </row>
    <row r="4303" spans="1:12" s="5" customFormat="1" ht="9.9499999999999993" customHeight="1" thickTop="1" x14ac:dyDescent="0.25">
      <c r="A4303" s="132"/>
      <c r="B4303" s="228"/>
      <c r="C4303" s="252"/>
      <c r="D4303" s="285"/>
      <c r="E4303" s="269"/>
      <c r="F4303" s="151"/>
      <c r="G4303" s="152"/>
      <c r="H4303" s="150"/>
      <c r="I4303" s="153"/>
      <c r="J4303" s="153"/>
      <c r="K4303" s="154"/>
      <c r="L4303" s="149"/>
    </row>
    <row r="4304" spans="1:12" s="5" customFormat="1" ht="14.1" customHeight="1" x14ac:dyDescent="0.25">
      <c r="A4304" s="155">
        <v>1</v>
      </c>
      <c r="B4304" s="193">
        <f t="shared" ref="B4304:D4304" si="2136">B4266</f>
        <v>50</v>
      </c>
      <c r="C4304" s="193" t="str">
        <f t="shared" si="2136"/>
        <v>DOS</v>
      </c>
      <c r="D4304" s="286">
        <f t="shared" si="2136"/>
        <v>1</v>
      </c>
      <c r="E4304" s="310" t="str">
        <f>E4228</f>
        <v>STIP / PENGHAPUS KENKO ERW-40SQ PUTIH</v>
      </c>
      <c r="F4304" s="156"/>
      <c r="G4304" s="157"/>
      <c r="H4304" s="158">
        <f t="shared" ref="H4304:J4304" si="2137">H4266</f>
        <v>27500</v>
      </c>
      <c r="I4304" s="159">
        <f t="shared" si="2137"/>
        <v>0.13500000000000001</v>
      </c>
      <c r="J4304" s="159">
        <f t="shared" si="2137"/>
        <v>0</v>
      </c>
      <c r="K4304" s="160">
        <f t="shared" ref="K4304:K4319" si="2138">(B4304*H4304-((B4304*H4304)*I4304))-((B4304*H4304-((B4304*H4304)*I4304))*J4304)</f>
        <v>1189375</v>
      </c>
      <c r="L4304" s="149"/>
    </row>
    <row r="4305" spans="1:12" s="5" customFormat="1" ht="14.1" customHeight="1" x14ac:dyDescent="0.25">
      <c r="A4305" s="155">
        <v>2</v>
      </c>
      <c r="B4305" s="193">
        <f t="shared" ref="B4305:D4305" si="2139">B4267</f>
        <v>72</v>
      </c>
      <c r="C4305" s="193" t="str">
        <f t="shared" si="2139"/>
        <v>PCS</v>
      </c>
      <c r="D4305" s="286">
        <f t="shared" si="2139"/>
        <v>1</v>
      </c>
      <c r="E4305" s="310" t="str">
        <f t="shared" ref="E4305:E4319" si="2140">E4229</f>
        <v>CRAYON / OIL PASTEL JOYKO OP-18S PP CASE SEA WORLD</v>
      </c>
      <c r="F4305" s="156"/>
      <c r="G4305" s="157"/>
      <c r="H4305" s="158">
        <f t="shared" ref="H4305:J4305" si="2141">H4267</f>
        <v>23000</v>
      </c>
      <c r="I4305" s="159">
        <f t="shared" si="2141"/>
        <v>0.13500000000000001</v>
      </c>
      <c r="J4305" s="159">
        <f t="shared" si="2141"/>
        <v>0</v>
      </c>
      <c r="K4305" s="160">
        <f t="shared" si="2138"/>
        <v>1432440</v>
      </c>
      <c r="L4305" s="149"/>
    </row>
    <row r="4306" spans="1:12" s="5" customFormat="1" ht="14.1" customHeight="1" x14ac:dyDescent="0.25">
      <c r="A4306" s="155">
        <v>3</v>
      </c>
      <c r="B4306" s="193">
        <f t="shared" ref="B4306:D4306" si="2142">B4268</f>
        <v>0</v>
      </c>
      <c r="C4306" s="193">
        <f t="shared" si="2142"/>
        <v>0</v>
      </c>
      <c r="D4306" s="286">
        <f t="shared" si="2142"/>
        <v>0</v>
      </c>
      <c r="E4306" s="310">
        <f t="shared" si="2140"/>
        <v>0</v>
      </c>
      <c r="F4306" s="156"/>
      <c r="G4306" s="157"/>
      <c r="H4306" s="158">
        <f t="shared" ref="H4306:J4306" si="2143">H4268</f>
        <v>0</v>
      </c>
      <c r="I4306" s="159">
        <f t="shared" si="2143"/>
        <v>0</v>
      </c>
      <c r="J4306" s="159">
        <f t="shared" si="2143"/>
        <v>0</v>
      </c>
      <c r="K4306" s="160">
        <f t="shared" si="2138"/>
        <v>0</v>
      </c>
      <c r="L4306" s="149"/>
    </row>
    <row r="4307" spans="1:12" s="5" customFormat="1" ht="14.1" customHeight="1" x14ac:dyDescent="0.25">
      <c r="A4307" s="155">
        <v>4</v>
      </c>
      <c r="B4307" s="193">
        <f t="shared" ref="B4307:D4307" si="2144">B4269</f>
        <v>0</v>
      </c>
      <c r="C4307" s="193">
        <f t="shared" si="2144"/>
        <v>0</v>
      </c>
      <c r="D4307" s="286">
        <f t="shared" si="2144"/>
        <v>0</v>
      </c>
      <c r="E4307" s="310">
        <f t="shared" si="2140"/>
        <v>0</v>
      </c>
      <c r="F4307" s="156"/>
      <c r="G4307" s="157"/>
      <c r="H4307" s="158">
        <f t="shared" ref="H4307:J4307" si="2145">H4269</f>
        <v>0</v>
      </c>
      <c r="I4307" s="159">
        <f t="shared" si="2145"/>
        <v>0</v>
      </c>
      <c r="J4307" s="159">
        <f t="shared" si="2145"/>
        <v>0</v>
      </c>
      <c r="K4307" s="160">
        <f t="shared" si="2138"/>
        <v>0</v>
      </c>
      <c r="L4307" s="149"/>
    </row>
    <row r="4308" spans="1:12" s="5" customFormat="1" ht="14.1" customHeight="1" x14ac:dyDescent="0.25">
      <c r="A4308" s="155">
        <v>5</v>
      </c>
      <c r="B4308" s="193">
        <f t="shared" ref="B4308:D4308" si="2146">B4270</f>
        <v>0</v>
      </c>
      <c r="C4308" s="193">
        <f t="shared" si="2146"/>
        <v>0</v>
      </c>
      <c r="D4308" s="286">
        <f t="shared" si="2146"/>
        <v>0</v>
      </c>
      <c r="E4308" s="310">
        <f t="shared" si="2140"/>
        <v>0</v>
      </c>
      <c r="F4308" s="156"/>
      <c r="G4308" s="157"/>
      <c r="H4308" s="158">
        <f t="shared" ref="H4308:J4308" si="2147">H4270</f>
        <v>0</v>
      </c>
      <c r="I4308" s="159">
        <f t="shared" si="2147"/>
        <v>0</v>
      </c>
      <c r="J4308" s="159">
        <f t="shared" si="2147"/>
        <v>0</v>
      </c>
      <c r="K4308" s="160">
        <f t="shared" si="2138"/>
        <v>0</v>
      </c>
      <c r="L4308" s="149"/>
    </row>
    <row r="4309" spans="1:12" s="5" customFormat="1" ht="14.1" customHeight="1" x14ac:dyDescent="0.25">
      <c r="A4309" s="155">
        <v>6</v>
      </c>
      <c r="B4309" s="193">
        <f t="shared" ref="B4309:D4309" si="2148">B4271</f>
        <v>0</v>
      </c>
      <c r="C4309" s="193">
        <f t="shared" si="2148"/>
        <v>0</v>
      </c>
      <c r="D4309" s="286">
        <f t="shared" si="2148"/>
        <v>0</v>
      </c>
      <c r="E4309" s="310">
        <f t="shared" si="2140"/>
        <v>0</v>
      </c>
      <c r="F4309" s="156"/>
      <c r="G4309" s="157"/>
      <c r="H4309" s="158">
        <f t="shared" ref="H4309:J4309" si="2149">H4271</f>
        <v>0</v>
      </c>
      <c r="I4309" s="159">
        <f t="shared" si="2149"/>
        <v>0</v>
      </c>
      <c r="J4309" s="159">
        <f t="shared" si="2149"/>
        <v>0</v>
      </c>
      <c r="K4309" s="160">
        <f t="shared" si="2138"/>
        <v>0</v>
      </c>
      <c r="L4309" s="149"/>
    </row>
    <row r="4310" spans="1:12" s="5" customFormat="1" ht="14.1" customHeight="1" x14ac:dyDescent="0.25">
      <c r="A4310" s="155">
        <v>7</v>
      </c>
      <c r="B4310" s="193">
        <f t="shared" ref="B4310:D4310" si="2150">B4272</f>
        <v>0</v>
      </c>
      <c r="C4310" s="193">
        <f t="shared" si="2150"/>
        <v>0</v>
      </c>
      <c r="D4310" s="286">
        <f t="shared" si="2150"/>
        <v>0</v>
      </c>
      <c r="E4310" s="310">
        <f t="shared" si="2140"/>
        <v>0</v>
      </c>
      <c r="F4310" s="156"/>
      <c r="G4310" s="157"/>
      <c r="H4310" s="158">
        <f t="shared" ref="H4310:J4310" si="2151">H4272</f>
        <v>0</v>
      </c>
      <c r="I4310" s="159">
        <f t="shared" si="2151"/>
        <v>0</v>
      </c>
      <c r="J4310" s="159">
        <f t="shared" si="2151"/>
        <v>0</v>
      </c>
      <c r="K4310" s="160">
        <f t="shared" si="2138"/>
        <v>0</v>
      </c>
      <c r="L4310" s="149"/>
    </row>
    <row r="4311" spans="1:12" s="5" customFormat="1" ht="14.1" customHeight="1" x14ac:dyDescent="0.25">
      <c r="A4311" s="155">
        <v>8</v>
      </c>
      <c r="B4311" s="193">
        <f t="shared" ref="B4311:D4311" si="2152">B4273</f>
        <v>0</v>
      </c>
      <c r="C4311" s="193">
        <f t="shared" si="2152"/>
        <v>0</v>
      </c>
      <c r="D4311" s="286">
        <f t="shared" si="2152"/>
        <v>0</v>
      </c>
      <c r="E4311" s="310">
        <f t="shared" si="2140"/>
        <v>0</v>
      </c>
      <c r="F4311" s="156"/>
      <c r="G4311" s="157"/>
      <c r="H4311" s="158">
        <f t="shared" ref="H4311:J4311" si="2153">H4273</f>
        <v>0</v>
      </c>
      <c r="I4311" s="159">
        <f t="shared" si="2153"/>
        <v>0</v>
      </c>
      <c r="J4311" s="159">
        <f t="shared" si="2153"/>
        <v>0</v>
      </c>
      <c r="K4311" s="160">
        <f t="shared" si="2138"/>
        <v>0</v>
      </c>
      <c r="L4311" s="149"/>
    </row>
    <row r="4312" spans="1:12" s="5" customFormat="1" ht="14.1" customHeight="1" x14ac:dyDescent="0.25">
      <c r="A4312" s="155">
        <v>9</v>
      </c>
      <c r="B4312" s="193">
        <f t="shared" ref="B4312:D4312" si="2154">B4274</f>
        <v>0</v>
      </c>
      <c r="C4312" s="193">
        <f t="shared" si="2154"/>
        <v>0</v>
      </c>
      <c r="D4312" s="286">
        <f t="shared" si="2154"/>
        <v>0</v>
      </c>
      <c r="E4312" s="310">
        <f t="shared" si="2140"/>
        <v>0</v>
      </c>
      <c r="F4312" s="156"/>
      <c r="G4312" s="157"/>
      <c r="H4312" s="158">
        <f t="shared" ref="H4312:J4312" si="2155">H4274</f>
        <v>0</v>
      </c>
      <c r="I4312" s="159">
        <f t="shared" si="2155"/>
        <v>0</v>
      </c>
      <c r="J4312" s="159">
        <f t="shared" si="2155"/>
        <v>0</v>
      </c>
      <c r="K4312" s="160">
        <f t="shared" si="2138"/>
        <v>0</v>
      </c>
      <c r="L4312" s="149"/>
    </row>
    <row r="4313" spans="1:12" s="5" customFormat="1" ht="14.1" customHeight="1" x14ac:dyDescent="0.25">
      <c r="A4313" s="155">
        <v>10</v>
      </c>
      <c r="B4313" s="193">
        <f t="shared" ref="B4313:D4313" si="2156">B4275</f>
        <v>0</v>
      </c>
      <c r="C4313" s="193">
        <f t="shared" si="2156"/>
        <v>0</v>
      </c>
      <c r="D4313" s="286">
        <f t="shared" si="2156"/>
        <v>0</v>
      </c>
      <c r="E4313" s="310">
        <f t="shared" si="2140"/>
        <v>0</v>
      </c>
      <c r="F4313" s="156"/>
      <c r="G4313" s="157"/>
      <c r="H4313" s="158">
        <f t="shared" ref="H4313:J4313" si="2157">H4275</f>
        <v>0</v>
      </c>
      <c r="I4313" s="159">
        <f t="shared" si="2157"/>
        <v>0</v>
      </c>
      <c r="J4313" s="159">
        <f t="shared" si="2157"/>
        <v>0</v>
      </c>
      <c r="K4313" s="160">
        <f t="shared" si="2138"/>
        <v>0</v>
      </c>
      <c r="L4313" s="149"/>
    </row>
    <row r="4314" spans="1:12" s="5" customFormat="1" ht="14.1" customHeight="1" x14ac:dyDescent="0.25">
      <c r="A4314" s="155">
        <v>11</v>
      </c>
      <c r="B4314" s="193">
        <f t="shared" ref="B4314:D4314" si="2158">B4276</f>
        <v>0</v>
      </c>
      <c r="C4314" s="193">
        <f t="shared" si="2158"/>
        <v>0</v>
      </c>
      <c r="D4314" s="286">
        <f t="shared" si="2158"/>
        <v>0</v>
      </c>
      <c r="E4314" s="310">
        <f t="shared" si="2140"/>
        <v>0</v>
      </c>
      <c r="F4314" s="156"/>
      <c r="G4314" s="157"/>
      <c r="H4314" s="158">
        <f t="shared" ref="H4314:J4314" si="2159">H4276</f>
        <v>0</v>
      </c>
      <c r="I4314" s="159">
        <f t="shared" si="2159"/>
        <v>0</v>
      </c>
      <c r="J4314" s="159">
        <f t="shared" si="2159"/>
        <v>0</v>
      </c>
      <c r="K4314" s="160">
        <f t="shared" si="2138"/>
        <v>0</v>
      </c>
      <c r="L4314" s="149"/>
    </row>
    <row r="4315" spans="1:12" s="5" customFormat="1" ht="14.1" customHeight="1" x14ac:dyDescent="0.25">
      <c r="A4315" s="155">
        <v>12</v>
      </c>
      <c r="B4315" s="193">
        <f t="shared" ref="B4315:D4315" si="2160">B4277</f>
        <v>0</v>
      </c>
      <c r="C4315" s="193">
        <f t="shared" si="2160"/>
        <v>0</v>
      </c>
      <c r="D4315" s="286">
        <f t="shared" si="2160"/>
        <v>0</v>
      </c>
      <c r="E4315" s="310">
        <f t="shared" si="2140"/>
        <v>0</v>
      </c>
      <c r="F4315" s="156"/>
      <c r="G4315" s="157"/>
      <c r="H4315" s="158">
        <f t="shared" ref="H4315:J4315" si="2161">H4277</f>
        <v>0</v>
      </c>
      <c r="I4315" s="159">
        <f t="shared" si="2161"/>
        <v>0</v>
      </c>
      <c r="J4315" s="159">
        <f t="shared" si="2161"/>
        <v>0</v>
      </c>
      <c r="K4315" s="160">
        <f t="shared" si="2138"/>
        <v>0</v>
      </c>
      <c r="L4315" s="149"/>
    </row>
    <row r="4316" spans="1:12" s="5" customFormat="1" ht="14.1" customHeight="1" x14ac:dyDescent="0.25">
      <c r="A4316" s="155">
        <v>13</v>
      </c>
      <c r="B4316" s="193">
        <f t="shared" ref="B4316:D4316" si="2162">B4278</f>
        <v>0</v>
      </c>
      <c r="C4316" s="193">
        <f t="shared" si="2162"/>
        <v>0</v>
      </c>
      <c r="D4316" s="286">
        <f t="shared" si="2162"/>
        <v>0</v>
      </c>
      <c r="E4316" s="310">
        <f t="shared" si="2140"/>
        <v>0</v>
      </c>
      <c r="F4316" s="156"/>
      <c r="G4316" s="157"/>
      <c r="H4316" s="158">
        <f t="shared" ref="H4316:J4316" si="2163">H4278</f>
        <v>0</v>
      </c>
      <c r="I4316" s="159">
        <f t="shared" si="2163"/>
        <v>0</v>
      </c>
      <c r="J4316" s="159">
        <f t="shared" si="2163"/>
        <v>0</v>
      </c>
      <c r="K4316" s="160">
        <f t="shared" si="2138"/>
        <v>0</v>
      </c>
      <c r="L4316" s="149"/>
    </row>
    <row r="4317" spans="1:12" s="5" customFormat="1" ht="14.1" customHeight="1" x14ac:dyDescent="0.25">
      <c r="A4317" s="155">
        <v>14</v>
      </c>
      <c r="B4317" s="193">
        <f t="shared" ref="B4317:D4317" si="2164">B4279</f>
        <v>0</v>
      </c>
      <c r="C4317" s="193">
        <f t="shared" si="2164"/>
        <v>0</v>
      </c>
      <c r="D4317" s="286">
        <f t="shared" si="2164"/>
        <v>0</v>
      </c>
      <c r="E4317" s="310">
        <f t="shared" si="2140"/>
        <v>0</v>
      </c>
      <c r="F4317" s="156"/>
      <c r="G4317" s="157"/>
      <c r="H4317" s="158">
        <f t="shared" ref="H4317:J4317" si="2165">H4279</f>
        <v>0</v>
      </c>
      <c r="I4317" s="159">
        <f t="shared" si="2165"/>
        <v>0</v>
      </c>
      <c r="J4317" s="159">
        <f t="shared" si="2165"/>
        <v>0</v>
      </c>
      <c r="K4317" s="160">
        <f t="shared" si="2138"/>
        <v>0</v>
      </c>
      <c r="L4317" s="149"/>
    </row>
    <row r="4318" spans="1:12" s="5" customFormat="1" ht="14.1" customHeight="1" x14ac:dyDescent="0.25">
      <c r="A4318" s="155">
        <v>15</v>
      </c>
      <c r="B4318" s="193">
        <f t="shared" ref="B4318:D4318" si="2166">B4280</f>
        <v>0</v>
      </c>
      <c r="C4318" s="193">
        <f t="shared" si="2166"/>
        <v>0</v>
      </c>
      <c r="D4318" s="286">
        <f t="shared" si="2166"/>
        <v>0</v>
      </c>
      <c r="E4318" s="310">
        <f t="shared" si="2140"/>
        <v>0</v>
      </c>
      <c r="F4318" s="156"/>
      <c r="G4318" s="157"/>
      <c r="H4318" s="158">
        <f t="shared" ref="H4318:J4318" si="2167">H4280</f>
        <v>0</v>
      </c>
      <c r="I4318" s="159">
        <f t="shared" si="2167"/>
        <v>0</v>
      </c>
      <c r="J4318" s="159">
        <f t="shared" si="2167"/>
        <v>0</v>
      </c>
      <c r="K4318" s="160">
        <f t="shared" si="2138"/>
        <v>0</v>
      </c>
      <c r="L4318" s="149"/>
    </row>
    <row r="4319" spans="1:12" s="5" customFormat="1" ht="14.1" customHeight="1" x14ac:dyDescent="0.25">
      <c r="A4319" s="155">
        <v>16</v>
      </c>
      <c r="B4319" s="193">
        <f t="shared" ref="B4319:D4319" si="2168">B4281</f>
        <v>0</v>
      </c>
      <c r="C4319" s="193">
        <f t="shared" si="2168"/>
        <v>0</v>
      </c>
      <c r="D4319" s="286">
        <f t="shared" si="2168"/>
        <v>0</v>
      </c>
      <c r="E4319" s="310">
        <f t="shared" si="2140"/>
        <v>0</v>
      </c>
      <c r="F4319" s="156"/>
      <c r="G4319" s="157"/>
      <c r="H4319" s="158">
        <f t="shared" ref="H4319:J4319" si="2169">H4281</f>
        <v>0</v>
      </c>
      <c r="I4319" s="159">
        <f t="shared" si="2169"/>
        <v>0</v>
      </c>
      <c r="J4319" s="159">
        <f t="shared" si="2169"/>
        <v>0</v>
      </c>
      <c r="K4319" s="160">
        <f t="shared" si="2138"/>
        <v>0</v>
      </c>
      <c r="L4319" s="149"/>
    </row>
    <row r="4320" spans="1:12" s="5" customFormat="1" ht="9.9499999999999993" customHeight="1" x14ac:dyDescent="0.25">
      <c r="A4320" s="132"/>
      <c r="B4320" s="229"/>
      <c r="C4320" s="229"/>
      <c r="D4320" s="287"/>
      <c r="E4320" s="312"/>
      <c r="F4320" s="161"/>
      <c r="G4320" s="162"/>
      <c r="H4320" s="163"/>
      <c r="I4320" s="164"/>
      <c r="J4320" s="164"/>
      <c r="K4320" s="165"/>
      <c r="L4320" s="149"/>
    </row>
    <row r="4321" spans="1:12" s="5" customFormat="1" ht="5.0999999999999996" customHeight="1" x14ac:dyDescent="0.25">
      <c r="A4321" s="132"/>
      <c r="B4321" s="230"/>
      <c r="C4321" s="230"/>
      <c r="D4321" s="235"/>
      <c r="E4321" s="313"/>
      <c r="F4321" s="167"/>
      <c r="G4321" s="167"/>
      <c r="H4321" s="167"/>
      <c r="I4321" s="168"/>
      <c r="J4321" s="383"/>
      <c r="K4321" s="358"/>
      <c r="L4321" s="133"/>
    </row>
    <row r="4322" spans="1:12" s="5" customFormat="1" ht="16.5" customHeight="1" x14ac:dyDescent="0.3">
      <c r="A4322" s="132"/>
      <c r="B4322" s="231"/>
      <c r="C4322" s="231"/>
      <c r="D4322" s="267"/>
      <c r="E4322" s="309"/>
      <c r="F4322" s="133"/>
      <c r="G4322" s="133"/>
      <c r="H4322" s="133"/>
      <c r="I4322" s="169" t="s">
        <v>14</v>
      </c>
      <c r="J4322" s="384">
        <f>SUM(K4304:K4319)</f>
        <v>2621815</v>
      </c>
      <c r="K4322" s="385"/>
      <c r="L4322" s="149"/>
    </row>
    <row r="4323" spans="1:12" s="5" customFormat="1" ht="5.0999999999999996" customHeight="1" x14ac:dyDescent="0.3">
      <c r="A4323" s="132"/>
      <c r="B4323" s="231"/>
      <c r="C4323" s="231"/>
      <c r="D4323" s="267"/>
      <c r="E4323" s="309"/>
      <c r="F4323" s="133"/>
      <c r="G4323" s="133"/>
      <c r="H4323" s="133"/>
      <c r="I4323" s="170"/>
      <c r="J4323" s="386"/>
      <c r="K4323" s="386"/>
      <c r="L4323" s="133"/>
    </row>
    <row r="4324" spans="1:12" s="5" customFormat="1" ht="16.5" customHeight="1" x14ac:dyDescent="0.3">
      <c r="A4324" s="132"/>
      <c r="B4324" s="231"/>
      <c r="C4324" s="231"/>
      <c r="D4324" s="267"/>
      <c r="E4324" s="309"/>
      <c r="F4324" s="133"/>
      <c r="G4324" s="133"/>
      <c r="H4324" s="133"/>
      <c r="I4324" s="169" t="s">
        <v>15</v>
      </c>
      <c r="J4324" s="171">
        <f>J4286</f>
        <v>0</v>
      </c>
      <c r="K4324" s="172">
        <f>J4322*J4324</f>
        <v>0</v>
      </c>
      <c r="L4324" s="173"/>
    </row>
    <row r="4325" spans="1:12" s="5" customFormat="1" ht="5.0999999999999996" customHeight="1" x14ac:dyDescent="0.3">
      <c r="A4325" s="132"/>
      <c r="B4325" s="231"/>
      <c r="C4325" s="231"/>
      <c r="D4325" s="267"/>
      <c r="E4325" s="309"/>
      <c r="F4325" s="133"/>
      <c r="G4325" s="133"/>
      <c r="H4325" s="133"/>
      <c r="I4325" s="170"/>
      <c r="J4325" s="358"/>
      <c r="K4325" s="358"/>
      <c r="L4325" s="133"/>
    </row>
    <row r="4326" spans="1:12" s="5" customFormat="1" ht="16.5" customHeight="1" x14ac:dyDescent="0.3">
      <c r="A4326" s="132"/>
      <c r="B4326" s="232" t="s">
        <v>16</v>
      </c>
      <c r="C4326" s="232"/>
      <c r="D4326" s="267"/>
      <c r="E4326" s="309" t="s">
        <v>17</v>
      </c>
      <c r="F4326" s="133"/>
      <c r="G4326" s="133"/>
      <c r="H4326" s="133"/>
      <c r="I4326" s="169" t="s">
        <v>27</v>
      </c>
      <c r="J4326" s="356">
        <f>((J4322/1.11)+(K4324/1.11))*11%</f>
        <v>259819.5045045045</v>
      </c>
      <c r="K4326" s="357"/>
      <c r="L4326" s="174"/>
    </row>
    <row r="4327" spans="1:12" s="5" customFormat="1" ht="5.0999999999999996" customHeight="1" x14ac:dyDescent="0.3">
      <c r="A4327" s="132"/>
      <c r="B4327" s="231"/>
      <c r="C4327" s="231"/>
      <c r="D4327" s="267"/>
      <c r="E4327" s="309"/>
      <c r="F4327" s="133"/>
      <c r="G4327" s="133"/>
      <c r="H4327" s="133"/>
      <c r="I4327" s="170"/>
      <c r="J4327" s="358"/>
      <c r="K4327" s="358"/>
      <c r="L4327" s="133"/>
    </row>
    <row r="4328" spans="1:12" s="5" customFormat="1" ht="16.5" customHeight="1" x14ac:dyDescent="0.3">
      <c r="A4328" s="132"/>
      <c r="B4328" s="233"/>
      <c r="C4328" s="253"/>
      <c r="D4328" s="267"/>
      <c r="E4328" s="309"/>
      <c r="F4328" s="133"/>
      <c r="G4328" s="133"/>
      <c r="H4328" s="133"/>
      <c r="I4328" s="169" t="s">
        <v>18</v>
      </c>
      <c r="J4328" s="175"/>
      <c r="K4328" s="176">
        <f>J4322-K4324</f>
        <v>2621815</v>
      </c>
      <c r="L4328" s="174"/>
    </row>
    <row r="4329" spans="1:12" s="5" customFormat="1" ht="7.5" customHeight="1" x14ac:dyDescent="0.25">
      <c r="A4329" s="177"/>
      <c r="B4329" s="234"/>
      <c r="C4329" s="234"/>
      <c r="D4329" s="235"/>
      <c r="E4329" s="314"/>
      <c r="F4329" s="318"/>
      <c r="G4329" s="133"/>
      <c r="H4329" s="133"/>
      <c r="I4329" s="179"/>
      <c r="J4329" s="178"/>
      <c r="K4329" s="318"/>
      <c r="L4329" s="167"/>
    </row>
    <row r="4330" spans="1:12" s="5" customFormat="1" ht="13.5" customHeight="1" x14ac:dyDescent="0.25">
      <c r="A4330" s="132"/>
      <c r="B4330" s="235" t="s">
        <v>19</v>
      </c>
      <c r="C4330" s="234"/>
      <c r="D4330" s="235"/>
      <c r="E4330" s="309"/>
      <c r="F4330" s="133"/>
      <c r="G4330" s="133"/>
      <c r="H4330" s="184"/>
      <c r="I4330" s="185" t="s">
        <v>29</v>
      </c>
      <c r="J4330" s="359" t="str">
        <f>J4292</f>
        <v>ASNI / CONDRO</v>
      </c>
      <c r="K4330" s="360"/>
      <c r="L4330" s="133"/>
    </row>
    <row r="4331" spans="1:12" s="5" customFormat="1" ht="13.5" customHeight="1" x14ac:dyDescent="0.25">
      <c r="A4331" s="177"/>
      <c r="B4331" s="236"/>
      <c r="C4331" s="254"/>
      <c r="D4331" s="235"/>
      <c r="E4331" s="309"/>
      <c r="F4331" s="133"/>
      <c r="G4331" s="133"/>
      <c r="H4331" s="184"/>
      <c r="I4331" s="186" t="s">
        <v>28</v>
      </c>
      <c r="J4331" s="359" t="str">
        <f>J4293</f>
        <v xml:space="preserve"> </v>
      </c>
      <c r="K4331" s="360"/>
      <c r="L4331" s="167"/>
    </row>
    <row r="4332" spans="1:12" s="5" customFormat="1" ht="7.5" customHeight="1" x14ac:dyDescent="0.25">
      <c r="A4332" s="177"/>
      <c r="B4332" s="236"/>
      <c r="C4332" s="254"/>
      <c r="D4332" s="235"/>
      <c r="E4332" s="309"/>
      <c r="F4332" s="133"/>
      <c r="G4332" s="133"/>
      <c r="H4332" s="184"/>
      <c r="I4332" s="186"/>
      <c r="J4332" s="190"/>
      <c r="K4332" s="190"/>
      <c r="L4332" s="167"/>
    </row>
    <row r="4333" spans="1:12" ht="7.5" customHeight="1" x14ac:dyDescent="0.25">
      <c r="A4333" s="1"/>
      <c r="I4333" s="3"/>
      <c r="J4333" s="3"/>
    </row>
    <row r="4334" spans="1:12" s="5" customFormat="1" ht="16.5" customHeight="1" x14ac:dyDescent="0.3">
      <c r="A4334" s="4"/>
      <c r="B4334" s="195" t="s">
        <v>0</v>
      </c>
      <c r="C4334" s="237"/>
      <c r="D4334" s="270" t="s">
        <v>1</v>
      </c>
      <c r="E4334" s="315">
        <f>E4220+1</f>
        <v>22090039</v>
      </c>
      <c r="G4334" s="6" t="s">
        <v>2</v>
      </c>
      <c r="H4334" s="421" t="s">
        <v>197</v>
      </c>
      <c r="I4334" s="421"/>
      <c r="J4334" s="421"/>
      <c r="K4334" s="422"/>
      <c r="L4334" s="7"/>
    </row>
    <row r="4335" spans="1:12" s="5" customFormat="1" ht="7.5" customHeight="1" x14ac:dyDescent="0.3">
      <c r="A4335" s="4"/>
      <c r="B4335" s="196"/>
      <c r="C4335" s="238"/>
      <c r="D4335" s="255"/>
      <c r="E4335" s="290"/>
      <c r="F4335" s="391" t="s">
        <v>3</v>
      </c>
      <c r="G4335" s="8"/>
      <c r="H4335" s="423"/>
      <c r="I4335" s="423"/>
      <c r="J4335" s="423"/>
      <c r="K4335" s="424"/>
      <c r="L4335" s="7"/>
    </row>
    <row r="4336" spans="1:12" s="5" customFormat="1" ht="16.5" customHeight="1" x14ac:dyDescent="0.3">
      <c r="A4336" s="4"/>
      <c r="B4336" s="195" t="s">
        <v>4</v>
      </c>
      <c r="C4336" s="237"/>
      <c r="D4336" s="392">
        <v>44834</v>
      </c>
      <c r="E4336" s="393"/>
      <c r="F4336" s="391"/>
      <c r="G4336" s="9"/>
      <c r="H4336" s="394" t="s">
        <v>100</v>
      </c>
      <c r="I4336" s="394"/>
      <c r="J4336" s="394"/>
      <c r="K4336" s="395"/>
      <c r="L4336" s="9"/>
    </row>
    <row r="4337" spans="1:12" s="5" customFormat="1" ht="7.5" customHeight="1" x14ac:dyDescent="0.3">
      <c r="A4337" s="4"/>
      <c r="B4337" s="196"/>
      <c r="C4337" s="238"/>
      <c r="D4337" s="255"/>
      <c r="E4337" s="290"/>
      <c r="F4337" s="391"/>
      <c r="G4337" s="9"/>
      <c r="H4337" s="396" t="s">
        <v>198</v>
      </c>
      <c r="I4337" s="396"/>
      <c r="J4337" s="396"/>
      <c r="K4337" s="397"/>
      <c r="L4337" s="10"/>
    </row>
    <row r="4338" spans="1:12" s="5" customFormat="1" ht="16.5" customHeight="1" x14ac:dyDescent="0.4">
      <c r="A4338" s="4"/>
      <c r="B4338" s="195" t="s">
        <v>5</v>
      </c>
      <c r="C4338" s="237"/>
      <c r="D4338" s="271" t="s">
        <v>196</v>
      </c>
      <c r="E4338" s="289"/>
      <c r="F4338" s="11"/>
      <c r="G4338" s="12"/>
      <c r="H4338" s="398"/>
      <c r="I4338" s="398"/>
      <c r="J4338" s="398"/>
      <c r="K4338" s="399"/>
      <c r="L4338" s="10"/>
    </row>
    <row r="4339" spans="1:12" s="5" customFormat="1" ht="7.5" customHeight="1" x14ac:dyDescent="0.45">
      <c r="A4339" s="4"/>
      <c r="B4339" s="197"/>
      <c r="C4339" s="239"/>
      <c r="D4339" s="259"/>
      <c r="E4339" s="291"/>
      <c r="F4339" s="13"/>
      <c r="I4339" s="14"/>
      <c r="J4339" s="14"/>
      <c r="K4339" s="15"/>
    </row>
    <row r="4340" spans="1:12" s="5" customFormat="1" ht="14.25" thickBot="1" x14ac:dyDescent="0.3">
      <c r="A4340" s="4"/>
      <c r="B4340" s="198" t="s">
        <v>6</v>
      </c>
      <c r="C4340" s="198" t="s">
        <v>7</v>
      </c>
      <c r="D4340" s="272" t="s">
        <v>8</v>
      </c>
      <c r="E4340" s="260"/>
      <c r="F4340" s="17" t="s">
        <v>9</v>
      </c>
      <c r="G4340" s="18"/>
      <c r="H4340" s="16" t="s">
        <v>10</v>
      </c>
      <c r="I4340" s="19" t="s">
        <v>11</v>
      </c>
      <c r="J4340" s="19" t="s">
        <v>12</v>
      </c>
      <c r="K4340" s="20" t="s">
        <v>13</v>
      </c>
      <c r="L4340" s="21"/>
    </row>
    <row r="4341" spans="1:12" s="5" customFormat="1" ht="9.9499999999999993" customHeight="1" thickTop="1" x14ac:dyDescent="0.25">
      <c r="A4341" s="4"/>
      <c r="B4341" s="199"/>
      <c r="C4341" s="240"/>
      <c r="D4341" s="273"/>
      <c r="E4341" s="261"/>
      <c r="F4341" s="23"/>
      <c r="G4341" s="24"/>
      <c r="H4341" s="22"/>
      <c r="I4341" s="25"/>
      <c r="J4341" s="25"/>
      <c r="K4341" s="26"/>
      <c r="L4341" s="21"/>
    </row>
    <row r="4342" spans="1:12" s="5" customFormat="1" ht="14.1" customHeight="1" x14ac:dyDescent="0.25">
      <c r="A4342" s="27">
        <v>1</v>
      </c>
      <c r="B4342" s="200">
        <v>1</v>
      </c>
      <c r="C4342" s="200" t="s">
        <v>34</v>
      </c>
      <c r="D4342" s="274"/>
      <c r="E4342" s="292" t="s">
        <v>199</v>
      </c>
      <c r="F4342" s="28"/>
      <c r="G4342" s="29"/>
      <c r="H4342" s="30">
        <v>294000</v>
      </c>
      <c r="I4342" s="31">
        <v>0.1</v>
      </c>
      <c r="J4342" s="31"/>
      <c r="K4342" s="32">
        <f t="shared" ref="K4342:K4357" si="2170">(B4342*H4342-((B4342*H4342)*I4342))-((B4342*H4342-((B4342*H4342)*I4342))*J4342)</f>
        <v>264600</v>
      </c>
      <c r="L4342" s="21"/>
    </row>
    <row r="4343" spans="1:12" s="5" customFormat="1" ht="14.1" customHeight="1" x14ac:dyDescent="0.25">
      <c r="A4343" s="27">
        <v>2</v>
      </c>
      <c r="B4343" s="200">
        <v>3</v>
      </c>
      <c r="C4343" s="200" t="s">
        <v>34</v>
      </c>
      <c r="D4343" s="274"/>
      <c r="E4343" s="292" t="s">
        <v>200</v>
      </c>
      <c r="F4343" s="28"/>
      <c r="G4343" s="29"/>
      <c r="H4343" s="30">
        <v>27600</v>
      </c>
      <c r="I4343" s="31">
        <v>0.1</v>
      </c>
      <c r="J4343" s="31"/>
      <c r="K4343" s="32">
        <f t="shared" si="2170"/>
        <v>74520</v>
      </c>
      <c r="L4343" s="21"/>
    </row>
    <row r="4344" spans="1:12" s="5" customFormat="1" ht="14.1" customHeight="1" x14ac:dyDescent="0.25">
      <c r="A4344" s="27">
        <v>3</v>
      </c>
      <c r="B4344" s="200">
        <v>10</v>
      </c>
      <c r="C4344" s="200" t="s">
        <v>43</v>
      </c>
      <c r="D4344" s="274"/>
      <c r="E4344" s="292" t="s">
        <v>201</v>
      </c>
      <c r="F4344" s="28"/>
      <c r="G4344" s="29"/>
      <c r="H4344" s="30">
        <v>18500</v>
      </c>
      <c r="I4344" s="31"/>
      <c r="J4344" s="31"/>
      <c r="K4344" s="32">
        <f t="shared" si="2170"/>
        <v>185000</v>
      </c>
      <c r="L4344" s="21"/>
    </row>
    <row r="4345" spans="1:12" s="5" customFormat="1" ht="14.1" customHeight="1" x14ac:dyDescent="0.25">
      <c r="A4345" s="27">
        <v>4</v>
      </c>
      <c r="B4345" s="200">
        <v>25</v>
      </c>
      <c r="C4345" s="200" t="s">
        <v>43</v>
      </c>
      <c r="D4345" s="274"/>
      <c r="E4345" s="292" t="s">
        <v>202</v>
      </c>
      <c r="F4345" s="28"/>
      <c r="G4345" s="29"/>
      <c r="H4345" s="30">
        <v>4400</v>
      </c>
      <c r="I4345" s="31">
        <v>0.1</v>
      </c>
      <c r="J4345" s="31"/>
      <c r="K4345" s="32">
        <f t="shared" si="2170"/>
        <v>99000</v>
      </c>
      <c r="L4345" s="21"/>
    </row>
    <row r="4346" spans="1:12" s="5" customFormat="1" ht="14.1" customHeight="1" x14ac:dyDescent="0.25">
      <c r="A4346" s="27">
        <v>5</v>
      </c>
      <c r="B4346" s="200">
        <v>2</v>
      </c>
      <c r="C4346" s="200" t="s">
        <v>34</v>
      </c>
      <c r="D4346" s="274"/>
      <c r="E4346" s="292" t="s">
        <v>203</v>
      </c>
      <c r="F4346" s="28"/>
      <c r="G4346" s="29"/>
      <c r="H4346" s="30">
        <v>32400</v>
      </c>
      <c r="I4346" s="31">
        <v>0.1</v>
      </c>
      <c r="J4346" s="31"/>
      <c r="K4346" s="32">
        <f t="shared" si="2170"/>
        <v>58320</v>
      </c>
      <c r="L4346" s="21"/>
    </row>
    <row r="4347" spans="1:12" s="5" customFormat="1" ht="14.1" customHeight="1" x14ac:dyDescent="0.25">
      <c r="A4347" s="27">
        <v>6</v>
      </c>
      <c r="B4347" s="200"/>
      <c r="C4347" s="200"/>
      <c r="D4347" s="274"/>
      <c r="E4347" s="292"/>
      <c r="F4347" s="28"/>
      <c r="G4347" s="29"/>
      <c r="H4347" s="30"/>
      <c r="I4347" s="31"/>
      <c r="J4347" s="31"/>
      <c r="K4347" s="32">
        <f t="shared" si="2170"/>
        <v>0</v>
      </c>
      <c r="L4347" s="21"/>
    </row>
    <row r="4348" spans="1:12" s="5" customFormat="1" ht="14.1" customHeight="1" x14ac:dyDescent="0.25">
      <c r="A4348" s="27">
        <v>7</v>
      </c>
      <c r="B4348" s="200"/>
      <c r="C4348" s="200"/>
      <c r="D4348" s="274"/>
      <c r="E4348" s="292"/>
      <c r="F4348" s="28"/>
      <c r="G4348" s="29"/>
      <c r="H4348" s="30"/>
      <c r="I4348" s="31"/>
      <c r="J4348" s="31"/>
      <c r="K4348" s="32">
        <f t="shared" si="2170"/>
        <v>0</v>
      </c>
      <c r="L4348" s="21"/>
    </row>
    <row r="4349" spans="1:12" s="5" customFormat="1" ht="14.1" customHeight="1" x14ac:dyDescent="0.25">
      <c r="A4349" s="27">
        <v>8</v>
      </c>
      <c r="B4349" s="200"/>
      <c r="C4349" s="200"/>
      <c r="D4349" s="274"/>
      <c r="E4349" s="293"/>
      <c r="F4349" s="28"/>
      <c r="G4349" s="29"/>
      <c r="H4349" s="30"/>
      <c r="I4349" s="31"/>
      <c r="J4349" s="31"/>
      <c r="K4349" s="32">
        <f t="shared" si="2170"/>
        <v>0</v>
      </c>
      <c r="L4349" s="21"/>
    </row>
    <row r="4350" spans="1:12" s="5" customFormat="1" ht="14.1" customHeight="1" x14ac:dyDescent="0.25">
      <c r="A4350" s="27">
        <v>9</v>
      </c>
      <c r="B4350" s="200"/>
      <c r="C4350" s="200"/>
      <c r="D4350" s="274"/>
      <c r="E4350" s="292"/>
      <c r="F4350" s="28"/>
      <c r="G4350" s="29"/>
      <c r="H4350" s="30"/>
      <c r="I4350" s="31"/>
      <c r="J4350" s="31"/>
      <c r="K4350" s="32">
        <f t="shared" si="2170"/>
        <v>0</v>
      </c>
      <c r="L4350" s="21"/>
    </row>
    <row r="4351" spans="1:12" s="5" customFormat="1" ht="14.1" customHeight="1" x14ac:dyDescent="0.25">
      <c r="A4351" s="27">
        <v>10</v>
      </c>
      <c r="B4351" s="200"/>
      <c r="C4351" s="200"/>
      <c r="D4351" s="274"/>
      <c r="E4351" s="292"/>
      <c r="F4351" s="28"/>
      <c r="G4351" s="29"/>
      <c r="H4351" s="30"/>
      <c r="I4351" s="31"/>
      <c r="J4351" s="31"/>
      <c r="K4351" s="32">
        <f t="shared" si="2170"/>
        <v>0</v>
      </c>
      <c r="L4351" s="21"/>
    </row>
    <row r="4352" spans="1:12" s="5" customFormat="1" ht="14.1" customHeight="1" x14ac:dyDescent="0.25">
      <c r="A4352" s="27">
        <v>11</v>
      </c>
      <c r="B4352" s="200"/>
      <c r="C4352" s="200"/>
      <c r="D4352" s="274"/>
      <c r="E4352" s="292"/>
      <c r="F4352" s="28"/>
      <c r="G4352" s="29"/>
      <c r="H4352" s="30"/>
      <c r="I4352" s="31"/>
      <c r="J4352" s="31"/>
      <c r="K4352" s="32">
        <f t="shared" si="2170"/>
        <v>0</v>
      </c>
      <c r="L4352" s="21"/>
    </row>
    <row r="4353" spans="1:12" s="5" customFormat="1" ht="14.1" customHeight="1" x14ac:dyDescent="0.25">
      <c r="A4353" s="27">
        <v>12</v>
      </c>
      <c r="B4353" s="200"/>
      <c r="C4353" s="200"/>
      <c r="D4353" s="274"/>
      <c r="E4353" s="292"/>
      <c r="F4353" s="28"/>
      <c r="G4353" s="29"/>
      <c r="H4353" s="30"/>
      <c r="I4353" s="31"/>
      <c r="J4353" s="31"/>
      <c r="K4353" s="32">
        <f t="shared" si="2170"/>
        <v>0</v>
      </c>
      <c r="L4353" s="21"/>
    </row>
    <row r="4354" spans="1:12" s="5" customFormat="1" ht="14.1" customHeight="1" x14ac:dyDescent="0.25">
      <c r="A4354" s="27">
        <v>13</v>
      </c>
      <c r="B4354" s="200"/>
      <c r="C4354" s="200"/>
      <c r="D4354" s="274"/>
      <c r="E4354" s="292"/>
      <c r="F4354" s="28"/>
      <c r="G4354" s="29"/>
      <c r="H4354" s="30"/>
      <c r="I4354" s="31"/>
      <c r="J4354" s="31"/>
      <c r="K4354" s="32">
        <f t="shared" si="2170"/>
        <v>0</v>
      </c>
      <c r="L4354" s="21"/>
    </row>
    <row r="4355" spans="1:12" s="5" customFormat="1" ht="14.1" customHeight="1" x14ac:dyDescent="0.25">
      <c r="A4355" s="27">
        <v>14</v>
      </c>
      <c r="B4355" s="200"/>
      <c r="C4355" s="200"/>
      <c r="D4355" s="274"/>
      <c r="E4355" s="292"/>
      <c r="F4355" s="28"/>
      <c r="G4355" s="29"/>
      <c r="H4355" s="30"/>
      <c r="I4355" s="31"/>
      <c r="J4355" s="31"/>
      <c r="K4355" s="32">
        <f t="shared" si="2170"/>
        <v>0</v>
      </c>
      <c r="L4355" s="21"/>
    </row>
    <row r="4356" spans="1:12" s="5" customFormat="1" ht="14.1" customHeight="1" x14ac:dyDescent="0.25">
      <c r="A4356" s="27">
        <v>15</v>
      </c>
      <c r="B4356" s="200"/>
      <c r="C4356" s="200"/>
      <c r="D4356" s="274"/>
      <c r="E4356" s="292"/>
      <c r="F4356" s="28"/>
      <c r="G4356" s="29"/>
      <c r="H4356" s="30"/>
      <c r="I4356" s="31"/>
      <c r="J4356" s="31"/>
      <c r="K4356" s="32">
        <f t="shared" si="2170"/>
        <v>0</v>
      </c>
      <c r="L4356" s="21"/>
    </row>
    <row r="4357" spans="1:12" s="5" customFormat="1" ht="14.1" customHeight="1" x14ac:dyDescent="0.25">
      <c r="A4357" s="27">
        <v>16</v>
      </c>
      <c r="B4357" s="200"/>
      <c r="C4357" s="200"/>
      <c r="D4357" s="274"/>
      <c r="E4357" s="293"/>
      <c r="F4357" s="28"/>
      <c r="G4357" s="29"/>
      <c r="H4357" s="30"/>
      <c r="I4357" s="31"/>
      <c r="J4357" s="31"/>
      <c r="K4357" s="32">
        <f t="shared" si="2170"/>
        <v>0</v>
      </c>
      <c r="L4357" s="21"/>
    </row>
    <row r="4358" spans="1:12" s="5" customFormat="1" ht="9.9499999999999993" customHeight="1" x14ac:dyDescent="0.25">
      <c r="A4358" s="4"/>
      <c r="B4358" s="201"/>
      <c r="C4358" s="201"/>
      <c r="D4358" s="275"/>
      <c r="E4358" s="294"/>
      <c r="F4358" s="33"/>
      <c r="G4358" s="34"/>
      <c r="H4358" s="35"/>
      <c r="I4358" s="36"/>
      <c r="J4358" s="36"/>
      <c r="K4358" s="37"/>
      <c r="L4358" s="21"/>
    </row>
    <row r="4359" spans="1:12" s="5" customFormat="1" ht="5.0999999999999996" customHeight="1" x14ac:dyDescent="0.25">
      <c r="A4359" s="4"/>
      <c r="B4359" s="202"/>
      <c r="C4359" s="202"/>
      <c r="D4359" s="207"/>
      <c r="E4359" s="295"/>
      <c r="F4359" s="38"/>
      <c r="G4359" s="38"/>
      <c r="H4359" s="38"/>
      <c r="I4359" s="39"/>
      <c r="J4359" s="400"/>
      <c r="K4359" s="394"/>
    </row>
    <row r="4360" spans="1:12" s="5" customFormat="1" ht="16.5" customHeight="1" x14ac:dyDescent="0.3">
      <c r="A4360" s="4"/>
      <c r="B4360" s="203"/>
      <c r="C4360" s="203"/>
      <c r="D4360" s="259"/>
      <c r="E4360" s="291"/>
      <c r="I4360" s="40" t="s">
        <v>14</v>
      </c>
      <c r="J4360" s="401">
        <f>SUM(K4342:K4357)</f>
        <v>681440</v>
      </c>
      <c r="K4360" s="402"/>
      <c r="L4360" s="21"/>
    </row>
    <row r="4361" spans="1:12" s="5" customFormat="1" ht="5.0999999999999996" customHeight="1" x14ac:dyDescent="0.3">
      <c r="A4361" s="4"/>
      <c r="B4361" s="203"/>
      <c r="C4361" s="203"/>
      <c r="D4361" s="259"/>
      <c r="E4361" s="291"/>
      <c r="I4361" s="41"/>
      <c r="J4361" s="403"/>
      <c r="K4361" s="403"/>
    </row>
    <row r="4362" spans="1:12" s="5" customFormat="1" ht="16.5" customHeight="1" x14ac:dyDescent="0.3">
      <c r="A4362" s="4"/>
      <c r="B4362" s="203"/>
      <c r="C4362" s="203"/>
      <c r="D4362" s="259"/>
      <c r="E4362" s="291"/>
      <c r="I4362" s="40" t="s">
        <v>15</v>
      </c>
      <c r="J4362" s="42"/>
      <c r="K4362" s="43">
        <f>J4360*J4362</f>
        <v>0</v>
      </c>
      <c r="L4362" s="44"/>
    </row>
    <row r="4363" spans="1:12" s="5" customFormat="1" ht="5.0999999999999996" customHeight="1" x14ac:dyDescent="0.3">
      <c r="A4363" s="4"/>
      <c r="B4363" s="203"/>
      <c r="C4363" s="203"/>
      <c r="D4363" s="259"/>
      <c r="E4363" s="291"/>
      <c r="I4363" s="41"/>
      <c r="J4363" s="394"/>
      <c r="K4363" s="394"/>
    </row>
    <row r="4364" spans="1:12" s="5" customFormat="1" ht="16.5" customHeight="1" x14ac:dyDescent="0.3">
      <c r="A4364" s="4"/>
      <c r="B4364" s="204" t="s">
        <v>16</v>
      </c>
      <c r="C4364" s="204"/>
      <c r="D4364" s="259"/>
      <c r="E4364" s="291" t="s">
        <v>17</v>
      </c>
      <c r="I4364" s="40" t="s">
        <v>27</v>
      </c>
      <c r="J4364" s="404">
        <f>((J4360/1.11)+(K4362/1.11))*11%</f>
        <v>67530.090090090074</v>
      </c>
      <c r="K4364" s="405"/>
      <c r="L4364" s="45"/>
    </row>
    <row r="4365" spans="1:12" s="5" customFormat="1" ht="5.0999999999999996" customHeight="1" x14ac:dyDescent="0.3">
      <c r="A4365" s="4"/>
      <c r="B4365" s="203"/>
      <c r="C4365" s="203"/>
      <c r="D4365" s="259"/>
      <c r="E4365" s="291"/>
      <c r="I4365" s="41"/>
      <c r="J4365" s="394"/>
      <c r="K4365" s="394"/>
    </row>
    <row r="4366" spans="1:12" s="5" customFormat="1" ht="16.5" customHeight="1" x14ac:dyDescent="0.3">
      <c r="A4366" s="4"/>
      <c r="B4366" s="205"/>
      <c r="C4366" s="241"/>
      <c r="D4366" s="259"/>
      <c r="E4366" s="291"/>
      <c r="I4366" s="40" t="s">
        <v>18</v>
      </c>
      <c r="J4366" s="46"/>
      <c r="K4366" s="47">
        <f>J4360-K4362</f>
        <v>681440</v>
      </c>
      <c r="L4366" s="45"/>
    </row>
    <row r="4367" spans="1:12" s="5" customFormat="1" ht="7.5" customHeight="1" x14ac:dyDescent="0.25">
      <c r="A4367" s="48"/>
      <c r="B4367" s="206"/>
      <c r="C4367" s="206"/>
      <c r="D4367" s="207"/>
      <c r="E4367" s="296"/>
      <c r="F4367" s="320"/>
      <c r="I4367" s="76"/>
      <c r="J4367" s="77"/>
      <c r="K4367" s="320"/>
      <c r="L4367" s="38"/>
    </row>
    <row r="4368" spans="1:12" s="5" customFormat="1" ht="13.5" customHeight="1" x14ac:dyDescent="0.25">
      <c r="A4368" s="4"/>
      <c r="B4368" s="207" t="s">
        <v>19</v>
      </c>
      <c r="C4368" s="206"/>
      <c r="D4368" s="207"/>
      <c r="E4368" s="291"/>
      <c r="H4368" s="180"/>
      <c r="I4368" s="181" t="s">
        <v>29</v>
      </c>
      <c r="J4368" s="406" t="s">
        <v>192</v>
      </c>
      <c r="K4368" s="407"/>
    </row>
    <row r="4369" spans="1:12" s="5" customFormat="1" ht="13.5" customHeight="1" x14ac:dyDescent="0.25">
      <c r="A4369" s="48"/>
      <c r="B4369" s="208"/>
      <c r="C4369" s="242"/>
      <c r="D4369" s="207"/>
      <c r="E4369" s="291"/>
      <c r="H4369" s="180"/>
      <c r="I4369" s="182" t="s">
        <v>28</v>
      </c>
      <c r="J4369" s="406" t="s">
        <v>100</v>
      </c>
      <c r="K4369" s="407"/>
      <c r="L4369" s="38"/>
    </row>
    <row r="4370" spans="1:12" s="5" customFormat="1" ht="7.5" customHeight="1" x14ac:dyDescent="0.25">
      <c r="A4370" s="48"/>
      <c r="B4370" s="208"/>
      <c r="C4370" s="242"/>
      <c r="D4370" s="207"/>
      <c r="E4370" s="291"/>
      <c r="H4370" s="180"/>
      <c r="I4370" s="182"/>
      <c r="J4370" s="183"/>
      <c r="K4370" s="183"/>
      <c r="L4370" s="38"/>
    </row>
    <row r="4371" spans="1:12" ht="7.5" customHeight="1" x14ac:dyDescent="0.25">
      <c r="A4371" s="78"/>
      <c r="B4371" s="209"/>
      <c r="C4371" s="209"/>
      <c r="D4371" s="262"/>
      <c r="E4371" s="297"/>
      <c r="F4371" s="79"/>
      <c r="G4371" s="79"/>
      <c r="H4371" s="79"/>
      <c r="I4371" s="80"/>
      <c r="J4371" s="80"/>
      <c r="K4371" s="79"/>
      <c r="L4371" s="79"/>
    </row>
    <row r="4372" spans="1:12" s="5" customFormat="1" ht="16.5" customHeight="1" x14ac:dyDescent="0.3">
      <c r="A4372" s="81"/>
      <c r="B4372" s="210" t="s">
        <v>0</v>
      </c>
      <c r="C4372" s="243"/>
      <c r="D4372" s="276" t="str">
        <f>D4334</f>
        <v>AM</v>
      </c>
      <c r="E4372" s="316">
        <f>E4334</f>
        <v>22090039</v>
      </c>
      <c r="F4372" s="82"/>
      <c r="G4372" s="83" t="s">
        <v>2</v>
      </c>
      <c r="H4372" s="408" t="str">
        <f>H4334</f>
        <v>CV  SINAR  CAHAYA  NIRMALA</v>
      </c>
      <c r="I4372" s="408"/>
      <c r="J4372" s="408"/>
      <c r="K4372" s="409"/>
      <c r="L4372" s="84"/>
    </row>
    <row r="4373" spans="1:12" s="5" customFormat="1" ht="7.5" customHeight="1" x14ac:dyDescent="0.3">
      <c r="A4373" s="81"/>
      <c r="B4373" s="211"/>
      <c r="C4373" s="244"/>
      <c r="D4373" s="256"/>
      <c r="E4373" s="299"/>
      <c r="F4373" s="412" t="s">
        <v>3</v>
      </c>
      <c r="G4373" s="85"/>
      <c r="H4373" s="410"/>
      <c r="I4373" s="410"/>
      <c r="J4373" s="410"/>
      <c r="K4373" s="411"/>
      <c r="L4373" s="84"/>
    </row>
    <row r="4374" spans="1:12" s="5" customFormat="1" ht="16.5" customHeight="1" x14ac:dyDescent="0.3">
      <c r="A4374" s="81"/>
      <c r="B4374" s="210" t="s">
        <v>4</v>
      </c>
      <c r="C4374" s="243"/>
      <c r="D4374" s="413">
        <f>D4336</f>
        <v>44834</v>
      </c>
      <c r="E4374" s="414"/>
      <c r="F4374" s="412"/>
      <c r="G4374" s="86"/>
      <c r="H4374" s="415" t="str">
        <f>H4336</f>
        <v xml:space="preserve"> </v>
      </c>
      <c r="I4374" s="415"/>
      <c r="J4374" s="415"/>
      <c r="K4374" s="416"/>
      <c r="L4374" s="86"/>
    </row>
    <row r="4375" spans="1:12" s="5" customFormat="1" ht="7.5" customHeight="1" x14ac:dyDescent="0.3">
      <c r="A4375" s="81"/>
      <c r="B4375" s="211"/>
      <c r="C4375" s="244"/>
      <c r="D4375" s="256"/>
      <c r="E4375" s="299"/>
      <c r="F4375" s="412"/>
      <c r="G4375" s="86"/>
      <c r="H4375" s="417" t="str">
        <f>H4337</f>
        <v>BREBES</v>
      </c>
      <c r="I4375" s="417"/>
      <c r="J4375" s="417"/>
      <c r="K4375" s="418"/>
      <c r="L4375" s="87"/>
    </row>
    <row r="4376" spans="1:12" s="5" customFormat="1" ht="16.5" customHeight="1" x14ac:dyDescent="0.4">
      <c r="A4376" s="81"/>
      <c r="B4376" s="210" t="s">
        <v>5</v>
      </c>
      <c r="C4376" s="243"/>
      <c r="D4376" s="277" t="str">
        <f>D4338</f>
        <v>KO 1758</v>
      </c>
      <c r="E4376" s="298"/>
      <c r="F4376" s="88"/>
      <c r="G4376" s="89"/>
      <c r="H4376" s="419"/>
      <c r="I4376" s="419"/>
      <c r="J4376" s="419"/>
      <c r="K4376" s="420"/>
      <c r="L4376" s="87"/>
    </row>
    <row r="4377" spans="1:12" s="5" customFormat="1" ht="7.5" customHeight="1" x14ac:dyDescent="0.45">
      <c r="A4377" s="81"/>
      <c r="B4377" s="212"/>
      <c r="C4377" s="245"/>
      <c r="D4377" s="263"/>
      <c r="E4377" s="300"/>
      <c r="F4377" s="90"/>
      <c r="G4377" s="82"/>
      <c r="H4377" s="82"/>
      <c r="I4377" s="91"/>
      <c r="J4377" s="91"/>
      <c r="K4377" s="92"/>
      <c r="L4377" s="82"/>
    </row>
    <row r="4378" spans="1:12" s="5" customFormat="1" ht="14.25" thickBot="1" x14ac:dyDescent="0.3">
      <c r="A4378" s="81"/>
      <c r="B4378" s="213" t="s">
        <v>6</v>
      </c>
      <c r="C4378" s="213" t="s">
        <v>7</v>
      </c>
      <c r="D4378" s="278" t="s">
        <v>8</v>
      </c>
      <c r="E4378" s="264"/>
      <c r="F4378" s="94" t="s">
        <v>9</v>
      </c>
      <c r="G4378" s="95"/>
      <c r="H4378" s="93" t="s">
        <v>10</v>
      </c>
      <c r="I4378" s="96" t="s">
        <v>11</v>
      </c>
      <c r="J4378" s="96" t="s">
        <v>12</v>
      </c>
      <c r="K4378" s="97" t="s">
        <v>13</v>
      </c>
      <c r="L4378" s="98"/>
    </row>
    <row r="4379" spans="1:12" s="5" customFormat="1" ht="9.9499999999999993" customHeight="1" thickTop="1" x14ac:dyDescent="0.25">
      <c r="A4379" s="81"/>
      <c r="B4379" s="214"/>
      <c r="C4379" s="246"/>
      <c r="D4379" s="279"/>
      <c r="E4379" s="265"/>
      <c r="F4379" s="100"/>
      <c r="G4379" s="101"/>
      <c r="H4379" s="99"/>
      <c r="I4379" s="102"/>
      <c r="J4379" s="102"/>
      <c r="K4379" s="103"/>
      <c r="L4379" s="98"/>
    </row>
    <row r="4380" spans="1:12" s="5" customFormat="1" ht="14.1" customHeight="1" x14ac:dyDescent="0.25">
      <c r="A4380" s="104">
        <v>1</v>
      </c>
      <c r="B4380" s="192">
        <f t="shared" ref="B4380:D4380" si="2171">B4342</f>
        <v>1</v>
      </c>
      <c r="C4380" s="192" t="str">
        <f t="shared" si="2171"/>
        <v>LSN</v>
      </c>
      <c r="D4380" s="280">
        <f t="shared" si="2171"/>
        <v>0</v>
      </c>
      <c r="E4380" s="301" t="str">
        <f>E4342</f>
        <v>CRAYON / OIL PASTEL PUTAR JOYKO TWCR-12S (PANJANG)</v>
      </c>
      <c r="F4380" s="105"/>
      <c r="G4380" s="106"/>
      <c r="H4380" s="107">
        <f t="shared" ref="H4380:J4380" si="2172">H4342</f>
        <v>294000</v>
      </c>
      <c r="I4380" s="108">
        <f t="shared" si="2172"/>
        <v>0.1</v>
      </c>
      <c r="J4380" s="108">
        <f t="shared" si="2172"/>
        <v>0</v>
      </c>
      <c r="K4380" s="109">
        <f t="shared" ref="K4380:K4395" si="2173">(B4380*H4380-((B4380*H4380)*I4380))-((B4380*H4380-((B4380*H4380)*I4380))*J4380)</f>
        <v>264600</v>
      </c>
      <c r="L4380" s="98"/>
    </row>
    <row r="4381" spans="1:12" s="5" customFormat="1" ht="14.1" customHeight="1" x14ac:dyDescent="0.25">
      <c r="A4381" s="104">
        <v>2</v>
      </c>
      <c r="B4381" s="192">
        <f t="shared" ref="B4381:E4381" si="2174">B4343</f>
        <v>3</v>
      </c>
      <c r="C4381" s="192" t="str">
        <f t="shared" si="2174"/>
        <v>LSN</v>
      </c>
      <c r="D4381" s="280">
        <f t="shared" si="2174"/>
        <v>0</v>
      </c>
      <c r="E4381" s="301" t="str">
        <f t="shared" si="2174"/>
        <v>GEL PEN JOYKO GP-265 Q-GEL Hitam</v>
      </c>
      <c r="F4381" s="105"/>
      <c r="G4381" s="106"/>
      <c r="H4381" s="107">
        <f t="shared" ref="H4381:J4381" si="2175">H4343</f>
        <v>27600</v>
      </c>
      <c r="I4381" s="108">
        <f t="shared" si="2175"/>
        <v>0.1</v>
      </c>
      <c r="J4381" s="108">
        <f t="shared" si="2175"/>
        <v>0</v>
      </c>
      <c r="K4381" s="109">
        <f t="shared" si="2173"/>
        <v>74520</v>
      </c>
      <c r="L4381" s="98"/>
    </row>
    <row r="4382" spans="1:12" s="5" customFormat="1" ht="14.1" customHeight="1" x14ac:dyDescent="0.25">
      <c r="A4382" s="104">
        <v>3</v>
      </c>
      <c r="B4382" s="192">
        <f t="shared" ref="B4382:E4382" si="2176">B4344</f>
        <v>10</v>
      </c>
      <c r="C4382" s="192" t="str">
        <f t="shared" si="2176"/>
        <v>PCS</v>
      </c>
      <c r="D4382" s="280">
        <f t="shared" si="2176"/>
        <v>0</v>
      </c>
      <c r="E4382" s="301" t="str">
        <f t="shared" si="2176"/>
        <v>BUKU PERSEDIAAN BARANG (BPB) FOLIO</v>
      </c>
      <c r="F4382" s="105"/>
      <c r="G4382" s="106"/>
      <c r="H4382" s="107">
        <f t="shared" ref="H4382:J4382" si="2177">H4344</f>
        <v>18500</v>
      </c>
      <c r="I4382" s="108">
        <f t="shared" si="2177"/>
        <v>0</v>
      </c>
      <c r="J4382" s="108">
        <f t="shared" si="2177"/>
        <v>0</v>
      </c>
      <c r="K4382" s="109">
        <f t="shared" si="2173"/>
        <v>185000</v>
      </c>
      <c r="L4382" s="98"/>
    </row>
    <row r="4383" spans="1:12" s="5" customFormat="1" ht="14.1" customHeight="1" x14ac:dyDescent="0.25">
      <c r="A4383" s="104">
        <v>4</v>
      </c>
      <c r="B4383" s="192">
        <f t="shared" ref="B4383:E4383" si="2178">B4345</f>
        <v>25</v>
      </c>
      <c r="C4383" s="192" t="str">
        <f t="shared" si="2178"/>
        <v>PCS</v>
      </c>
      <c r="D4383" s="280">
        <f t="shared" si="2178"/>
        <v>0</v>
      </c>
      <c r="E4383" s="301" t="str">
        <f t="shared" si="2178"/>
        <v>LOOSE LEAF KENKO A5-LL 50-2070</v>
      </c>
      <c r="F4383" s="105"/>
      <c r="G4383" s="106"/>
      <c r="H4383" s="107">
        <f t="shared" ref="H4383:J4383" si="2179">H4345</f>
        <v>4400</v>
      </c>
      <c r="I4383" s="108">
        <f t="shared" si="2179"/>
        <v>0.1</v>
      </c>
      <c r="J4383" s="108">
        <f t="shared" si="2179"/>
        <v>0</v>
      </c>
      <c r="K4383" s="109">
        <f t="shared" si="2173"/>
        <v>99000</v>
      </c>
      <c r="L4383" s="98"/>
    </row>
    <row r="4384" spans="1:12" s="5" customFormat="1" ht="14.1" customHeight="1" x14ac:dyDescent="0.25">
      <c r="A4384" s="104">
        <v>5</v>
      </c>
      <c r="B4384" s="192">
        <f t="shared" ref="B4384:E4384" si="2180">B4346</f>
        <v>2</v>
      </c>
      <c r="C4384" s="192" t="str">
        <f t="shared" si="2180"/>
        <v>LSN</v>
      </c>
      <c r="D4384" s="280">
        <f t="shared" si="2180"/>
        <v>0</v>
      </c>
      <c r="E4384" s="301" t="str">
        <f t="shared" si="2180"/>
        <v>ISI CUTTER 9 MM KENKO A-100 (KECIL)</v>
      </c>
      <c r="F4384" s="105"/>
      <c r="G4384" s="106"/>
      <c r="H4384" s="107">
        <f t="shared" ref="H4384:J4384" si="2181">H4346</f>
        <v>32400</v>
      </c>
      <c r="I4384" s="108">
        <f t="shared" si="2181"/>
        <v>0.1</v>
      </c>
      <c r="J4384" s="108">
        <f t="shared" si="2181"/>
        <v>0</v>
      </c>
      <c r="K4384" s="109">
        <f t="shared" si="2173"/>
        <v>58320</v>
      </c>
      <c r="L4384" s="98"/>
    </row>
    <row r="4385" spans="1:12" s="5" customFormat="1" ht="14.1" customHeight="1" x14ac:dyDescent="0.25">
      <c r="A4385" s="104">
        <v>6</v>
      </c>
      <c r="B4385" s="192">
        <f t="shared" ref="B4385:E4385" si="2182">B4347</f>
        <v>0</v>
      </c>
      <c r="C4385" s="192">
        <f t="shared" si="2182"/>
        <v>0</v>
      </c>
      <c r="D4385" s="280">
        <f t="shared" si="2182"/>
        <v>0</v>
      </c>
      <c r="E4385" s="301">
        <f t="shared" si="2182"/>
        <v>0</v>
      </c>
      <c r="F4385" s="105"/>
      <c r="G4385" s="106"/>
      <c r="H4385" s="107">
        <f t="shared" ref="H4385:J4385" si="2183">H4347</f>
        <v>0</v>
      </c>
      <c r="I4385" s="108">
        <f t="shared" si="2183"/>
        <v>0</v>
      </c>
      <c r="J4385" s="108">
        <f t="shared" si="2183"/>
        <v>0</v>
      </c>
      <c r="K4385" s="109">
        <f t="shared" si="2173"/>
        <v>0</v>
      </c>
      <c r="L4385" s="98"/>
    </row>
    <row r="4386" spans="1:12" s="5" customFormat="1" ht="14.1" customHeight="1" x14ac:dyDescent="0.25">
      <c r="A4386" s="104">
        <v>7</v>
      </c>
      <c r="B4386" s="192">
        <f t="shared" ref="B4386:E4386" si="2184">B4348</f>
        <v>0</v>
      </c>
      <c r="C4386" s="192">
        <f t="shared" si="2184"/>
        <v>0</v>
      </c>
      <c r="D4386" s="280">
        <f t="shared" si="2184"/>
        <v>0</v>
      </c>
      <c r="E4386" s="301">
        <f t="shared" si="2184"/>
        <v>0</v>
      </c>
      <c r="F4386" s="105"/>
      <c r="G4386" s="106"/>
      <c r="H4386" s="107">
        <f t="shared" ref="H4386:J4386" si="2185">H4348</f>
        <v>0</v>
      </c>
      <c r="I4386" s="108">
        <f t="shared" si="2185"/>
        <v>0</v>
      </c>
      <c r="J4386" s="108">
        <f t="shared" si="2185"/>
        <v>0</v>
      </c>
      <c r="K4386" s="109">
        <f t="shared" si="2173"/>
        <v>0</v>
      </c>
      <c r="L4386" s="98"/>
    </row>
    <row r="4387" spans="1:12" s="5" customFormat="1" ht="14.1" customHeight="1" x14ac:dyDescent="0.25">
      <c r="A4387" s="104">
        <v>8</v>
      </c>
      <c r="B4387" s="192">
        <f t="shared" ref="B4387:E4387" si="2186">B4349</f>
        <v>0</v>
      </c>
      <c r="C4387" s="192">
        <f t="shared" si="2186"/>
        <v>0</v>
      </c>
      <c r="D4387" s="280">
        <f t="shared" si="2186"/>
        <v>0</v>
      </c>
      <c r="E4387" s="301">
        <f t="shared" si="2186"/>
        <v>0</v>
      </c>
      <c r="F4387" s="105"/>
      <c r="G4387" s="106"/>
      <c r="H4387" s="107">
        <f t="shared" ref="H4387:J4387" si="2187">H4349</f>
        <v>0</v>
      </c>
      <c r="I4387" s="108">
        <f t="shared" si="2187"/>
        <v>0</v>
      </c>
      <c r="J4387" s="108">
        <f t="shared" si="2187"/>
        <v>0</v>
      </c>
      <c r="K4387" s="109">
        <f t="shared" si="2173"/>
        <v>0</v>
      </c>
      <c r="L4387" s="98"/>
    </row>
    <row r="4388" spans="1:12" s="5" customFormat="1" ht="14.1" customHeight="1" x14ac:dyDescent="0.25">
      <c r="A4388" s="104">
        <v>9</v>
      </c>
      <c r="B4388" s="192">
        <f t="shared" ref="B4388:E4388" si="2188">B4350</f>
        <v>0</v>
      </c>
      <c r="C4388" s="192">
        <f t="shared" si="2188"/>
        <v>0</v>
      </c>
      <c r="D4388" s="280">
        <f t="shared" si="2188"/>
        <v>0</v>
      </c>
      <c r="E4388" s="301">
        <f t="shared" si="2188"/>
        <v>0</v>
      </c>
      <c r="F4388" s="105"/>
      <c r="G4388" s="106"/>
      <c r="H4388" s="107">
        <f t="shared" ref="H4388:J4388" si="2189">H4350</f>
        <v>0</v>
      </c>
      <c r="I4388" s="108">
        <f t="shared" si="2189"/>
        <v>0</v>
      </c>
      <c r="J4388" s="108">
        <f t="shared" si="2189"/>
        <v>0</v>
      </c>
      <c r="K4388" s="109">
        <f t="shared" si="2173"/>
        <v>0</v>
      </c>
      <c r="L4388" s="98"/>
    </row>
    <row r="4389" spans="1:12" s="5" customFormat="1" ht="14.1" customHeight="1" x14ac:dyDescent="0.25">
      <c r="A4389" s="104">
        <v>10</v>
      </c>
      <c r="B4389" s="192">
        <f t="shared" ref="B4389:E4389" si="2190">B4351</f>
        <v>0</v>
      </c>
      <c r="C4389" s="192">
        <f t="shared" si="2190"/>
        <v>0</v>
      </c>
      <c r="D4389" s="280">
        <f t="shared" si="2190"/>
        <v>0</v>
      </c>
      <c r="E4389" s="301">
        <f t="shared" si="2190"/>
        <v>0</v>
      </c>
      <c r="F4389" s="105"/>
      <c r="G4389" s="106"/>
      <c r="H4389" s="107">
        <f t="shared" ref="H4389:J4389" si="2191">H4351</f>
        <v>0</v>
      </c>
      <c r="I4389" s="108">
        <f t="shared" si="2191"/>
        <v>0</v>
      </c>
      <c r="J4389" s="108">
        <f t="shared" si="2191"/>
        <v>0</v>
      </c>
      <c r="K4389" s="109">
        <f t="shared" si="2173"/>
        <v>0</v>
      </c>
      <c r="L4389" s="98"/>
    </row>
    <row r="4390" spans="1:12" s="5" customFormat="1" ht="14.1" customHeight="1" x14ac:dyDescent="0.25">
      <c r="A4390" s="104">
        <v>11</v>
      </c>
      <c r="B4390" s="192">
        <f t="shared" ref="B4390:E4390" si="2192">B4352</f>
        <v>0</v>
      </c>
      <c r="C4390" s="192">
        <f t="shared" si="2192"/>
        <v>0</v>
      </c>
      <c r="D4390" s="280">
        <f t="shared" si="2192"/>
        <v>0</v>
      </c>
      <c r="E4390" s="301">
        <f t="shared" si="2192"/>
        <v>0</v>
      </c>
      <c r="F4390" s="105"/>
      <c r="G4390" s="106"/>
      <c r="H4390" s="107">
        <f t="shared" ref="H4390:J4390" si="2193">H4352</f>
        <v>0</v>
      </c>
      <c r="I4390" s="108">
        <f t="shared" si="2193"/>
        <v>0</v>
      </c>
      <c r="J4390" s="108">
        <f t="shared" si="2193"/>
        <v>0</v>
      </c>
      <c r="K4390" s="109">
        <f t="shared" si="2173"/>
        <v>0</v>
      </c>
      <c r="L4390" s="98"/>
    </row>
    <row r="4391" spans="1:12" s="5" customFormat="1" ht="14.1" customHeight="1" x14ac:dyDescent="0.25">
      <c r="A4391" s="104">
        <v>12</v>
      </c>
      <c r="B4391" s="192">
        <f t="shared" ref="B4391:E4391" si="2194">B4353</f>
        <v>0</v>
      </c>
      <c r="C4391" s="192">
        <f t="shared" si="2194"/>
        <v>0</v>
      </c>
      <c r="D4391" s="280">
        <f t="shared" si="2194"/>
        <v>0</v>
      </c>
      <c r="E4391" s="301">
        <f t="shared" si="2194"/>
        <v>0</v>
      </c>
      <c r="F4391" s="105"/>
      <c r="G4391" s="106"/>
      <c r="H4391" s="107">
        <f t="shared" ref="H4391:J4391" si="2195">H4353</f>
        <v>0</v>
      </c>
      <c r="I4391" s="108">
        <f t="shared" si="2195"/>
        <v>0</v>
      </c>
      <c r="J4391" s="108">
        <f t="shared" si="2195"/>
        <v>0</v>
      </c>
      <c r="K4391" s="109">
        <f t="shared" si="2173"/>
        <v>0</v>
      </c>
      <c r="L4391" s="98"/>
    </row>
    <row r="4392" spans="1:12" s="5" customFormat="1" ht="14.1" customHeight="1" x14ac:dyDescent="0.25">
      <c r="A4392" s="104">
        <v>13</v>
      </c>
      <c r="B4392" s="192">
        <f t="shared" ref="B4392:E4392" si="2196">B4354</f>
        <v>0</v>
      </c>
      <c r="C4392" s="192">
        <f t="shared" si="2196"/>
        <v>0</v>
      </c>
      <c r="D4392" s="280">
        <f t="shared" si="2196"/>
        <v>0</v>
      </c>
      <c r="E4392" s="301">
        <f t="shared" si="2196"/>
        <v>0</v>
      </c>
      <c r="F4392" s="105"/>
      <c r="G4392" s="106"/>
      <c r="H4392" s="107">
        <f t="shared" ref="H4392:J4392" si="2197">H4354</f>
        <v>0</v>
      </c>
      <c r="I4392" s="108">
        <f t="shared" si="2197"/>
        <v>0</v>
      </c>
      <c r="J4392" s="108">
        <f t="shared" si="2197"/>
        <v>0</v>
      </c>
      <c r="K4392" s="109">
        <f t="shared" si="2173"/>
        <v>0</v>
      </c>
      <c r="L4392" s="98"/>
    </row>
    <row r="4393" spans="1:12" s="5" customFormat="1" ht="14.1" customHeight="1" x14ac:dyDescent="0.25">
      <c r="A4393" s="104">
        <v>14</v>
      </c>
      <c r="B4393" s="192">
        <f t="shared" ref="B4393:E4393" si="2198">B4355</f>
        <v>0</v>
      </c>
      <c r="C4393" s="192">
        <f t="shared" si="2198"/>
        <v>0</v>
      </c>
      <c r="D4393" s="280">
        <f t="shared" si="2198"/>
        <v>0</v>
      </c>
      <c r="E4393" s="301">
        <f t="shared" si="2198"/>
        <v>0</v>
      </c>
      <c r="F4393" s="105"/>
      <c r="G4393" s="106"/>
      <c r="H4393" s="107">
        <f t="shared" ref="H4393:J4393" si="2199">H4355</f>
        <v>0</v>
      </c>
      <c r="I4393" s="108">
        <f t="shared" si="2199"/>
        <v>0</v>
      </c>
      <c r="J4393" s="108">
        <f t="shared" si="2199"/>
        <v>0</v>
      </c>
      <c r="K4393" s="109">
        <f t="shared" si="2173"/>
        <v>0</v>
      </c>
      <c r="L4393" s="98"/>
    </row>
    <row r="4394" spans="1:12" s="5" customFormat="1" ht="14.1" customHeight="1" x14ac:dyDescent="0.25">
      <c r="A4394" s="104">
        <v>15</v>
      </c>
      <c r="B4394" s="192">
        <f t="shared" ref="B4394:E4394" si="2200">B4356</f>
        <v>0</v>
      </c>
      <c r="C4394" s="192">
        <f t="shared" si="2200"/>
        <v>0</v>
      </c>
      <c r="D4394" s="280">
        <f t="shared" si="2200"/>
        <v>0</v>
      </c>
      <c r="E4394" s="301">
        <f t="shared" si="2200"/>
        <v>0</v>
      </c>
      <c r="F4394" s="105"/>
      <c r="G4394" s="106"/>
      <c r="H4394" s="107">
        <f t="shared" ref="H4394:J4394" si="2201">H4356</f>
        <v>0</v>
      </c>
      <c r="I4394" s="108">
        <f t="shared" si="2201"/>
        <v>0</v>
      </c>
      <c r="J4394" s="108">
        <f t="shared" si="2201"/>
        <v>0</v>
      </c>
      <c r="K4394" s="109">
        <f t="shared" si="2173"/>
        <v>0</v>
      </c>
      <c r="L4394" s="98"/>
    </row>
    <row r="4395" spans="1:12" s="5" customFormat="1" ht="14.1" customHeight="1" x14ac:dyDescent="0.25">
      <c r="A4395" s="104">
        <v>16</v>
      </c>
      <c r="B4395" s="192">
        <f t="shared" ref="B4395:E4395" si="2202">B4357</f>
        <v>0</v>
      </c>
      <c r="C4395" s="192">
        <f t="shared" si="2202"/>
        <v>0</v>
      </c>
      <c r="D4395" s="280">
        <f t="shared" si="2202"/>
        <v>0</v>
      </c>
      <c r="E4395" s="301">
        <f t="shared" si="2202"/>
        <v>0</v>
      </c>
      <c r="F4395" s="105"/>
      <c r="G4395" s="106"/>
      <c r="H4395" s="107">
        <f t="shared" ref="H4395:J4395" si="2203">H4357</f>
        <v>0</v>
      </c>
      <c r="I4395" s="108">
        <f t="shared" si="2203"/>
        <v>0</v>
      </c>
      <c r="J4395" s="108">
        <f t="shared" si="2203"/>
        <v>0</v>
      </c>
      <c r="K4395" s="109">
        <f t="shared" si="2173"/>
        <v>0</v>
      </c>
      <c r="L4395" s="98"/>
    </row>
    <row r="4396" spans="1:12" s="5" customFormat="1" ht="9.9499999999999993" customHeight="1" x14ac:dyDescent="0.25">
      <c r="A4396" s="81"/>
      <c r="B4396" s="215"/>
      <c r="C4396" s="215"/>
      <c r="D4396" s="281"/>
      <c r="E4396" s="303"/>
      <c r="F4396" s="110"/>
      <c r="G4396" s="111"/>
      <c r="H4396" s="112"/>
      <c r="I4396" s="113"/>
      <c r="J4396" s="113"/>
      <c r="K4396" s="114"/>
      <c r="L4396" s="98"/>
    </row>
    <row r="4397" spans="1:12" s="5" customFormat="1" ht="5.0999999999999996" customHeight="1" x14ac:dyDescent="0.25">
      <c r="A4397" s="81"/>
      <c r="B4397" s="216"/>
      <c r="C4397" s="216"/>
      <c r="D4397" s="221"/>
      <c r="E4397" s="304"/>
      <c r="F4397" s="116"/>
      <c r="G4397" s="116"/>
      <c r="H4397" s="116"/>
      <c r="I4397" s="117"/>
      <c r="J4397" s="361"/>
      <c r="K4397" s="362"/>
      <c r="L4397" s="82"/>
    </row>
    <row r="4398" spans="1:12" s="5" customFormat="1" ht="16.5" customHeight="1" x14ac:dyDescent="0.3">
      <c r="A4398" s="81"/>
      <c r="B4398" s="217"/>
      <c r="C4398" s="217"/>
      <c r="D4398" s="263"/>
      <c r="E4398" s="300"/>
      <c r="F4398" s="82"/>
      <c r="G4398" s="82"/>
      <c r="H4398" s="82"/>
      <c r="I4398" s="118" t="s">
        <v>14</v>
      </c>
      <c r="J4398" s="363">
        <f>SUM(K4380:K4395)</f>
        <v>681440</v>
      </c>
      <c r="K4398" s="364"/>
      <c r="L4398" s="98"/>
    </row>
    <row r="4399" spans="1:12" s="5" customFormat="1" ht="5.0999999999999996" customHeight="1" x14ac:dyDescent="0.3">
      <c r="A4399" s="81"/>
      <c r="B4399" s="217"/>
      <c r="C4399" s="217"/>
      <c r="D4399" s="263"/>
      <c r="E4399" s="300"/>
      <c r="F4399" s="82"/>
      <c r="G4399" s="82"/>
      <c r="H4399" s="82"/>
      <c r="I4399" s="119"/>
      <c r="J4399" s="365"/>
      <c r="K4399" s="365"/>
      <c r="L4399" s="82"/>
    </row>
    <row r="4400" spans="1:12" s="5" customFormat="1" ht="16.5" customHeight="1" x14ac:dyDescent="0.3">
      <c r="A4400" s="81"/>
      <c r="B4400" s="217"/>
      <c r="C4400" s="217"/>
      <c r="D4400" s="263"/>
      <c r="E4400" s="300"/>
      <c r="F4400" s="82"/>
      <c r="G4400" s="82"/>
      <c r="H4400" s="82"/>
      <c r="I4400" s="118" t="s">
        <v>15</v>
      </c>
      <c r="J4400" s="120">
        <f>J4362</f>
        <v>0</v>
      </c>
      <c r="K4400" s="121">
        <f>J4398*J4400</f>
        <v>0</v>
      </c>
      <c r="L4400" s="122"/>
    </row>
    <row r="4401" spans="1:12" s="5" customFormat="1" ht="5.0999999999999996" customHeight="1" x14ac:dyDescent="0.3">
      <c r="A4401" s="81"/>
      <c r="B4401" s="217"/>
      <c r="C4401" s="217"/>
      <c r="D4401" s="263"/>
      <c r="E4401" s="300"/>
      <c r="F4401" s="82"/>
      <c r="G4401" s="82"/>
      <c r="H4401" s="82"/>
      <c r="I4401" s="119"/>
      <c r="J4401" s="362"/>
      <c r="K4401" s="362"/>
      <c r="L4401" s="82"/>
    </row>
    <row r="4402" spans="1:12" s="5" customFormat="1" ht="16.5" customHeight="1" x14ac:dyDescent="0.3">
      <c r="A4402" s="81"/>
      <c r="B4402" s="218" t="s">
        <v>16</v>
      </c>
      <c r="C4402" s="218"/>
      <c r="D4402" s="263"/>
      <c r="E4402" s="300" t="s">
        <v>17</v>
      </c>
      <c r="F4402" s="82"/>
      <c r="G4402" s="82"/>
      <c r="H4402" s="82"/>
      <c r="I4402" s="118" t="s">
        <v>27</v>
      </c>
      <c r="J4402" s="366">
        <f>((J4398/1.11)+(K4400/1.11))*11%</f>
        <v>67530.090090090074</v>
      </c>
      <c r="K4402" s="367"/>
      <c r="L4402" s="123"/>
    </row>
    <row r="4403" spans="1:12" s="5" customFormat="1" ht="5.0999999999999996" customHeight="1" x14ac:dyDescent="0.3">
      <c r="A4403" s="81"/>
      <c r="B4403" s="217"/>
      <c r="C4403" s="217"/>
      <c r="D4403" s="263"/>
      <c r="E4403" s="300"/>
      <c r="F4403" s="82"/>
      <c r="G4403" s="82"/>
      <c r="H4403" s="82"/>
      <c r="I4403" s="119"/>
      <c r="J4403" s="362"/>
      <c r="K4403" s="362"/>
      <c r="L4403" s="82"/>
    </row>
    <row r="4404" spans="1:12" s="5" customFormat="1" ht="16.5" customHeight="1" x14ac:dyDescent="0.3">
      <c r="A4404" s="81"/>
      <c r="B4404" s="219"/>
      <c r="C4404" s="247"/>
      <c r="D4404" s="263"/>
      <c r="E4404" s="300"/>
      <c r="F4404" s="82"/>
      <c r="G4404" s="82"/>
      <c r="H4404" s="82"/>
      <c r="I4404" s="118" t="s">
        <v>18</v>
      </c>
      <c r="J4404" s="124"/>
      <c r="K4404" s="125">
        <f>J4398-K4400</f>
        <v>681440</v>
      </c>
      <c r="L4404" s="123"/>
    </row>
    <row r="4405" spans="1:12" s="5" customFormat="1" ht="7.5" customHeight="1" x14ac:dyDescent="0.25">
      <c r="A4405" s="126"/>
      <c r="B4405" s="220"/>
      <c r="C4405" s="220"/>
      <c r="D4405" s="221"/>
      <c r="E4405" s="305"/>
      <c r="F4405" s="319"/>
      <c r="G4405" s="82"/>
      <c r="H4405" s="82"/>
      <c r="I4405" s="128"/>
      <c r="J4405" s="127"/>
      <c r="K4405" s="319"/>
      <c r="L4405" s="116"/>
    </row>
    <row r="4406" spans="1:12" s="5" customFormat="1" ht="13.5" customHeight="1" x14ac:dyDescent="0.25">
      <c r="A4406" s="81"/>
      <c r="B4406" s="221" t="s">
        <v>19</v>
      </c>
      <c r="C4406" s="220"/>
      <c r="D4406" s="221"/>
      <c r="E4406" s="300"/>
      <c r="F4406" s="82"/>
      <c r="G4406" s="82"/>
      <c r="H4406" s="187"/>
      <c r="I4406" s="188" t="s">
        <v>29</v>
      </c>
      <c r="J4406" s="368" t="str">
        <f>J4368</f>
        <v>ASNI / CONDRO</v>
      </c>
      <c r="K4406" s="369"/>
      <c r="L4406" s="82"/>
    </row>
    <row r="4407" spans="1:12" s="5" customFormat="1" ht="13.5" customHeight="1" x14ac:dyDescent="0.25">
      <c r="A4407" s="126"/>
      <c r="B4407" s="222"/>
      <c r="C4407" s="248"/>
      <c r="D4407" s="221"/>
      <c r="E4407" s="300"/>
      <c r="F4407" s="82"/>
      <c r="G4407" s="82"/>
      <c r="H4407" s="187"/>
      <c r="I4407" s="189" t="s">
        <v>28</v>
      </c>
      <c r="J4407" s="368" t="str">
        <f>J4369</f>
        <v xml:space="preserve"> </v>
      </c>
      <c r="K4407" s="369"/>
      <c r="L4407" s="116"/>
    </row>
    <row r="4408" spans="1:12" s="5" customFormat="1" ht="7.5" customHeight="1" x14ac:dyDescent="0.25">
      <c r="A4408" s="126"/>
      <c r="B4408" s="222"/>
      <c r="C4408" s="248"/>
      <c r="D4408" s="221"/>
      <c r="E4408" s="300"/>
      <c r="F4408" s="82"/>
      <c r="G4408" s="82"/>
      <c r="H4408" s="187"/>
      <c r="I4408" s="189"/>
      <c r="J4408" s="191"/>
      <c r="K4408" s="191"/>
      <c r="L4408" s="116"/>
    </row>
    <row r="4409" spans="1:12" ht="7.5" customHeight="1" x14ac:dyDescent="0.25">
      <c r="A4409" s="129"/>
      <c r="B4409" s="223"/>
      <c r="C4409" s="223"/>
      <c r="D4409" s="266"/>
      <c r="E4409" s="306"/>
      <c r="F4409" s="130"/>
      <c r="G4409" s="130"/>
      <c r="H4409" s="130"/>
      <c r="I4409" s="131"/>
      <c r="J4409" s="131"/>
      <c r="K4409" s="130"/>
      <c r="L4409" s="130"/>
    </row>
    <row r="4410" spans="1:12" s="5" customFormat="1" ht="16.5" customHeight="1" x14ac:dyDescent="0.3">
      <c r="A4410" s="132"/>
      <c r="B4410" s="224" t="s">
        <v>0</v>
      </c>
      <c r="C4410" s="249"/>
      <c r="D4410" s="282" t="str">
        <f>D4372</f>
        <v>AM</v>
      </c>
      <c r="E4410" s="317">
        <f>E4334</f>
        <v>22090039</v>
      </c>
      <c r="F4410" s="133"/>
      <c r="G4410" s="134" t="s">
        <v>2</v>
      </c>
      <c r="H4410" s="370" t="str">
        <f>H4372</f>
        <v>CV  SINAR  CAHAYA  NIRMALA</v>
      </c>
      <c r="I4410" s="370"/>
      <c r="J4410" s="370"/>
      <c r="K4410" s="371"/>
      <c r="L4410" s="135"/>
    </row>
    <row r="4411" spans="1:12" s="5" customFormat="1" ht="7.5" customHeight="1" x14ac:dyDescent="0.3">
      <c r="A4411" s="132"/>
      <c r="B4411" s="225"/>
      <c r="C4411" s="250"/>
      <c r="D4411" s="257"/>
      <c r="E4411" s="308"/>
      <c r="F4411" s="374" t="s">
        <v>3</v>
      </c>
      <c r="G4411" s="136"/>
      <c r="H4411" s="372"/>
      <c r="I4411" s="372"/>
      <c r="J4411" s="372"/>
      <c r="K4411" s="373"/>
      <c r="L4411" s="135"/>
    </row>
    <row r="4412" spans="1:12" s="5" customFormat="1" ht="16.5" customHeight="1" x14ac:dyDescent="0.3">
      <c r="A4412" s="132"/>
      <c r="B4412" s="224" t="s">
        <v>4</v>
      </c>
      <c r="C4412" s="249"/>
      <c r="D4412" s="375">
        <f>D4374</f>
        <v>44834</v>
      </c>
      <c r="E4412" s="376"/>
      <c r="F4412" s="374"/>
      <c r="G4412" s="137"/>
      <c r="H4412" s="377" t="str">
        <f>H4374</f>
        <v xml:space="preserve"> </v>
      </c>
      <c r="I4412" s="377"/>
      <c r="J4412" s="377"/>
      <c r="K4412" s="378"/>
      <c r="L4412" s="137"/>
    </row>
    <row r="4413" spans="1:12" s="5" customFormat="1" ht="7.5" customHeight="1" x14ac:dyDescent="0.3">
      <c r="A4413" s="132"/>
      <c r="B4413" s="225"/>
      <c r="C4413" s="250"/>
      <c r="D4413" s="257"/>
      <c r="E4413" s="308"/>
      <c r="F4413" s="374"/>
      <c r="G4413" s="137"/>
      <c r="H4413" s="379" t="str">
        <f>H4375</f>
        <v>BREBES</v>
      </c>
      <c r="I4413" s="379"/>
      <c r="J4413" s="379"/>
      <c r="K4413" s="380"/>
      <c r="L4413" s="138"/>
    </row>
    <row r="4414" spans="1:12" s="5" customFormat="1" ht="16.5" customHeight="1" x14ac:dyDescent="0.4">
      <c r="A4414" s="132"/>
      <c r="B4414" s="224" t="s">
        <v>5</v>
      </c>
      <c r="C4414" s="249"/>
      <c r="D4414" s="283" t="str">
        <f>D4376</f>
        <v>KO 1758</v>
      </c>
      <c r="E4414" s="307"/>
      <c r="F4414" s="139"/>
      <c r="G4414" s="140"/>
      <c r="H4414" s="381"/>
      <c r="I4414" s="381"/>
      <c r="J4414" s="381"/>
      <c r="K4414" s="382"/>
      <c r="L4414" s="138"/>
    </row>
    <row r="4415" spans="1:12" s="5" customFormat="1" ht="7.5" customHeight="1" x14ac:dyDescent="0.45">
      <c r="A4415" s="132"/>
      <c r="B4415" s="226"/>
      <c r="C4415" s="251"/>
      <c r="D4415" s="267"/>
      <c r="E4415" s="309"/>
      <c r="F4415" s="141"/>
      <c r="G4415" s="133"/>
      <c r="H4415" s="133"/>
      <c r="I4415" s="142"/>
      <c r="J4415" s="142"/>
      <c r="K4415" s="143"/>
      <c r="L4415" s="133"/>
    </row>
    <row r="4416" spans="1:12" s="5" customFormat="1" ht="14.25" thickBot="1" x14ac:dyDescent="0.3">
      <c r="A4416" s="132"/>
      <c r="B4416" s="227" t="s">
        <v>6</v>
      </c>
      <c r="C4416" s="227" t="s">
        <v>7</v>
      </c>
      <c r="D4416" s="284" t="s">
        <v>8</v>
      </c>
      <c r="E4416" s="268"/>
      <c r="F4416" s="145" t="s">
        <v>9</v>
      </c>
      <c r="G4416" s="146"/>
      <c r="H4416" s="144" t="s">
        <v>10</v>
      </c>
      <c r="I4416" s="147" t="s">
        <v>11</v>
      </c>
      <c r="J4416" s="147" t="s">
        <v>12</v>
      </c>
      <c r="K4416" s="148" t="s">
        <v>13</v>
      </c>
      <c r="L4416" s="149"/>
    </row>
    <row r="4417" spans="1:12" s="5" customFormat="1" ht="9.9499999999999993" customHeight="1" thickTop="1" x14ac:dyDescent="0.25">
      <c r="A4417" s="132"/>
      <c r="B4417" s="228"/>
      <c r="C4417" s="252"/>
      <c r="D4417" s="285"/>
      <c r="E4417" s="269"/>
      <c r="F4417" s="151"/>
      <c r="G4417" s="152"/>
      <c r="H4417" s="150"/>
      <c r="I4417" s="153"/>
      <c r="J4417" s="153"/>
      <c r="K4417" s="154"/>
      <c r="L4417" s="149"/>
    </row>
    <row r="4418" spans="1:12" s="5" customFormat="1" ht="14.1" customHeight="1" x14ac:dyDescent="0.25">
      <c r="A4418" s="155">
        <v>1</v>
      </c>
      <c r="B4418" s="193">
        <f t="shared" ref="B4418:D4418" si="2204">B4380</f>
        <v>1</v>
      </c>
      <c r="C4418" s="193" t="str">
        <f t="shared" si="2204"/>
        <v>LSN</v>
      </c>
      <c r="D4418" s="286">
        <f t="shared" si="2204"/>
        <v>0</v>
      </c>
      <c r="E4418" s="310" t="str">
        <f>E4342</f>
        <v>CRAYON / OIL PASTEL PUTAR JOYKO TWCR-12S (PANJANG)</v>
      </c>
      <c r="F4418" s="156"/>
      <c r="G4418" s="157"/>
      <c r="H4418" s="158">
        <f t="shared" ref="H4418:J4418" si="2205">H4380</f>
        <v>294000</v>
      </c>
      <c r="I4418" s="159">
        <f t="shared" si="2205"/>
        <v>0.1</v>
      </c>
      <c r="J4418" s="159">
        <f t="shared" si="2205"/>
        <v>0</v>
      </c>
      <c r="K4418" s="160">
        <f t="shared" ref="K4418:K4433" si="2206">(B4418*H4418-((B4418*H4418)*I4418))-((B4418*H4418-((B4418*H4418)*I4418))*J4418)</f>
        <v>264600</v>
      </c>
      <c r="L4418" s="149"/>
    </row>
    <row r="4419" spans="1:12" s="5" customFormat="1" ht="14.1" customHeight="1" x14ac:dyDescent="0.25">
      <c r="A4419" s="155">
        <v>2</v>
      </c>
      <c r="B4419" s="193">
        <f t="shared" ref="B4419:D4419" si="2207">B4381</f>
        <v>3</v>
      </c>
      <c r="C4419" s="193" t="str">
        <f t="shared" si="2207"/>
        <v>LSN</v>
      </c>
      <c r="D4419" s="286">
        <f t="shared" si="2207"/>
        <v>0</v>
      </c>
      <c r="E4419" s="310" t="str">
        <f t="shared" ref="E4419:E4433" si="2208">E4343</f>
        <v>GEL PEN JOYKO GP-265 Q-GEL Hitam</v>
      </c>
      <c r="F4419" s="156"/>
      <c r="G4419" s="157"/>
      <c r="H4419" s="158">
        <f t="shared" ref="H4419:J4419" si="2209">H4381</f>
        <v>27600</v>
      </c>
      <c r="I4419" s="159">
        <f t="shared" si="2209"/>
        <v>0.1</v>
      </c>
      <c r="J4419" s="159">
        <f t="shared" si="2209"/>
        <v>0</v>
      </c>
      <c r="K4419" s="160">
        <f t="shared" si="2206"/>
        <v>74520</v>
      </c>
      <c r="L4419" s="149"/>
    </row>
    <row r="4420" spans="1:12" s="5" customFormat="1" ht="14.1" customHeight="1" x14ac:dyDescent="0.25">
      <c r="A4420" s="155">
        <v>3</v>
      </c>
      <c r="B4420" s="193">
        <f t="shared" ref="B4420:D4420" si="2210">B4382</f>
        <v>10</v>
      </c>
      <c r="C4420" s="193" t="str">
        <f t="shared" si="2210"/>
        <v>PCS</v>
      </c>
      <c r="D4420" s="286">
        <f t="shared" si="2210"/>
        <v>0</v>
      </c>
      <c r="E4420" s="310" t="str">
        <f t="shared" si="2208"/>
        <v>BUKU PERSEDIAAN BARANG (BPB) FOLIO</v>
      </c>
      <c r="F4420" s="156"/>
      <c r="G4420" s="157"/>
      <c r="H4420" s="158">
        <f t="shared" ref="H4420:J4420" si="2211">H4382</f>
        <v>18500</v>
      </c>
      <c r="I4420" s="159">
        <f t="shared" si="2211"/>
        <v>0</v>
      </c>
      <c r="J4420" s="159">
        <f t="shared" si="2211"/>
        <v>0</v>
      </c>
      <c r="K4420" s="160">
        <f t="shared" si="2206"/>
        <v>185000</v>
      </c>
      <c r="L4420" s="149"/>
    </row>
    <row r="4421" spans="1:12" s="5" customFormat="1" ht="14.1" customHeight="1" x14ac:dyDescent="0.25">
      <c r="A4421" s="155">
        <v>4</v>
      </c>
      <c r="B4421" s="193">
        <f t="shared" ref="B4421:D4421" si="2212">B4383</f>
        <v>25</v>
      </c>
      <c r="C4421" s="193" t="str">
        <f t="shared" si="2212"/>
        <v>PCS</v>
      </c>
      <c r="D4421" s="286">
        <f t="shared" si="2212"/>
        <v>0</v>
      </c>
      <c r="E4421" s="310" t="str">
        <f t="shared" si="2208"/>
        <v>LOOSE LEAF KENKO A5-LL 50-2070</v>
      </c>
      <c r="F4421" s="156"/>
      <c r="G4421" s="157"/>
      <c r="H4421" s="158">
        <f t="shared" ref="H4421:J4421" si="2213">H4383</f>
        <v>4400</v>
      </c>
      <c r="I4421" s="159">
        <f t="shared" si="2213"/>
        <v>0.1</v>
      </c>
      <c r="J4421" s="159">
        <f t="shared" si="2213"/>
        <v>0</v>
      </c>
      <c r="K4421" s="160">
        <f t="shared" si="2206"/>
        <v>99000</v>
      </c>
      <c r="L4421" s="149"/>
    </row>
    <row r="4422" spans="1:12" s="5" customFormat="1" ht="14.1" customHeight="1" x14ac:dyDescent="0.25">
      <c r="A4422" s="155">
        <v>5</v>
      </c>
      <c r="B4422" s="193">
        <f t="shared" ref="B4422:D4422" si="2214">B4384</f>
        <v>2</v>
      </c>
      <c r="C4422" s="193" t="str">
        <f t="shared" si="2214"/>
        <v>LSN</v>
      </c>
      <c r="D4422" s="286">
        <f t="shared" si="2214"/>
        <v>0</v>
      </c>
      <c r="E4422" s="310" t="str">
        <f t="shared" si="2208"/>
        <v>ISI CUTTER 9 MM KENKO A-100 (KECIL)</v>
      </c>
      <c r="F4422" s="156"/>
      <c r="G4422" s="157"/>
      <c r="H4422" s="158">
        <f t="shared" ref="H4422:J4422" si="2215">H4384</f>
        <v>32400</v>
      </c>
      <c r="I4422" s="159">
        <f t="shared" si="2215"/>
        <v>0.1</v>
      </c>
      <c r="J4422" s="159">
        <f t="shared" si="2215"/>
        <v>0</v>
      </c>
      <c r="K4422" s="160">
        <f t="shared" si="2206"/>
        <v>58320</v>
      </c>
      <c r="L4422" s="149"/>
    </row>
    <row r="4423" spans="1:12" s="5" customFormat="1" ht="14.1" customHeight="1" x14ac:dyDescent="0.25">
      <c r="A4423" s="155">
        <v>6</v>
      </c>
      <c r="B4423" s="193">
        <f t="shared" ref="B4423:D4423" si="2216">B4385</f>
        <v>0</v>
      </c>
      <c r="C4423" s="193">
        <f t="shared" si="2216"/>
        <v>0</v>
      </c>
      <c r="D4423" s="286">
        <f t="shared" si="2216"/>
        <v>0</v>
      </c>
      <c r="E4423" s="310">
        <f t="shared" si="2208"/>
        <v>0</v>
      </c>
      <c r="F4423" s="156"/>
      <c r="G4423" s="157"/>
      <c r="H4423" s="158">
        <f t="shared" ref="H4423:J4423" si="2217">H4385</f>
        <v>0</v>
      </c>
      <c r="I4423" s="159">
        <f t="shared" si="2217"/>
        <v>0</v>
      </c>
      <c r="J4423" s="159">
        <f t="shared" si="2217"/>
        <v>0</v>
      </c>
      <c r="K4423" s="160">
        <f t="shared" si="2206"/>
        <v>0</v>
      </c>
      <c r="L4423" s="149"/>
    </row>
    <row r="4424" spans="1:12" s="5" customFormat="1" ht="14.1" customHeight="1" x14ac:dyDescent="0.25">
      <c r="A4424" s="155">
        <v>7</v>
      </c>
      <c r="B4424" s="193">
        <f t="shared" ref="B4424:D4424" si="2218">B4386</f>
        <v>0</v>
      </c>
      <c r="C4424" s="193">
        <f t="shared" si="2218"/>
        <v>0</v>
      </c>
      <c r="D4424" s="286">
        <f t="shared" si="2218"/>
        <v>0</v>
      </c>
      <c r="E4424" s="310">
        <f t="shared" si="2208"/>
        <v>0</v>
      </c>
      <c r="F4424" s="156"/>
      <c r="G4424" s="157"/>
      <c r="H4424" s="158">
        <f t="shared" ref="H4424:J4424" si="2219">H4386</f>
        <v>0</v>
      </c>
      <c r="I4424" s="159">
        <f t="shared" si="2219"/>
        <v>0</v>
      </c>
      <c r="J4424" s="159">
        <f t="shared" si="2219"/>
        <v>0</v>
      </c>
      <c r="K4424" s="160">
        <f t="shared" si="2206"/>
        <v>0</v>
      </c>
      <c r="L4424" s="149"/>
    </row>
    <row r="4425" spans="1:12" s="5" customFormat="1" ht="14.1" customHeight="1" x14ac:dyDescent="0.25">
      <c r="A4425" s="155">
        <v>8</v>
      </c>
      <c r="B4425" s="193">
        <f t="shared" ref="B4425:D4425" si="2220">B4387</f>
        <v>0</v>
      </c>
      <c r="C4425" s="193">
        <f t="shared" si="2220"/>
        <v>0</v>
      </c>
      <c r="D4425" s="286">
        <f t="shared" si="2220"/>
        <v>0</v>
      </c>
      <c r="E4425" s="310">
        <f t="shared" si="2208"/>
        <v>0</v>
      </c>
      <c r="F4425" s="156"/>
      <c r="G4425" s="157"/>
      <c r="H4425" s="158">
        <f t="shared" ref="H4425:J4425" si="2221">H4387</f>
        <v>0</v>
      </c>
      <c r="I4425" s="159">
        <f t="shared" si="2221"/>
        <v>0</v>
      </c>
      <c r="J4425" s="159">
        <f t="shared" si="2221"/>
        <v>0</v>
      </c>
      <c r="K4425" s="160">
        <f t="shared" si="2206"/>
        <v>0</v>
      </c>
      <c r="L4425" s="149"/>
    </row>
    <row r="4426" spans="1:12" s="5" customFormat="1" ht="14.1" customHeight="1" x14ac:dyDescent="0.25">
      <c r="A4426" s="155">
        <v>9</v>
      </c>
      <c r="B4426" s="193">
        <f t="shared" ref="B4426:D4426" si="2222">B4388</f>
        <v>0</v>
      </c>
      <c r="C4426" s="193">
        <f t="shared" si="2222"/>
        <v>0</v>
      </c>
      <c r="D4426" s="286">
        <f t="shared" si="2222"/>
        <v>0</v>
      </c>
      <c r="E4426" s="310">
        <f t="shared" si="2208"/>
        <v>0</v>
      </c>
      <c r="F4426" s="156"/>
      <c r="G4426" s="157"/>
      <c r="H4426" s="158">
        <f t="shared" ref="H4426:J4426" si="2223">H4388</f>
        <v>0</v>
      </c>
      <c r="I4426" s="159">
        <f t="shared" si="2223"/>
        <v>0</v>
      </c>
      <c r="J4426" s="159">
        <f t="shared" si="2223"/>
        <v>0</v>
      </c>
      <c r="K4426" s="160">
        <f t="shared" si="2206"/>
        <v>0</v>
      </c>
      <c r="L4426" s="149"/>
    </row>
    <row r="4427" spans="1:12" s="5" customFormat="1" ht="14.1" customHeight="1" x14ac:dyDescent="0.25">
      <c r="A4427" s="155">
        <v>10</v>
      </c>
      <c r="B4427" s="193">
        <f t="shared" ref="B4427:D4427" si="2224">B4389</f>
        <v>0</v>
      </c>
      <c r="C4427" s="193">
        <f t="shared" si="2224"/>
        <v>0</v>
      </c>
      <c r="D4427" s="286">
        <f t="shared" si="2224"/>
        <v>0</v>
      </c>
      <c r="E4427" s="310">
        <f t="shared" si="2208"/>
        <v>0</v>
      </c>
      <c r="F4427" s="156"/>
      <c r="G4427" s="157"/>
      <c r="H4427" s="158">
        <f t="shared" ref="H4427:J4427" si="2225">H4389</f>
        <v>0</v>
      </c>
      <c r="I4427" s="159">
        <f t="shared" si="2225"/>
        <v>0</v>
      </c>
      <c r="J4427" s="159">
        <f t="shared" si="2225"/>
        <v>0</v>
      </c>
      <c r="K4427" s="160">
        <f t="shared" si="2206"/>
        <v>0</v>
      </c>
      <c r="L4427" s="149"/>
    </row>
    <row r="4428" spans="1:12" s="5" customFormat="1" ht="14.1" customHeight="1" x14ac:dyDescent="0.25">
      <c r="A4428" s="155">
        <v>11</v>
      </c>
      <c r="B4428" s="193">
        <f t="shared" ref="B4428:D4428" si="2226">B4390</f>
        <v>0</v>
      </c>
      <c r="C4428" s="193">
        <f t="shared" si="2226"/>
        <v>0</v>
      </c>
      <c r="D4428" s="286">
        <f t="shared" si="2226"/>
        <v>0</v>
      </c>
      <c r="E4428" s="310">
        <f t="shared" si="2208"/>
        <v>0</v>
      </c>
      <c r="F4428" s="156"/>
      <c r="G4428" s="157"/>
      <c r="H4428" s="158">
        <f t="shared" ref="H4428:J4428" si="2227">H4390</f>
        <v>0</v>
      </c>
      <c r="I4428" s="159">
        <f t="shared" si="2227"/>
        <v>0</v>
      </c>
      <c r="J4428" s="159">
        <f t="shared" si="2227"/>
        <v>0</v>
      </c>
      <c r="K4428" s="160">
        <f t="shared" si="2206"/>
        <v>0</v>
      </c>
      <c r="L4428" s="149"/>
    </row>
    <row r="4429" spans="1:12" s="5" customFormat="1" ht="14.1" customHeight="1" x14ac:dyDescent="0.25">
      <c r="A4429" s="155">
        <v>12</v>
      </c>
      <c r="B4429" s="193">
        <f t="shared" ref="B4429:D4429" si="2228">B4391</f>
        <v>0</v>
      </c>
      <c r="C4429" s="193">
        <f t="shared" si="2228"/>
        <v>0</v>
      </c>
      <c r="D4429" s="286">
        <f t="shared" si="2228"/>
        <v>0</v>
      </c>
      <c r="E4429" s="310">
        <f t="shared" si="2208"/>
        <v>0</v>
      </c>
      <c r="F4429" s="156"/>
      <c r="G4429" s="157"/>
      <c r="H4429" s="158">
        <f t="shared" ref="H4429:J4429" si="2229">H4391</f>
        <v>0</v>
      </c>
      <c r="I4429" s="159">
        <f t="shared" si="2229"/>
        <v>0</v>
      </c>
      <c r="J4429" s="159">
        <f t="shared" si="2229"/>
        <v>0</v>
      </c>
      <c r="K4429" s="160">
        <f t="shared" si="2206"/>
        <v>0</v>
      </c>
      <c r="L4429" s="149"/>
    </row>
    <row r="4430" spans="1:12" s="5" customFormat="1" ht="14.1" customHeight="1" x14ac:dyDescent="0.25">
      <c r="A4430" s="155">
        <v>13</v>
      </c>
      <c r="B4430" s="193">
        <f t="shared" ref="B4430:D4430" si="2230">B4392</f>
        <v>0</v>
      </c>
      <c r="C4430" s="193">
        <f t="shared" si="2230"/>
        <v>0</v>
      </c>
      <c r="D4430" s="286">
        <f t="shared" si="2230"/>
        <v>0</v>
      </c>
      <c r="E4430" s="310">
        <f t="shared" si="2208"/>
        <v>0</v>
      </c>
      <c r="F4430" s="156"/>
      <c r="G4430" s="157"/>
      <c r="H4430" s="158">
        <f t="shared" ref="H4430:J4430" si="2231">H4392</f>
        <v>0</v>
      </c>
      <c r="I4430" s="159">
        <f t="shared" si="2231"/>
        <v>0</v>
      </c>
      <c r="J4430" s="159">
        <f t="shared" si="2231"/>
        <v>0</v>
      </c>
      <c r="K4430" s="160">
        <f t="shared" si="2206"/>
        <v>0</v>
      </c>
      <c r="L4430" s="149"/>
    </row>
    <row r="4431" spans="1:12" s="5" customFormat="1" ht="14.1" customHeight="1" x14ac:dyDescent="0.25">
      <c r="A4431" s="155">
        <v>14</v>
      </c>
      <c r="B4431" s="193">
        <f t="shared" ref="B4431:D4431" si="2232">B4393</f>
        <v>0</v>
      </c>
      <c r="C4431" s="193">
        <f t="shared" si="2232"/>
        <v>0</v>
      </c>
      <c r="D4431" s="286">
        <f t="shared" si="2232"/>
        <v>0</v>
      </c>
      <c r="E4431" s="310">
        <f t="shared" si="2208"/>
        <v>0</v>
      </c>
      <c r="F4431" s="156"/>
      <c r="G4431" s="157"/>
      <c r="H4431" s="158">
        <f t="shared" ref="H4431:J4431" si="2233">H4393</f>
        <v>0</v>
      </c>
      <c r="I4431" s="159">
        <f t="shared" si="2233"/>
        <v>0</v>
      </c>
      <c r="J4431" s="159">
        <f t="shared" si="2233"/>
        <v>0</v>
      </c>
      <c r="K4431" s="160">
        <f t="shared" si="2206"/>
        <v>0</v>
      </c>
      <c r="L4431" s="149"/>
    </row>
    <row r="4432" spans="1:12" s="5" customFormat="1" ht="14.1" customHeight="1" x14ac:dyDescent="0.25">
      <c r="A4432" s="155">
        <v>15</v>
      </c>
      <c r="B4432" s="193">
        <f t="shared" ref="B4432:D4432" si="2234">B4394</f>
        <v>0</v>
      </c>
      <c r="C4432" s="193">
        <f t="shared" si="2234"/>
        <v>0</v>
      </c>
      <c r="D4432" s="286">
        <f t="shared" si="2234"/>
        <v>0</v>
      </c>
      <c r="E4432" s="310">
        <f t="shared" si="2208"/>
        <v>0</v>
      </c>
      <c r="F4432" s="156"/>
      <c r="G4432" s="157"/>
      <c r="H4432" s="158">
        <f t="shared" ref="H4432:J4432" si="2235">H4394</f>
        <v>0</v>
      </c>
      <c r="I4432" s="159">
        <f t="shared" si="2235"/>
        <v>0</v>
      </c>
      <c r="J4432" s="159">
        <f t="shared" si="2235"/>
        <v>0</v>
      </c>
      <c r="K4432" s="160">
        <f t="shared" si="2206"/>
        <v>0</v>
      </c>
      <c r="L4432" s="149"/>
    </row>
    <row r="4433" spans="1:12" s="5" customFormat="1" ht="14.1" customHeight="1" x14ac:dyDescent="0.25">
      <c r="A4433" s="155">
        <v>16</v>
      </c>
      <c r="B4433" s="193">
        <f t="shared" ref="B4433:D4433" si="2236">B4395</f>
        <v>0</v>
      </c>
      <c r="C4433" s="193">
        <f t="shared" si="2236"/>
        <v>0</v>
      </c>
      <c r="D4433" s="286">
        <f t="shared" si="2236"/>
        <v>0</v>
      </c>
      <c r="E4433" s="310">
        <f t="shared" si="2208"/>
        <v>0</v>
      </c>
      <c r="F4433" s="156"/>
      <c r="G4433" s="157"/>
      <c r="H4433" s="158">
        <f t="shared" ref="H4433:J4433" si="2237">H4395</f>
        <v>0</v>
      </c>
      <c r="I4433" s="159">
        <f t="shared" si="2237"/>
        <v>0</v>
      </c>
      <c r="J4433" s="159">
        <f t="shared" si="2237"/>
        <v>0</v>
      </c>
      <c r="K4433" s="160">
        <f t="shared" si="2206"/>
        <v>0</v>
      </c>
      <c r="L4433" s="149"/>
    </row>
    <row r="4434" spans="1:12" s="5" customFormat="1" ht="9.9499999999999993" customHeight="1" x14ac:dyDescent="0.25">
      <c r="A4434" s="132"/>
      <c r="B4434" s="229"/>
      <c r="C4434" s="229"/>
      <c r="D4434" s="287"/>
      <c r="E4434" s="312"/>
      <c r="F4434" s="161"/>
      <c r="G4434" s="162"/>
      <c r="H4434" s="163"/>
      <c r="I4434" s="164"/>
      <c r="J4434" s="164"/>
      <c r="K4434" s="165"/>
      <c r="L4434" s="149"/>
    </row>
    <row r="4435" spans="1:12" s="5" customFormat="1" ht="5.0999999999999996" customHeight="1" x14ac:dyDescent="0.25">
      <c r="A4435" s="132"/>
      <c r="B4435" s="230"/>
      <c r="C4435" s="230"/>
      <c r="D4435" s="235"/>
      <c r="E4435" s="313"/>
      <c r="F4435" s="167"/>
      <c r="G4435" s="167"/>
      <c r="H4435" s="167"/>
      <c r="I4435" s="168"/>
      <c r="J4435" s="383"/>
      <c r="K4435" s="358"/>
      <c r="L4435" s="133"/>
    </row>
    <row r="4436" spans="1:12" s="5" customFormat="1" ht="16.5" customHeight="1" x14ac:dyDescent="0.3">
      <c r="A4436" s="132"/>
      <c r="B4436" s="231"/>
      <c r="C4436" s="231"/>
      <c r="D4436" s="267"/>
      <c r="E4436" s="309"/>
      <c r="F4436" s="133"/>
      <c r="G4436" s="133"/>
      <c r="H4436" s="133"/>
      <c r="I4436" s="169" t="s">
        <v>14</v>
      </c>
      <c r="J4436" s="384">
        <f>SUM(K4418:K4433)</f>
        <v>681440</v>
      </c>
      <c r="K4436" s="385"/>
      <c r="L4436" s="149"/>
    </row>
    <row r="4437" spans="1:12" s="5" customFormat="1" ht="5.0999999999999996" customHeight="1" x14ac:dyDescent="0.3">
      <c r="A4437" s="132"/>
      <c r="B4437" s="231"/>
      <c r="C4437" s="231"/>
      <c r="D4437" s="267"/>
      <c r="E4437" s="309"/>
      <c r="F4437" s="133"/>
      <c r="G4437" s="133"/>
      <c r="H4437" s="133"/>
      <c r="I4437" s="170"/>
      <c r="J4437" s="386"/>
      <c r="K4437" s="386"/>
      <c r="L4437" s="133"/>
    </row>
    <row r="4438" spans="1:12" s="5" customFormat="1" ht="16.5" customHeight="1" x14ac:dyDescent="0.3">
      <c r="A4438" s="132"/>
      <c r="B4438" s="231"/>
      <c r="C4438" s="231"/>
      <c r="D4438" s="267"/>
      <c r="E4438" s="309"/>
      <c r="F4438" s="133"/>
      <c r="G4438" s="133"/>
      <c r="H4438" s="133"/>
      <c r="I4438" s="169" t="s">
        <v>15</v>
      </c>
      <c r="J4438" s="171">
        <f>J4400</f>
        <v>0</v>
      </c>
      <c r="K4438" s="172">
        <f>J4436*J4438</f>
        <v>0</v>
      </c>
      <c r="L4438" s="173"/>
    </row>
    <row r="4439" spans="1:12" s="5" customFormat="1" ht="5.0999999999999996" customHeight="1" x14ac:dyDescent="0.3">
      <c r="A4439" s="132"/>
      <c r="B4439" s="231"/>
      <c r="C4439" s="231"/>
      <c r="D4439" s="267"/>
      <c r="E4439" s="309"/>
      <c r="F4439" s="133"/>
      <c r="G4439" s="133"/>
      <c r="H4439" s="133"/>
      <c r="I4439" s="170"/>
      <c r="J4439" s="358"/>
      <c r="K4439" s="358"/>
      <c r="L4439" s="133"/>
    </row>
    <row r="4440" spans="1:12" s="5" customFormat="1" ht="16.5" customHeight="1" x14ac:dyDescent="0.3">
      <c r="A4440" s="132"/>
      <c r="B4440" s="232" t="s">
        <v>16</v>
      </c>
      <c r="C4440" s="232"/>
      <c r="D4440" s="267"/>
      <c r="E4440" s="309" t="s">
        <v>17</v>
      </c>
      <c r="F4440" s="133"/>
      <c r="G4440" s="133"/>
      <c r="H4440" s="133"/>
      <c r="I4440" s="169" t="s">
        <v>27</v>
      </c>
      <c r="J4440" s="356">
        <f>((J4436/1.11)+(K4438/1.11))*11%</f>
        <v>67530.090090090074</v>
      </c>
      <c r="K4440" s="357"/>
      <c r="L4440" s="174"/>
    </row>
    <row r="4441" spans="1:12" s="5" customFormat="1" ht="5.0999999999999996" customHeight="1" x14ac:dyDescent="0.3">
      <c r="A4441" s="132"/>
      <c r="B4441" s="231"/>
      <c r="C4441" s="231"/>
      <c r="D4441" s="267"/>
      <c r="E4441" s="309"/>
      <c r="F4441" s="133"/>
      <c r="G4441" s="133"/>
      <c r="H4441" s="133"/>
      <c r="I4441" s="170"/>
      <c r="J4441" s="358"/>
      <c r="K4441" s="358"/>
      <c r="L4441" s="133"/>
    </row>
    <row r="4442" spans="1:12" s="5" customFormat="1" ht="16.5" customHeight="1" x14ac:dyDescent="0.3">
      <c r="A4442" s="132"/>
      <c r="B4442" s="233"/>
      <c r="C4442" s="253"/>
      <c r="D4442" s="267"/>
      <c r="E4442" s="309"/>
      <c r="F4442" s="133"/>
      <c r="G4442" s="133"/>
      <c r="H4442" s="133"/>
      <c r="I4442" s="169" t="s">
        <v>18</v>
      </c>
      <c r="J4442" s="175"/>
      <c r="K4442" s="176">
        <f>J4436-K4438</f>
        <v>681440</v>
      </c>
      <c r="L4442" s="174"/>
    </row>
    <row r="4443" spans="1:12" s="5" customFormat="1" ht="7.5" customHeight="1" x14ac:dyDescent="0.25">
      <c r="A4443" s="177"/>
      <c r="B4443" s="234"/>
      <c r="C4443" s="234"/>
      <c r="D4443" s="235"/>
      <c r="E4443" s="314"/>
      <c r="F4443" s="318"/>
      <c r="G4443" s="133"/>
      <c r="H4443" s="133"/>
      <c r="I4443" s="179"/>
      <c r="J4443" s="178"/>
      <c r="K4443" s="318"/>
      <c r="L4443" s="167"/>
    </row>
    <row r="4444" spans="1:12" s="5" customFormat="1" ht="13.5" customHeight="1" x14ac:dyDescent="0.25">
      <c r="A4444" s="132"/>
      <c r="B4444" s="235" t="s">
        <v>19</v>
      </c>
      <c r="C4444" s="234"/>
      <c r="D4444" s="235"/>
      <c r="E4444" s="309"/>
      <c r="F4444" s="133"/>
      <c r="G4444" s="133"/>
      <c r="H4444" s="184"/>
      <c r="I4444" s="185" t="s">
        <v>29</v>
      </c>
      <c r="J4444" s="359" t="str">
        <f>J4406</f>
        <v>ASNI / CONDRO</v>
      </c>
      <c r="K4444" s="360"/>
      <c r="L4444" s="133"/>
    </row>
    <row r="4445" spans="1:12" s="5" customFormat="1" ht="13.5" customHeight="1" x14ac:dyDescent="0.25">
      <c r="A4445" s="177"/>
      <c r="B4445" s="236"/>
      <c r="C4445" s="254"/>
      <c r="D4445" s="235"/>
      <c r="E4445" s="309"/>
      <c r="F4445" s="133"/>
      <c r="G4445" s="133"/>
      <c r="H4445" s="184"/>
      <c r="I4445" s="186" t="s">
        <v>28</v>
      </c>
      <c r="J4445" s="359" t="str">
        <f>J4407</f>
        <v xml:space="preserve"> </v>
      </c>
      <c r="K4445" s="360"/>
      <c r="L4445" s="167"/>
    </row>
    <row r="4446" spans="1:12" s="5" customFormat="1" ht="7.5" customHeight="1" x14ac:dyDescent="0.25">
      <c r="A4446" s="177"/>
      <c r="B4446" s="236"/>
      <c r="C4446" s="254"/>
      <c r="D4446" s="235"/>
      <c r="E4446" s="309"/>
      <c r="F4446" s="133"/>
      <c r="G4446" s="133"/>
      <c r="H4446" s="184"/>
      <c r="I4446" s="186"/>
      <c r="J4446" s="190"/>
      <c r="K4446" s="190"/>
      <c r="L4446" s="167"/>
    </row>
    <row r="4447" spans="1:12" ht="7.5" customHeight="1" x14ac:dyDescent="0.25">
      <c r="A4447" s="1"/>
      <c r="I4447" s="3"/>
      <c r="J4447" s="3"/>
    </row>
    <row r="4448" spans="1:12" s="5" customFormat="1" ht="16.5" customHeight="1" x14ac:dyDescent="0.3">
      <c r="A4448" s="4"/>
      <c r="B4448" s="195" t="s">
        <v>0</v>
      </c>
      <c r="C4448" s="237"/>
      <c r="D4448" s="270" t="s">
        <v>1</v>
      </c>
      <c r="E4448" s="315">
        <f>E4334+1</f>
        <v>22090040</v>
      </c>
      <c r="G4448" s="6" t="s">
        <v>2</v>
      </c>
      <c r="H4448" s="387" t="s">
        <v>72</v>
      </c>
      <c r="I4448" s="387"/>
      <c r="J4448" s="387"/>
      <c r="K4448" s="388"/>
      <c r="L4448" s="7"/>
    </row>
    <row r="4449" spans="1:12" s="5" customFormat="1" ht="7.5" customHeight="1" x14ac:dyDescent="0.3">
      <c r="A4449" s="4"/>
      <c r="B4449" s="196"/>
      <c r="C4449" s="238"/>
      <c r="D4449" s="255"/>
      <c r="E4449" s="290"/>
      <c r="F4449" s="391" t="s">
        <v>3</v>
      </c>
      <c r="G4449" s="8"/>
      <c r="H4449" s="389"/>
      <c r="I4449" s="389"/>
      <c r="J4449" s="389"/>
      <c r="K4449" s="390"/>
      <c r="L4449" s="7"/>
    </row>
    <row r="4450" spans="1:12" s="5" customFormat="1" ht="16.5" customHeight="1" x14ac:dyDescent="0.3">
      <c r="A4450" s="4"/>
      <c r="B4450" s="195" t="s">
        <v>4</v>
      </c>
      <c r="C4450" s="237"/>
      <c r="D4450" s="392">
        <v>44834</v>
      </c>
      <c r="E4450" s="393"/>
      <c r="F4450" s="391"/>
      <c r="G4450" s="9"/>
      <c r="H4450" s="394" t="s">
        <v>100</v>
      </c>
      <c r="I4450" s="394"/>
      <c r="J4450" s="394"/>
      <c r="K4450" s="395"/>
      <c r="L4450" s="9"/>
    </row>
    <row r="4451" spans="1:12" s="5" customFormat="1" ht="7.5" customHeight="1" x14ac:dyDescent="0.3">
      <c r="A4451" s="4"/>
      <c r="B4451" s="196"/>
      <c r="C4451" s="238"/>
      <c r="D4451" s="255"/>
      <c r="E4451" s="290"/>
      <c r="F4451" s="391"/>
      <c r="G4451" s="9"/>
      <c r="H4451" s="396" t="s">
        <v>73</v>
      </c>
      <c r="I4451" s="396"/>
      <c r="J4451" s="396"/>
      <c r="K4451" s="397"/>
      <c r="L4451" s="10"/>
    </row>
    <row r="4452" spans="1:12" s="5" customFormat="1" ht="16.5" customHeight="1" x14ac:dyDescent="0.4">
      <c r="A4452" s="4"/>
      <c r="B4452" s="195" t="s">
        <v>5</v>
      </c>
      <c r="C4452" s="237"/>
      <c r="D4452" s="271" t="s">
        <v>205</v>
      </c>
      <c r="E4452" s="289"/>
      <c r="F4452" s="11"/>
      <c r="G4452" s="12"/>
      <c r="H4452" s="398"/>
      <c r="I4452" s="398"/>
      <c r="J4452" s="398"/>
      <c r="K4452" s="399"/>
      <c r="L4452" s="10"/>
    </row>
    <row r="4453" spans="1:12" s="5" customFormat="1" ht="7.5" customHeight="1" x14ac:dyDescent="0.45">
      <c r="A4453" s="4"/>
      <c r="B4453" s="197"/>
      <c r="C4453" s="239"/>
      <c r="D4453" s="259"/>
      <c r="E4453" s="291"/>
      <c r="F4453" s="13"/>
      <c r="I4453" s="14"/>
      <c r="J4453" s="14"/>
      <c r="K4453" s="15"/>
    </row>
    <row r="4454" spans="1:12" s="5" customFormat="1" ht="14.25" thickBot="1" x14ac:dyDescent="0.3">
      <c r="A4454" s="4"/>
      <c r="B4454" s="198" t="s">
        <v>6</v>
      </c>
      <c r="C4454" s="198" t="s">
        <v>7</v>
      </c>
      <c r="D4454" s="272" t="s">
        <v>8</v>
      </c>
      <c r="E4454" s="260"/>
      <c r="F4454" s="17" t="s">
        <v>9</v>
      </c>
      <c r="G4454" s="18"/>
      <c r="H4454" s="16" t="s">
        <v>10</v>
      </c>
      <c r="I4454" s="19" t="s">
        <v>11</v>
      </c>
      <c r="J4454" s="19" t="s">
        <v>12</v>
      </c>
      <c r="K4454" s="20" t="s">
        <v>13</v>
      </c>
      <c r="L4454" s="21"/>
    </row>
    <row r="4455" spans="1:12" s="5" customFormat="1" ht="9.9499999999999993" customHeight="1" thickTop="1" x14ac:dyDescent="0.25">
      <c r="A4455" s="4"/>
      <c r="B4455" s="199"/>
      <c r="C4455" s="240"/>
      <c r="D4455" s="273"/>
      <c r="E4455" s="261"/>
      <c r="F4455" s="23"/>
      <c r="G4455" s="24"/>
      <c r="H4455" s="22"/>
      <c r="I4455" s="25"/>
      <c r="J4455" s="25"/>
      <c r="K4455" s="26"/>
      <c r="L4455" s="21"/>
    </row>
    <row r="4456" spans="1:12" s="5" customFormat="1" ht="14.1" customHeight="1" x14ac:dyDescent="0.25">
      <c r="A4456" s="27">
        <v>1</v>
      </c>
      <c r="B4456" s="200">
        <v>5</v>
      </c>
      <c r="C4456" s="200" t="s">
        <v>59</v>
      </c>
      <c r="D4456" s="274"/>
      <c r="E4456" s="292" t="s">
        <v>204</v>
      </c>
      <c r="F4456" s="28"/>
      <c r="G4456" s="29"/>
      <c r="H4456" s="30">
        <v>31200</v>
      </c>
      <c r="I4456" s="31">
        <v>0.1</v>
      </c>
      <c r="J4456" s="31"/>
      <c r="K4456" s="32">
        <f t="shared" ref="K4456:K4471" si="2238">(B4456*H4456-((B4456*H4456)*I4456))-((B4456*H4456-((B4456*H4456)*I4456))*J4456)</f>
        <v>140400</v>
      </c>
      <c r="L4456" s="21"/>
    </row>
    <row r="4457" spans="1:12" s="5" customFormat="1" ht="14.1" customHeight="1" x14ac:dyDescent="0.25">
      <c r="A4457" s="27">
        <v>2</v>
      </c>
      <c r="B4457" s="200"/>
      <c r="C4457" s="200"/>
      <c r="D4457" s="274"/>
      <c r="E4457" s="292"/>
      <c r="F4457" s="28"/>
      <c r="G4457" s="29"/>
      <c r="H4457" s="30"/>
      <c r="I4457" s="31"/>
      <c r="J4457" s="31"/>
      <c r="K4457" s="32">
        <f t="shared" si="2238"/>
        <v>0</v>
      </c>
      <c r="L4457" s="21"/>
    </row>
    <row r="4458" spans="1:12" s="5" customFormat="1" ht="14.1" customHeight="1" x14ac:dyDescent="0.25">
      <c r="A4458" s="27">
        <v>3</v>
      </c>
      <c r="B4458" s="200"/>
      <c r="C4458" s="200"/>
      <c r="D4458" s="274"/>
      <c r="E4458" s="292"/>
      <c r="F4458" s="28"/>
      <c r="G4458" s="29"/>
      <c r="H4458" s="30"/>
      <c r="I4458" s="31"/>
      <c r="J4458" s="31"/>
      <c r="K4458" s="32">
        <f t="shared" si="2238"/>
        <v>0</v>
      </c>
      <c r="L4458" s="21"/>
    </row>
    <row r="4459" spans="1:12" s="5" customFormat="1" ht="14.1" customHeight="1" x14ac:dyDescent="0.25">
      <c r="A4459" s="27">
        <v>4</v>
      </c>
      <c r="B4459" s="200"/>
      <c r="C4459" s="200"/>
      <c r="D4459" s="274"/>
      <c r="E4459" s="292"/>
      <c r="F4459" s="28"/>
      <c r="G4459" s="29"/>
      <c r="H4459" s="30"/>
      <c r="I4459" s="31"/>
      <c r="J4459" s="31"/>
      <c r="K4459" s="32">
        <f t="shared" si="2238"/>
        <v>0</v>
      </c>
      <c r="L4459" s="21"/>
    </row>
    <row r="4460" spans="1:12" s="5" customFormat="1" ht="14.1" customHeight="1" x14ac:dyDescent="0.25">
      <c r="A4460" s="27">
        <v>5</v>
      </c>
      <c r="B4460" s="200"/>
      <c r="C4460" s="200"/>
      <c r="D4460" s="274"/>
      <c r="E4460" s="292"/>
      <c r="F4460" s="28"/>
      <c r="G4460" s="29"/>
      <c r="H4460" s="30"/>
      <c r="I4460" s="31"/>
      <c r="J4460" s="31"/>
      <c r="K4460" s="32">
        <f t="shared" si="2238"/>
        <v>0</v>
      </c>
      <c r="L4460" s="21"/>
    </row>
    <row r="4461" spans="1:12" s="5" customFormat="1" ht="14.1" customHeight="1" x14ac:dyDescent="0.25">
      <c r="A4461" s="27">
        <v>6</v>
      </c>
      <c r="B4461" s="200"/>
      <c r="C4461" s="200"/>
      <c r="D4461" s="274"/>
      <c r="E4461" s="292"/>
      <c r="F4461" s="28"/>
      <c r="G4461" s="29"/>
      <c r="H4461" s="30"/>
      <c r="I4461" s="31"/>
      <c r="J4461" s="31"/>
      <c r="K4461" s="32">
        <f t="shared" si="2238"/>
        <v>0</v>
      </c>
      <c r="L4461" s="21"/>
    </row>
    <row r="4462" spans="1:12" s="5" customFormat="1" ht="14.1" customHeight="1" x14ac:dyDescent="0.25">
      <c r="A4462" s="27">
        <v>7</v>
      </c>
      <c r="B4462" s="200"/>
      <c r="C4462" s="200"/>
      <c r="D4462" s="274"/>
      <c r="E4462" s="292"/>
      <c r="F4462" s="28"/>
      <c r="G4462" s="29"/>
      <c r="H4462" s="30"/>
      <c r="I4462" s="31"/>
      <c r="J4462" s="31"/>
      <c r="K4462" s="32">
        <f t="shared" si="2238"/>
        <v>0</v>
      </c>
      <c r="L4462" s="21"/>
    </row>
    <row r="4463" spans="1:12" s="5" customFormat="1" ht="14.1" customHeight="1" x14ac:dyDescent="0.25">
      <c r="A4463" s="27">
        <v>8</v>
      </c>
      <c r="B4463" s="200"/>
      <c r="C4463" s="200"/>
      <c r="D4463" s="274"/>
      <c r="E4463" s="293"/>
      <c r="F4463" s="28"/>
      <c r="G4463" s="29"/>
      <c r="H4463" s="30"/>
      <c r="I4463" s="31"/>
      <c r="J4463" s="31"/>
      <c r="K4463" s="32">
        <f t="shared" si="2238"/>
        <v>0</v>
      </c>
      <c r="L4463" s="21"/>
    </row>
    <row r="4464" spans="1:12" s="5" customFormat="1" ht="14.1" customHeight="1" x14ac:dyDescent="0.25">
      <c r="A4464" s="27">
        <v>9</v>
      </c>
      <c r="B4464" s="200"/>
      <c r="C4464" s="200"/>
      <c r="D4464" s="274"/>
      <c r="E4464" s="292"/>
      <c r="F4464" s="28"/>
      <c r="G4464" s="29"/>
      <c r="H4464" s="30"/>
      <c r="I4464" s="31"/>
      <c r="J4464" s="31"/>
      <c r="K4464" s="32">
        <f t="shared" si="2238"/>
        <v>0</v>
      </c>
      <c r="L4464" s="21"/>
    </row>
    <row r="4465" spans="1:12" s="5" customFormat="1" ht="14.1" customHeight="1" x14ac:dyDescent="0.25">
      <c r="A4465" s="27">
        <v>10</v>
      </c>
      <c r="B4465" s="200"/>
      <c r="C4465" s="200"/>
      <c r="D4465" s="274"/>
      <c r="E4465" s="292"/>
      <c r="F4465" s="28"/>
      <c r="G4465" s="29"/>
      <c r="H4465" s="30"/>
      <c r="I4465" s="31"/>
      <c r="J4465" s="31"/>
      <c r="K4465" s="32">
        <f t="shared" si="2238"/>
        <v>0</v>
      </c>
      <c r="L4465" s="21"/>
    </row>
    <row r="4466" spans="1:12" s="5" customFormat="1" ht="14.1" customHeight="1" x14ac:dyDescent="0.25">
      <c r="A4466" s="27">
        <v>11</v>
      </c>
      <c r="B4466" s="200"/>
      <c r="C4466" s="200"/>
      <c r="D4466" s="274"/>
      <c r="E4466" s="292"/>
      <c r="F4466" s="28"/>
      <c r="G4466" s="29"/>
      <c r="H4466" s="30"/>
      <c r="I4466" s="31"/>
      <c r="J4466" s="31"/>
      <c r="K4466" s="32">
        <f t="shared" si="2238"/>
        <v>0</v>
      </c>
      <c r="L4466" s="21"/>
    </row>
    <row r="4467" spans="1:12" s="5" customFormat="1" ht="14.1" customHeight="1" x14ac:dyDescent="0.25">
      <c r="A4467" s="27">
        <v>12</v>
      </c>
      <c r="B4467" s="200"/>
      <c r="C4467" s="200"/>
      <c r="D4467" s="274"/>
      <c r="E4467" s="292"/>
      <c r="F4467" s="28"/>
      <c r="G4467" s="29"/>
      <c r="H4467" s="30"/>
      <c r="I4467" s="31"/>
      <c r="J4467" s="31"/>
      <c r="K4467" s="32">
        <f t="shared" si="2238"/>
        <v>0</v>
      </c>
      <c r="L4467" s="21"/>
    </row>
    <row r="4468" spans="1:12" s="5" customFormat="1" ht="14.1" customHeight="1" x14ac:dyDescent="0.25">
      <c r="A4468" s="27">
        <v>13</v>
      </c>
      <c r="B4468" s="200"/>
      <c r="C4468" s="200"/>
      <c r="D4468" s="274"/>
      <c r="E4468" s="292"/>
      <c r="F4468" s="28"/>
      <c r="G4468" s="29"/>
      <c r="H4468" s="30"/>
      <c r="I4468" s="31"/>
      <c r="J4468" s="31"/>
      <c r="K4468" s="32">
        <f t="shared" si="2238"/>
        <v>0</v>
      </c>
      <c r="L4468" s="21"/>
    </row>
    <row r="4469" spans="1:12" s="5" customFormat="1" ht="14.1" customHeight="1" x14ac:dyDescent="0.25">
      <c r="A4469" s="27">
        <v>14</v>
      </c>
      <c r="B4469" s="200"/>
      <c r="C4469" s="200"/>
      <c r="D4469" s="274"/>
      <c r="E4469" s="292"/>
      <c r="F4469" s="28"/>
      <c r="G4469" s="29"/>
      <c r="H4469" s="30"/>
      <c r="I4469" s="31"/>
      <c r="J4469" s="31"/>
      <c r="K4469" s="32">
        <f t="shared" si="2238"/>
        <v>0</v>
      </c>
      <c r="L4469" s="21"/>
    </row>
    <row r="4470" spans="1:12" s="5" customFormat="1" ht="14.1" customHeight="1" x14ac:dyDescent="0.25">
      <c r="A4470" s="27">
        <v>15</v>
      </c>
      <c r="B4470" s="200"/>
      <c r="C4470" s="200"/>
      <c r="D4470" s="274"/>
      <c r="E4470" s="292"/>
      <c r="F4470" s="28"/>
      <c r="G4470" s="29"/>
      <c r="H4470" s="30"/>
      <c r="I4470" s="31"/>
      <c r="J4470" s="31"/>
      <c r="K4470" s="32">
        <f t="shared" si="2238"/>
        <v>0</v>
      </c>
      <c r="L4470" s="21"/>
    </row>
    <row r="4471" spans="1:12" s="5" customFormat="1" ht="14.1" customHeight="1" x14ac:dyDescent="0.25">
      <c r="A4471" s="27">
        <v>16</v>
      </c>
      <c r="B4471" s="200"/>
      <c r="C4471" s="200"/>
      <c r="D4471" s="274"/>
      <c r="E4471" s="293"/>
      <c r="F4471" s="28"/>
      <c r="G4471" s="29"/>
      <c r="H4471" s="30"/>
      <c r="I4471" s="31"/>
      <c r="J4471" s="31"/>
      <c r="K4471" s="32">
        <f t="shared" si="2238"/>
        <v>0</v>
      </c>
      <c r="L4471" s="21"/>
    </row>
    <row r="4472" spans="1:12" s="5" customFormat="1" ht="9.9499999999999993" customHeight="1" x14ac:dyDescent="0.25">
      <c r="A4472" s="4"/>
      <c r="B4472" s="201"/>
      <c r="C4472" s="201"/>
      <c r="D4472" s="275"/>
      <c r="E4472" s="294"/>
      <c r="F4472" s="33"/>
      <c r="G4472" s="34"/>
      <c r="H4472" s="35"/>
      <c r="I4472" s="36"/>
      <c r="J4472" s="36"/>
      <c r="K4472" s="37"/>
      <c r="L4472" s="21"/>
    </row>
    <row r="4473" spans="1:12" s="5" customFormat="1" ht="5.0999999999999996" customHeight="1" x14ac:dyDescent="0.25">
      <c r="A4473" s="4"/>
      <c r="B4473" s="202"/>
      <c r="C4473" s="202"/>
      <c r="D4473" s="207"/>
      <c r="E4473" s="295"/>
      <c r="F4473" s="38"/>
      <c r="G4473" s="38"/>
      <c r="H4473" s="38"/>
      <c r="I4473" s="39"/>
      <c r="J4473" s="400"/>
      <c r="K4473" s="394"/>
    </row>
    <row r="4474" spans="1:12" s="5" customFormat="1" ht="16.5" customHeight="1" x14ac:dyDescent="0.3">
      <c r="A4474" s="4"/>
      <c r="B4474" s="203"/>
      <c r="C4474" s="203"/>
      <c r="D4474" s="259"/>
      <c r="E4474" s="291"/>
      <c r="I4474" s="40" t="s">
        <v>14</v>
      </c>
      <c r="J4474" s="401">
        <f>SUM(K4456:K4471)</f>
        <v>140400</v>
      </c>
      <c r="K4474" s="402"/>
      <c r="L4474" s="21"/>
    </row>
    <row r="4475" spans="1:12" s="5" customFormat="1" ht="5.0999999999999996" customHeight="1" x14ac:dyDescent="0.3">
      <c r="A4475" s="4"/>
      <c r="B4475" s="203"/>
      <c r="C4475" s="203"/>
      <c r="D4475" s="259"/>
      <c r="E4475" s="291"/>
      <c r="I4475" s="41"/>
      <c r="J4475" s="403"/>
      <c r="K4475" s="403"/>
    </row>
    <row r="4476" spans="1:12" s="5" customFormat="1" ht="16.5" customHeight="1" x14ac:dyDescent="0.3">
      <c r="A4476" s="4"/>
      <c r="B4476" s="203"/>
      <c r="C4476" s="203"/>
      <c r="D4476" s="259"/>
      <c r="E4476" s="291"/>
      <c r="I4476" s="40" t="s">
        <v>15</v>
      </c>
      <c r="J4476" s="42"/>
      <c r="K4476" s="43">
        <f>J4474*J4476</f>
        <v>0</v>
      </c>
      <c r="L4476" s="44"/>
    </row>
    <row r="4477" spans="1:12" s="5" customFormat="1" ht="5.0999999999999996" customHeight="1" x14ac:dyDescent="0.3">
      <c r="A4477" s="4"/>
      <c r="B4477" s="203"/>
      <c r="C4477" s="203"/>
      <c r="D4477" s="259"/>
      <c r="E4477" s="291"/>
      <c r="I4477" s="41"/>
      <c r="J4477" s="394"/>
      <c r="K4477" s="394"/>
    </row>
    <row r="4478" spans="1:12" s="5" customFormat="1" ht="16.5" customHeight="1" x14ac:dyDescent="0.3">
      <c r="A4478" s="4"/>
      <c r="B4478" s="204" t="s">
        <v>16</v>
      </c>
      <c r="C4478" s="204"/>
      <c r="D4478" s="259"/>
      <c r="E4478" s="291" t="s">
        <v>17</v>
      </c>
      <c r="I4478" s="40" t="s">
        <v>27</v>
      </c>
      <c r="J4478" s="404">
        <f>((J4474/1.11)+(K4476/1.11))*11%</f>
        <v>13913.513513513513</v>
      </c>
      <c r="K4478" s="405"/>
      <c r="L4478" s="45"/>
    </row>
    <row r="4479" spans="1:12" s="5" customFormat="1" ht="5.0999999999999996" customHeight="1" x14ac:dyDescent="0.3">
      <c r="A4479" s="4"/>
      <c r="B4479" s="203"/>
      <c r="C4479" s="203"/>
      <c r="D4479" s="259"/>
      <c r="E4479" s="291"/>
      <c r="I4479" s="41"/>
      <c r="J4479" s="394"/>
      <c r="K4479" s="394"/>
    </row>
    <row r="4480" spans="1:12" s="5" customFormat="1" ht="16.5" customHeight="1" x14ac:dyDescent="0.3">
      <c r="A4480" s="4"/>
      <c r="B4480" s="205"/>
      <c r="C4480" s="241"/>
      <c r="D4480" s="259"/>
      <c r="E4480" s="291"/>
      <c r="I4480" s="40" t="s">
        <v>18</v>
      </c>
      <c r="J4480" s="46"/>
      <c r="K4480" s="47">
        <f>J4474-K4476</f>
        <v>140400</v>
      </c>
      <c r="L4480" s="45"/>
    </row>
    <row r="4481" spans="1:12" s="5" customFormat="1" ht="7.5" customHeight="1" x14ac:dyDescent="0.25">
      <c r="A4481" s="48"/>
      <c r="B4481" s="206"/>
      <c r="C4481" s="206"/>
      <c r="D4481" s="207"/>
      <c r="E4481" s="296"/>
      <c r="F4481" s="352"/>
      <c r="I4481" s="76"/>
      <c r="J4481" s="77"/>
      <c r="K4481" s="352"/>
      <c r="L4481" s="38"/>
    </row>
    <row r="4482" spans="1:12" s="5" customFormat="1" ht="13.5" customHeight="1" x14ac:dyDescent="0.25">
      <c r="A4482" s="4"/>
      <c r="B4482" s="207" t="s">
        <v>19</v>
      </c>
      <c r="C4482" s="206"/>
      <c r="D4482" s="207"/>
      <c r="E4482" s="291"/>
      <c r="H4482" s="180"/>
      <c r="I4482" s="181" t="s">
        <v>29</v>
      </c>
      <c r="J4482" s="406" t="s">
        <v>192</v>
      </c>
      <c r="K4482" s="407"/>
    </row>
    <row r="4483" spans="1:12" s="5" customFormat="1" ht="13.5" customHeight="1" x14ac:dyDescent="0.25">
      <c r="A4483" s="48"/>
      <c r="B4483" s="208"/>
      <c r="C4483" s="242"/>
      <c r="D4483" s="207"/>
      <c r="E4483" s="291"/>
      <c r="H4483" s="180"/>
      <c r="I4483" s="182" t="s">
        <v>28</v>
      </c>
      <c r="J4483" s="406" t="s">
        <v>100</v>
      </c>
      <c r="K4483" s="407"/>
      <c r="L4483" s="38"/>
    </row>
    <row r="4484" spans="1:12" s="5" customFormat="1" ht="7.5" customHeight="1" x14ac:dyDescent="0.25">
      <c r="A4484" s="48"/>
      <c r="B4484" s="208"/>
      <c r="C4484" s="242"/>
      <c r="D4484" s="207"/>
      <c r="E4484" s="291"/>
      <c r="H4484" s="180"/>
      <c r="I4484" s="182"/>
      <c r="J4484" s="183"/>
      <c r="K4484" s="183"/>
      <c r="L4484" s="38"/>
    </row>
    <row r="4485" spans="1:12" ht="7.5" customHeight="1" x14ac:dyDescent="0.25">
      <c r="A4485" s="78"/>
      <c r="B4485" s="209"/>
      <c r="C4485" s="209"/>
      <c r="D4485" s="262"/>
      <c r="E4485" s="297"/>
      <c r="F4485" s="79"/>
      <c r="G4485" s="79"/>
      <c r="H4485" s="79"/>
      <c r="I4485" s="80"/>
      <c r="J4485" s="80"/>
      <c r="K4485" s="79"/>
      <c r="L4485" s="79"/>
    </row>
    <row r="4486" spans="1:12" s="5" customFormat="1" ht="16.5" customHeight="1" x14ac:dyDescent="0.3">
      <c r="A4486" s="81"/>
      <c r="B4486" s="210" t="s">
        <v>0</v>
      </c>
      <c r="C4486" s="243"/>
      <c r="D4486" s="276" t="str">
        <f>D4448</f>
        <v>AM</v>
      </c>
      <c r="E4486" s="316">
        <f>E4448</f>
        <v>22090040</v>
      </c>
      <c r="F4486" s="82"/>
      <c r="G4486" s="83" t="s">
        <v>2</v>
      </c>
      <c r="H4486" s="408" t="str">
        <f>H4448</f>
        <v>CV  GANESHA</v>
      </c>
      <c r="I4486" s="408"/>
      <c r="J4486" s="408"/>
      <c r="K4486" s="409"/>
      <c r="L4486" s="84"/>
    </row>
    <row r="4487" spans="1:12" s="5" customFormat="1" ht="7.5" customHeight="1" x14ac:dyDescent="0.3">
      <c r="A4487" s="81"/>
      <c r="B4487" s="211"/>
      <c r="C4487" s="244"/>
      <c r="D4487" s="256"/>
      <c r="E4487" s="299"/>
      <c r="F4487" s="412" t="s">
        <v>3</v>
      </c>
      <c r="G4487" s="85"/>
      <c r="H4487" s="410"/>
      <c r="I4487" s="410"/>
      <c r="J4487" s="410"/>
      <c r="K4487" s="411"/>
      <c r="L4487" s="84"/>
    </row>
    <row r="4488" spans="1:12" s="5" customFormat="1" ht="16.5" customHeight="1" x14ac:dyDescent="0.3">
      <c r="A4488" s="81"/>
      <c r="B4488" s="210" t="s">
        <v>4</v>
      </c>
      <c r="C4488" s="243"/>
      <c r="D4488" s="413">
        <f>D4450</f>
        <v>44834</v>
      </c>
      <c r="E4488" s="414"/>
      <c r="F4488" s="412"/>
      <c r="G4488" s="86"/>
      <c r="H4488" s="415" t="str">
        <f>H4450</f>
        <v xml:space="preserve"> </v>
      </c>
      <c r="I4488" s="415"/>
      <c r="J4488" s="415"/>
      <c r="K4488" s="416"/>
      <c r="L4488" s="86"/>
    </row>
    <row r="4489" spans="1:12" s="5" customFormat="1" ht="7.5" customHeight="1" x14ac:dyDescent="0.3">
      <c r="A4489" s="81"/>
      <c r="B4489" s="211"/>
      <c r="C4489" s="244"/>
      <c r="D4489" s="256"/>
      <c r="E4489" s="299"/>
      <c r="F4489" s="412"/>
      <c r="G4489" s="86"/>
      <c r="H4489" s="417" t="str">
        <f>H4451</f>
        <v>WONOSOBO</v>
      </c>
      <c r="I4489" s="417"/>
      <c r="J4489" s="417"/>
      <c r="K4489" s="418"/>
      <c r="L4489" s="87"/>
    </row>
    <row r="4490" spans="1:12" s="5" customFormat="1" ht="16.5" customHeight="1" x14ac:dyDescent="0.4">
      <c r="A4490" s="81"/>
      <c r="B4490" s="210" t="s">
        <v>5</v>
      </c>
      <c r="C4490" s="243"/>
      <c r="D4490" s="277" t="str">
        <f>D4452</f>
        <v>KO 1691</v>
      </c>
      <c r="E4490" s="298"/>
      <c r="F4490" s="88"/>
      <c r="G4490" s="89"/>
      <c r="H4490" s="419"/>
      <c r="I4490" s="419"/>
      <c r="J4490" s="419"/>
      <c r="K4490" s="420"/>
      <c r="L4490" s="87"/>
    </row>
    <row r="4491" spans="1:12" s="5" customFormat="1" ht="7.5" customHeight="1" x14ac:dyDescent="0.45">
      <c r="A4491" s="81"/>
      <c r="B4491" s="212"/>
      <c r="C4491" s="245"/>
      <c r="D4491" s="263"/>
      <c r="E4491" s="300"/>
      <c r="F4491" s="90"/>
      <c r="G4491" s="82"/>
      <c r="H4491" s="82"/>
      <c r="I4491" s="91"/>
      <c r="J4491" s="91"/>
      <c r="K4491" s="92"/>
      <c r="L4491" s="82"/>
    </row>
    <row r="4492" spans="1:12" s="5" customFormat="1" ht="14.25" thickBot="1" x14ac:dyDescent="0.3">
      <c r="A4492" s="81"/>
      <c r="B4492" s="213" t="s">
        <v>6</v>
      </c>
      <c r="C4492" s="213" t="s">
        <v>7</v>
      </c>
      <c r="D4492" s="278" t="s">
        <v>8</v>
      </c>
      <c r="E4492" s="264"/>
      <c r="F4492" s="94" t="s">
        <v>9</v>
      </c>
      <c r="G4492" s="95"/>
      <c r="H4492" s="93" t="s">
        <v>10</v>
      </c>
      <c r="I4492" s="96" t="s">
        <v>11</v>
      </c>
      <c r="J4492" s="96" t="s">
        <v>12</v>
      </c>
      <c r="K4492" s="97" t="s">
        <v>13</v>
      </c>
      <c r="L4492" s="98"/>
    </row>
    <row r="4493" spans="1:12" s="5" customFormat="1" ht="9.9499999999999993" customHeight="1" thickTop="1" x14ac:dyDescent="0.25">
      <c r="A4493" s="81"/>
      <c r="B4493" s="214"/>
      <c r="C4493" s="246"/>
      <c r="D4493" s="279"/>
      <c r="E4493" s="265"/>
      <c r="F4493" s="100"/>
      <c r="G4493" s="101"/>
      <c r="H4493" s="99"/>
      <c r="I4493" s="102"/>
      <c r="J4493" s="102"/>
      <c r="K4493" s="103"/>
      <c r="L4493" s="98"/>
    </row>
    <row r="4494" spans="1:12" s="5" customFormat="1" ht="14.1" customHeight="1" x14ac:dyDescent="0.25">
      <c r="A4494" s="104">
        <v>1</v>
      </c>
      <c r="B4494" s="192">
        <f t="shared" ref="B4494:D4494" si="2239">B4456</f>
        <v>5</v>
      </c>
      <c r="C4494" s="192" t="str">
        <f t="shared" si="2239"/>
        <v>GRS</v>
      </c>
      <c r="D4494" s="280">
        <f t="shared" si="2239"/>
        <v>0</v>
      </c>
      <c r="E4494" s="301" t="str">
        <f>E4456</f>
        <v>BINDER CLIP JOYKO NO.107</v>
      </c>
      <c r="F4494" s="105"/>
      <c r="G4494" s="106"/>
      <c r="H4494" s="107">
        <f t="shared" ref="H4494:J4494" si="2240">H4456</f>
        <v>31200</v>
      </c>
      <c r="I4494" s="108">
        <f t="shared" si="2240"/>
        <v>0.1</v>
      </c>
      <c r="J4494" s="108">
        <f t="shared" si="2240"/>
        <v>0</v>
      </c>
      <c r="K4494" s="109">
        <f t="shared" ref="K4494:K4509" si="2241">(B4494*H4494-((B4494*H4494)*I4494))-((B4494*H4494-((B4494*H4494)*I4494))*J4494)</f>
        <v>140400</v>
      </c>
      <c r="L4494" s="98"/>
    </row>
    <row r="4495" spans="1:12" s="5" customFormat="1" ht="14.1" customHeight="1" x14ac:dyDescent="0.25">
      <c r="A4495" s="104">
        <v>2</v>
      </c>
      <c r="B4495" s="192">
        <f t="shared" ref="B4495:E4495" si="2242">B4457</f>
        <v>0</v>
      </c>
      <c r="C4495" s="192">
        <f t="shared" si="2242"/>
        <v>0</v>
      </c>
      <c r="D4495" s="280">
        <f t="shared" si="2242"/>
        <v>0</v>
      </c>
      <c r="E4495" s="301">
        <f t="shared" si="2242"/>
        <v>0</v>
      </c>
      <c r="F4495" s="105"/>
      <c r="G4495" s="106"/>
      <c r="H4495" s="107">
        <f t="shared" ref="H4495:J4495" si="2243">H4457</f>
        <v>0</v>
      </c>
      <c r="I4495" s="108">
        <f t="shared" si="2243"/>
        <v>0</v>
      </c>
      <c r="J4495" s="108">
        <f t="shared" si="2243"/>
        <v>0</v>
      </c>
      <c r="K4495" s="109">
        <f t="shared" si="2241"/>
        <v>0</v>
      </c>
      <c r="L4495" s="98"/>
    </row>
    <row r="4496" spans="1:12" s="5" customFormat="1" ht="14.1" customHeight="1" x14ac:dyDescent="0.25">
      <c r="A4496" s="104">
        <v>3</v>
      </c>
      <c r="B4496" s="192">
        <f t="shared" ref="B4496:E4496" si="2244">B4458</f>
        <v>0</v>
      </c>
      <c r="C4496" s="192">
        <f t="shared" si="2244"/>
        <v>0</v>
      </c>
      <c r="D4496" s="280">
        <f t="shared" si="2244"/>
        <v>0</v>
      </c>
      <c r="E4496" s="301">
        <f t="shared" si="2244"/>
        <v>0</v>
      </c>
      <c r="F4496" s="105"/>
      <c r="G4496" s="106"/>
      <c r="H4496" s="107">
        <f t="shared" ref="H4496:J4496" si="2245">H4458</f>
        <v>0</v>
      </c>
      <c r="I4496" s="108">
        <f t="shared" si="2245"/>
        <v>0</v>
      </c>
      <c r="J4496" s="108">
        <f t="shared" si="2245"/>
        <v>0</v>
      </c>
      <c r="K4496" s="109">
        <f t="shared" si="2241"/>
        <v>0</v>
      </c>
      <c r="L4496" s="98"/>
    </row>
    <row r="4497" spans="1:12" s="5" customFormat="1" ht="14.1" customHeight="1" x14ac:dyDescent="0.25">
      <c r="A4497" s="104">
        <v>4</v>
      </c>
      <c r="B4497" s="192">
        <f t="shared" ref="B4497:E4497" si="2246">B4459</f>
        <v>0</v>
      </c>
      <c r="C4497" s="192">
        <f t="shared" si="2246"/>
        <v>0</v>
      </c>
      <c r="D4497" s="280">
        <f t="shared" si="2246"/>
        <v>0</v>
      </c>
      <c r="E4497" s="301">
        <f t="shared" si="2246"/>
        <v>0</v>
      </c>
      <c r="F4497" s="105"/>
      <c r="G4497" s="106"/>
      <c r="H4497" s="107">
        <f t="shared" ref="H4497:J4497" si="2247">H4459</f>
        <v>0</v>
      </c>
      <c r="I4497" s="108">
        <f t="shared" si="2247"/>
        <v>0</v>
      </c>
      <c r="J4497" s="108">
        <f t="shared" si="2247"/>
        <v>0</v>
      </c>
      <c r="K4497" s="109">
        <f t="shared" si="2241"/>
        <v>0</v>
      </c>
      <c r="L4497" s="98"/>
    </row>
    <row r="4498" spans="1:12" s="5" customFormat="1" ht="14.1" customHeight="1" x14ac:dyDescent="0.25">
      <c r="A4498" s="104">
        <v>5</v>
      </c>
      <c r="B4498" s="192">
        <f t="shared" ref="B4498:E4498" si="2248">B4460</f>
        <v>0</v>
      </c>
      <c r="C4498" s="192">
        <f t="shared" si="2248"/>
        <v>0</v>
      </c>
      <c r="D4498" s="280">
        <f t="shared" si="2248"/>
        <v>0</v>
      </c>
      <c r="E4498" s="301">
        <f t="shared" si="2248"/>
        <v>0</v>
      </c>
      <c r="F4498" s="105"/>
      <c r="G4498" s="106"/>
      <c r="H4498" s="107">
        <f t="shared" ref="H4498:J4498" si="2249">H4460</f>
        <v>0</v>
      </c>
      <c r="I4498" s="108">
        <f t="shared" si="2249"/>
        <v>0</v>
      </c>
      <c r="J4498" s="108">
        <f t="shared" si="2249"/>
        <v>0</v>
      </c>
      <c r="K4498" s="109">
        <f t="shared" si="2241"/>
        <v>0</v>
      </c>
      <c r="L4498" s="98"/>
    </row>
    <row r="4499" spans="1:12" s="5" customFormat="1" ht="14.1" customHeight="1" x14ac:dyDescent="0.25">
      <c r="A4499" s="104">
        <v>6</v>
      </c>
      <c r="B4499" s="192">
        <f t="shared" ref="B4499:E4499" si="2250">B4461</f>
        <v>0</v>
      </c>
      <c r="C4499" s="192">
        <f t="shared" si="2250"/>
        <v>0</v>
      </c>
      <c r="D4499" s="280">
        <f t="shared" si="2250"/>
        <v>0</v>
      </c>
      <c r="E4499" s="301">
        <f t="shared" si="2250"/>
        <v>0</v>
      </c>
      <c r="F4499" s="105"/>
      <c r="G4499" s="106"/>
      <c r="H4499" s="107">
        <f t="shared" ref="H4499:J4499" si="2251">H4461</f>
        <v>0</v>
      </c>
      <c r="I4499" s="108">
        <f t="shared" si="2251"/>
        <v>0</v>
      </c>
      <c r="J4499" s="108">
        <f t="shared" si="2251"/>
        <v>0</v>
      </c>
      <c r="K4499" s="109">
        <f t="shared" si="2241"/>
        <v>0</v>
      </c>
      <c r="L4499" s="98"/>
    </row>
    <row r="4500" spans="1:12" s="5" customFormat="1" ht="14.1" customHeight="1" x14ac:dyDescent="0.25">
      <c r="A4500" s="104">
        <v>7</v>
      </c>
      <c r="B4500" s="192">
        <f t="shared" ref="B4500:E4500" si="2252">B4462</f>
        <v>0</v>
      </c>
      <c r="C4500" s="192">
        <f t="shared" si="2252"/>
        <v>0</v>
      </c>
      <c r="D4500" s="280">
        <f t="shared" si="2252"/>
        <v>0</v>
      </c>
      <c r="E4500" s="301">
        <f t="shared" si="2252"/>
        <v>0</v>
      </c>
      <c r="F4500" s="105"/>
      <c r="G4500" s="106"/>
      <c r="H4500" s="107">
        <f t="shared" ref="H4500:J4500" si="2253">H4462</f>
        <v>0</v>
      </c>
      <c r="I4500" s="108">
        <f t="shared" si="2253"/>
        <v>0</v>
      </c>
      <c r="J4500" s="108">
        <f t="shared" si="2253"/>
        <v>0</v>
      </c>
      <c r="K4500" s="109">
        <f t="shared" si="2241"/>
        <v>0</v>
      </c>
      <c r="L4500" s="98"/>
    </row>
    <row r="4501" spans="1:12" s="5" customFormat="1" ht="14.1" customHeight="1" x14ac:dyDescent="0.25">
      <c r="A4501" s="104">
        <v>8</v>
      </c>
      <c r="B4501" s="192">
        <f t="shared" ref="B4501:E4501" si="2254">B4463</f>
        <v>0</v>
      </c>
      <c r="C4501" s="192">
        <f t="shared" si="2254"/>
        <v>0</v>
      </c>
      <c r="D4501" s="280">
        <f t="shared" si="2254"/>
        <v>0</v>
      </c>
      <c r="E4501" s="301">
        <f t="shared" si="2254"/>
        <v>0</v>
      </c>
      <c r="F4501" s="105"/>
      <c r="G4501" s="106"/>
      <c r="H4501" s="107">
        <f t="shared" ref="H4501:J4501" si="2255">H4463</f>
        <v>0</v>
      </c>
      <c r="I4501" s="108">
        <f t="shared" si="2255"/>
        <v>0</v>
      </c>
      <c r="J4501" s="108">
        <f t="shared" si="2255"/>
        <v>0</v>
      </c>
      <c r="K4501" s="109">
        <f t="shared" si="2241"/>
        <v>0</v>
      </c>
      <c r="L4501" s="98"/>
    </row>
    <row r="4502" spans="1:12" s="5" customFormat="1" ht="14.1" customHeight="1" x14ac:dyDescent="0.25">
      <c r="A4502" s="104">
        <v>9</v>
      </c>
      <c r="B4502" s="192">
        <f t="shared" ref="B4502:E4502" si="2256">B4464</f>
        <v>0</v>
      </c>
      <c r="C4502" s="192">
        <f t="shared" si="2256"/>
        <v>0</v>
      </c>
      <c r="D4502" s="280">
        <f t="shared" si="2256"/>
        <v>0</v>
      </c>
      <c r="E4502" s="301">
        <f t="shared" si="2256"/>
        <v>0</v>
      </c>
      <c r="F4502" s="105"/>
      <c r="G4502" s="106"/>
      <c r="H4502" s="107">
        <f t="shared" ref="H4502:J4502" si="2257">H4464</f>
        <v>0</v>
      </c>
      <c r="I4502" s="108">
        <f t="shared" si="2257"/>
        <v>0</v>
      </c>
      <c r="J4502" s="108">
        <f t="shared" si="2257"/>
        <v>0</v>
      </c>
      <c r="K4502" s="109">
        <f t="shared" si="2241"/>
        <v>0</v>
      </c>
      <c r="L4502" s="98"/>
    </row>
    <row r="4503" spans="1:12" s="5" customFormat="1" ht="14.1" customHeight="1" x14ac:dyDescent="0.25">
      <c r="A4503" s="104">
        <v>10</v>
      </c>
      <c r="B4503" s="192">
        <f t="shared" ref="B4503:E4503" si="2258">B4465</f>
        <v>0</v>
      </c>
      <c r="C4503" s="192">
        <f t="shared" si="2258"/>
        <v>0</v>
      </c>
      <c r="D4503" s="280">
        <f t="shared" si="2258"/>
        <v>0</v>
      </c>
      <c r="E4503" s="301">
        <f t="shared" si="2258"/>
        <v>0</v>
      </c>
      <c r="F4503" s="105"/>
      <c r="G4503" s="106"/>
      <c r="H4503" s="107">
        <f t="shared" ref="H4503:J4503" si="2259">H4465</f>
        <v>0</v>
      </c>
      <c r="I4503" s="108">
        <f t="shared" si="2259"/>
        <v>0</v>
      </c>
      <c r="J4503" s="108">
        <f t="shared" si="2259"/>
        <v>0</v>
      </c>
      <c r="K4503" s="109">
        <f t="shared" si="2241"/>
        <v>0</v>
      </c>
      <c r="L4503" s="98"/>
    </row>
    <row r="4504" spans="1:12" s="5" customFormat="1" ht="14.1" customHeight="1" x14ac:dyDescent="0.25">
      <c r="A4504" s="104">
        <v>11</v>
      </c>
      <c r="B4504" s="192">
        <f t="shared" ref="B4504:E4504" si="2260">B4466</f>
        <v>0</v>
      </c>
      <c r="C4504" s="192">
        <f t="shared" si="2260"/>
        <v>0</v>
      </c>
      <c r="D4504" s="280">
        <f t="shared" si="2260"/>
        <v>0</v>
      </c>
      <c r="E4504" s="301">
        <f t="shared" si="2260"/>
        <v>0</v>
      </c>
      <c r="F4504" s="105"/>
      <c r="G4504" s="106"/>
      <c r="H4504" s="107">
        <f t="shared" ref="H4504:J4504" si="2261">H4466</f>
        <v>0</v>
      </c>
      <c r="I4504" s="108">
        <f t="shared" si="2261"/>
        <v>0</v>
      </c>
      <c r="J4504" s="108">
        <f t="shared" si="2261"/>
        <v>0</v>
      </c>
      <c r="K4504" s="109">
        <f t="shared" si="2241"/>
        <v>0</v>
      </c>
      <c r="L4504" s="98"/>
    </row>
    <row r="4505" spans="1:12" s="5" customFormat="1" ht="14.1" customHeight="1" x14ac:dyDescent="0.25">
      <c r="A4505" s="104">
        <v>12</v>
      </c>
      <c r="B4505" s="192">
        <f t="shared" ref="B4505:E4505" si="2262">B4467</f>
        <v>0</v>
      </c>
      <c r="C4505" s="192">
        <f t="shared" si="2262"/>
        <v>0</v>
      </c>
      <c r="D4505" s="280">
        <f t="shared" si="2262"/>
        <v>0</v>
      </c>
      <c r="E4505" s="301">
        <f t="shared" si="2262"/>
        <v>0</v>
      </c>
      <c r="F4505" s="105"/>
      <c r="G4505" s="106"/>
      <c r="H4505" s="107">
        <f t="shared" ref="H4505:J4505" si="2263">H4467</f>
        <v>0</v>
      </c>
      <c r="I4505" s="108">
        <f t="shared" si="2263"/>
        <v>0</v>
      </c>
      <c r="J4505" s="108">
        <f t="shared" si="2263"/>
        <v>0</v>
      </c>
      <c r="K4505" s="109">
        <f t="shared" si="2241"/>
        <v>0</v>
      </c>
      <c r="L4505" s="98"/>
    </row>
    <row r="4506" spans="1:12" s="5" customFormat="1" ht="14.1" customHeight="1" x14ac:dyDescent="0.25">
      <c r="A4506" s="104">
        <v>13</v>
      </c>
      <c r="B4506" s="192">
        <f t="shared" ref="B4506:E4506" si="2264">B4468</f>
        <v>0</v>
      </c>
      <c r="C4506" s="192">
        <f t="shared" si="2264"/>
        <v>0</v>
      </c>
      <c r="D4506" s="280">
        <f t="shared" si="2264"/>
        <v>0</v>
      </c>
      <c r="E4506" s="301">
        <f t="shared" si="2264"/>
        <v>0</v>
      </c>
      <c r="F4506" s="105"/>
      <c r="G4506" s="106"/>
      <c r="H4506" s="107">
        <f t="shared" ref="H4506:J4506" si="2265">H4468</f>
        <v>0</v>
      </c>
      <c r="I4506" s="108">
        <f t="shared" si="2265"/>
        <v>0</v>
      </c>
      <c r="J4506" s="108">
        <f t="shared" si="2265"/>
        <v>0</v>
      </c>
      <c r="K4506" s="109">
        <f t="shared" si="2241"/>
        <v>0</v>
      </c>
      <c r="L4506" s="98"/>
    </row>
    <row r="4507" spans="1:12" s="5" customFormat="1" ht="14.1" customHeight="1" x14ac:dyDescent="0.25">
      <c r="A4507" s="104">
        <v>14</v>
      </c>
      <c r="B4507" s="192">
        <f t="shared" ref="B4507:E4507" si="2266">B4469</f>
        <v>0</v>
      </c>
      <c r="C4507" s="192">
        <f t="shared" si="2266"/>
        <v>0</v>
      </c>
      <c r="D4507" s="280">
        <f t="shared" si="2266"/>
        <v>0</v>
      </c>
      <c r="E4507" s="301">
        <f t="shared" si="2266"/>
        <v>0</v>
      </c>
      <c r="F4507" s="105"/>
      <c r="G4507" s="106"/>
      <c r="H4507" s="107">
        <f t="shared" ref="H4507:J4507" si="2267">H4469</f>
        <v>0</v>
      </c>
      <c r="I4507" s="108">
        <f t="shared" si="2267"/>
        <v>0</v>
      </c>
      <c r="J4507" s="108">
        <f t="shared" si="2267"/>
        <v>0</v>
      </c>
      <c r="K4507" s="109">
        <f t="shared" si="2241"/>
        <v>0</v>
      </c>
      <c r="L4507" s="98"/>
    </row>
    <row r="4508" spans="1:12" s="5" customFormat="1" ht="14.1" customHeight="1" x14ac:dyDescent="0.25">
      <c r="A4508" s="104">
        <v>15</v>
      </c>
      <c r="B4508" s="192">
        <f t="shared" ref="B4508:E4508" si="2268">B4470</f>
        <v>0</v>
      </c>
      <c r="C4508" s="192">
        <f t="shared" si="2268"/>
        <v>0</v>
      </c>
      <c r="D4508" s="280">
        <f t="shared" si="2268"/>
        <v>0</v>
      </c>
      <c r="E4508" s="301">
        <f t="shared" si="2268"/>
        <v>0</v>
      </c>
      <c r="F4508" s="105"/>
      <c r="G4508" s="106"/>
      <c r="H4508" s="107">
        <f t="shared" ref="H4508:J4508" si="2269">H4470</f>
        <v>0</v>
      </c>
      <c r="I4508" s="108">
        <f t="shared" si="2269"/>
        <v>0</v>
      </c>
      <c r="J4508" s="108">
        <f t="shared" si="2269"/>
        <v>0</v>
      </c>
      <c r="K4508" s="109">
        <f t="shared" si="2241"/>
        <v>0</v>
      </c>
      <c r="L4508" s="98"/>
    </row>
    <row r="4509" spans="1:12" s="5" customFormat="1" ht="14.1" customHeight="1" x14ac:dyDescent="0.25">
      <c r="A4509" s="104">
        <v>16</v>
      </c>
      <c r="B4509" s="192">
        <f t="shared" ref="B4509:E4509" si="2270">B4471</f>
        <v>0</v>
      </c>
      <c r="C4509" s="192">
        <f t="shared" si="2270"/>
        <v>0</v>
      </c>
      <c r="D4509" s="280">
        <f t="shared" si="2270"/>
        <v>0</v>
      </c>
      <c r="E4509" s="301">
        <f t="shared" si="2270"/>
        <v>0</v>
      </c>
      <c r="F4509" s="105"/>
      <c r="G4509" s="106"/>
      <c r="H4509" s="107">
        <f t="shared" ref="H4509:J4509" si="2271">H4471</f>
        <v>0</v>
      </c>
      <c r="I4509" s="108">
        <f t="shared" si="2271"/>
        <v>0</v>
      </c>
      <c r="J4509" s="108">
        <f t="shared" si="2271"/>
        <v>0</v>
      </c>
      <c r="K4509" s="109">
        <f t="shared" si="2241"/>
        <v>0</v>
      </c>
      <c r="L4509" s="98"/>
    </row>
    <row r="4510" spans="1:12" s="5" customFormat="1" ht="9.9499999999999993" customHeight="1" x14ac:dyDescent="0.25">
      <c r="A4510" s="81"/>
      <c r="B4510" s="215"/>
      <c r="C4510" s="215"/>
      <c r="D4510" s="281"/>
      <c r="E4510" s="303"/>
      <c r="F4510" s="110"/>
      <c r="G4510" s="111"/>
      <c r="H4510" s="112"/>
      <c r="I4510" s="113"/>
      <c r="J4510" s="113"/>
      <c r="K4510" s="114"/>
      <c r="L4510" s="98"/>
    </row>
    <row r="4511" spans="1:12" s="5" customFormat="1" ht="5.0999999999999996" customHeight="1" x14ac:dyDescent="0.25">
      <c r="A4511" s="81"/>
      <c r="B4511" s="216"/>
      <c r="C4511" s="216"/>
      <c r="D4511" s="221"/>
      <c r="E4511" s="304"/>
      <c r="F4511" s="116"/>
      <c r="G4511" s="116"/>
      <c r="H4511" s="116"/>
      <c r="I4511" s="117"/>
      <c r="J4511" s="361"/>
      <c r="K4511" s="362"/>
      <c r="L4511" s="82"/>
    </row>
    <row r="4512" spans="1:12" s="5" customFormat="1" ht="16.5" customHeight="1" x14ac:dyDescent="0.3">
      <c r="A4512" s="81"/>
      <c r="B4512" s="217"/>
      <c r="C4512" s="217"/>
      <c r="D4512" s="263"/>
      <c r="E4512" s="300"/>
      <c r="F4512" s="82"/>
      <c r="G4512" s="82"/>
      <c r="H4512" s="82"/>
      <c r="I4512" s="118" t="s">
        <v>14</v>
      </c>
      <c r="J4512" s="363">
        <f>SUM(K4494:K4509)</f>
        <v>140400</v>
      </c>
      <c r="K4512" s="364"/>
      <c r="L4512" s="98"/>
    </row>
    <row r="4513" spans="1:12" s="5" customFormat="1" ht="5.0999999999999996" customHeight="1" x14ac:dyDescent="0.3">
      <c r="A4513" s="81"/>
      <c r="B4513" s="217"/>
      <c r="C4513" s="217"/>
      <c r="D4513" s="263"/>
      <c r="E4513" s="300"/>
      <c r="F4513" s="82"/>
      <c r="G4513" s="82"/>
      <c r="H4513" s="82"/>
      <c r="I4513" s="119"/>
      <c r="J4513" s="365"/>
      <c r="K4513" s="365"/>
      <c r="L4513" s="82"/>
    </row>
    <row r="4514" spans="1:12" s="5" customFormat="1" ht="16.5" customHeight="1" x14ac:dyDescent="0.3">
      <c r="A4514" s="81"/>
      <c r="B4514" s="217"/>
      <c r="C4514" s="217"/>
      <c r="D4514" s="263"/>
      <c r="E4514" s="300"/>
      <c r="F4514" s="82"/>
      <c r="G4514" s="82"/>
      <c r="H4514" s="82"/>
      <c r="I4514" s="118" t="s">
        <v>15</v>
      </c>
      <c r="J4514" s="120">
        <f>J4476</f>
        <v>0</v>
      </c>
      <c r="K4514" s="121">
        <f>J4512*J4514</f>
        <v>0</v>
      </c>
      <c r="L4514" s="122"/>
    </row>
    <row r="4515" spans="1:12" s="5" customFormat="1" ht="5.0999999999999996" customHeight="1" x14ac:dyDescent="0.3">
      <c r="A4515" s="81"/>
      <c r="B4515" s="217"/>
      <c r="C4515" s="217"/>
      <c r="D4515" s="263"/>
      <c r="E4515" s="300"/>
      <c r="F4515" s="82"/>
      <c r="G4515" s="82"/>
      <c r="H4515" s="82"/>
      <c r="I4515" s="119"/>
      <c r="J4515" s="362"/>
      <c r="K4515" s="362"/>
      <c r="L4515" s="82"/>
    </row>
    <row r="4516" spans="1:12" s="5" customFormat="1" ht="16.5" customHeight="1" x14ac:dyDescent="0.3">
      <c r="A4516" s="81"/>
      <c r="B4516" s="218" t="s">
        <v>16</v>
      </c>
      <c r="C4516" s="218"/>
      <c r="D4516" s="263"/>
      <c r="E4516" s="300" t="s">
        <v>17</v>
      </c>
      <c r="F4516" s="82"/>
      <c r="G4516" s="82"/>
      <c r="H4516" s="82"/>
      <c r="I4516" s="118" t="s">
        <v>27</v>
      </c>
      <c r="J4516" s="366">
        <f>((J4512/1.11)+(K4514/1.11))*11%</f>
        <v>13913.513513513513</v>
      </c>
      <c r="K4516" s="367"/>
      <c r="L4516" s="123"/>
    </row>
    <row r="4517" spans="1:12" s="5" customFormat="1" ht="5.0999999999999996" customHeight="1" x14ac:dyDescent="0.3">
      <c r="A4517" s="81"/>
      <c r="B4517" s="217"/>
      <c r="C4517" s="217"/>
      <c r="D4517" s="263"/>
      <c r="E4517" s="300"/>
      <c r="F4517" s="82"/>
      <c r="G4517" s="82"/>
      <c r="H4517" s="82"/>
      <c r="I4517" s="119"/>
      <c r="J4517" s="362"/>
      <c r="K4517" s="362"/>
      <c r="L4517" s="82"/>
    </row>
    <row r="4518" spans="1:12" s="5" customFormat="1" ht="16.5" customHeight="1" x14ac:dyDescent="0.3">
      <c r="A4518" s="81"/>
      <c r="B4518" s="219"/>
      <c r="C4518" s="247"/>
      <c r="D4518" s="263"/>
      <c r="E4518" s="300"/>
      <c r="F4518" s="82"/>
      <c r="G4518" s="82"/>
      <c r="H4518" s="82"/>
      <c r="I4518" s="118" t="s">
        <v>18</v>
      </c>
      <c r="J4518" s="124"/>
      <c r="K4518" s="125">
        <f>J4512-K4514</f>
        <v>140400</v>
      </c>
      <c r="L4518" s="123"/>
    </row>
    <row r="4519" spans="1:12" s="5" customFormat="1" ht="7.5" customHeight="1" x14ac:dyDescent="0.25">
      <c r="A4519" s="126"/>
      <c r="B4519" s="220"/>
      <c r="C4519" s="220"/>
      <c r="D4519" s="221"/>
      <c r="E4519" s="305"/>
      <c r="F4519" s="351"/>
      <c r="G4519" s="82"/>
      <c r="H4519" s="82"/>
      <c r="I4519" s="128"/>
      <c r="J4519" s="127"/>
      <c r="K4519" s="351"/>
      <c r="L4519" s="116"/>
    </row>
    <row r="4520" spans="1:12" s="5" customFormat="1" ht="13.5" customHeight="1" x14ac:dyDescent="0.25">
      <c r="A4520" s="81"/>
      <c r="B4520" s="221" t="s">
        <v>19</v>
      </c>
      <c r="C4520" s="220"/>
      <c r="D4520" s="221"/>
      <c r="E4520" s="300"/>
      <c r="F4520" s="82"/>
      <c r="G4520" s="82"/>
      <c r="H4520" s="187"/>
      <c r="I4520" s="188" t="s">
        <v>29</v>
      </c>
      <c r="J4520" s="368" t="str">
        <f>J4482</f>
        <v>ASNI / CONDRO</v>
      </c>
      <c r="K4520" s="369"/>
      <c r="L4520" s="82"/>
    </row>
    <row r="4521" spans="1:12" s="5" customFormat="1" ht="13.5" customHeight="1" x14ac:dyDescent="0.25">
      <c r="A4521" s="126"/>
      <c r="B4521" s="222"/>
      <c r="C4521" s="248"/>
      <c r="D4521" s="221"/>
      <c r="E4521" s="300"/>
      <c r="F4521" s="82"/>
      <c r="G4521" s="82"/>
      <c r="H4521" s="187"/>
      <c r="I4521" s="189" t="s">
        <v>28</v>
      </c>
      <c r="J4521" s="368" t="str">
        <f>J4483</f>
        <v xml:space="preserve"> </v>
      </c>
      <c r="K4521" s="369"/>
      <c r="L4521" s="116"/>
    </row>
    <row r="4522" spans="1:12" s="5" customFormat="1" ht="7.5" customHeight="1" x14ac:dyDescent="0.25">
      <c r="A4522" s="126"/>
      <c r="B4522" s="222"/>
      <c r="C4522" s="248"/>
      <c r="D4522" s="221"/>
      <c r="E4522" s="300"/>
      <c r="F4522" s="82"/>
      <c r="G4522" s="82"/>
      <c r="H4522" s="187"/>
      <c r="I4522" s="189"/>
      <c r="J4522" s="191"/>
      <c r="K4522" s="191"/>
      <c r="L4522" s="116"/>
    </row>
    <row r="4523" spans="1:12" ht="7.5" customHeight="1" x14ac:dyDescent="0.25">
      <c r="A4523" s="129"/>
      <c r="B4523" s="223"/>
      <c r="C4523" s="223"/>
      <c r="D4523" s="266"/>
      <c r="E4523" s="306"/>
      <c r="F4523" s="130"/>
      <c r="G4523" s="130"/>
      <c r="H4523" s="130"/>
      <c r="I4523" s="131"/>
      <c r="J4523" s="131"/>
      <c r="K4523" s="130"/>
      <c r="L4523" s="130"/>
    </row>
    <row r="4524" spans="1:12" s="5" customFormat="1" ht="16.5" customHeight="1" x14ac:dyDescent="0.3">
      <c r="A4524" s="132"/>
      <c r="B4524" s="224" t="s">
        <v>0</v>
      </c>
      <c r="C4524" s="249"/>
      <c r="D4524" s="282" t="str">
        <f>D4486</f>
        <v>AM</v>
      </c>
      <c r="E4524" s="317">
        <f>E4448</f>
        <v>22090040</v>
      </c>
      <c r="F4524" s="133"/>
      <c r="G4524" s="134" t="s">
        <v>2</v>
      </c>
      <c r="H4524" s="370" t="str">
        <f>H4486</f>
        <v>CV  GANESHA</v>
      </c>
      <c r="I4524" s="370"/>
      <c r="J4524" s="370"/>
      <c r="K4524" s="371"/>
      <c r="L4524" s="135"/>
    </row>
    <row r="4525" spans="1:12" s="5" customFormat="1" ht="7.5" customHeight="1" x14ac:dyDescent="0.3">
      <c r="A4525" s="132"/>
      <c r="B4525" s="225"/>
      <c r="C4525" s="250"/>
      <c r="D4525" s="257"/>
      <c r="E4525" s="308"/>
      <c r="F4525" s="374" t="s">
        <v>3</v>
      </c>
      <c r="G4525" s="136"/>
      <c r="H4525" s="372"/>
      <c r="I4525" s="372"/>
      <c r="J4525" s="372"/>
      <c r="K4525" s="373"/>
      <c r="L4525" s="135"/>
    </row>
    <row r="4526" spans="1:12" s="5" customFormat="1" ht="16.5" customHeight="1" x14ac:dyDescent="0.3">
      <c r="A4526" s="132"/>
      <c r="B4526" s="224" t="s">
        <v>4</v>
      </c>
      <c r="C4526" s="249"/>
      <c r="D4526" s="375">
        <f>D4488</f>
        <v>44834</v>
      </c>
      <c r="E4526" s="376"/>
      <c r="F4526" s="374"/>
      <c r="G4526" s="137"/>
      <c r="H4526" s="377" t="str">
        <f>H4488</f>
        <v xml:space="preserve"> </v>
      </c>
      <c r="I4526" s="377"/>
      <c r="J4526" s="377"/>
      <c r="K4526" s="378"/>
      <c r="L4526" s="137"/>
    </row>
    <row r="4527" spans="1:12" s="5" customFormat="1" ht="7.5" customHeight="1" x14ac:dyDescent="0.3">
      <c r="A4527" s="132"/>
      <c r="B4527" s="225"/>
      <c r="C4527" s="250"/>
      <c r="D4527" s="257"/>
      <c r="E4527" s="308"/>
      <c r="F4527" s="374"/>
      <c r="G4527" s="137"/>
      <c r="H4527" s="379" t="str">
        <f>H4489</f>
        <v>WONOSOBO</v>
      </c>
      <c r="I4527" s="379"/>
      <c r="J4527" s="379"/>
      <c r="K4527" s="380"/>
      <c r="L4527" s="138"/>
    </row>
    <row r="4528" spans="1:12" s="5" customFormat="1" ht="16.5" customHeight="1" x14ac:dyDescent="0.4">
      <c r="A4528" s="132"/>
      <c r="B4528" s="224" t="s">
        <v>5</v>
      </c>
      <c r="C4528" s="249"/>
      <c r="D4528" s="283" t="str">
        <f>D4490</f>
        <v>KO 1691</v>
      </c>
      <c r="E4528" s="307"/>
      <c r="F4528" s="139"/>
      <c r="G4528" s="140"/>
      <c r="H4528" s="381"/>
      <c r="I4528" s="381"/>
      <c r="J4528" s="381"/>
      <c r="K4528" s="382"/>
      <c r="L4528" s="138"/>
    </row>
    <row r="4529" spans="1:12" s="5" customFormat="1" ht="7.5" customHeight="1" x14ac:dyDescent="0.45">
      <c r="A4529" s="132"/>
      <c r="B4529" s="226"/>
      <c r="C4529" s="251"/>
      <c r="D4529" s="267"/>
      <c r="E4529" s="309"/>
      <c r="F4529" s="141"/>
      <c r="G4529" s="133"/>
      <c r="H4529" s="133"/>
      <c r="I4529" s="142"/>
      <c r="J4529" s="142"/>
      <c r="K4529" s="143"/>
      <c r="L4529" s="133"/>
    </row>
    <row r="4530" spans="1:12" s="5" customFormat="1" ht="14.25" thickBot="1" x14ac:dyDescent="0.3">
      <c r="A4530" s="132"/>
      <c r="B4530" s="227" t="s">
        <v>6</v>
      </c>
      <c r="C4530" s="227" t="s">
        <v>7</v>
      </c>
      <c r="D4530" s="284" t="s">
        <v>8</v>
      </c>
      <c r="E4530" s="268"/>
      <c r="F4530" s="145" t="s">
        <v>9</v>
      </c>
      <c r="G4530" s="146"/>
      <c r="H4530" s="144" t="s">
        <v>10</v>
      </c>
      <c r="I4530" s="147" t="s">
        <v>11</v>
      </c>
      <c r="J4530" s="147" t="s">
        <v>12</v>
      </c>
      <c r="K4530" s="148" t="s">
        <v>13</v>
      </c>
      <c r="L4530" s="149"/>
    </row>
    <row r="4531" spans="1:12" s="5" customFormat="1" ht="9.9499999999999993" customHeight="1" thickTop="1" x14ac:dyDescent="0.25">
      <c r="A4531" s="132"/>
      <c r="B4531" s="228"/>
      <c r="C4531" s="252"/>
      <c r="D4531" s="285"/>
      <c r="E4531" s="269"/>
      <c r="F4531" s="151"/>
      <c r="G4531" s="152"/>
      <c r="H4531" s="150"/>
      <c r="I4531" s="153"/>
      <c r="J4531" s="153"/>
      <c r="K4531" s="154"/>
      <c r="L4531" s="149"/>
    </row>
    <row r="4532" spans="1:12" s="5" customFormat="1" ht="14.1" customHeight="1" x14ac:dyDescent="0.25">
      <c r="A4532" s="155">
        <v>1</v>
      </c>
      <c r="B4532" s="193">
        <f t="shared" ref="B4532:D4532" si="2272">B4494</f>
        <v>5</v>
      </c>
      <c r="C4532" s="193" t="str">
        <f t="shared" si="2272"/>
        <v>GRS</v>
      </c>
      <c r="D4532" s="286">
        <f t="shared" si="2272"/>
        <v>0</v>
      </c>
      <c r="E4532" s="310" t="str">
        <f>E4456</f>
        <v>BINDER CLIP JOYKO NO.107</v>
      </c>
      <c r="F4532" s="156"/>
      <c r="G4532" s="157"/>
      <c r="H4532" s="158">
        <f t="shared" ref="H4532:J4532" si="2273">H4494</f>
        <v>31200</v>
      </c>
      <c r="I4532" s="159">
        <f t="shared" si="2273"/>
        <v>0.1</v>
      </c>
      <c r="J4532" s="159">
        <f t="shared" si="2273"/>
        <v>0</v>
      </c>
      <c r="K4532" s="160">
        <f t="shared" ref="K4532:K4547" si="2274">(B4532*H4532-((B4532*H4532)*I4532))-((B4532*H4532-((B4532*H4532)*I4532))*J4532)</f>
        <v>140400</v>
      </c>
      <c r="L4532" s="149"/>
    </row>
    <row r="4533" spans="1:12" s="5" customFormat="1" ht="14.1" customHeight="1" x14ac:dyDescent="0.25">
      <c r="A4533" s="155">
        <v>2</v>
      </c>
      <c r="B4533" s="193">
        <f t="shared" ref="B4533:D4533" si="2275">B4495</f>
        <v>0</v>
      </c>
      <c r="C4533" s="193">
        <f t="shared" si="2275"/>
        <v>0</v>
      </c>
      <c r="D4533" s="286">
        <f t="shared" si="2275"/>
        <v>0</v>
      </c>
      <c r="E4533" s="310">
        <f t="shared" ref="E4533:E4547" si="2276">E4457</f>
        <v>0</v>
      </c>
      <c r="F4533" s="156"/>
      <c r="G4533" s="157"/>
      <c r="H4533" s="158">
        <f t="shared" ref="H4533:J4533" si="2277">H4495</f>
        <v>0</v>
      </c>
      <c r="I4533" s="159">
        <f t="shared" si="2277"/>
        <v>0</v>
      </c>
      <c r="J4533" s="159">
        <f t="shared" si="2277"/>
        <v>0</v>
      </c>
      <c r="K4533" s="160">
        <f t="shared" si="2274"/>
        <v>0</v>
      </c>
      <c r="L4533" s="149"/>
    </row>
    <row r="4534" spans="1:12" s="5" customFormat="1" ht="14.1" customHeight="1" x14ac:dyDescent="0.25">
      <c r="A4534" s="155">
        <v>3</v>
      </c>
      <c r="B4534" s="193">
        <f t="shared" ref="B4534:D4534" si="2278">B4496</f>
        <v>0</v>
      </c>
      <c r="C4534" s="193">
        <f t="shared" si="2278"/>
        <v>0</v>
      </c>
      <c r="D4534" s="286">
        <f t="shared" si="2278"/>
        <v>0</v>
      </c>
      <c r="E4534" s="310">
        <f t="shared" si="2276"/>
        <v>0</v>
      </c>
      <c r="F4534" s="156"/>
      <c r="G4534" s="157"/>
      <c r="H4534" s="158">
        <f t="shared" ref="H4534:J4534" si="2279">H4496</f>
        <v>0</v>
      </c>
      <c r="I4534" s="159">
        <f t="shared" si="2279"/>
        <v>0</v>
      </c>
      <c r="J4534" s="159">
        <f t="shared" si="2279"/>
        <v>0</v>
      </c>
      <c r="K4534" s="160">
        <f t="shared" si="2274"/>
        <v>0</v>
      </c>
      <c r="L4534" s="149"/>
    </row>
    <row r="4535" spans="1:12" s="5" customFormat="1" ht="14.1" customHeight="1" x14ac:dyDescent="0.25">
      <c r="A4535" s="155">
        <v>4</v>
      </c>
      <c r="B4535" s="193">
        <f t="shared" ref="B4535:D4535" si="2280">B4497</f>
        <v>0</v>
      </c>
      <c r="C4535" s="193">
        <f t="shared" si="2280"/>
        <v>0</v>
      </c>
      <c r="D4535" s="286">
        <f t="shared" si="2280"/>
        <v>0</v>
      </c>
      <c r="E4535" s="310">
        <f t="shared" si="2276"/>
        <v>0</v>
      </c>
      <c r="F4535" s="156"/>
      <c r="G4535" s="157"/>
      <c r="H4535" s="158">
        <f t="shared" ref="H4535:J4535" si="2281">H4497</f>
        <v>0</v>
      </c>
      <c r="I4535" s="159">
        <f t="shared" si="2281"/>
        <v>0</v>
      </c>
      <c r="J4535" s="159">
        <f t="shared" si="2281"/>
        <v>0</v>
      </c>
      <c r="K4535" s="160">
        <f t="shared" si="2274"/>
        <v>0</v>
      </c>
      <c r="L4535" s="149"/>
    </row>
    <row r="4536" spans="1:12" s="5" customFormat="1" ht="14.1" customHeight="1" x14ac:dyDescent="0.25">
      <c r="A4536" s="155">
        <v>5</v>
      </c>
      <c r="B4536" s="193">
        <f t="shared" ref="B4536:D4536" si="2282">B4498</f>
        <v>0</v>
      </c>
      <c r="C4536" s="193">
        <f t="shared" si="2282"/>
        <v>0</v>
      </c>
      <c r="D4536" s="286">
        <f t="shared" si="2282"/>
        <v>0</v>
      </c>
      <c r="E4536" s="310">
        <f t="shared" si="2276"/>
        <v>0</v>
      </c>
      <c r="F4536" s="156"/>
      <c r="G4536" s="157"/>
      <c r="H4536" s="158">
        <f t="shared" ref="H4536:J4536" si="2283">H4498</f>
        <v>0</v>
      </c>
      <c r="I4536" s="159">
        <f t="shared" si="2283"/>
        <v>0</v>
      </c>
      <c r="J4536" s="159">
        <f t="shared" si="2283"/>
        <v>0</v>
      </c>
      <c r="K4536" s="160">
        <f t="shared" si="2274"/>
        <v>0</v>
      </c>
      <c r="L4536" s="149"/>
    </row>
    <row r="4537" spans="1:12" s="5" customFormat="1" ht="14.1" customHeight="1" x14ac:dyDescent="0.25">
      <c r="A4537" s="155">
        <v>6</v>
      </c>
      <c r="B4537" s="193">
        <f t="shared" ref="B4537:D4537" si="2284">B4499</f>
        <v>0</v>
      </c>
      <c r="C4537" s="193">
        <f t="shared" si="2284"/>
        <v>0</v>
      </c>
      <c r="D4537" s="286">
        <f t="shared" si="2284"/>
        <v>0</v>
      </c>
      <c r="E4537" s="310">
        <f t="shared" si="2276"/>
        <v>0</v>
      </c>
      <c r="F4537" s="156"/>
      <c r="G4537" s="157"/>
      <c r="H4537" s="158">
        <f t="shared" ref="H4537:J4537" si="2285">H4499</f>
        <v>0</v>
      </c>
      <c r="I4537" s="159">
        <f t="shared" si="2285"/>
        <v>0</v>
      </c>
      <c r="J4537" s="159">
        <f t="shared" si="2285"/>
        <v>0</v>
      </c>
      <c r="K4537" s="160">
        <f t="shared" si="2274"/>
        <v>0</v>
      </c>
      <c r="L4537" s="149"/>
    </row>
    <row r="4538" spans="1:12" s="5" customFormat="1" ht="14.1" customHeight="1" x14ac:dyDescent="0.25">
      <c r="A4538" s="155">
        <v>7</v>
      </c>
      <c r="B4538" s="193">
        <f t="shared" ref="B4538:D4538" si="2286">B4500</f>
        <v>0</v>
      </c>
      <c r="C4538" s="193">
        <f t="shared" si="2286"/>
        <v>0</v>
      </c>
      <c r="D4538" s="286">
        <f t="shared" si="2286"/>
        <v>0</v>
      </c>
      <c r="E4538" s="310">
        <f t="shared" si="2276"/>
        <v>0</v>
      </c>
      <c r="F4538" s="156"/>
      <c r="G4538" s="157"/>
      <c r="H4538" s="158">
        <f t="shared" ref="H4538:J4538" si="2287">H4500</f>
        <v>0</v>
      </c>
      <c r="I4538" s="159">
        <f t="shared" si="2287"/>
        <v>0</v>
      </c>
      <c r="J4538" s="159">
        <f t="shared" si="2287"/>
        <v>0</v>
      </c>
      <c r="K4538" s="160">
        <f t="shared" si="2274"/>
        <v>0</v>
      </c>
      <c r="L4538" s="149"/>
    </row>
    <row r="4539" spans="1:12" s="5" customFormat="1" ht="14.1" customHeight="1" x14ac:dyDescent="0.25">
      <c r="A4539" s="155">
        <v>8</v>
      </c>
      <c r="B4539" s="193">
        <f t="shared" ref="B4539:D4539" si="2288">B4501</f>
        <v>0</v>
      </c>
      <c r="C4539" s="193">
        <f t="shared" si="2288"/>
        <v>0</v>
      </c>
      <c r="D4539" s="286">
        <f t="shared" si="2288"/>
        <v>0</v>
      </c>
      <c r="E4539" s="310">
        <f t="shared" si="2276"/>
        <v>0</v>
      </c>
      <c r="F4539" s="156"/>
      <c r="G4539" s="157"/>
      <c r="H4539" s="158">
        <f t="shared" ref="H4539:J4539" si="2289">H4501</f>
        <v>0</v>
      </c>
      <c r="I4539" s="159">
        <f t="shared" si="2289"/>
        <v>0</v>
      </c>
      <c r="J4539" s="159">
        <f t="shared" si="2289"/>
        <v>0</v>
      </c>
      <c r="K4539" s="160">
        <f t="shared" si="2274"/>
        <v>0</v>
      </c>
      <c r="L4539" s="149"/>
    </row>
    <row r="4540" spans="1:12" s="5" customFormat="1" ht="14.1" customHeight="1" x14ac:dyDescent="0.25">
      <c r="A4540" s="155">
        <v>9</v>
      </c>
      <c r="B4540" s="193">
        <f t="shared" ref="B4540:D4540" si="2290">B4502</f>
        <v>0</v>
      </c>
      <c r="C4540" s="193">
        <f t="shared" si="2290"/>
        <v>0</v>
      </c>
      <c r="D4540" s="286">
        <f t="shared" si="2290"/>
        <v>0</v>
      </c>
      <c r="E4540" s="310">
        <f t="shared" si="2276"/>
        <v>0</v>
      </c>
      <c r="F4540" s="156"/>
      <c r="G4540" s="157"/>
      <c r="H4540" s="158">
        <f t="shared" ref="H4540:J4540" si="2291">H4502</f>
        <v>0</v>
      </c>
      <c r="I4540" s="159">
        <f t="shared" si="2291"/>
        <v>0</v>
      </c>
      <c r="J4540" s="159">
        <f t="shared" si="2291"/>
        <v>0</v>
      </c>
      <c r="K4540" s="160">
        <f t="shared" si="2274"/>
        <v>0</v>
      </c>
      <c r="L4540" s="149"/>
    </row>
    <row r="4541" spans="1:12" s="5" customFormat="1" ht="14.1" customHeight="1" x14ac:dyDescent="0.25">
      <c r="A4541" s="155">
        <v>10</v>
      </c>
      <c r="B4541" s="193">
        <f t="shared" ref="B4541:D4541" si="2292">B4503</f>
        <v>0</v>
      </c>
      <c r="C4541" s="193">
        <f t="shared" si="2292"/>
        <v>0</v>
      </c>
      <c r="D4541" s="286">
        <f t="shared" si="2292"/>
        <v>0</v>
      </c>
      <c r="E4541" s="310">
        <f t="shared" si="2276"/>
        <v>0</v>
      </c>
      <c r="F4541" s="156"/>
      <c r="G4541" s="157"/>
      <c r="H4541" s="158">
        <f t="shared" ref="H4541:J4541" si="2293">H4503</f>
        <v>0</v>
      </c>
      <c r="I4541" s="159">
        <f t="shared" si="2293"/>
        <v>0</v>
      </c>
      <c r="J4541" s="159">
        <f t="shared" si="2293"/>
        <v>0</v>
      </c>
      <c r="K4541" s="160">
        <f t="shared" si="2274"/>
        <v>0</v>
      </c>
      <c r="L4541" s="149"/>
    </row>
    <row r="4542" spans="1:12" s="5" customFormat="1" ht="14.1" customHeight="1" x14ac:dyDescent="0.25">
      <c r="A4542" s="155">
        <v>11</v>
      </c>
      <c r="B4542" s="193">
        <f t="shared" ref="B4542:D4542" si="2294">B4504</f>
        <v>0</v>
      </c>
      <c r="C4542" s="193">
        <f t="shared" si="2294"/>
        <v>0</v>
      </c>
      <c r="D4542" s="286">
        <f t="shared" si="2294"/>
        <v>0</v>
      </c>
      <c r="E4542" s="310">
        <f t="shared" si="2276"/>
        <v>0</v>
      </c>
      <c r="F4542" s="156"/>
      <c r="G4542" s="157"/>
      <c r="H4542" s="158">
        <f t="shared" ref="H4542:J4542" si="2295">H4504</f>
        <v>0</v>
      </c>
      <c r="I4542" s="159">
        <f t="shared" si="2295"/>
        <v>0</v>
      </c>
      <c r="J4542" s="159">
        <f t="shared" si="2295"/>
        <v>0</v>
      </c>
      <c r="K4542" s="160">
        <f t="shared" si="2274"/>
        <v>0</v>
      </c>
      <c r="L4542" s="149"/>
    </row>
    <row r="4543" spans="1:12" s="5" customFormat="1" ht="14.1" customHeight="1" x14ac:dyDescent="0.25">
      <c r="A4543" s="155">
        <v>12</v>
      </c>
      <c r="B4543" s="193">
        <f t="shared" ref="B4543:D4543" si="2296">B4505</f>
        <v>0</v>
      </c>
      <c r="C4543" s="193">
        <f t="shared" si="2296"/>
        <v>0</v>
      </c>
      <c r="D4543" s="286">
        <f t="shared" si="2296"/>
        <v>0</v>
      </c>
      <c r="E4543" s="310">
        <f t="shared" si="2276"/>
        <v>0</v>
      </c>
      <c r="F4543" s="156"/>
      <c r="G4543" s="157"/>
      <c r="H4543" s="158">
        <f t="shared" ref="H4543:J4543" si="2297">H4505</f>
        <v>0</v>
      </c>
      <c r="I4543" s="159">
        <f t="shared" si="2297"/>
        <v>0</v>
      </c>
      <c r="J4543" s="159">
        <f t="shared" si="2297"/>
        <v>0</v>
      </c>
      <c r="K4543" s="160">
        <f t="shared" si="2274"/>
        <v>0</v>
      </c>
      <c r="L4543" s="149"/>
    </row>
    <row r="4544" spans="1:12" s="5" customFormat="1" ht="14.1" customHeight="1" x14ac:dyDescent="0.25">
      <c r="A4544" s="155">
        <v>13</v>
      </c>
      <c r="B4544" s="193">
        <f t="shared" ref="B4544:D4544" si="2298">B4506</f>
        <v>0</v>
      </c>
      <c r="C4544" s="193">
        <f t="shared" si="2298"/>
        <v>0</v>
      </c>
      <c r="D4544" s="286">
        <f t="shared" si="2298"/>
        <v>0</v>
      </c>
      <c r="E4544" s="310">
        <f t="shared" si="2276"/>
        <v>0</v>
      </c>
      <c r="F4544" s="156"/>
      <c r="G4544" s="157"/>
      <c r="H4544" s="158">
        <f t="shared" ref="H4544:J4544" si="2299">H4506</f>
        <v>0</v>
      </c>
      <c r="I4544" s="159">
        <f t="shared" si="2299"/>
        <v>0</v>
      </c>
      <c r="J4544" s="159">
        <f t="shared" si="2299"/>
        <v>0</v>
      </c>
      <c r="K4544" s="160">
        <f t="shared" si="2274"/>
        <v>0</v>
      </c>
      <c r="L4544" s="149"/>
    </row>
    <row r="4545" spans="1:12" s="5" customFormat="1" ht="14.1" customHeight="1" x14ac:dyDescent="0.25">
      <c r="A4545" s="155">
        <v>14</v>
      </c>
      <c r="B4545" s="193">
        <f t="shared" ref="B4545:D4545" si="2300">B4507</f>
        <v>0</v>
      </c>
      <c r="C4545" s="193">
        <f t="shared" si="2300"/>
        <v>0</v>
      </c>
      <c r="D4545" s="286">
        <f t="shared" si="2300"/>
        <v>0</v>
      </c>
      <c r="E4545" s="310">
        <f t="shared" si="2276"/>
        <v>0</v>
      </c>
      <c r="F4545" s="156"/>
      <c r="G4545" s="157"/>
      <c r="H4545" s="158">
        <f t="shared" ref="H4545:J4545" si="2301">H4507</f>
        <v>0</v>
      </c>
      <c r="I4545" s="159">
        <f t="shared" si="2301"/>
        <v>0</v>
      </c>
      <c r="J4545" s="159">
        <f t="shared" si="2301"/>
        <v>0</v>
      </c>
      <c r="K4545" s="160">
        <f t="shared" si="2274"/>
        <v>0</v>
      </c>
      <c r="L4545" s="149"/>
    </row>
    <row r="4546" spans="1:12" s="5" customFormat="1" ht="14.1" customHeight="1" x14ac:dyDescent="0.25">
      <c r="A4546" s="155">
        <v>15</v>
      </c>
      <c r="B4546" s="193">
        <f t="shared" ref="B4546:D4546" si="2302">B4508</f>
        <v>0</v>
      </c>
      <c r="C4546" s="193">
        <f t="shared" si="2302"/>
        <v>0</v>
      </c>
      <c r="D4546" s="286">
        <f t="shared" si="2302"/>
        <v>0</v>
      </c>
      <c r="E4546" s="310">
        <f t="shared" si="2276"/>
        <v>0</v>
      </c>
      <c r="F4546" s="156"/>
      <c r="G4546" s="157"/>
      <c r="H4546" s="158">
        <f t="shared" ref="H4546:J4546" si="2303">H4508</f>
        <v>0</v>
      </c>
      <c r="I4546" s="159">
        <f t="shared" si="2303"/>
        <v>0</v>
      </c>
      <c r="J4546" s="159">
        <f t="shared" si="2303"/>
        <v>0</v>
      </c>
      <c r="K4546" s="160">
        <f t="shared" si="2274"/>
        <v>0</v>
      </c>
      <c r="L4546" s="149"/>
    </row>
    <row r="4547" spans="1:12" s="5" customFormat="1" ht="14.1" customHeight="1" x14ac:dyDescent="0.25">
      <c r="A4547" s="155">
        <v>16</v>
      </c>
      <c r="B4547" s="193">
        <f t="shared" ref="B4547:D4547" si="2304">B4509</f>
        <v>0</v>
      </c>
      <c r="C4547" s="193">
        <f t="shared" si="2304"/>
        <v>0</v>
      </c>
      <c r="D4547" s="286">
        <f t="shared" si="2304"/>
        <v>0</v>
      </c>
      <c r="E4547" s="310">
        <f t="shared" si="2276"/>
        <v>0</v>
      </c>
      <c r="F4547" s="156"/>
      <c r="G4547" s="157"/>
      <c r="H4547" s="158">
        <f t="shared" ref="H4547:J4547" si="2305">H4509</f>
        <v>0</v>
      </c>
      <c r="I4547" s="159">
        <f t="shared" si="2305"/>
        <v>0</v>
      </c>
      <c r="J4547" s="159">
        <f t="shared" si="2305"/>
        <v>0</v>
      </c>
      <c r="K4547" s="160">
        <f t="shared" si="2274"/>
        <v>0</v>
      </c>
      <c r="L4547" s="149"/>
    </row>
    <row r="4548" spans="1:12" s="5" customFormat="1" ht="9.9499999999999993" customHeight="1" x14ac:dyDescent="0.25">
      <c r="A4548" s="132"/>
      <c r="B4548" s="229"/>
      <c r="C4548" s="229"/>
      <c r="D4548" s="287"/>
      <c r="E4548" s="312"/>
      <c r="F4548" s="161"/>
      <c r="G4548" s="162"/>
      <c r="H4548" s="163"/>
      <c r="I4548" s="164"/>
      <c r="J4548" s="164"/>
      <c r="K4548" s="165"/>
      <c r="L4548" s="149"/>
    </row>
    <row r="4549" spans="1:12" s="5" customFormat="1" ht="5.0999999999999996" customHeight="1" x14ac:dyDescent="0.25">
      <c r="A4549" s="132"/>
      <c r="B4549" s="230"/>
      <c r="C4549" s="230"/>
      <c r="D4549" s="235"/>
      <c r="E4549" s="313"/>
      <c r="F4549" s="167"/>
      <c r="G4549" s="167"/>
      <c r="H4549" s="167"/>
      <c r="I4549" s="168"/>
      <c r="J4549" s="383"/>
      <c r="K4549" s="358"/>
      <c r="L4549" s="133"/>
    </row>
    <row r="4550" spans="1:12" s="5" customFormat="1" ht="16.5" customHeight="1" x14ac:dyDescent="0.3">
      <c r="A4550" s="132"/>
      <c r="B4550" s="231"/>
      <c r="C4550" s="231"/>
      <c r="D4550" s="267"/>
      <c r="E4550" s="309"/>
      <c r="F4550" s="133"/>
      <c r="G4550" s="133"/>
      <c r="H4550" s="133"/>
      <c r="I4550" s="169" t="s">
        <v>14</v>
      </c>
      <c r="J4550" s="384">
        <f>SUM(K4532:K4547)</f>
        <v>140400</v>
      </c>
      <c r="K4550" s="385"/>
      <c r="L4550" s="149"/>
    </row>
    <row r="4551" spans="1:12" s="5" customFormat="1" ht="5.0999999999999996" customHeight="1" x14ac:dyDescent="0.3">
      <c r="A4551" s="132"/>
      <c r="B4551" s="231"/>
      <c r="C4551" s="231"/>
      <c r="D4551" s="267"/>
      <c r="E4551" s="309"/>
      <c r="F4551" s="133"/>
      <c r="G4551" s="133"/>
      <c r="H4551" s="133"/>
      <c r="I4551" s="170"/>
      <c r="J4551" s="386"/>
      <c r="K4551" s="386"/>
      <c r="L4551" s="133"/>
    </row>
    <row r="4552" spans="1:12" s="5" customFormat="1" ht="16.5" customHeight="1" x14ac:dyDescent="0.3">
      <c r="A4552" s="132"/>
      <c r="B4552" s="231"/>
      <c r="C4552" s="231"/>
      <c r="D4552" s="267"/>
      <c r="E4552" s="309"/>
      <c r="F4552" s="133"/>
      <c r="G4552" s="133"/>
      <c r="H4552" s="133"/>
      <c r="I4552" s="169" t="s">
        <v>15</v>
      </c>
      <c r="J4552" s="171">
        <f>J4514</f>
        <v>0</v>
      </c>
      <c r="K4552" s="172">
        <f>J4550*J4552</f>
        <v>0</v>
      </c>
      <c r="L4552" s="173"/>
    </row>
    <row r="4553" spans="1:12" s="5" customFormat="1" ht="5.0999999999999996" customHeight="1" x14ac:dyDescent="0.3">
      <c r="A4553" s="132"/>
      <c r="B4553" s="231"/>
      <c r="C4553" s="231"/>
      <c r="D4553" s="267"/>
      <c r="E4553" s="309"/>
      <c r="F4553" s="133"/>
      <c r="G4553" s="133"/>
      <c r="H4553" s="133"/>
      <c r="I4553" s="170"/>
      <c r="J4553" s="358"/>
      <c r="K4553" s="358"/>
      <c r="L4553" s="133"/>
    </row>
    <row r="4554" spans="1:12" s="5" customFormat="1" ht="16.5" customHeight="1" x14ac:dyDescent="0.3">
      <c r="A4554" s="132"/>
      <c r="B4554" s="232" t="s">
        <v>16</v>
      </c>
      <c r="C4554" s="232"/>
      <c r="D4554" s="267"/>
      <c r="E4554" s="309" t="s">
        <v>17</v>
      </c>
      <c r="F4554" s="133"/>
      <c r="G4554" s="133"/>
      <c r="H4554" s="133"/>
      <c r="I4554" s="169" t="s">
        <v>27</v>
      </c>
      <c r="J4554" s="356">
        <f>((J4550/1.11)+(K4552/1.11))*11%</f>
        <v>13913.513513513513</v>
      </c>
      <c r="K4554" s="357"/>
      <c r="L4554" s="174"/>
    </row>
    <row r="4555" spans="1:12" s="5" customFormat="1" ht="5.0999999999999996" customHeight="1" x14ac:dyDescent="0.3">
      <c r="A4555" s="132"/>
      <c r="B4555" s="231"/>
      <c r="C4555" s="231"/>
      <c r="D4555" s="267"/>
      <c r="E4555" s="309"/>
      <c r="F4555" s="133"/>
      <c r="G4555" s="133"/>
      <c r="H4555" s="133"/>
      <c r="I4555" s="170"/>
      <c r="J4555" s="358"/>
      <c r="K4555" s="358"/>
      <c r="L4555" s="133"/>
    </row>
    <row r="4556" spans="1:12" s="5" customFormat="1" ht="16.5" customHeight="1" x14ac:dyDescent="0.3">
      <c r="A4556" s="132"/>
      <c r="B4556" s="233"/>
      <c r="C4556" s="253"/>
      <c r="D4556" s="267"/>
      <c r="E4556" s="309"/>
      <c r="F4556" s="133"/>
      <c r="G4556" s="133"/>
      <c r="H4556" s="133"/>
      <c r="I4556" s="169" t="s">
        <v>18</v>
      </c>
      <c r="J4556" s="175"/>
      <c r="K4556" s="176">
        <f>J4550-K4552</f>
        <v>140400</v>
      </c>
      <c r="L4556" s="174"/>
    </row>
    <row r="4557" spans="1:12" s="5" customFormat="1" ht="7.5" customHeight="1" x14ac:dyDescent="0.25">
      <c r="A4557" s="177"/>
      <c r="B4557" s="234"/>
      <c r="C4557" s="234"/>
      <c r="D4557" s="235"/>
      <c r="E4557" s="314"/>
      <c r="F4557" s="350"/>
      <c r="G4557" s="133"/>
      <c r="H4557" s="133"/>
      <c r="I4557" s="179"/>
      <c r="J4557" s="178"/>
      <c r="K4557" s="350"/>
      <c r="L4557" s="167"/>
    </row>
    <row r="4558" spans="1:12" s="5" customFormat="1" ht="13.5" customHeight="1" x14ac:dyDescent="0.25">
      <c r="A4558" s="132"/>
      <c r="B4558" s="235" t="s">
        <v>19</v>
      </c>
      <c r="C4558" s="234"/>
      <c r="D4558" s="235"/>
      <c r="E4558" s="309"/>
      <c r="F4558" s="133"/>
      <c r="G4558" s="133"/>
      <c r="H4558" s="184"/>
      <c r="I4558" s="185" t="s">
        <v>29</v>
      </c>
      <c r="J4558" s="359" t="str">
        <f>J4520</f>
        <v>ASNI / CONDRO</v>
      </c>
      <c r="K4558" s="360"/>
      <c r="L4558" s="133"/>
    </row>
    <row r="4559" spans="1:12" s="5" customFormat="1" ht="13.5" customHeight="1" x14ac:dyDescent="0.25">
      <c r="A4559" s="177"/>
      <c r="B4559" s="236"/>
      <c r="C4559" s="254"/>
      <c r="D4559" s="235"/>
      <c r="E4559" s="309"/>
      <c r="F4559" s="133"/>
      <c r="G4559" s="133"/>
      <c r="H4559" s="184"/>
      <c r="I4559" s="186" t="s">
        <v>28</v>
      </c>
      <c r="J4559" s="359" t="str">
        <f>J4521</f>
        <v xml:space="preserve"> </v>
      </c>
      <c r="K4559" s="360"/>
      <c r="L4559" s="167"/>
    </row>
    <row r="4560" spans="1:12" s="5" customFormat="1" ht="7.5" customHeight="1" x14ac:dyDescent="0.25">
      <c r="A4560" s="177"/>
      <c r="B4560" s="236"/>
      <c r="C4560" s="254"/>
      <c r="D4560" s="235"/>
      <c r="E4560" s="309"/>
      <c r="F4560" s="133"/>
      <c r="G4560" s="133"/>
      <c r="H4560" s="184"/>
      <c r="I4560" s="186"/>
      <c r="J4560" s="190"/>
      <c r="K4560" s="190"/>
      <c r="L4560" s="167"/>
    </row>
    <row r="4561" spans="1:12" ht="7.5" customHeight="1" x14ac:dyDescent="0.25">
      <c r="A4561" s="1"/>
      <c r="I4561" s="3"/>
      <c r="J4561" s="3"/>
    </row>
    <row r="4562" spans="1:12" s="5" customFormat="1" ht="16.5" customHeight="1" x14ac:dyDescent="0.3">
      <c r="A4562" s="4"/>
      <c r="B4562" s="195" t="s">
        <v>0</v>
      </c>
      <c r="C4562" s="237"/>
      <c r="D4562" s="270" t="s">
        <v>1</v>
      </c>
      <c r="E4562" s="315">
        <v>22090137</v>
      </c>
      <c r="G4562" s="6" t="s">
        <v>2</v>
      </c>
      <c r="H4562" s="387" t="s">
        <v>207</v>
      </c>
      <c r="I4562" s="387"/>
      <c r="J4562" s="387"/>
      <c r="K4562" s="388"/>
      <c r="L4562" s="7"/>
    </row>
    <row r="4563" spans="1:12" s="5" customFormat="1" ht="7.5" customHeight="1" x14ac:dyDescent="0.3">
      <c r="A4563" s="4"/>
      <c r="B4563" s="196"/>
      <c r="C4563" s="238"/>
      <c r="D4563" s="255"/>
      <c r="E4563" s="290"/>
      <c r="F4563" s="391" t="s">
        <v>3</v>
      </c>
      <c r="G4563" s="8"/>
      <c r="H4563" s="389"/>
      <c r="I4563" s="389"/>
      <c r="J4563" s="389"/>
      <c r="K4563" s="390"/>
      <c r="L4563" s="7"/>
    </row>
    <row r="4564" spans="1:12" s="5" customFormat="1" ht="16.5" customHeight="1" x14ac:dyDescent="0.3">
      <c r="A4564" s="4"/>
      <c r="B4564" s="195" t="s">
        <v>4</v>
      </c>
      <c r="C4564" s="237"/>
      <c r="D4564" s="392">
        <v>44827</v>
      </c>
      <c r="E4564" s="393"/>
      <c r="F4564" s="391"/>
      <c r="G4564" s="9"/>
      <c r="H4564" s="394" t="s">
        <v>100</v>
      </c>
      <c r="I4564" s="394"/>
      <c r="J4564" s="394"/>
      <c r="K4564" s="395"/>
      <c r="L4564" s="9"/>
    </row>
    <row r="4565" spans="1:12" s="5" customFormat="1" ht="7.5" customHeight="1" x14ac:dyDescent="0.3">
      <c r="A4565" s="4"/>
      <c r="B4565" s="196"/>
      <c r="C4565" s="238"/>
      <c r="D4565" s="255"/>
      <c r="E4565" s="290"/>
      <c r="F4565" s="391"/>
      <c r="G4565" s="9"/>
      <c r="H4565" s="396" t="s">
        <v>149</v>
      </c>
      <c r="I4565" s="396"/>
      <c r="J4565" s="396"/>
      <c r="K4565" s="397"/>
      <c r="L4565" s="10"/>
    </row>
    <row r="4566" spans="1:12" s="5" customFormat="1" ht="16.5" customHeight="1" x14ac:dyDescent="0.4">
      <c r="A4566" s="4"/>
      <c r="B4566" s="195" t="s">
        <v>5</v>
      </c>
      <c r="C4566" s="237"/>
      <c r="D4566" s="271" t="s">
        <v>206</v>
      </c>
      <c r="E4566" s="289"/>
      <c r="F4566" s="11"/>
      <c r="G4566" s="12"/>
      <c r="H4566" s="398"/>
      <c r="I4566" s="398"/>
      <c r="J4566" s="398"/>
      <c r="K4566" s="399"/>
      <c r="L4566" s="10"/>
    </row>
    <row r="4567" spans="1:12" s="5" customFormat="1" ht="7.5" customHeight="1" x14ac:dyDescent="0.45">
      <c r="A4567" s="4"/>
      <c r="B4567" s="197"/>
      <c r="C4567" s="239"/>
      <c r="D4567" s="259"/>
      <c r="E4567" s="291"/>
      <c r="F4567" s="13"/>
      <c r="I4567" s="14"/>
      <c r="J4567" s="14"/>
      <c r="K4567" s="15"/>
    </row>
    <row r="4568" spans="1:12" s="5" customFormat="1" ht="14.25" thickBot="1" x14ac:dyDescent="0.3">
      <c r="A4568" s="4"/>
      <c r="B4568" s="198" t="s">
        <v>6</v>
      </c>
      <c r="C4568" s="198" t="s">
        <v>7</v>
      </c>
      <c r="D4568" s="272" t="s">
        <v>8</v>
      </c>
      <c r="E4568" s="260"/>
      <c r="F4568" s="17" t="s">
        <v>9</v>
      </c>
      <c r="G4568" s="18"/>
      <c r="H4568" s="16" t="s">
        <v>10</v>
      </c>
      <c r="I4568" s="19" t="s">
        <v>11</v>
      </c>
      <c r="J4568" s="19" t="s">
        <v>12</v>
      </c>
      <c r="K4568" s="20" t="s">
        <v>13</v>
      </c>
      <c r="L4568" s="21"/>
    </row>
    <row r="4569" spans="1:12" s="5" customFormat="1" ht="9.9499999999999993" customHeight="1" thickTop="1" x14ac:dyDescent="0.25">
      <c r="A4569" s="4"/>
      <c r="B4569" s="199"/>
      <c r="C4569" s="240"/>
      <c r="D4569" s="273"/>
      <c r="E4569" s="261"/>
      <c r="F4569" s="23"/>
      <c r="G4569" s="24"/>
      <c r="H4569" s="22"/>
      <c r="I4569" s="25"/>
      <c r="J4569" s="25"/>
      <c r="K4569" s="26"/>
      <c r="L4569" s="21"/>
    </row>
    <row r="4570" spans="1:12" s="5" customFormat="1" ht="14.1" customHeight="1" x14ac:dyDescent="0.25">
      <c r="A4570" s="27">
        <v>1</v>
      </c>
      <c r="B4570" s="200">
        <v>6</v>
      </c>
      <c r="C4570" s="200" t="s">
        <v>67</v>
      </c>
      <c r="D4570" s="274"/>
      <c r="E4570" s="292" t="s">
        <v>92</v>
      </c>
      <c r="F4570" s="28"/>
      <c r="G4570" s="29"/>
      <c r="H4570" s="30">
        <v>54300</v>
      </c>
      <c r="I4570" s="31">
        <v>0.1</v>
      </c>
      <c r="J4570" s="31"/>
      <c r="K4570" s="32">
        <f t="shared" ref="K4570:K4585" si="2306">(B4570*H4570-((B4570*H4570)*I4570))-((B4570*H4570-((B4570*H4570)*I4570))*J4570)</f>
        <v>293220</v>
      </c>
      <c r="L4570" s="21"/>
    </row>
    <row r="4571" spans="1:12" s="5" customFormat="1" ht="14.1" customHeight="1" x14ac:dyDescent="0.25">
      <c r="A4571" s="27">
        <v>2</v>
      </c>
      <c r="B4571" s="200">
        <v>2</v>
      </c>
      <c r="C4571" s="200" t="s">
        <v>67</v>
      </c>
      <c r="D4571" s="274"/>
      <c r="E4571" s="322" t="s">
        <v>208</v>
      </c>
      <c r="F4571" s="28"/>
      <c r="G4571" s="29"/>
      <c r="H4571" s="30">
        <v>384000</v>
      </c>
      <c r="I4571" s="31">
        <v>0.1</v>
      </c>
      <c r="J4571" s="31"/>
      <c r="K4571" s="32">
        <f t="shared" si="2306"/>
        <v>691200</v>
      </c>
      <c r="L4571" s="21"/>
    </row>
    <row r="4572" spans="1:12" s="5" customFormat="1" ht="14.1" customHeight="1" x14ac:dyDescent="0.25">
      <c r="A4572" s="27">
        <v>3</v>
      </c>
      <c r="B4572" s="200">
        <v>19</v>
      </c>
      <c r="C4572" s="200" t="s">
        <v>59</v>
      </c>
      <c r="D4572" s="274"/>
      <c r="E4572" s="292" t="s">
        <v>95</v>
      </c>
      <c r="F4572" s="28"/>
      <c r="G4572" s="29"/>
      <c r="H4572" s="30">
        <v>69000</v>
      </c>
      <c r="I4572" s="31">
        <v>0.1</v>
      </c>
      <c r="J4572" s="31"/>
      <c r="K4572" s="32">
        <f t="shared" si="2306"/>
        <v>1179900</v>
      </c>
      <c r="L4572" s="21"/>
    </row>
    <row r="4573" spans="1:12" s="5" customFormat="1" ht="14.1" customHeight="1" x14ac:dyDescent="0.25">
      <c r="A4573" s="27">
        <v>4</v>
      </c>
      <c r="B4573" s="200"/>
      <c r="C4573" s="200"/>
      <c r="D4573" s="274"/>
      <c r="E4573" s="292"/>
      <c r="F4573" s="28"/>
      <c r="G4573" s="29"/>
      <c r="H4573" s="30"/>
      <c r="I4573" s="31"/>
      <c r="J4573" s="31"/>
      <c r="K4573" s="32">
        <f t="shared" si="2306"/>
        <v>0</v>
      </c>
      <c r="L4573" s="21"/>
    </row>
    <row r="4574" spans="1:12" s="5" customFormat="1" ht="14.1" customHeight="1" x14ac:dyDescent="0.25">
      <c r="A4574" s="27">
        <v>5</v>
      </c>
      <c r="B4574" s="200"/>
      <c r="C4574" s="200"/>
      <c r="D4574" s="274"/>
      <c r="E4574" s="292"/>
      <c r="F4574" s="28"/>
      <c r="G4574" s="29"/>
      <c r="H4574" s="30"/>
      <c r="I4574" s="31"/>
      <c r="J4574" s="31"/>
      <c r="K4574" s="32">
        <f t="shared" si="2306"/>
        <v>0</v>
      </c>
      <c r="L4574" s="21"/>
    </row>
    <row r="4575" spans="1:12" s="5" customFormat="1" ht="14.1" customHeight="1" x14ac:dyDescent="0.25">
      <c r="A4575" s="27">
        <v>6</v>
      </c>
      <c r="B4575" s="200"/>
      <c r="C4575" s="200"/>
      <c r="D4575" s="274"/>
      <c r="E4575" s="292"/>
      <c r="F4575" s="28"/>
      <c r="G4575" s="29"/>
      <c r="H4575" s="30"/>
      <c r="I4575" s="31"/>
      <c r="J4575" s="31"/>
      <c r="K4575" s="32">
        <f t="shared" si="2306"/>
        <v>0</v>
      </c>
      <c r="L4575" s="21"/>
    </row>
    <row r="4576" spans="1:12" s="5" customFormat="1" ht="14.1" customHeight="1" x14ac:dyDescent="0.25">
      <c r="A4576" s="27">
        <v>7</v>
      </c>
      <c r="B4576" s="200"/>
      <c r="C4576" s="200"/>
      <c r="D4576" s="274"/>
      <c r="E4576" s="292"/>
      <c r="F4576" s="28"/>
      <c r="G4576" s="29"/>
      <c r="H4576" s="30"/>
      <c r="I4576" s="31"/>
      <c r="J4576" s="31"/>
      <c r="K4576" s="32">
        <f t="shared" si="2306"/>
        <v>0</v>
      </c>
      <c r="L4576" s="21"/>
    </row>
    <row r="4577" spans="1:12" s="5" customFormat="1" ht="14.1" customHeight="1" x14ac:dyDescent="0.25">
      <c r="A4577" s="27">
        <v>8</v>
      </c>
      <c r="B4577" s="200"/>
      <c r="C4577" s="200"/>
      <c r="D4577" s="274"/>
      <c r="E4577" s="293"/>
      <c r="F4577" s="28"/>
      <c r="G4577" s="29"/>
      <c r="H4577" s="30"/>
      <c r="I4577" s="31"/>
      <c r="J4577" s="31"/>
      <c r="K4577" s="32">
        <f t="shared" si="2306"/>
        <v>0</v>
      </c>
      <c r="L4577" s="21"/>
    </row>
    <row r="4578" spans="1:12" s="5" customFormat="1" ht="14.1" customHeight="1" x14ac:dyDescent="0.25">
      <c r="A4578" s="27">
        <v>9</v>
      </c>
      <c r="B4578" s="200"/>
      <c r="C4578" s="200"/>
      <c r="D4578" s="274"/>
      <c r="E4578" s="292"/>
      <c r="F4578" s="28"/>
      <c r="G4578" s="29"/>
      <c r="H4578" s="30"/>
      <c r="I4578" s="31"/>
      <c r="J4578" s="31"/>
      <c r="K4578" s="32">
        <f t="shared" si="2306"/>
        <v>0</v>
      </c>
      <c r="L4578" s="21"/>
    </row>
    <row r="4579" spans="1:12" s="5" customFormat="1" ht="14.1" customHeight="1" x14ac:dyDescent="0.25">
      <c r="A4579" s="27">
        <v>10</v>
      </c>
      <c r="B4579" s="200"/>
      <c r="C4579" s="200"/>
      <c r="D4579" s="274"/>
      <c r="E4579" s="292"/>
      <c r="F4579" s="28"/>
      <c r="G4579" s="29"/>
      <c r="H4579" s="30"/>
      <c r="I4579" s="31"/>
      <c r="J4579" s="31"/>
      <c r="K4579" s="32">
        <f t="shared" si="2306"/>
        <v>0</v>
      </c>
      <c r="L4579" s="21"/>
    </row>
    <row r="4580" spans="1:12" s="5" customFormat="1" ht="14.1" customHeight="1" x14ac:dyDescent="0.25">
      <c r="A4580" s="27">
        <v>11</v>
      </c>
      <c r="B4580" s="200"/>
      <c r="C4580" s="200"/>
      <c r="D4580" s="274"/>
      <c r="E4580" s="292"/>
      <c r="F4580" s="28"/>
      <c r="G4580" s="29"/>
      <c r="H4580" s="30"/>
      <c r="I4580" s="31"/>
      <c r="J4580" s="31"/>
      <c r="K4580" s="32">
        <f t="shared" si="2306"/>
        <v>0</v>
      </c>
      <c r="L4580" s="21"/>
    </row>
    <row r="4581" spans="1:12" s="5" customFormat="1" ht="14.1" customHeight="1" x14ac:dyDescent="0.25">
      <c r="A4581" s="27">
        <v>12</v>
      </c>
      <c r="B4581" s="200"/>
      <c r="C4581" s="200"/>
      <c r="D4581" s="274"/>
      <c r="E4581" s="292"/>
      <c r="F4581" s="28"/>
      <c r="G4581" s="29"/>
      <c r="H4581" s="30"/>
      <c r="I4581" s="31"/>
      <c r="J4581" s="31"/>
      <c r="K4581" s="32">
        <f t="shared" si="2306"/>
        <v>0</v>
      </c>
      <c r="L4581" s="21"/>
    </row>
    <row r="4582" spans="1:12" s="5" customFormat="1" ht="14.1" customHeight="1" x14ac:dyDescent="0.25">
      <c r="A4582" s="27">
        <v>13</v>
      </c>
      <c r="B4582" s="200"/>
      <c r="C4582" s="200"/>
      <c r="D4582" s="274"/>
      <c r="E4582" s="292"/>
      <c r="F4582" s="28"/>
      <c r="G4582" s="29"/>
      <c r="H4582" s="30"/>
      <c r="I4582" s="31"/>
      <c r="J4582" s="31"/>
      <c r="K4582" s="32">
        <f t="shared" si="2306"/>
        <v>0</v>
      </c>
      <c r="L4582" s="21"/>
    </row>
    <row r="4583" spans="1:12" s="5" customFormat="1" ht="14.1" customHeight="1" x14ac:dyDescent="0.25">
      <c r="A4583" s="27">
        <v>14</v>
      </c>
      <c r="B4583" s="200"/>
      <c r="C4583" s="200"/>
      <c r="D4583" s="274"/>
      <c r="E4583" s="292"/>
      <c r="F4583" s="28"/>
      <c r="G4583" s="29"/>
      <c r="H4583" s="30"/>
      <c r="I4583" s="31"/>
      <c r="J4583" s="31"/>
      <c r="K4583" s="32">
        <f t="shared" si="2306"/>
        <v>0</v>
      </c>
      <c r="L4583" s="21"/>
    </row>
    <row r="4584" spans="1:12" s="5" customFormat="1" ht="14.1" customHeight="1" x14ac:dyDescent="0.25">
      <c r="A4584" s="27">
        <v>15</v>
      </c>
      <c r="B4584" s="200"/>
      <c r="C4584" s="200"/>
      <c r="D4584" s="274"/>
      <c r="E4584" s="292"/>
      <c r="F4584" s="28"/>
      <c r="G4584" s="29"/>
      <c r="H4584" s="30"/>
      <c r="I4584" s="31"/>
      <c r="J4584" s="31"/>
      <c r="K4584" s="32">
        <f t="shared" si="2306"/>
        <v>0</v>
      </c>
      <c r="L4584" s="21"/>
    </row>
    <row r="4585" spans="1:12" s="5" customFormat="1" ht="14.1" customHeight="1" x14ac:dyDescent="0.25">
      <c r="A4585" s="27">
        <v>16</v>
      </c>
      <c r="B4585" s="200"/>
      <c r="C4585" s="200"/>
      <c r="D4585" s="274"/>
      <c r="E4585" s="293"/>
      <c r="F4585" s="28"/>
      <c r="G4585" s="29"/>
      <c r="H4585" s="30"/>
      <c r="I4585" s="31"/>
      <c r="J4585" s="31"/>
      <c r="K4585" s="32">
        <f t="shared" si="2306"/>
        <v>0</v>
      </c>
      <c r="L4585" s="21"/>
    </row>
    <row r="4586" spans="1:12" s="5" customFormat="1" ht="9.9499999999999993" customHeight="1" x14ac:dyDescent="0.25">
      <c r="A4586" s="4"/>
      <c r="B4586" s="201"/>
      <c r="C4586" s="201"/>
      <c r="D4586" s="275"/>
      <c r="E4586" s="294"/>
      <c r="F4586" s="33"/>
      <c r="G4586" s="34"/>
      <c r="H4586" s="35"/>
      <c r="I4586" s="36"/>
      <c r="J4586" s="36"/>
      <c r="K4586" s="37"/>
      <c r="L4586" s="21"/>
    </row>
    <row r="4587" spans="1:12" s="5" customFormat="1" ht="5.0999999999999996" customHeight="1" x14ac:dyDescent="0.25">
      <c r="A4587" s="4"/>
      <c r="B4587" s="202"/>
      <c r="C4587" s="202"/>
      <c r="D4587" s="207"/>
      <c r="E4587" s="295"/>
      <c r="F4587" s="38"/>
      <c r="G4587" s="38"/>
      <c r="H4587" s="38"/>
      <c r="I4587" s="39"/>
      <c r="J4587" s="400"/>
      <c r="K4587" s="394"/>
    </row>
    <row r="4588" spans="1:12" s="5" customFormat="1" ht="16.5" customHeight="1" x14ac:dyDescent="0.3">
      <c r="A4588" s="4"/>
      <c r="B4588" s="203"/>
      <c r="C4588" s="203"/>
      <c r="D4588" s="259"/>
      <c r="E4588" s="291"/>
      <c r="I4588" s="40" t="s">
        <v>14</v>
      </c>
      <c r="J4588" s="401">
        <f>SUM(K4570:K4585)</f>
        <v>2164320</v>
      </c>
      <c r="K4588" s="402"/>
      <c r="L4588" s="21"/>
    </row>
    <row r="4589" spans="1:12" s="5" customFormat="1" ht="5.0999999999999996" customHeight="1" x14ac:dyDescent="0.3">
      <c r="A4589" s="4"/>
      <c r="B4589" s="203"/>
      <c r="C4589" s="203"/>
      <c r="D4589" s="259"/>
      <c r="E4589" s="291"/>
      <c r="I4589" s="41"/>
      <c r="J4589" s="403"/>
      <c r="K4589" s="403"/>
    </row>
    <row r="4590" spans="1:12" s="5" customFormat="1" ht="16.5" customHeight="1" x14ac:dyDescent="0.3">
      <c r="A4590" s="4"/>
      <c r="B4590" s="203"/>
      <c r="C4590" s="203"/>
      <c r="D4590" s="259"/>
      <c r="E4590" s="291"/>
      <c r="I4590" s="40" t="s">
        <v>15</v>
      </c>
      <c r="J4590" s="42"/>
      <c r="K4590" s="43">
        <f>J4588*J4590</f>
        <v>0</v>
      </c>
      <c r="L4590" s="44"/>
    </row>
    <row r="4591" spans="1:12" s="5" customFormat="1" ht="5.0999999999999996" customHeight="1" x14ac:dyDescent="0.3">
      <c r="A4591" s="4"/>
      <c r="B4591" s="203"/>
      <c r="C4591" s="203"/>
      <c r="D4591" s="259"/>
      <c r="E4591" s="291"/>
      <c r="I4591" s="41"/>
      <c r="J4591" s="394"/>
      <c r="K4591" s="394"/>
    </row>
    <row r="4592" spans="1:12" s="5" customFormat="1" ht="16.5" customHeight="1" x14ac:dyDescent="0.3">
      <c r="A4592" s="4"/>
      <c r="B4592" s="204" t="s">
        <v>16</v>
      </c>
      <c r="C4592" s="204"/>
      <c r="D4592" s="259"/>
      <c r="E4592" s="291" t="s">
        <v>17</v>
      </c>
      <c r="I4592" s="40" t="s">
        <v>27</v>
      </c>
      <c r="J4592" s="404">
        <f>((J4588/1.11)+(K4590/1.11))*11%</f>
        <v>214482.16216216213</v>
      </c>
      <c r="K4592" s="405"/>
      <c r="L4592" s="45"/>
    </row>
    <row r="4593" spans="1:12" s="5" customFormat="1" ht="5.0999999999999996" customHeight="1" x14ac:dyDescent="0.3">
      <c r="A4593" s="4"/>
      <c r="B4593" s="203"/>
      <c r="C4593" s="203"/>
      <c r="D4593" s="259"/>
      <c r="E4593" s="291"/>
      <c r="I4593" s="41"/>
      <c r="J4593" s="394"/>
      <c r="K4593" s="394"/>
    </row>
    <row r="4594" spans="1:12" s="5" customFormat="1" ht="16.5" customHeight="1" x14ac:dyDescent="0.3">
      <c r="A4594" s="4"/>
      <c r="B4594" s="205"/>
      <c r="C4594" s="241"/>
      <c r="D4594" s="259"/>
      <c r="E4594" s="291"/>
      <c r="I4594" s="40" t="s">
        <v>18</v>
      </c>
      <c r="J4594" s="46"/>
      <c r="K4594" s="47">
        <f>J4588-K4590</f>
        <v>2164320</v>
      </c>
      <c r="L4594" s="45"/>
    </row>
    <row r="4595" spans="1:12" s="5" customFormat="1" ht="7.5" customHeight="1" x14ac:dyDescent="0.25">
      <c r="A4595" s="48"/>
      <c r="B4595" s="206"/>
      <c r="C4595" s="206"/>
      <c r="D4595" s="207"/>
      <c r="E4595" s="296"/>
      <c r="F4595" s="353"/>
      <c r="I4595" s="76"/>
      <c r="J4595" s="77"/>
      <c r="K4595" s="353"/>
      <c r="L4595" s="38"/>
    </row>
    <row r="4596" spans="1:12" s="5" customFormat="1" ht="13.5" customHeight="1" x14ac:dyDescent="0.25">
      <c r="A4596" s="4"/>
      <c r="B4596" s="207" t="s">
        <v>19</v>
      </c>
      <c r="C4596" s="206"/>
      <c r="D4596" s="207"/>
      <c r="E4596" s="291"/>
      <c r="H4596" s="180"/>
      <c r="I4596" s="181" t="s">
        <v>29</v>
      </c>
      <c r="J4596" s="406" t="s">
        <v>162</v>
      </c>
      <c r="K4596" s="407"/>
    </row>
    <row r="4597" spans="1:12" s="5" customFormat="1" ht="13.5" customHeight="1" x14ac:dyDescent="0.25">
      <c r="A4597" s="48"/>
      <c r="B4597" s="208"/>
      <c r="C4597" s="242"/>
      <c r="D4597" s="207"/>
      <c r="E4597" s="291"/>
      <c r="H4597" s="180"/>
      <c r="I4597" s="182" t="s">
        <v>28</v>
      </c>
      <c r="J4597" s="406" t="s">
        <v>100</v>
      </c>
      <c r="K4597" s="407"/>
      <c r="L4597" s="38"/>
    </row>
    <row r="4598" spans="1:12" s="5" customFormat="1" ht="7.5" customHeight="1" x14ac:dyDescent="0.25">
      <c r="A4598" s="48"/>
      <c r="B4598" s="208"/>
      <c r="C4598" s="242"/>
      <c r="D4598" s="207"/>
      <c r="E4598" s="291"/>
      <c r="H4598" s="180"/>
      <c r="I4598" s="182"/>
      <c r="J4598" s="183"/>
      <c r="K4598" s="183"/>
      <c r="L4598" s="38"/>
    </row>
    <row r="4599" spans="1:12" ht="7.5" customHeight="1" x14ac:dyDescent="0.25">
      <c r="A4599" s="78"/>
      <c r="B4599" s="209"/>
      <c r="C4599" s="209"/>
      <c r="D4599" s="262"/>
      <c r="E4599" s="297"/>
      <c r="F4599" s="79"/>
      <c r="G4599" s="79"/>
      <c r="H4599" s="79"/>
      <c r="I4599" s="80"/>
      <c r="J4599" s="80"/>
      <c r="K4599" s="79"/>
      <c r="L4599" s="79"/>
    </row>
    <row r="4600" spans="1:12" s="5" customFormat="1" ht="16.5" customHeight="1" x14ac:dyDescent="0.3">
      <c r="A4600" s="81"/>
      <c r="B4600" s="210" t="s">
        <v>0</v>
      </c>
      <c r="C4600" s="243"/>
      <c r="D4600" s="276" t="str">
        <f>D4562</f>
        <v>AM</v>
      </c>
      <c r="E4600" s="316">
        <f>E4562</f>
        <v>22090137</v>
      </c>
      <c r="F4600" s="82"/>
      <c r="G4600" s="83" t="s">
        <v>2</v>
      </c>
      <c r="H4600" s="408" t="str">
        <f>H4562</f>
        <v>CV DWI JAYA</v>
      </c>
      <c r="I4600" s="408"/>
      <c r="J4600" s="408"/>
      <c r="K4600" s="409"/>
      <c r="L4600" s="84"/>
    </row>
    <row r="4601" spans="1:12" s="5" customFormat="1" ht="7.5" customHeight="1" x14ac:dyDescent="0.3">
      <c r="A4601" s="81"/>
      <c r="B4601" s="211"/>
      <c r="C4601" s="244"/>
      <c r="D4601" s="256"/>
      <c r="E4601" s="299"/>
      <c r="F4601" s="412" t="s">
        <v>3</v>
      </c>
      <c r="G4601" s="85"/>
      <c r="H4601" s="410"/>
      <c r="I4601" s="410"/>
      <c r="J4601" s="410"/>
      <c r="K4601" s="411"/>
      <c r="L4601" s="84"/>
    </row>
    <row r="4602" spans="1:12" s="5" customFormat="1" ht="16.5" customHeight="1" x14ac:dyDescent="0.3">
      <c r="A4602" s="81"/>
      <c r="B4602" s="210" t="s">
        <v>4</v>
      </c>
      <c r="C4602" s="243"/>
      <c r="D4602" s="413">
        <f>D4564</f>
        <v>44827</v>
      </c>
      <c r="E4602" s="414"/>
      <c r="F4602" s="412"/>
      <c r="G4602" s="86"/>
      <c r="H4602" s="415" t="str">
        <f>H4564</f>
        <v xml:space="preserve"> </v>
      </c>
      <c r="I4602" s="415"/>
      <c r="J4602" s="415"/>
      <c r="K4602" s="416"/>
      <c r="L4602" s="86"/>
    </row>
    <row r="4603" spans="1:12" s="5" customFormat="1" ht="7.5" customHeight="1" x14ac:dyDescent="0.3">
      <c r="A4603" s="81"/>
      <c r="B4603" s="211"/>
      <c r="C4603" s="244"/>
      <c r="D4603" s="256"/>
      <c r="E4603" s="299"/>
      <c r="F4603" s="412"/>
      <c r="G4603" s="86"/>
      <c r="H4603" s="417" t="str">
        <f>H4565</f>
        <v>YOGYAKARTA</v>
      </c>
      <c r="I4603" s="417"/>
      <c r="J4603" s="417"/>
      <c r="K4603" s="418"/>
      <c r="L4603" s="87"/>
    </row>
    <row r="4604" spans="1:12" s="5" customFormat="1" ht="16.5" customHeight="1" x14ac:dyDescent="0.4">
      <c r="A4604" s="81"/>
      <c r="B4604" s="210" t="s">
        <v>5</v>
      </c>
      <c r="C4604" s="243"/>
      <c r="D4604" s="277" t="str">
        <f>D4566</f>
        <v>KO 1563</v>
      </c>
      <c r="E4604" s="298"/>
      <c r="F4604" s="88"/>
      <c r="G4604" s="89"/>
      <c r="H4604" s="419"/>
      <c r="I4604" s="419"/>
      <c r="J4604" s="419"/>
      <c r="K4604" s="420"/>
      <c r="L4604" s="87"/>
    </row>
    <row r="4605" spans="1:12" s="5" customFormat="1" ht="7.5" customHeight="1" x14ac:dyDescent="0.45">
      <c r="A4605" s="81"/>
      <c r="B4605" s="212"/>
      <c r="C4605" s="245"/>
      <c r="D4605" s="263"/>
      <c r="E4605" s="300"/>
      <c r="F4605" s="90"/>
      <c r="G4605" s="82"/>
      <c r="H4605" s="82"/>
      <c r="I4605" s="91"/>
      <c r="J4605" s="91"/>
      <c r="K4605" s="92"/>
      <c r="L4605" s="82"/>
    </row>
    <row r="4606" spans="1:12" s="5" customFormat="1" ht="14.25" thickBot="1" x14ac:dyDescent="0.3">
      <c r="A4606" s="81"/>
      <c r="B4606" s="213" t="s">
        <v>6</v>
      </c>
      <c r="C4606" s="213" t="s">
        <v>7</v>
      </c>
      <c r="D4606" s="278" t="s">
        <v>8</v>
      </c>
      <c r="E4606" s="264"/>
      <c r="F4606" s="94" t="s">
        <v>9</v>
      </c>
      <c r="G4606" s="95"/>
      <c r="H4606" s="93" t="s">
        <v>10</v>
      </c>
      <c r="I4606" s="96" t="s">
        <v>11</v>
      </c>
      <c r="J4606" s="96" t="s">
        <v>12</v>
      </c>
      <c r="K4606" s="97" t="s">
        <v>13</v>
      </c>
      <c r="L4606" s="98"/>
    </row>
    <row r="4607" spans="1:12" s="5" customFormat="1" ht="9.9499999999999993" customHeight="1" thickTop="1" x14ac:dyDescent="0.25">
      <c r="A4607" s="81"/>
      <c r="B4607" s="214"/>
      <c r="C4607" s="246"/>
      <c r="D4607" s="279"/>
      <c r="E4607" s="265"/>
      <c r="F4607" s="100"/>
      <c r="G4607" s="101"/>
      <c r="H4607" s="99"/>
      <c r="I4607" s="102"/>
      <c r="J4607" s="102"/>
      <c r="K4607" s="103"/>
      <c r="L4607" s="98"/>
    </row>
    <row r="4608" spans="1:12" s="5" customFormat="1" ht="14.1" customHeight="1" x14ac:dyDescent="0.25">
      <c r="A4608" s="104">
        <v>1</v>
      </c>
      <c r="B4608" s="192">
        <f t="shared" ref="B4608:D4608" si="2307">B4570</f>
        <v>6</v>
      </c>
      <c r="C4608" s="192" t="str">
        <f t="shared" si="2307"/>
        <v>LS</v>
      </c>
      <c r="D4608" s="280">
        <f t="shared" si="2307"/>
        <v>0</v>
      </c>
      <c r="E4608" s="301" t="str">
        <f>E4570</f>
        <v>CORRECTION FLUID KENKO KE-01</v>
      </c>
      <c r="F4608" s="105"/>
      <c r="G4608" s="106"/>
      <c r="H4608" s="107">
        <f t="shared" ref="H4608:J4608" si="2308">H4570</f>
        <v>54300</v>
      </c>
      <c r="I4608" s="108">
        <f t="shared" si="2308"/>
        <v>0.1</v>
      </c>
      <c r="J4608" s="108">
        <f t="shared" si="2308"/>
        <v>0</v>
      </c>
      <c r="K4608" s="109">
        <f t="shared" ref="K4608:K4623" si="2309">(B4608*H4608-((B4608*H4608)*I4608))-((B4608*H4608-((B4608*H4608)*I4608))*J4608)</f>
        <v>293220</v>
      </c>
      <c r="L4608" s="98"/>
    </row>
    <row r="4609" spans="1:12" s="5" customFormat="1" ht="14.1" customHeight="1" x14ac:dyDescent="0.25">
      <c r="A4609" s="104">
        <v>2</v>
      </c>
      <c r="B4609" s="192">
        <f t="shared" ref="B4609:E4609" si="2310">B4571</f>
        <v>2</v>
      </c>
      <c r="C4609" s="192" t="str">
        <f t="shared" si="2310"/>
        <v>LS</v>
      </c>
      <c r="D4609" s="280">
        <f t="shared" si="2310"/>
        <v>0</v>
      </c>
      <c r="E4609" s="301" t="str">
        <f t="shared" si="2310"/>
        <v>PUNCH KENKO NO. 40XL</v>
      </c>
      <c r="F4609" s="105"/>
      <c r="G4609" s="106"/>
      <c r="H4609" s="107">
        <f t="shared" ref="H4609:J4609" si="2311">H4571</f>
        <v>384000</v>
      </c>
      <c r="I4609" s="108">
        <f t="shared" si="2311"/>
        <v>0.1</v>
      </c>
      <c r="J4609" s="108">
        <f t="shared" si="2311"/>
        <v>0</v>
      </c>
      <c r="K4609" s="109">
        <f t="shared" si="2309"/>
        <v>691200</v>
      </c>
      <c r="L4609" s="98"/>
    </row>
    <row r="4610" spans="1:12" s="5" customFormat="1" ht="14.1" customHeight="1" x14ac:dyDescent="0.25">
      <c r="A4610" s="104">
        <v>3</v>
      </c>
      <c r="B4610" s="192">
        <f t="shared" ref="B4610:E4610" si="2312">B4572</f>
        <v>19</v>
      </c>
      <c r="C4610" s="192" t="str">
        <f t="shared" si="2312"/>
        <v>GRS</v>
      </c>
      <c r="D4610" s="280">
        <f t="shared" si="2312"/>
        <v>0</v>
      </c>
      <c r="E4610" s="301" t="str">
        <f t="shared" si="2312"/>
        <v>BINDER CLIP KENKO NO. 155</v>
      </c>
      <c r="F4610" s="105"/>
      <c r="G4610" s="106"/>
      <c r="H4610" s="107">
        <f t="shared" ref="H4610:J4610" si="2313">H4572</f>
        <v>69000</v>
      </c>
      <c r="I4610" s="108">
        <f t="shared" si="2313"/>
        <v>0.1</v>
      </c>
      <c r="J4610" s="108">
        <f t="shared" si="2313"/>
        <v>0</v>
      </c>
      <c r="K4610" s="109">
        <f t="shared" si="2309"/>
        <v>1179900</v>
      </c>
      <c r="L4610" s="98"/>
    </row>
    <row r="4611" spans="1:12" s="5" customFormat="1" ht="14.1" customHeight="1" x14ac:dyDescent="0.25">
      <c r="A4611" s="104">
        <v>4</v>
      </c>
      <c r="B4611" s="192">
        <f t="shared" ref="B4611:E4611" si="2314">B4573</f>
        <v>0</v>
      </c>
      <c r="C4611" s="192">
        <f t="shared" si="2314"/>
        <v>0</v>
      </c>
      <c r="D4611" s="280">
        <f t="shared" si="2314"/>
        <v>0</v>
      </c>
      <c r="E4611" s="301">
        <f t="shared" si="2314"/>
        <v>0</v>
      </c>
      <c r="F4611" s="105"/>
      <c r="G4611" s="106"/>
      <c r="H4611" s="107">
        <f t="shared" ref="H4611:J4611" si="2315">H4573</f>
        <v>0</v>
      </c>
      <c r="I4611" s="108">
        <f t="shared" si="2315"/>
        <v>0</v>
      </c>
      <c r="J4611" s="108">
        <f t="shared" si="2315"/>
        <v>0</v>
      </c>
      <c r="K4611" s="109">
        <f t="shared" si="2309"/>
        <v>0</v>
      </c>
      <c r="L4611" s="98"/>
    </row>
    <row r="4612" spans="1:12" s="5" customFormat="1" ht="14.1" customHeight="1" x14ac:dyDescent="0.25">
      <c r="A4612" s="104">
        <v>5</v>
      </c>
      <c r="B4612" s="192">
        <f t="shared" ref="B4612:E4612" si="2316">B4574</f>
        <v>0</v>
      </c>
      <c r="C4612" s="192">
        <f t="shared" si="2316"/>
        <v>0</v>
      </c>
      <c r="D4612" s="280">
        <f t="shared" si="2316"/>
        <v>0</v>
      </c>
      <c r="E4612" s="301">
        <f t="shared" si="2316"/>
        <v>0</v>
      </c>
      <c r="F4612" s="105"/>
      <c r="G4612" s="106"/>
      <c r="H4612" s="107">
        <f t="shared" ref="H4612:J4612" si="2317">H4574</f>
        <v>0</v>
      </c>
      <c r="I4612" s="108">
        <f t="shared" si="2317"/>
        <v>0</v>
      </c>
      <c r="J4612" s="108">
        <f t="shared" si="2317"/>
        <v>0</v>
      </c>
      <c r="K4612" s="109">
        <f t="shared" si="2309"/>
        <v>0</v>
      </c>
      <c r="L4612" s="98"/>
    </row>
    <row r="4613" spans="1:12" s="5" customFormat="1" ht="14.1" customHeight="1" x14ac:dyDescent="0.25">
      <c r="A4613" s="104">
        <v>6</v>
      </c>
      <c r="B4613" s="192">
        <f t="shared" ref="B4613:E4613" si="2318">B4575</f>
        <v>0</v>
      </c>
      <c r="C4613" s="192">
        <f t="shared" si="2318"/>
        <v>0</v>
      </c>
      <c r="D4613" s="280">
        <f t="shared" si="2318"/>
        <v>0</v>
      </c>
      <c r="E4613" s="301">
        <f t="shared" si="2318"/>
        <v>0</v>
      </c>
      <c r="F4613" s="105"/>
      <c r="G4613" s="106"/>
      <c r="H4613" s="107">
        <f t="shared" ref="H4613:J4613" si="2319">H4575</f>
        <v>0</v>
      </c>
      <c r="I4613" s="108">
        <f t="shared" si="2319"/>
        <v>0</v>
      </c>
      <c r="J4613" s="108">
        <f t="shared" si="2319"/>
        <v>0</v>
      </c>
      <c r="K4613" s="109">
        <f t="shared" si="2309"/>
        <v>0</v>
      </c>
      <c r="L4613" s="98"/>
    </row>
    <row r="4614" spans="1:12" s="5" customFormat="1" ht="14.1" customHeight="1" x14ac:dyDescent="0.25">
      <c r="A4614" s="104">
        <v>7</v>
      </c>
      <c r="B4614" s="192">
        <f t="shared" ref="B4614:E4614" si="2320">B4576</f>
        <v>0</v>
      </c>
      <c r="C4614" s="192">
        <f t="shared" si="2320"/>
        <v>0</v>
      </c>
      <c r="D4614" s="280">
        <f t="shared" si="2320"/>
        <v>0</v>
      </c>
      <c r="E4614" s="301">
        <f t="shared" si="2320"/>
        <v>0</v>
      </c>
      <c r="F4614" s="105"/>
      <c r="G4614" s="106"/>
      <c r="H4614" s="107">
        <f t="shared" ref="H4614:J4614" si="2321">H4576</f>
        <v>0</v>
      </c>
      <c r="I4614" s="108">
        <f t="shared" si="2321"/>
        <v>0</v>
      </c>
      <c r="J4614" s="108">
        <f t="shared" si="2321"/>
        <v>0</v>
      </c>
      <c r="K4614" s="109">
        <f t="shared" si="2309"/>
        <v>0</v>
      </c>
      <c r="L4614" s="98"/>
    </row>
    <row r="4615" spans="1:12" s="5" customFormat="1" ht="14.1" customHeight="1" x14ac:dyDescent="0.25">
      <c r="A4615" s="104">
        <v>8</v>
      </c>
      <c r="B4615" s="192">
        <f t="shared" ref="B4615:E4615" si="2322">B4577</f>
        <v>0</v>
      </c>
      <c r="C4615" s="192">
        <f t="shared" si="2322"/>
        <v>0</v>
      </c>
      <c r="D4615" s="280">
        <f t="shared" si="2322"/>
        <v>0</v>
      </c>
      <c r="E4615" s="301">
        <f t="shared" si="2322"/>
        <v>0</v>
      </c>
      <c r="F4615" s="105"/>
      <c r="G4615" s="106"/>
      <c r="H4615" s="107">
        <f t="shared" ref="H4615:J4615" si="2323">H4577</f>
        <v>0</v>
      </c>
      <c r="I4615" s="108">
        <f t="shared" si="2323"/>
        <v>0</v>
      </c>
      <c r="J4615" s="108">
        <f t="shared" si="2323"/>
        <v>0</v>
      </c>
      <c r="K4615" s="109">
        <f t="shared" si="2309"/>
        <v>0</v>
      </c>
      <c r="L4615" s="98"/>
    </row>
    <row r="4616" spans="1:12" s="5" customFormat="1" ht="14.1" customHeight="1" x14ac:dyDescent="0.25">
      <c r="A4616" s="104">
        <v>9</v>
      </c>
      <c r="B4616" s="192">
        <f t="shared" ref="B4616:E4616" si="2324">B4578</f>
        <v>0</v>
      </c>
      <c r="C4616" s="192">
        <f t="shared" si="2324"/>
        <v>0</v>
      </c>
      <c r="D4616" s="280">
        <f t="shared" si="2324"/>
        <v>0</v>
      </c>
      <c r="E4616" s="301">
        <f t="shared" si="2324"/>
        <v>0</v>
      </c>
      <c r="F4616" s="105"/>
      <c r="G4616" s="106"/>
      <c r="H4616" s="107">
        <f t="shared" ref="H4616:J4616" si="2325">H4578</f>
        <v>0</v>
      </c>
      <c r="I4616" s="108">
        <f t="shared" si="2325"/>
        <v>0</v>
      </c>
      <c r="J4616" s="108">
        <f t="shared" si="2325"/>
        <v>0</v>
      </c>
      <c r="K4616" s="109">
        <f t="shared" si="2309"/>
        <v>0</v>
      </c>
      <c r="L4616" s="98"/>
    </row>
    <row r="4617" spans="1:12" s="5" customFormat="1" ht="14.1" customHeight="1" x14ac:dyDescent="0.25">
      <c r="A4617" s="104">
        <v>10</v>
      </c>
      <c r="B4617" s="192">
        <f t="shared" ref="B4617:E4617" si="2326">B4579</f>
        <v>0</v>
      </c>
      <c r="C4617" s="192">
        <f t="shared" si="2326"/>
        <v>0</v>
      </c>
      <c r="D4617" s="280">
        <f t="shared" si="2326"/>
        <v>0</v>
      </c>
      <c r="E4617" s="301">
        <f t="shared" si="2326"/>
        <v>0</v>
      </c>
      <c r="F4617" s="105"/>
      <c r="G4617" s="106"/>
      <c r="H4617" s="107">
        <f t="shared" ref="H4617:J4617" si="2327">H4579</f>
        <v>0</v>
      </c>
      <c r="I4617" s="108">
        <f t="shared" si="2327"/>
        <v>0</v>
      </c>
      <c r="J4617" s="108">
        <f t="shared" si="2327"/>
        <v>0</v>
      </c>
      <c r="K4617" s="109">
        <f t="shared" si="2309"/>
        <v>0</v>
      </c>
      <c r="L4617" s="98"/>
    </row>
    <row r="4618" spans="1:12" s="5" customFormat="1" ht="14.1" customHeight="1" x14ac:dyDescent="0.25">
      <c r="A4618" s="104">
        <v>11</v>
      </c>
      <c r="B4618" s="192">
        <f t="shared" ref="B4618:E4618" si="2328">B4580</f>
        <v>0</v>
      </c>
      <c r="C4618" s="192">
        <f t="shared" si="2328"/>
        <v>0</v>
      </c>
      <c r="D4618" s="280">
        <f t="shared" si="2328"/>
        <v>0</v>
      </c>
      <c r="E4618" s="301">
        <f t="shared" si="2328"/>
        <v>0</v>
      </c>
      <c r="F4618" s="105"/>
      <c r="G4618" s="106"/>
      <c r="H4618" s="107">
        <f t="shared" ref="H4618:J4618" si="2329">H4580</f>
        <v>0</v>
      </c>
      <c r="I4618" s="108">
        <f t="shared" si="2329"/>
        <v>0</v>
      </c>
      <c r="J4618" s="108">
        <f t="shared" si="2329"/>
        <v>0</v>
      </c>
      <c r="K4618" s="109">
        <f t="shared" si="2309"/>
        <v>0</v>
      </c>
      <c r="L4618" s="98"/>
    </row>
    <row r="4619" spans="1:12" s="5" customFormat="1" ht="14.1" customHeight="1" x14ac:dyDescent="0.25">
      <c r="A4619" s="104">
        <v>12</v>
      </c>
      <c r="B4619" s="192">
        <f t="shared" ref="B4619:E4619" si="2330">B4581</f>
        <v>0</v>
      </c>
      <c r="C4619" s="192">
        <f t="shared" si="2330"/>
        <v>0</v>
      </c>
      <c r="D4619" s="280">
        <f t="shared" si="2330"/>
        <v>0</v>
      </c>
      <c r="E4619" s="301">
        <f t="shared" si="2330"/>
        <v>0</v>
      </c>
      <c r="F4619" s="105"/>
      <c r="G4619" s="106"/>
      <c r="H4619" s="107">
        <f t="shared" ref="H4619:J4619" si="2331">H4581</f>
        <v>0</v>
      </c>
      <c r="I4619" s="108">
        <f t="shared" si="2331"/>
        <v>0</v>
      </c>
      <c r="J4619" s="108">
        <f t="shared" si="2331"/>
        <v>0</v>
      </c>
      <c r="K4619" s="109">
        <f t="shared" si="2309"/>
        <v>0</v>
      </c>
      <c r="L4619" s="98"/>
    </row>
    <row r="4620" spans="1:12" s="5" customFormat="1" ht="14.1" customHeight="1" x14ac:dyDescent="0.25">
      <c r="A4620" s="104">
        <v>13</v>
      </c>
      <c r="B4620" s="192">
        <f t="shared" ref="B4620:E4620" si="2332">B4582</f>
        <v>0</v>
      </c>
      <c r="C4620" s="192">
        <f t="shared" si="2332"/>
        <v>0</v>
      </c>
      <c r="D4620" s="280">
        <f t="shared" si="2332"/>
        <v>0</v>
      </c>
      <c r="E4620" s="301">
        <f t="shared" si="2332"/>
        <v>0</v>
      </c>
      <c r="F4620" s="105"/>
      <c r="G4620" s="106"/>
      <c r="H4620" s="107">
        <f t="shared" ref="H4620:J4620" si="2333">H4582</f>
        <v>0</v>
      </c>
      <c r="I4620" s="108">
        <f t="shared" si="2333"/>
        <v>0</v>
      </c>
      <c r="J4620" s="108">
        <f t="shared" si="2333"/>
        <v>0</v>
      </c>
      <c r="K4620" s="109">
        <f t="shared" si="2309"/>
        <v>0</v>
      </c>
      <c r="L4620" s="98"/>
    </row>
    <row r="4621" spans="1:12" s="5" customFormat="1" ht="14.1" customHeight="1" x14ac:dyDescent="0.25">
      <c r="A4621" s="104">
        <v>14</v>
      </c>
      <c r="B4621" s="192">
        <f t="shared" ref="B4621:E4621" si="2334">B4583</f>
        <v>0</v>
      </c>
      <c r="C4621" s="192">
        <f t="shared" si="2334"/>
        <v>0</v>
      </c>
      <c r="D4621" s="280">
        <f t="shared" si="2334"/>
        <v>0</v>
      </c>
      <c r="E4621" s="301">
        <f t="shared" si="2334"/>
        <v>0</v>
      </c>
      <c r="F4621" s="105"/>
      <c r="G4621" s="106"/>
      <c r="H4621" s="107">
        <f t="shared" ref="H4621:J4621" si="2335">H4583</f>
        <v>0</v>
      </c>
      <c r="I4621" s="108">
        <f t="shared" si="2335"/>
        <v>0</v>
      </c>
      <c r="J4621" s="108">
        <f t="shared" si="2335"/>
        <v>0</v>
      </c>
      <c r="K4621" s="109">
        <f t="shared" si="2309"/>
        <v>0</v>
      </c>
      <c r="L4621" s="98"/>
    </row>
    <row r="4622" spans="1:12" s="5" customFormat="1" ht="14.1" customHeight="1" x14ac:dyDescent="0.25">
      <c r="A4622" s="104">
        <v>15</v>
      </c>
      <c r="B4622" s="192">
        <f t="shared" ref="B4622:E4622" si="2336">B4584</f>
        <v>0</v>
      </c>
      <c r="C4622" s="192">
        <f t="shared" si="2336"/>
        <v>0</v>
      </c>
      <c r="D4622" s="280">
        <f t="shared" si="2336"/>
        <v>0</v>
      </c>
      <c r="E4622" s="301">
        <f t="shared" si="2336"/>
        <v>0</v>
      </c>
      <c r="F4622" s="105"/>
      <c r="G4622" s="106"/>
      <c r="H4622" s="107">
        <f t="shared" ref="H4622:J4622" si="2337">H4584</f>
        <v>0</v>
      </c>
      <c r="I4622" s="108">
        <f t="shared" si="2337"/>
        <v>0</v>
      </c>
      <c r="J4622" s="108">
        <f t="shared" si="2337"/>
        <v>0</v>
      </c>
      <c r="K4622" s="109">
        <f t="shared" si="2309"/>
        <v>0</v>
      </c>
      <c r="L4622" s="98"/>
    </row>
    <row r="4623" spans="1:12" s="5" customFormat="1" ht="14.1" customHeight="1" x14ac:dyDescent="0.25">
      <c r="A4623" s="104">
        <v>16</v>
      </c>
      <c r="B4623" s="192">
        <f t="shared" ref="B4623:E4623" si="2338">B4585</f>
        <v>0</v>
      </c>
      <c r="C4623" s="192">
        <f t="shared" si="2338"/>
        <v>0</v>
      </c>
      <c r="D4623" s="280">
        <f t="shared" si="2338"/>
        <v>0</v>
      </c>
      <c r="E4623" s="301">
        <f t="shared" si="2338"/>
        <v>0</v>
      </c>
      <c r="F4623" s="105"/>
      <c r="G4623" s="106"/>
      <c r="H4623" s="107">
        <f t="shared" ref="H4623:J4623" si="2339">H4585</f>
        <v>0</v>
      </c>
      <c r="I4623" s="108">
        <f t="shared" si="2339"/>
        <v>0</v>
      </c>
      <c r="J4623" s="108">
        <f t="shared" si="2339"/>
        <v>0</v>
      </c>
      <c r="K4623" s="109">
        <f t="shared" si="2309"/>
        <v>0</v>
      </c>
      <c r="L4623" s="98"/>
    </row>
    <row r="4624" spans="1:12" s="5" customFormat="1" ht="9.9499999999999993" customHeight="1" x14ac:dyDescent="0.25">
      <c r="A4624" s="81"/>
      <c r="B4624" s="215"/>
      <c r="C4624" s="215"/>
      <c r="D4624" s="281"/>
      <c r="E4624" s="303"/>
      <c r="F4624" s="110"/>
      <c r="G4624" s="111"/>
      <c r="H4624" s="112"/>
      <c r="I4624" s="113"/>
      <c r="J4624" s="113"/>
      <c r="K4624" s="114"/>
      <c r="L4624" s="98"/>
    </row>
    <row r="4625" spans="1:12" s="5" customFormat="1" ht="5.0999999999999996" customHeight="1" x14ac:dyDescent="0.25">
      <c r="A4625" s="81"/>
      <c r="B4625" s="216"/>
      <c r="C4625" s="216"/>
      <c r="D4625" s="221"/>
      <c r="E4625" s="304"/>
      <c r="F4625" s="116"/>
      <c r="G4625" s="116"/>
      <c r="H4625" s="116"/>
      <c r="I4625" s="117"/>
      <c r="J4625" s="361"/>
      <c r="K4625" s="362"/>
      <c r="L4625" s="82"/>
    </row>
    <row r="4626" spans="1:12" s="5" customFormat="1" ht="16.5" customHeight="1" x14ac:dyDescent="0.3">
      <c r="A4626" s="81"/>
      <c r="B4626" s="217"/>
      <c r="C4626" s="217"/>
      <c r="D4626" s="263"/>
      <c r="E4626" s="300"/>
      <c r="F4626" s="82"/>
      <c r="G4626" s="82"/>
      <c r="H4626" s="82"/>
      <c r="I4626" s="118" t="s">
        <v>14</v>
      </c>
      <c r="J4626" s="363">
        <f>SUM(K4608:K4623)</f>
        <v>2164320</v>
      </c>
      <c r="K4626" s="364"/>
      <c r="L4626" s="98"/>
    </row>
    <row r="4627" spans="1:12" s="5" customFormat="1" ht="5.0999999999999996" customHeight="1" x14ac:dyDescent="0.3">
      <c r="A4627" s="81"/>
      <c r="B4627" s="217"/>
      <c r="C4627" s="217"/>
      <c r="D4627" s="263"/>
      <c r="E4627" s="300"/>
      <c r="F4627" s="82"/>
      <c r="G4627" s="82"/>
      <c r="H4627" s="82"/>
      <c r="I4627" s="119"/>
      <c r="J4627" s="365"/>
      <c r="K4627" s="365"/>
      <c r="L4627" s="82"/>
    </row>
    <row r="4628" spans="1:12" s="5" customFormat="1" ht="16.5" customHeight="1" x14ac:dyDescent="0.3">
      <c r="A4628" s="81"/>
      <c r="B4628" s="217"/>
      <c r="C4628" s="217"/>
      <c r="D4628" s="263"/>
      <c r="E4628" s="300"/>
      <c r="F4628" s="82"/>
      <c r="G4628" s="82"/>
      <c r="H4628" s="82"/>
      <c r="I4628" s="118" t="s">
        <v>15</v>
      </c>
      <c r="J4628" s="120">
        <f>J4590</f>
        <v>0</v>
      </c>
      <c r="K4628" s="121">
        <f>J4626*J4628</f>
        <v>0</v>
      </c>
      <c r="L4628" s="122"/>
    </row>
    <row r="4629" spans="1:12" s="5" customFormat="1" ht="5.0999999999999996" customHeight="1" x14ac:dyDescent="0.3">
      <c r="A4629" s="81"/>
      <c r="B4629" s="217"/>
      <c r="C4629" s="217"/>
      <c r="D4629" s="263"/>
      <c r="E4629" s="300"/>
      <c r="F4629" s="82"/>
      <c r="G4629" s="82"/>
      <c r="H4629" s="82"/>
      <c r="I4629" s="119"/>
      <c r="J4629" s="362"/>
      <c r="K4629" s="362"/>
      <c r="L4629" s="82"/>
    </row>
    <row r="4630" spans="1:12" s="5" customFormat="1" ht="16.5" customHeight="1" x14ac:dyDescent="0.3">
      <c r="A4630" s="81"/>
      <c r="B4630" s="218" t="s">
        <v>16</v>
      </c>
      <c r="C4630" s="218"/>
      <c r="D4630" s="263"/>
      <c r="E4630" s="300" t="s">
        <v>17</v>
      </c>
      <c r="F4630" s="82"/>
      <c r="G4630" s="82"/>
      <c r="H4630" s="82"/>
      <c r="I4630" s="118" t="s">
        <v>27</v>
      </c>
      <c r="J4630" s="366">
        <f>((J4626/1.11)+(K4628/1.11))*11%</f>
        <v>214482.16216216213</v>
      </c>
      <c r="K4630" s="367"/>
      <c r="L4630" s="123"/>
    </row>
    <row r="4631" spans="1:12" s="5" customFormat="1" ht="5.0999999999999996" customHeight="1" x14ac:dyDescent="0.3">
      <c r="A4631" s="81"/>
      <c r="B4631" s="217"/>
      <c r="C4631" s="217"/>
      <c r="D4631" s="263"/>
      <c r="E4631" s="300"/>
      <c r="F4631" s="82"/>
      <c r="G4631" s="82"/>
      <c r="H4631" s="82"/>
      <c r="I4631" s="119"/>
      <c r="J4631" s="362"/>
      <c r="K4631" s="362"/>
      <c r="L4631" s="82"/>
    </row>
    <row r="4632" spans="1:12" s="5" customFormat="1" ht="16.5" customHeight="1" x14ac:dyDescent="0.3">
      <c r="A4632" s="81"/>
      <c r="B4632" s="219"/>
      <c r="C4632" s="247"/>
      <c r="D4632" s="263"/>
      <c r="E4632" s="300"/>
      <c r="F4632" s="82"/>
      <c r="G4632" s="82"/>
      <c r="H4632" s="82"/>
      <c r="I4632" s="118" t="s">
        <v>18</v>
      </c>
      <c r="J4632" s="124"/>
      <c r="K4632" s="125">
        <f>J4626-K4628</f>
        <v>2164320</v>
      </c>
      <c r="L4632" s="123"/>
    </row>
    <row r="4633" spans="1:12" s="5" customFormat="1" ht="7.5" customHeight="1" x14ac:dyDescent="0.25">
      <c r="A4633" s="126"/>
      <c r="B4633" s="220"/>
      <c r="C4633" s="220"/>
      <c r="D4633" s="221"/>
      <c r="E4633" s="305"/>
      <c r="F4633" s="355"/>
      <c r="G4633" s="82"/>
      <c r="H4633" s="82"/>
      <c r="I4633" s="128"/>
      <c r="J4633" s="127"/>
      <c r="K4633" s="355"/>
      <c r="L4633" s="116"/>
    </row>
    <row r="4634" spans="1:12" s="5" customFormat="1" ht="13.5" customHeight="1" x14ac:dyDescent="0.25">
      <c r="A4634" s="81"/>
      <c r="B4634" s="221" t="s">
        <v>19</v>
      </c>
      <c r="C4634" s="220"/>
      <c r="D4634" s="221"/>
      <c r="E4634" s="300"/>
      <c r="F4634" s="82"/>
      <c r="G4634" s="82"/>
      <c r="H4634" s="187"/>
      <c r="I4634" s="188" t="s">
        <v>29</v>
      </c>
      <c r="J4634" s="368" t="str">
        <f>J4596</f>
        <v>NOVI / YO</v>
      </c>
      <c r="K4634" s="369"/>
      <c r="L4634" s="82"/>
    </row>
    <row r="4635" spans="1:12" s="5" customFormat="1" ht="13.5" customHeight="1" x14ac:dyDescent="0.25">
      <c r="A4635" s="126"/>
      <c r="B4635" s="222"/>
      <c r="C4635" s="248"/>
      <c r="D4635" s="221"/>
      <c r="E4635" s="300"/>
      <c r="F4635" s="82"/>
      <c r="G4635" s="82"/>
      <c r="H4635" s="187"/>
      <c r="I4635" s="189" t="s">
        <v>28</v>
      </c>
      <c r="J4635" s="368" t="str">
        <f>J4597</f>
        <v xml:space="preserve"> </v>
      </c>
      <c r="K4635" s="369"/>
      <c r="L4635" s="116"/>
    </row>
    <row r="4636" spans="1:12" s="5" customFormat="1" ht="7.5" customHeight="1" x14ac:dyDescent="0.25">
      <c r="A4636" s="126"/>
      <c r="B4636" s="222"/>
      <c r="C4636" s="248"/>
      <c r="D4636" s="221"/>
      <c r="E4636" s="300"/>
      <c r="F4636" s="82"/>
      <c r="G4636" s="82"/>
      <c r="H4636" s="187"/>
      <c r="I4636" s="189"/>
      <c r="J4636" s="191"/>
      <c r="K4636" s="191"/>
      <c r="L4636" s="116"/>
    </row>
    <row r="4637" spans="1:12" ht="7.5" customHeight="1" x14ac:dyDescent="0.25">
      <c r="A4637" s="129"/>
      <c r="B4637" s="223"/>
      <c r="C4637" s="223"/>
      <c r="D4637" s="266"/>
      <c r="E4637" s="306"/>
      <c r="F4637" s="130"/>
      <c r="G4637" s="130"/>
      <c r="H4637" s="130"/>
      <c r="I4637" s="131"/>
      <c r="J4637" s="131"/>
      <c r="K4637" s="130"/>
      <c r="L4637" s="130"/>
    </row>
    <row r="4638" spans="1:12" s="5" customFormat="1" ht="16.5" customHeight="1" x14ac:dyDescent="0.3">
      <c r="A4638" s="132"/>
      <c r="B4638" s="224" t="s">
        <v>0</v>
      </c>
      <c r="C4638" s="249"/>
      <c r="D4638" s="282" t="str">
        <f>D4600</f>
        <v>AM</v>
      </c>
      <c r="E4638" s="317">
        <f>E4562</f>
        <v>22090137</v>
      </c>
      <c r="F4638" s="133"/>
      <c r="G4638" s="134" t="s">
        <v>2</v>
      </c>
      <c r="H4638" s="370" t="str">
        <f>H4600</f>
        <v>CV DWI JAYA</v>
      </c>
      <c r="I4638" s="370"/>
      <c r="J4638" s="370"/>
      <c r="K4638" s="371"/>
      <c r="L4638" s="135"/>
    </row>
    <row r="4639" spans="1:12" s="5" customFormat="1" ht="7.5" customHeight="1" x14ac:dyDescent="0.3">
      <c r="A4639" s="132"/>
      <c r="B4639" s="225"/>
      <c r="C4639" s="250"/>
      <c r="D4639" s="257"/>
      <c r="E4639" s="308"/>
      <c r="F4639" s="374" t="s">
        <v>3</v>
      </c>
      <c r="G4639" s="136"/>
      <c r="H4639" s="372"/>
      <c r="I4639" s="372"/>
      <c r="J4639" s="372"/>
      <c r="K4639" s="373"/>
      <c r="L4639" s="135"/>
    </row>
    <row r="4640" spans="1:12" s="5" customFormat="1" ht="16.5" customHeight="1" x14ac:dyDescent="0.3">
      <c r="A4640" s="132"/>
      <c r="B4640" s="224" t="s">
        <v>4</v>
      </c>
      <c r="C4640" s="249"/>
      <c r="D4640" s="375">
        <f>D4602</f>
        <v>44827</v>
      </c>
      <c r="E4640" s="376"/>
      <c r="F4640" s="374"/>
      <c r="G4640" s="137"/>
      <c r="H4640" s="377" t="str">
        <f>H4602</f>
        <v xml:space="preserve"> </v>
      </c>
      <c r="I4640" s="377"/>
      <c r="J4640" s="377"/>
      <c r="K4640" s="378"/>
      <c r="L4640" s="137"/>
    </row>
    <row r="4641" spans="1:12" s="5" customFormat="1" ht="7.5" customHeight="1" x14ac:dyDescent="0.3">
      <c r="A4641" s="132"/>
      <c r="B4641" s="225"/>
      <c r="C4641" s="250"/>
      <c r="D4641" s="257"/>
      <c r="E4641" s="308"/>
      <c r="F4641" s="374"/>
      <c r="G4641" s="137"/>
      <c r="H4641" s="379" t="str">
        <f>H4603</f>
        <v>YOGYAKARTA</v>
      </c>
      <c r="I4641" s="379"/>
      <c r="J4641" s="379"/>
      <c r="K4641" s="380"/>
      <c r="L4641" s="138"/>
    </row>
    <row r="4642" spans="1:12" s="5" customFormat="1" ht="16.5" customHeight="1" x14ac:dyDescent="0.4">
      <c r="A4642" s="132"/>
      <c r="B4642" s="224" t="s">
        <v>5</v>
      </c>
      <c r="C4642" s="249"/>
      <c r="D4642" s="283" t="str">
        <f>D4604</f>
        <v>KO 1563</v>
      </c>
      <c r="E4642" s="307"/>
      <c r="F4642" s="139"/>
      <c r="G4642" s="140"/>
      <c r="H4642" s="381"/>
      <c r="I4642" s="381"/>
      <c r="J4642" s="381"/>
      <c r="K4642" s="382"/>
      <c r="L4642" s="138"/>
    </row>
    <row r="4643" spans="1:12" s="5" customFormat="1" ht="7.5" customHeight="1" x14ac:dyDescent="0.45">
      <c r="A4643" s="132"/>
      <c r="B4643" s="226"/>
      <c r="C4643" s="251"/>
      <c r="D4643" s="267"/>
      <c r="E4643" s="309"/>
      <c r="F4643" s="141"/>
      <c r="G4643" s="133"/>
      <c r="H4643" s="133"/>
      <c r="I4643" s="142"/>
      <c r="J4643" s="142"/>
      <c r="K4643" s="143"/>
      <c r="L4643" s="133"/>
    </row>
    <row r="4644" spans="1:12" s="5" customFormat="1" ht="14.25" thickBot="1" x14ac:dyDescent="0.3">
      <c r="A4644" s="132"/>
      <c r="B4644" s="227" t="s">
        <v>6</v>
      </c>
      <c r="C4644" s="227" t="s">
        <v>7</v>
      </c>
      <c r="D4644" s="284" t="s">
        <v>8</v>
      </c>
      <c r="E4644" s="268"/>
      <c r="F4644" s="145" t="s">
        <v>9</v>
      </c>
      <c r="G4644" s="146"/>
      <c r="H4644" s="144" t="s">
        <v>10</v>
      </c>
      <c r="I4644" s="147" t="s">
        <v>11</v>
      </c>
      <c r="J4644" s="147" t="s">
        <v>12</v>
      </c>
      <c r="K4644" s="148" t="s">
        <v>13</v>
      </c>
      <c r="L4644" s="149"/>
    </row>
    <row r="4645" spans="1:12" s="5" customFormat="1" ht="9.9499999999999993" customHeight="1" thickTop="1" x14ac:dyDescent="0.25">
      <c r="A4645" s="132"/>
      <c r="B4645" s="228"/>
      <c r="C4645" s="252"/>
      <c r="D4645" s="285"/>
      <c r="E4645" s="269"/>
      <c r="F4645" s="151"/>
      <c r="G4645" s="152"/>
      <c r="H4645" s="150"/>
      <c r="I4645" s="153"/>
      <c r="J4645" s="153"/>
      <c r="K4645" s="154"/>
      <c r="L4645" s="149"/>
    </row>
    <row r="4646" spans="1:12" s="5" customFormat="1" ht="14.1" customHeight="1" x14ac:dyDescent="0.25">
      <c r="A4646" s="155">
        <v>1</v>
      </c>
      <c r="B4646" s="193">
        <f t="shared" ref="B4646:D4646" si="2340">B4608</f>
        <v>6</v>
      </c>
      <c r="C4646" s="193" t="str">
        <f t="shared" si="2340"/>
        <v>LS</v>
      </c>
      <c r="D4646" s="286">
        <f t="shared" si="2340"/>
        <v>0</v>
      </c>
      <c r="E4646" s="310" t="str">
        <f>E4570</f>
        <v>CORRECTION FLUID KENKO KE-01</v>
      </c>
      <c r="F4646" s="156"/>
      <c r="G4646" s="157"/>
      <c r="H4646" s="158">
        <f t="shared" ref="H4646:J4646" si="2341">H4608</f>
        <v>54300</v>
      </c>
      <c r="I4646" s="159">
        <f t="shared" si="2341"/>
        <v>0.1</v>
      </c>
      <c r="J4646" s="159">
        <f t="shared" si="2341"/>
        <v>0</v>
      </c>
      <c r="K4646" s="160">
        <f t="shared" ref="K4646:K4661" si="2342">(B4646*H4646-((B4646*H4646)*I4646))-((B4646*H4646-((B4646*H4646)*I4646))*J4646)</f>
        <v>293220</v>
      </c>
      <c r="L4646" s="149"/>
    </row>
    <row r="4647" spans="1:12" s="5" customFormat="1" ht="14.1" customHeight="1" x14ac:dyDescent="0.25">
      <c r="A4647" s="155">
        <v>2</v>
      </c>
      <c r="B4647" s="193">
        <f t="shared" ref="B4647:D4647" si="2343">B4609</f>
        <v>2</v>
      </c>
      <c r="C4647" s="193" t="str">
        <f t="shared" si="2343"/>
        <v>LS</v>
      </c>
      <c r="D4647" s="286">
        <f t="shared" si="2343"/>
        <v>0</v>
      </c>
      <c r="E4647" s="310" t="str">
        <f t="shared" ref="E4647:E4661" si="2344">E4571</f>
        <v>PUNCH KENKO NO. 40XL</v>
      </c>
      <c r="F4647" s="156"/>
      <c r="G4647" s="157"/>
      <c r="H4647" s="158">
        <f t="shared" ref="H4647:J4647" si="2345">H4609</f>
        <v>384000</v>
      </c>
      <c r="I4647" s="159">
        <f t="shared" si="2345"/>
        <v>0.1</v>
      </c>
      <c r="J4647" s="159">
        <f t="shared" si="2345"/>
        <v>0</v>
      </c>
      <c r="K4647" s="160">
        <f t="shared" si="2342"/>
        <v>691200</v>
      </c>
      <c r="L4647" s="149"/>
    </row>
    <row r="4648" spans="1:12" s="5" customFormat="1" ht="14.1" customHeight="1" x14ac:dyDescent="0.25">
      <c r="A4648" s="155">
        <v>3</v>
      </c>
      <c r="B4648" s="193">
        <f t="shared" ref="B4648:D4648" si="2346">B4610</f>
        <v>19</v>
      </c>
      <c r="C4648" s="193" t="str">
        <f t="shared" si="2346"/>
        <v>GRS</v>
      </c>
      <c r="D4648" s="286">
        <f t="shared" si="2346"/>
        <v>0</v>
      </c>
      <c r="E4648" s="310" t="str">
        <f t="shared" si="2344"/>
        <v>BINDER CLIP KENKO NO. 155</v>
      </c>
      <c r="F4648" s="156"/>
      <c r="G4648" s="157"/>
      <c r="H4648" s="158">
        <f t="shared" ref="H4648:J4648" si="2347">H4610</f>
        <v>69000</v>
      </c>
      <c r="I4648" s="159">
        <f t="shared" si="2347"/>
        <v>0.1</v>
      </c>
      <c r="J4648" s="159">
        <f t="shared" si="2347"/>
        <v>0</v>
      </c>
      <c r="K4648" s="160">
        <f t="shared" si="2342"/>
        <v>1179900</v>
      </c>
      <c r="L4648" s="149"/>
    </row>
    <row r="4649" spans="1:12" s="5" customFormat="1" ht="14.1" customHeight="1" x14ac:dyDescent="0.25">
      <c r="A4649" s="155">
        <v>4</v>
      </c>
      <c r="B4649" s="193">
        <f t="shared" ref="B4649:D4649" si="2348">B4611</f>
        <v>0</v>
      </c>
      <c r="C4649" s="193">
        <f t="shared" si="2348"/>
        <v>0</v>
      </c>
      <c r="D4649" s="286">
        <f t="shared" si="2348"/>
        <v>0</v>
      </c>
      <c r="E4649" s="310">
        <f t="shared" si="2344"/>
        <v>0</v>
      </c>
      <c r="F4649" s="156"/>
      <c r="G4649" s="157"/>
      <c r="H4649" s="158">
        <f t="shared" ref="H4649:J4649" si="2349">H4611</f>
        <v>0</v>
      </c>
      <c r="I4649" s="159">
        <f t="shared" si="2349"/>
        <v>0</v>
      </c>
      <c r="J4649" s="159">
        <f t="shared" si="2349"/>
        <v>0</v>
      </c>
      <c r="K4649" s="160">
        <f t="shared" si="2342"/>
        <v>0</v>
      </c>
      <c r="L4649" s="149"/>
    </row>
    <row r="4650" spans="1:12" s="5" customFormat="1" ht="14.1" customHeight="1" x14ac:dyDescent="0.25">
      <c r="A4650" s="155">
        <v>5</v>
      </c>
      <c r="B4650" s="193">
        <f t="shared" ref="B4650:D4650" si="2350">B4612</f>
        <v>0</v>
      </c>
      <c r="C4650" s="193">
        <f t="shared" si="2350"/>
        <v>0</v>
      </c>
      <c r="D4650" s="286">
        <f t="shared" si="2350"/>
        <v>0</v>
      </c>
      <c r="E4650" s="310">
        <f t="shared" si="2344"/>
        <v>0</v>
      </c>
      <c r="F4650" s="156"/>
      <c r="G4650" s="157"/>
      <c r="H4650" s="158">
        <f t="shared" ref="H4650:J4650" si="2351">H4612</f>
        <v>0</v>
      </c>
      <c r="I4650" s="159">
        <f t="shared" si="2351"/>
        <v>0</v>
      </c>
      <c r="J4650" s="159">
        <f t="shared" si="2351"/>
        <v>0</v>
      </c>
      <c r="K4650" s="160">
        <f t="shared" si="2342"/>
        <v>0</v>
      </c>
      <c r="L4650" s="149"/>
    </row>
    <row r="4651" spans="1:12" s="5" customFormat="1" ht="14.1" customHeight="1" x14ac:dyDescent="0.25">
      <c r="A4651" s="155">
        <v>6</v>
      </c>
      <c r="B4651" s="193">
        <f t="shared" ref="B4651:D4651" si="2352">B4613</f>
        <v>0</v>
      </c>
      <c r="C4651" s="193">
        <f t="shared" si="2352"/>
        <v>0</v>
      </c>
      <c r="D4651" s="286">
        <f t="shared" si="2352"/>
        <v>0</v>
      </c>
      <c r="E4651" s="310">
        <f t="shared" si="2344"/>
        <v>0</v>
      </c>
      <c r="F4651" s="156"/>
      <c r="G4651" s="157"/>
      <c r="H4651" s="158">
        <f t="shared" ref="H4651:J4651" si="2353">H4613</f>
        <v>0</v>
      </c>
      <c r="I4651" s="159">
        <f t="shared" si="2353"/>
        <v>0</v>
      </c>
      <c r="J4651" s="159">
        <f t="shared" si="2353"/>
        <v>0</v>
      </c>
      <c r="K4651" s="160">
        <f t="shared" si="2342"/>
        <v>0</v>
      </c>
      <c r="L4651" s="149"/>
    </row>
    <row r="4652" spans="1:12" s="5" customFormat="1" ht="14.1" customHeight="1" x14ac:dyDescent="0.25">
      <c r="A4652" s="155">
        <v>7</v>
      </c>
      <c r="B4652" s="193">
        <f t="shared" ref="B4652:D4652" si="2354">B4614</f>
        <v>0</v>
      </c>
      <c r="C4652" s="193">
        <f t="shared" si="2354"/>
        <v>0</v>
      </c>
      <c r="D4652" s="286">
        <f t="shared" si="2354"/>
        <v>0</v>
      </c>
      <c r="E4652" s="310">
        <f t="shared" si="2344"/>
        <v>0</v>
      </c>
      <c r="F4652" s="156"/>
      <c r="G4652" s="157"/>
      <c r="H4652" s="158">
        <f t="shared" ref="H4652:J4652" si="2355">H4614</f>
        <v>0</v>
      </c>
      <c r="I4652" s="159">
        <f t="shared" si="2355"/>
        <v>0</v>
      </c>
      <c r="J4652" s="159">
        <f t="shared" si="2355"/>
        <v>0</v>
      </c>
      <c r="K4652" s="160">
        <f t="shared" si="2342"/>
        <v>0</v>
      </c>
      <c r="L4652" s="149"/>
    </row>
    <row r="4653" spans="1:12" s="5" customFormat="1" ht="14.1" customHeight="1" x14ac:dyDescent="0.25">
      <c r="A4653" s="155">
        <v>8</v>
      </c>
      <c r="B4653" s="193">
        <f t="shared" ref="B4653:D4653" si="2356">B4615</f>
        <v>0</v>
      </c>
      <c r="C4653" s="193">
        <f t="shared" si="2356"/>
        <v>0</v>
      </c>
      <c r="D4653" s="286">
        <f t="shared" si="2356"/>
        <v>0</v>
      </c>
      <c r="E4653" s="310">
        <f t="shared" si="2344"/>
        <v>0</v>
      </c>
      <c r="F4653" s="156"/>
      <c r="G4653" s="157"/>
      <c r="H4653" s="158">
        <f t="shared" ref="H4653:J4653" si="2357">H4615</f>
        <v>0</v>
      </c>
      <c r="I4653" s="159">
        <f t="shared" si="2357"/>
        <v>0</v>
      </c>
      <c r="J4653" s="159">
        <f t="shared" si="2357"/>
        <v>0</v>
      </c>
      <c r="K4653" s="160">
        <f t="shared" si="2342"/>
        <v>0</v>
      </c>
      <c r="L4653" s="149"/>
    </row>
    <row r="4654" spans="1:12" s="5" customFormat="1" ht="14.1" customHeight="1" x14ac:dyDescent="0.25">
      <c r="A4654" s="155">
        <v>9</v>
      </c>
      <c r="B4654" s="193">
        <f t="shared" ref="B4654:D4654" si="2358">B4616</f>
        <v>0</v>
      </c>
      <c r="C4654" s="193">
        <f t="shared" si="2358"/>
        <v>0</v>
      </c>
      <c r="D4654" s="286">
        <f t="shared" si="2358"/>
        <v>0</v>
      </c>
      <c r="E4654" s="310">
        <f t="shared" si="2344"/>
        <v>0</v>
      </c>
      <c r="F4654" s="156"/>
      <c r="G4654" s="157"/>
      <c r="H4654" s="158">
        <f t="shared" ref="H4654:J4654" si="2359">H4616</f>
        <v>0</v>
      </c>
      <c r="I4654" s="159">
        <f t="shared" si="2359"/>
        <v>0</v>
      </c>
      <c r="J4654" s="159">
        <f t="shared" si="2359"/>
        <v>0</v>
      </c>
      <c r="K4654" s="160">
        <f t="shared" si="2342"/>
        <v>0</v>
      </c>
      <c r="L4654" s="149"/>
    </row>
    <row r="4655" spans="1:12" s="5" customFormat="1" ht="14.1" customHeight="1" x14ac:dyDescent="0.25">
      <c r="A4655" s="155">
        <v>10</v>
      </c>
      <c r="B4655" s="193">
        <f t="shared" ref="B4655:D4655" si="2360">B4617</f>
        <v>0</v>
      </c>
      <c r="C4655" s="193">
        <f t="shared" si="2360"/>
        <v>0</v>
      </c>
      <c r="D4655" s="286">
        <f t="shared" si="2360"/>
        <v>0</v>
      </c>
      <c r="E4655" s="310">
        <f t="shared" si="2344"/>
        <v>0</v>
      </c>
      <c r="F4655" s="156"/>
      <c r="G4655" s="157"/>
      <c r="H4655" s="158">
        <f t="shared" ref="H4655:J4655" si="2361">H4617</f>
        <v>0</v>
      </c>
      <c r="I4655" s="159">
        <f t="shared" si="2361"/>
        <v>0</v>
      </c>
      <c r="J4655" s="159">
        <f t="shared" si="2361"/>
        <v>0</v>
      </c>
      <c r="K4655" s="160">
        <f t="shared" si="2342"/>
        <v>0</v>
      </c>
      <c r="L4655" s="149"/>
    </row>
    <row r="4656" spans="1:12" s="5" customFormat="1" ht="14.1" customHeight="1" x14ac:dyDescent="0.25">
      <c r="A4656" s="155">
        <v>11</v>
      </c>
      <c r="B4656" s="193">
        <f t="shared" ref="B4656:D4656" si="2362">B4618</f>
        <v>0</v>
      </c>
      <c r="C4656" s="193">
        <f t="shared" si="2362"/>
        <v>0</v>
      </c>
      <c r="D4656" s="286">
        <f t="shared" si="2362"/>
        <v>0</v>
      </c>
      <c r="E4656" s="310">
        <f t="shared" si="2344"/>
        <v>0</v>
      </c>
      <c r="F4656" s="156"/>
      <c r="G4656" s="157"/>
      <c r="H4656" s="158">
        <f t="shared" ref="H4656:J4656" si="2363">H4618</f>
        <v>0</v>
      </c>
      <c r="I4656" s="159">
        <f t="shared" si="2363"/>
        <v>0</v>
      </c>
      <c r="J4656" s="159">
        <f t="shared" si="2363"/>
        <v>0</v>
      </c>
      <c r="K4656" s="160">
        <f t="shared" si="2342"/>
        <v>0</v>
      </c>
      <c r="L4656" s="149"/>
    </row>
    <row r="4657" spans="1:12" s="5" customFormat="1" ht="14.1" customHeight="1" x14ac:dyDescent="0.25">
      <c r="A4657" s="155">
        <v>12</v>
      </c>
      <c r="B4657" s="193">
        <f t="shared" ref="B4657:D4657" si="2364">B4619</f>
        <v>0</v>
      </c>
      <c r="C4657" s="193">
        <f t="shared" si="2364"/>
        <v>0</v>
      </c>
      <c r="D4657" s="286">
        <f t="shared" si="2364"/>
        <v>0</v>
      </c>
      <c r="E4657" s="310">
        <f t="shared" si="2344"/>
        <v>0</v>
      </c>
      <c r="F4657" s="156"/>
      <c r="G4657" s="157"/>
      <c r="H4657" s="158">
        <f t="shared" ref="H4657:J4657" si="2365">H4619</f>
        <v>0</v>
      </c>
      <c r="I4657" s="159">
        <f t="shared" si="2365"/>
        <v>0</v>
      </c>
      <c r="J4657" s="159">
        <f t="shared" si="2365"/>
        <v>0</v>
      </c>
      <c r="K4657" s="160">
        <f t="shared" si="2342"/>
        <v>0</v>
      </c>
      <c r="L4657" s="149"/>
    </row>
    <row r="4658" spans="1:12" s="5" customFormat="1" ht="14.1" customHeight="1" x14ac:dyDescent="0.25">
      <c r="A4658" s="155">
        <v>13</v>
      </c>
      <c r="B4658" s="193">
        <f t="shared" ref="B4658:D4658" si="2366">B4620</f>
        <v>0</v>
      </c>
      <c r="C4658" s="193">
        <f t="shared" si="2366"/>
        <v>0</v>
      </c>
      <c r="D4658" s="286">
        <f t="shared" si="2366"/>
        <v>0</v>
      </c>
      <c r="E4658" s="310">
        <f t="shared" si="2344"/>
        <v>0</v>
      </c>
      <c r="F4658" s="156"/>
      <c r="G4658" s="157"/>
      <c r="H4658" s="158">
        <f t="shared" ref="H4658:J4658" si="2367">H4620</f>
        <v>0</v>
      </c>
      <c r="I4658" s="159">
        <f t="shared" si="2367"/>
        <v>0</v>
      </c>
      <c r="J4658" s="159">
        <f t="shared" si="2367"/>
        <v>0</v>
      </c>
      <c r="K4658" s="160">
        <f t="shared" si="2342"/>
        <v>0</v>
      </c>
      <c r="L4658" s="149"/>
    </row>
    <row r="4659" spans="1:12" s="5" customFormat="1" ht="14.1" customHeight="1" x14ac:dyDescent="0.25">
      <c r="A4659" s="155">
        <v>14</v>
      </c>
      <c r="B4659" s="193">
        <f t="shared" ref="B4659:D4659" si="2368">B4621</f>
        <v>0</v>
      </c>
      <c r="C4659" s="193">
        <f t="shared" si="2368"/>
        <v>0</v>
      </c>
      <c r="D4659" s="286">
        <f t="shared" si="2368"/>
        <v>0</v>
      </c>
      <c r="E4659" s="310">
        <f t="shared" si="2344"/>
        <v>0</v>
      </c>
      <c r="F4659" s="156"/>
      <c r="G4659" s="157"/>
      <c r="H4659" s="158">
        <f t="shared" ref="H4659:J4659" si="2369">H4621</f>
        <v>0</v>
      </c>
      <c r="I4659" s="159">
        <f t="shared" si="2369"/>
        <v>0</v>
      </c>
      <c r="J4659" s="159">
        <f t="shared" si="2369"/>
        <v>0</v>
      </c>
      <c r="K4659" s="160">
        <f t="shared" si="2342"/>
        <v>0</v>
      </c>
      <c r="L4659" s="149"/>
    </row>
    <row r="4660" spans="1:12" s="5" customFormat="1" ht="14.1" customHeight="1" x14ac:dyDescent="0.25">
      <c r="A4660" s="155">
        <v>15</v>
      </c>
      <c r="B4660" s="193">
        <f t="shared" ref="B4660:D4660" si="2370">B4622</f>
        <v>0</v>
      </c>
      <c r="C4660" s="193">
        <f t="shared" si="2370"/>
        <v>0</v>
      </c>
      <c r="D4660" s="286">
        <f t="shared" si="2370"/>
        <v>0</v>
      </c>
      <c r="E4660" s="310">
        <f t="shared" si="2344"/>
        <v>0</v>
      </c>
      <c r="F4660" s="156"/>
      <c r="G4660" s="157"/>
      <c r="H4660" s="158">
        <f t="shared" ref="H4660:J4660" si="2371">H4622</f>
        <v>0</v>
      </c>
      <c r="I4660" s="159">
        <f t="shared" si="2371"/>
        <v>0</v>
      </c>
      <c r="J4660" s="159">
        <f t="shared" si="2371"/>
        <v>0</v>
      </c>
      <c r="K4660" s="160">
        <f t="shared" si="2342"/>
        <v>0</v>
      </c>
      <c r="L4660" s="149"/>
    </row>
    <row r="4661" spans="1:12" s="5" customFormat="1" ht="14.1" customHeight="1" x14ac:dyDescent="0.25">
      <c r="A4661" s="155">
        <v>16</v>
      </c>
      <c r="B4661" s="193">
        <f t="shared" ref="B4661:D4661" si="2372">B4623</f>
        <v>0</v>
      </c>
      <c r="C4661" s="193">
        <f t="shared" si="2372"/>
        <v>0</v>
      </c>
      <c r="D4661" s="286">
        <f t="shared" si="2372"/>
        <v>0</v>
      </c>
      <c r="E4661" s="310">
        <f t="shared" si="2344"/>
        <v>0</v>
      </c>
      <c r="F4661" s="156"/>
      <c r="G4661" s="157"/>
      <c r="H4661" s="158">
        <f t="shared" ref="H4661:J4661" si="2373">H4623</f>
        <v>0</v>
      </c>
      <c r="I4661" s="159">
        <f t="shared" si="2373"/>
        <v>0</v>
      </c>
      <c r="J4661" s="159">
        <f t="shared" si="2373"/>
        <v>0</v>
      </c>
      <c r="K4661" s="160">
        <f t="shared" si="2342"/>
        <v>0</v>
      </c>
      <c r="L4661" s="149"/>
    </row>
    <row r="4662" spans="1:12" s="5" customFormat="1" ht="9.9499999999999993" customHeight="1" x14ac:dyDescent="0.25">
      <c r="A4662" s="132"/>
      <c r="B4662" s="229"/>
      <c r="C4662" s="229"/>
      <c r="D4662" s="287"/>
      <c r="E4662" s="312"/>
      <c r="F4662" s="161"/>
      <c r="G4662" s="162"/>
      <c r="H4662" s="163"/>
      <c r="I4662" s="164"/>
      <c r="J4662" s="164"/>
      <c r="K4662" s="165"/>
      <c r="L4662" s="149"/>
    </row>
    <row r="4663" spans="1:12" s="5" customFormat="1" ht="5.0999999999999996" customHeight="1" x14ac:dyDescent="0.25">
      <c r="A4663" s="132"/>
      <c r="B4663" s="230"/>
      <c r="C4663" s="230"/>
      <c r="D4663" s="235"/>
      <c r="E4663" s="313"/>
      <c r="F4663" s="167"/>
      <c r="G4663" s="167"/>
      <c r="H4663" s="167"/>
      <c r="I4663" s="168"/>
      <c r="J4663" s="383"/>
      <c r="K4663" s="358"/>
      <c r="L4663" s="133"/>
    </row>
    <row r="4664" spans="1:12" s="5" customFormat="1" ht="16.5" customHeight="1" x14ac:dyDescent="0.3">
      <c r="A4664" s="132"/>
      <c r="B4664" s="231"/>
      <c r="C4664" s="231"/>
      <c r="D4664" s="267"/>
      <c r="E4664" s="309"/>
      <c r="F4664" s="133"/>
      <c r="G4664" s="133"/>
      <c r="H4664" s="133"/>
      <c r="I4664" s="169" t="s">
        <v>14</v>
      </c>
      <c r="J4664" s="384">
        <f>SUM(K4646:K4661)</f>
        <v>2164320</v>
      </c>
      <c r="K4664" s="385"/>
      <c r="L4664" s="149"/>
    </row>
    <row r="4665" spans="1:12" s="5" customFormat="1" ht="5.0999999999999996" customHeight="1" x14ac:dyDescent="0.3">
      <c r="A4665" s="132"/>
      <c r="B4665" s="231"/>
      <c r="C4665" s="231"/>
      <c r="D4665" s="267"/>
      <c r="E4665" s="309"/>
      <c r="F4665" s="133"/>
      <c r="G4665" s="133"/>
      <c r="H4665" s="133"/>
      <c r="I4665" s="170"/>
      <c r="J4665" s="386"/>
      <c r="K4665" s="386"/>
      <c r="L4665" s="133"/>
    </row>
    <row r="4666" spans="1:12" s="5" customFormat="1" ht="16.5" customHeight="1" x14ac:dyDescent="0.3">
      <c r="A4666" s="132"/>
      <c r="B4666" s="231"/>
      <c r="C4666" s="231"/>
      <c r="D4666" s="267"/>
      <c r="E4666" s="309"/>
      <c r="F4666" s="133"/>
      <c r="G4666" s="133"/>
      <c r="H4666" s="133"/>
      <c r="I4666" s="169" t="s">
        <v>15</v>
      </c>
      <c r="J4666" s="171">
        <f>J4628</f>
        <v>0</v>
      </c>
      <c r="K4666" s="172">
        <f>J4664*J4666</f>
        <v>0</v>
      </c>
      <c r="L4666" s="173"/>
    </row>
    <row r="4667" spans="1:12" s="5" customFormat="1" ht="5.0999999999999996" customHeight="1" x14ac:dyDescent="0.3">
      <c r="A4667" s="132"/>
      <c r="B4667" s="231"/>
      <c r="C4667" s="231"/>
      <c r="D4667" s="267"/>
      <c r="E4667" s="309"/>
      <c r="F4667" s="133"/>
      <c r="G4667" s="133"/>
      <c r="H4667" s="133"/>
      <c r="I4667" s="170"/>
      <c r="J4667" s="358"/>
      <c r="K4667" s="358"/>
      <c r="L4667" s="133"/>
    </row>
    <row r="4668" spans="1:12" s="5" customFormat="1" ht="16.5" customHeight="1" x14ac:dyDescent="0.3">
      <c r="A4668" s="132"/>
      <c r="B4668" s="232" t="s">
        <v>16</v>
      </c>
      <c r="C4668" s="232"/>
      <c r="D4668" s="267"/>
      <c r="E4668" s="309" t="s">
        <v>17</v>
      </c>
      <c r="F4668" s="133"/>
      <c r="G4668" s="133"/>
      <c r="H4668" s="133"/>
      <c r="I4668" s="169" t="s">
        <v>27</v>
      </c>
      <c r="J4668" s="356">
        <f>((J4664/1.11)+(K4666/1.11))*11%</f>
        <v>214482.16216216213</v>
      </c>
      <c r="K4668" s="357"/>
      <c r="L4668" s="174"/>
    </row>
    <row r="4669" spans="1:12" s="5" customFormat="1" ht="5.0999999999999996" customHeight="1" x14ac:dyDescent="0.3">
      <c r="A4669" s="132"/>
      <c r="B4669" s="231"/>
      <c r="C4669" s="231"/>
      <c r="D4669" s="267"/>
      <c r="E4669" s="309"/>
      <c r="F4669" s="133"/>
      <c r="G4669" s="133"/>
      <c r="H4669" s="133"/>
      <c r="I4669" s="170"/>
      <c r="J4669" s="358"/>
      <c r="K4669" s="358"/>
      <c r="L4669" s="133"/>
    </row>
    <row r="4670" spans="1:12" s="5" customFormat="1" ht="16.5" customHeight="1" x14ac:dyDescent="0.3">
      <c r="A4670" s="132"/>
      <c r="B4670" s="233"/>
      <c r="C4670" s="253"/>
      <c r="D4670" s="267"/>
      <c r="E4670" s="309"/>
      <c r="F4670" s="133"/>
      <c r="G4670" s="133"/>
      <c r="H4670" s="133"/>
      <c r="I4670" s="169" t="s">
        <v>18</v>
      </c>
      <c r="J4670" s="175"/>
      <c r="K4670" s="176">
        <f>J4664-K4666</f>
        <v>2164320</v>
      </c>
      <c r="L4670" s="174"/>
    </row>
    <row r="4671" spans="1:12" s="5" customFormat="1" ht="7.5" customHeight="1" x14ac:dyDescent="0.25">
      <c r="A4671" s="177"/>
      <c r="B4671" s="234"/>
      <c r="C4671" s="234"/>
      <c r="D4671" s="235"/>
      <c r="E4671" s="314"/>
      <c r="F4671" s="354"/>
      <c r="G4671" s="133"/>
      <c r="H4671" s="133"/>
      <c r="I4671" s="179"/>
      <c r="J4671" s="178"/>
      <c r="K4671" s="354"/>
      <c r="L4671" s="167"/>
    </row>
    <row r="4672" spans="1:12" s="5" customFormat="1" ht="13.5" customHeight="1" x14ac:dyDescent="0.25">
      <c r="A4672" s="132"/>
      <c r="B4672" s="235" t="s">
        <v>19</v>
      </c>
      <c r="C4672" s="234"/>
      <c r="D4672" s="235"/>
      <c r="E4672" s="309"/>
      <c r="F4672" s="133"/>
      <c r="G4672" s="133"/>
      <c r="H4672" s="184"/>
      <c r="I4672" s="185" t="s">
        <v>29</v>
      </c>
      <c r="J4672" s="359" t="str">
        <f>J4634</f>
        <v>NOVI / YO</v>
      </c>
      <c r="K4672" s="360"/>
      <c r="L4672" s="133"/>
    </row>
    <row r="4673" spans="1:12" s="5" customFormat="1" ht="13.5" customHeight="1" x14ac:dyDescent="0.25">
      <c r="A4673" s="177"/>
      <c r="B4673" s="236"/>
      <c r="C4673" s="254"/>
      <c r="D4673" s="235"/>
      <c r="E4673" s="309"/>
      <c r="F4673" s="133"/>
      <c r="G4673" s="133"/>
      <c r="H4673" s="184"/>
      <c r="I4673" s="186" t="s">
        <v>28</v>
      </c>
      <c r="J4673" s="359" t="str">
        <f>J4635</f>
        <v xml:space="preserve"> </v>
      </c>
      <c r="K4673" s="360"/>
      <c r="L4673" s="167"/>
    </row>
    <row r="4674" spans="1:12" s="5" customFormat="1" ht="7.5" customHeight="1" x14ac:dyDescent="0.25">
      <c r="A4674" s="177"/>
      <c r="B4674" s="236"/>
      <c r="C4674" s="254"/>
      <c r="D4674" s="235"/>
      <c r="E4674" s="309"/>
      <c r="F4674" s="133"/>
      <c r="G4674" s="133"/>
      <c r="H4674" s="184"/>
      <c r="I4674" s="186"/>
      <c r="J4674" s="190"/>
      <c r="K4674" s="190"/>
      <c r="L4674" s="167"/>
    </row>
  </sheetData>
  <mergeCells count="1599">
    <mergeCell ref="J4668:K4668"/>
    <mergeCell ref="J4669:K4669"/>
    <mergeCell ref="J4672:K4672"/>
    <mergeCell ref="J4673:K4673"/>
    <mergeCell ref="J4625:K4625"/>
    <mergeCell ref="J4626:K4626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663:K4663"/>
    <mergeCell ref="J4664:K4664"/>
    <mergeCell ref="J4665:K4665"/>
    <mergeCell ref="J4667:K4667"/>
    <mergeCell ref="H4562:K4563"/>
    <mergeCell ref="F4563:F4565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96:K4596"/>
    <mergeCell ref="J4597:K4597"/>
    <mergeCell ref="H4600:K4601"/>
    <mergeCell ref="F4601:F4603"/>
    <mergeCell ref="D4602:E4602"/>
    <mergeCell ref="H4602:K4602"/>
    <mergeCell ref="H4603:K4604"/>
    <mergeCell ref="H2852:K2853"/>
    <mergeCell ref="F2853:F2855"/>
    <mergeCell ref="D2854:E2854"/>
    <mergeCell ref="H2854:K2854"/>
    <mergeCell ref="H2855:K2856"/>
    <mergeCell ref="H1598:K1599"/>
    <mergeCell ref="F1599:F1601"/>
    <mergeCell ref="D1600:E1600"/>
    <mergeCell ref="H1600:K1600"/>
    <mergeCell ref="H1601:K1602"/>
    <mergeCell ref="J1623:K1623"/>
    <mergeCell ref="J1701:K1701"/>
    <mergeCell ref="J1703:K1703"/>
    <mergeCell ref="J1704:K1704"/>
    <mergeCell ref="J1737:K1737"/>
    <mergeCell ref="J1738:K1738"/>
    <mergeCell ref="J1739:K1739"/>
    <mergeCell ref="J1741:K1741"/>
    <mergeCell ref="J1784:K1784"/>
    <mergeCell ref="J1785:K1785"/>
    <mergeCell ref="H1788:K1789"/>
    <mergeCell ref="F1789:F1791"/>
    <mergeCell ref="D1790:E1790"/>
    <mergeCell ref="H1790:K1790"/>
    <mergeCell ref="H1791:K1792"/>
    <mergeCell ref="J2841:K2841"/>
    <mergeCell ref="J2843:K2843"/>
    <mergeCell ref="J2844:K2844"/>
    <mergeCell ref="J2845:K2845"/>
    <mergeCell ref="J2848:K2848"/>
    <mergeCell ref="J2849:K2849"/>
    <mergeCell ref="J2810:K2810"/>
    <mergeCell ref="H1294:K1295"/>
    <mergeCell ref="F1295:F1297"/>
    <mergeCell ref="D1296:E1296"/>
    <mergeCell ref="H1296:K1296"/>
    <mergeCell ref="H1297:K1298"/>
    <mergeCell ref="J1319:K1319"/>
    <mergeCell ref="J1329:K1329"/>
    <mergeCell ref="F1333:F1335"/>
    <mergeCell ref="D1334:E1334"/>
    <mergeCell ref="H1334:K1334"/>
    <mergeCell ref="H1335:K1336"/>
    <mergeCell ref="J1357:K1357"/>
    <mergeCell ref="J1358:K1358"/>
    <mergeCell ref="J1359:K1359"/>
    <mergeCell ref="J1361:K1361"/>
    <mergeCell ref="J1362:K1362"/>
    <mergeCell ref="J1363:K1363"/>
    <mergeCell ref="J1320:K1320"/>
    <mergeCell ref="J1321:K1321"/>
    <mergeCell ref="J1323:K1323"/>
    <mergeCell ref="J1324:K1324"/>
    <mergeCell ref="J1325:K1325"/>
    <mergeCell ref="J1328:K1328"/>
    <mergeCell ref="H1106:K1106"/>
    <mergeCell ref="J1286:K1286"/>
    <mergeCell ref="J1287:K1287"/>
    <mergeCell ref="J1290:K1290"/>
    <mergeCell ref="J1291:K1291"/>
    <mergeCell ref="F1181:F1183"/>
    <mergeCell ref="D1182:E1182"/>
    <mergeCell ref="H1182:K1182"/>
    <mergeCell ref="H1183:K1184"/>
    <mergeCell ref="J1205:K1205"/>
    <mergeCell ref="J1206:K1206"/>
    <mergeCell ref="J1207:K1207"/>
    <mergeCell ref="J1209:K1209"/>
    <mergeCell ref="J1210:K1210"/>
    <mergeCell ref="J1249:K1249"/>
    <mergeCell ref="J1252:K1252"/>
    <mergeCell ref="J1253:K1253"/>
    <mergeCell ref="H1256:K1257"/>
    <mergeCell ref="F1257:F1259"/>
    <mergeCell ref="H1258:K1258"/>
    <mergeCell ref="H1028:K1029"/>
    <mergeCell ref="J1177:K1177"/>
    <mergeCell ref="H1180:K1181"/>
    <mergeCell ref="J1211:K1211"/>
    <mergeCell ref="J1214:K1214"/>
    <mergeCell ref="J1215:K1215"/>
    <mergeCell ref="H1218:K1219"/>
    <mergeCell ref="F1219:F1221"/>
    <mergeCell ref="D1220:E1220"/>
    <mergeCell ref="H1220:K1220"/>
    <mergeCell ref="H1221:K1222"/>
    <mergeCell ref="J1282:K1282"/>
    <mergeCell ref="J1283:K1283"/>
    <mergeCell ref="J1285:K1285"/>
    <mergeCell ref="J1055:K1055"/>
    <mergeCell ref="J1057:K1057"/>
    <mergeCell ref="J1058:K1058"/>
    <mergeCell ref="J1059:K1059"/>
    <mergeCell ref="J1062:K1062"/>
    <mergeCell ref="J1091:K1091"/>
    <mergeCell ref="J1138:K1138"/>
    <mergeCell ref="H1142:K1143"/>
    <mergeCell ref="F1143:F1145"/>
    <mergeCell ref="D1144:E1144"/>
    <mergeCell ref="H1144:K1144"/>
    <mergeCell ref="H1145:K1146"/>
    <mergeCell ref="J1176:K1176"/>
    <mergeCell ref="J1139:K1139"/>
    <mergeCell ref="J1101:K1101"/>
    <mergeCell ref="H1104:K1105"/>
    <mergeCell ref="F1105:F1107"/>
    <mergeCell ref="D1106:E1106"/>
    <mergeCell ref="J948:K948"/>
    <mergeCell ref="J949:K949"/>
    <mergeCell ref="H952:K953"/>
    <mergeCell ref="F953:F955"/>
    <mergeCell ref="D954:E954"/>
    <mergeCell ref="H954:K954"/>
    <mergeCell ref="H955:K956"/>
    <mergeCell ref="H1107:K1108"/>
    <mergeCell ref="F1067:F1069"/>
    <mergeCell ref="D1068:E1068"/>
    <mergeCell ref="H1068:K1068"/>
    <mergeCell ref="H1069:K1070"/>
    <mergeCell ref="J977:K977"/>
    <mergeCell ref="J978:K978"/>
    <mergeCell ref="J979:K979"/>
    <mergeCell ref="J981:K981"/>
    <mergeCell ref="J982:K982"/>
    <mergeCell ref="J983:K983"/>
    <mergeCell ref="J986:K986"/>
    <mergeCell ref="J987:K987"/>
    <mergeCell ref="H990:K991"/>
    <mergeCell ref="F991:F993"/>
    <mergeCell ref="D992:E992"/>
    <mergeCell ref="H992:K992"/>
    <mergeCell ref="H993:K994"/>
    <mergeCell ref="J1015:K1015"/>
    <mergeCell ref="J1016:K1016"/>
    <mergeCell ref="J1017:K1017"/>
    <mergeCell ref="J1019:K1019"/>
    <mergeCell ref="J1021:K1021"/>
    <mergeCell ref="J1024:K1024"/>
    <mergeCell ref="J1025:K1025"/>
    <mergeCell ref="F877:F879"/>
    <mergeCell ref="D878:E878"/>
    <mergeCell ref="H878:K878"/>
    <mergeCell ref="H879:K880"/>
    <mergeCell ref="J901:K901"/>
    <mergeCell ref="J902:K902"/>
    <mergeCell ref="J903:K903"/>
    <mergeCell ref="J905:K905"/>
    <mergeCell ref="J906:K90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4441:K4441"/>
    <mergeCell ref="J4444:K4444"/>
    <mergeCell ref="J4445:K4445"/>
    <mergeCell ref="F4411:F4413"/>
    <mergeCell ref="D4412:E4412"/>
    <mergeCell ref="H4412:K4412"/>
    <mergeCell ref="H4413:K4414"/>
    <mergeCell ref="J4435:K4435"/>
    <mergeCell ref="J4436:K4436"/>
    <mergeCell ref="J4437:K4437"/>
    <mergeCell ref="J4439:K4439"/>
    <mergeCell ref="J4440:K4440"/>
    <mergeCell ref="J4397:K4397"/>
    <mergeCell ref="J4398:K4398"/>
    <mergeCell ref="J4399:K4399"/>
    <mergeCell ref="J4401:K4401"/>
    <mergeCell ref="J4402:K4402"/>
    <mergeCell ref="J4403:K4403"/>
    <mergeCell ref="J4406:K4406"/>
    <mergeCell ref="J4407:K4407"/>
    <mergeCell ref="H4410:K4411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D4374:E4374"/>
    <mergeCell ref="H4374:K4374"/>
    <mergeCell ref="H4375:K4376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J4360:K4360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327:K4327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F4297:F4299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83:K4283"/>
    <mergeCell ref="F4221:F4223"/>
    <mergeCell ref="D4222:E4222"/>
    <mergeCell ref="H4222:K4222"/>
    <mergeCell ref="H4223:K4224"/>
    <mergeCell ref="J4245:K4245"/>
    <mergeCell ref="J4246:K4246"/>
    <mergeCell ref="J4247:K4247"/>
    <mergeCell ref="J4249:K4249"/>
    <mergeCell ref="J4250:K4250"/>
    <mergeCell ref="J4207:K4207"/>
    <mergeCell ref="J4208:K4208"/>
    <mergeCell ref="J4209:K4209"/>
    <mergeCell ref="J4211:K4211"/>
    <mergeCell ref="J4212:K4212"/>
    <mergeCell ref="J4213:K4213"/>
    <mergeCell ref="J4216:K4216"/>
    <mergeCell ref="J4217:K4217"/>
    <mergeCell ref="H4220:K4221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D4184:E4184"/>
    <mergeCell ref="H4184:K4184"/>
    <mergeCell ref="H4185:K4186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J4170:K4170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137:K4137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F4107:F4109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93:K4093"/>
    <mergeCell ref="F4031:F4033"/>
    <mergeCell ref="D4032:E4032"/>
    <mergeCell ref="H4032:K4032"/>
    <mergeCell ref="H4033:K4034"/>
    <mergeCell ref="J4055:K4055"/>
    <mergeCell ref="J4056:K4056"/>
    <mergeCell ref="J4057:K4057"/>
    <mergeCell ref="J4059:K4059"/>
    <mergeCell ref="J4060:K4060"/>
    <mergeCell ref="J4017:K4017"/>
    <mergeCell ref="J4018:K4018"/>
    <mergeCell ref="J4019:K4019"/>
    <mergeCell ref="J4021:K4021"/>
    <mergeCell ref="J4022:K4022"/>
    <mergeCell ref="J4023:K4023"/>
    <mergeCell ref="J4026:K4026"/>
    <mergeCell ref="J4027:K4027"/>
    <mergeCell ref="H4030:K4031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D3994:E3994"/>
    <mergeCell ref="H3994:K3994"/>
    <mergeCell ref="H3995:K3996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J3980:K3980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47:K3947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F3917:F3919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903:K3903"/>
    <mergeCell ref="F3841:F3843"/>
    <mergeCell ref="D3842:E3842"/>
    <mergeCell ref="H3842:K3842"/>
    <mergeCell ref="H3843:K3844"/>
    <mergeCell ref="J3865:K3865"/>
    <mergeCell ref="J3866:K3866"/>
    <mergeCell ref="J3867:K3867"/>
    <mergeCell ref="J3869:K3869"/>
    <mergeCell ref="J3870:K3870"/>
    <mergeCell ref="J3827:K3827"/>
    <mergeCell ref="J3828:K3828"/>
    <mergeCell ref="J3829:K3829"/>
    <mergeCell ref="J3831:K3831"/>
    <mergeCell ref="J3832:K3832"/>
    <mergeCell ref="J3833:K3833"/>
    <mergeCell ref="J3836:K3836"/>
    <mergeCell ref="J3837:K3837"/>
    <mergeCell ref="H3840:K3841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D3804:E3804"/>
    <mergeCell ref="H3804:K3804"/>
    <mergeCell ref="H3805:K3806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J3790:K3790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57:K3757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F3727:F3729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713:K3713"/>
    <mergeCell ref="F3651:F3653"/>
    <mergeCell ref="D3652:E3652"/>
    <mergeCell ref="H3652:K3652"/>
    <mergeCell ref="H3653:K3654"/>
    <mergeCell ref="J3675:K3675"/>
    <mergeCell ref="J3676:K3676"/>
    <mergeCell ref="J3677:K3677"/>
    <mergeCell ref="J3679:K3679"/>
    <mergeCell ref="J3680:K3680"/>
    <mergeCell ref="J3637:K3637"/>
    <mergeCell ref="J3638:K3638"/>
    <mergeCell ref="J3639:K3639"/>
    <mergeCell ref="J3641:K3641"/>
    <mergeCell ref="J3642:K3642"/>
    <mergeCell ref="J3643:K3643"/>
    <mergeCell ref="J3646:K3646"/>
    <mergeCell ref="J3647:K3647"/>
    <mergeCell ref="H3650:K3651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D3614:E3614"/>
    <mergeCell ref="H3614:K3614"/>
    <mergeCell ref="H3615:K3616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J3600:K3600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67:K3567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F3537:F3539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523:K3523"/>
    <mergeCell ref="F3461:F3463"/>
    <mergeCell ref="D3462:E3462"/>
    <mergeCell ref="H3462:K3462"/>
    <mergeCell ref="H3463:K3464"/>
    <mergeCell ref="J3485:K3485"/>
    <mergeCell ref="J3486:K3486"/>
    <mergeCell ref="J3487:K3487"/>
    <mergeCell ref="J3489:K3489"/>
    <mergeCell ref="J3490:K3490"/>
    <mergeCell ref="J3447:K3447"/>
    <mergeCell ref="J3448:K3448"/>
    <mergeCell ref="J3449:K3449"/>
    <mergeCell ref="J3451:K3451"/>
    <mergeCell ref="J3452:K3452"/>
    <mergeCell ref="J3453:K3453"/>
    <mergeCell ref="J3456:K3456"/>
    <mergeCell ref="J3457:K3457"/>
    <mergeCell ref="H3460:K3461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D3424:E3424"/>
    <mergeCell ref="H3424:K3424"/>
    <mergeCell ref="H3425:K3426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J3410:K3410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77:K3377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F3347:F3349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333:K3333"/>
    <mergeCell ref="F3271:F3273"/>
    <mergeCell ref="D3272:E3272"/>
    <mergeCell ref="H3272:K3272"/>
    <mergeCell ref="H3273:K3274"/>
    <mergeCell ref="J3295:K3295"/>
    <mergeCell ref="J3296:K3296"/>
    <mergeCell ref="J3297:K3297"/>
    <mergeCell ref="J3299:K3299"/>
    <mergeCell ref="J3300:K3300"/>
    <mergeCell ref="J3257:K3257"/>
    <mergeCell ref="J3258:K3258"/>
    <mergeCell ref="J3259:K3259"/>
    <mergeCell ref="J3261:K3261"/>
    <mergeCell ref="J3262:K3262"/>
    <mergeCell ref="J3263:K3263"/>
    <mergeCell ref="J3266:K3266"/>
    <mergeCell ref="J3267:K3267"/>
    <mergeCell ref="H3270:K3271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D3234:E3234"/>
    <mergeCell ref="H3234:K3234"/>
    <mergeCell ref="H3235:K3236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J3220:K3220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87:K3187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F3157:F3159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143:K3143"/>
    <mergeCell ref="F3081:F3083"/>
    <mergeCell ref="D3082:E3082"/>
    <mergeCell ref="H3082:K3082"/>
    <mergeCell ref="H3083:K3084"/>
    <mergeCell ref="J3105:K3105"/>
    <mergeCell ref="J3106:K3106"/>
    <mergeCell ref="J3107:K3107"/>
    <mergeCell ref="J3109:K3109"/>
    <mergeCell ref="J3110:K3110"/>
    <mergeCell ref="J3067:K3067"/>
    <mergeCell ref="J3068:K3068"/>
    <mergeCell ref="J3069:K3069"/>
    <mergeCell ref="J3071:K3071"/>
    <mergeCell ref="J3072:K3072"/>
    <mergeCell ref="J3073:K3073"/>
    <mergeCell ref="J3076:K3076"/>
    <mergeCell ref="J3077:K3077"/>
    <mergeCell ref="H3080:K3081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D3044:E3044"/>
    <mergeCell ref="H3044:K3044"/>
    <mergeCell ref="H3045:K3046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J3030:K3030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97:K2997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F2967:F2969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953:K2953"/>
    <mergeCell ref="F2891:F2893"/>
    <mergeCell ref="D2892:E2892"/>
    <mergeCell ref="H2892:K2892"/>
    <mergeCell ref="H2893:K2894"/>
    <mergeCell ref="J2915:K2915"/>
    <mergeCell ref="J2916:K2916"/>
    <mergeCell ref="J2917:K2917"/>
    <mergeCell ref="J2919:K2919"/>
    <mergeCell ref="J2920:K2920"/>
    <mergeCell ref="J2877:K2877"/>
    <mergeCell ref="J2878:K2878"/>
    <mergeCell ref="J2879:K2879"/>
    <mergeCell ref="J2881:K2881"/>
    <mergeCell ref="J2882:K2882"/>
    <mergeCell ref="J2883:K2883"/>
    <mergeCell ref="J2886:K2886"/>
    <mergeCell ref="J2887:K2887"/>
    <mergeCell ref="H2890:K2891"/>
    <mergeCell ref="J2811:K2811"/>
    <mergeCell ref="H2814:K2815"/>
    <mergeCell ref="F2815:F2817"/>
    <mergeCell ref="D2816:E2816"/>
    <mergeCell ref="H2816:K2816"/>
    <mergeCell ref="H2817:K2818"/>
    <mergeCell ref="J2839:K2839"/>
    <mergeCell ref="J2840:K2840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807:K2807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F2777:F2779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763:K2763"/>
    <mergeCell ref="F2701:F2703"/>
    <mergeCell ref="D2702:E2702"/>
    <mergeCell ref="H2702:K2702"/>
    <mergeCell ref="H2703:K2704"/>
    <mergeCell ref="J2725:K2725"/>
    <mergeCell ref="J2726:K2726"/>
    <mergeCell ref="J2727:K2727"/>
    <mergeCell ref="J2729:K2729"/>
    <mergeCell ref="J2730:K2730"/>
    <mergeCell ref="J2687:K2687"/>
    <mergeCell ref="J2688:K2688"/>
    <mergeCell ref="J2689:K2689"/>
    <mergeCell ref="J2691:K2691"/>
    <mergeCell ref="J2692:K2692"/>
    <mergeCell ref="J2693:K2693"/>
    <mergeCell ref="J2696:K2696"/>
    <mergeCell ref="J2697:K2697"/>
    <mergeCell ref="H2700:K2701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D2664:E2664"/>
    <mergeCell ref="H2664:K2664"/>
    <mergeCell ref="H2665:K2666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J2650:K2650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617:K2617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F2587:F2589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73:K2573"/>
    <mergeCell ref="F2511:F2513"/>
    <mergeCell ref="D2512:E2512"/>
    <mergeCell ref="H2512:K2512"/>
    <mergeCell ref="H2513:K2514"/>
    <mergeCell ref="J2535:K2535"/>
    <mergeCell ref="J2536:K2536"/>
    <mergeCell ref="J2537:K2537"/>
    <mergeCell ref="J2539:K2539"/>
    <mergeCell ref="J2540:K2540"/>
    <mergeCell ref="J2497:K2497"/>
    <mergeCell ref="J2498:K2498"/>
    <mergeCell ref="J2499:K2499"/>
    <mergeCell ref="J2501:K2501"/>
    <mergeCell ref="J2502:K2502"/>
    <mergeCell ref="J2503:K2503"/>
    <mergeCell ref="J2506:K2506"/>
    <mergeCell ref="J2507:K2507"/>
    <mergeCell ref="H2510:K2511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D2474:E2474"/>
    <mergeCell ref="H2474:K2474"/>
    <mergeCell ref="H2475:K2476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J2460:K2460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427:K2427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F2397:F2399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83:K2383"/>
    <mergeCell ref="F2321:F2323"/>
    <mergeCell ref="D2322:E2322"/>
    <mergeCell ref="H2322:K2322"/>
    <mergeCell ref="H2323:K2324"/>
    <mergeCell ref="J2345:K2345"/>
    <mergeCell ref="J2346:K2346"/>
    <mergeCell ref="J2347:K2347"/>
    <mergeCell ref="J2349:K2349"/>
    <mergeCell ref="J2350:K2350"/>
    <mergeCell ref="J2307:K2307"/>
    <mergeCell ref="J2308:K2308"/>
    <mergeCell ref="J2309:K2309"/>
    <mergeCell ref="J2311:K2311"/>
    <mergeCell ref="J2312:K2312"/>
    <mergeCell ref="J2313:K2313"/>
    <mergeCell ref="J2316:K2316"/>
    <mergeCell ref="J2317:K2317"/>
    <mergeCell ref="H2320:K2321"/>
    <mergeCell ref="J2273:K2273"/>
    <mergeCell ref="J2274:K2274"/>
    <mergeCell ref="J2275:K2275"/>
    <mergeCell ref="J2278:K2278"/>
    <mergeCell ref="J2279:K2279"/>
    <mergeCell ref="H2282:K2283"/>
    <mergeCell ref="F2283:F2285"/>
    <mergeCell ref="D2284:E2284"/>
    <mergeCell ref="H2284:K2284"/>
    <mergeCell ref="H2285:K2286"/>
    <mergeCell ref="J2156:K2156"/>
    <mergeCell ref="J2160:K2160"/>
    <mergeCell ref="J2164:K2164"/>
    <mergeCell ref="J2165:K2165"/>
    <mergeCell ref="J2202:K2202"/>
    <mergeCell ref="J2203:K2203"/>
    <mergeCell ref="H2206:K2207"/>
    <mergeCell ref="F2207:F2209"/>
    <mergeCell ref="D2208:E2208"/>
    <mergeCell ref="H2208:K2208"/>
    <mergeCell ref="H2209:K2210"/>
    <mergeCell ref="J2269:K2269"/>
    <mergeCell ref="J2270:K2270"/>
    <mergeCell ref="J2271:K2271"/>
    <mergeCell ref="J2236:K2236"/>
    <mergeCell ref="J2237:K2237"/>
    <mergeCell ref="J2240:K2240"/>
    <mergeCell ref="J2241:K2241"/>
    <mergeCell ref="H2244:K2245"/>
    <mergeCell ref="F2245:F2247"/>
    <mergeCell ref="D2246:E2246"/>
    <mergeCell ref="H2246:K2246"/>
    <mergeCell ref="J2117:K2117"/>
    <mergeCell ref="J2118:K2118"/>
    <mergeCell ref="J2119:K2119"/>
    <mergeCell ref="H2130:K2131"/>
    <mergeCell ref="F2131:F2133"/>
    <mergeCell ref="D2132:E2132"/>
    <mergeCell ref="H2132:K2132"/>
    <mergeCell ref="H2133:K2134"/>
    <mergeCell ref="J2155:K2155"/>
    <mergeCell ref="J2079:K2079"/>
    <mergeCell ref="J2080:K2080"/>
    <mergeCell ref="J2081:K2081"/>
    <mergeCell ref="J2083:K2083"/>
    <mergeCell ref="J2084:K2084"/>
    <mergeCell ref="J2088:K2088"/>
    <mergeCell ref="H2092:K2093"/>
    <mergeCell ref="F2093:F2095"/>
    <mergeCell ref="D2094:E2094"/>
    <mergeCell ref="H2094:K2094"/>
    <mergeCell ref="H2095:K2096"/>
    <mergeCell ref="J1927:K1927"/>
    <mergeCell ref="J1928:K1928"/>
    <mergeCell ref="J1929:K1929"/>
    <mergeCell ref="J1931:K1931"/>
    <mergeCell ref="J1932:K1932"/>
    <mergeCell ref="J1933:K1933"/>
    <mergeCell ref="J2013:K2013"/>
    <mergeCell ref="D2018:E2018"/>
    <mergeCell ref="H1978:K1979"/>
    <mergeCell ref="F1979:F1981"/>
    <mergeCell ref="D1980:E1980"/>
    <mergeCell ref="H1980:K1980"/>
    <mergeCell ref="H1981:K1982"/>
    <mergeCell ref="J1965:K1965"/>
    <mergeCell ref="J1966:K1966"/>
    <mergeCell ref="J1967:K1967"/>
    <mergeCell ref="J1969:K1969"/>
    <mergeCell ref="J1970:K1970"/>
    <mergeCell ref="F1941:F1943"/>
    <mergeCell ref="D1942:E1942"/>
    <mergeCell ref="J2003:K2003"/>
    <mergeCell ref="J2004:K2004"/>
    <mergeCell ref="J2005:K2005"/>
    <mergeCell ref="J2007:K2007"/>
    <mergeCell ref="J2008:K2008"/>
    <mergeCell ref="J2009:K2009"/>
    <mergeCell ref="J2012:K2012"/>
    <mergeCell ref="H2016:K2017"/>
    <mergeCell ref="F2017:F2019"/>
    <mergeCell ref="H2018:K2018"/>
    <mergeCell ref="H2019:K2020"/>
    <mergeCell ref="J1894:K1894"/>
    <mergeCell ref="J1895:K1895"/>
    <mergeCell ref="J1898:K1898"/>
    <mergeCell ref="J1899:K1899"/>
    <mergeCell ref="H1902:K1903"/>
    <mergeCell ref="F1903:F1905"/>
    <mergeCell ref="J1857:K1857"/>
    <mergeCell ref="J1860:K1860"/>
    <mergeCell ref="J1861:K1861"/>
    <mergeCell ref="H1864:K1865"/>
    <mergeCell ref="F1865:F1867"/>
    <mergeCell ref="D1866:E1866"/>
    <mergeCell ref="H1866:K1866"/>
    <mergeCell ref="H1867:K1868"/>
    <mergeCell ref="J1889:K1889"/>
    <mergeCell ref="D1904:E1904"/>
    <mergeCell ref="H1904:K1904"/>
    <mergeCell ref="H1905:K1906"/>
    <mergeCell ref="F1827:F1829"/>
    <mergeCell ref="D1828:E1828"/>
    <mergeCell ref="H1828:K1828"/>
    <mergeCell ref="H1829:K1830"/>
    <mergeCell ref="J1851:K1851"/>
    <mergeCell ref="J1852:K1852"/>
    <mergeCell ref="J1853:K1853"/>
    <mergeCell ref="J1855:K1855"/>
    <mergeCell ref="J1856:K1856"/>
    <mergeCell ref="J1813:K1813"/>
    <mergeCell ref="J1814:K1814"/>
    <mergeCell ref="J1815:K1815"/>
    <mergeCell ref="J1817:K1817"/>
    <mergeCell ref="J1818:K1818"/>
    <mergeCell ref="J1819:K1819"/>
    <mergeCell ref="J1822:K1822"/>
    <mergeCell ref="J1823:K1823"/>
    <mergeCell ref="H1826:K1827"/>
    <mergeCell ref="D1752:E1752"/>
    <mergeCell ref="H1752:K1752"/>
    <mergeCell ref="H1753:K1754"/>
    <mergeCell ref="J1775:K1775"/>
    <mergeCell ref="J1776:K1776"/>
    <mergeCell ref="J1777:K1777"/>
    <mergeCell ref="J1779:K1779"/>
    <mergeCell ref="J1780:K1780"/>
    <mergeCell ref="J1781:K1781"/>
    <mergeCell ref="J1670:K1670"/>
    <mergeCell ref="J1671:K1671"/>
    <mergeCell ref="H1674:K1675"/>
    <mergeCell ref="F1675:F1677"/>
    <mergeCell ref="D1676:E1676"/>
    <mergeCell ref="H1676:K1676"/>
    <mergeCell ref="H1677:K1678"/>
    <mergeCell ref="J1699:K1699"/>
    <mergeCell ref="J1700:K1700"/>
    <mergeCell ref="J1705:K1705"/>
    <mergeCell ref="J1708:K1708"/>
    <mergeCell ref="J1709:K1709"/>
    <mergeCell ref="H1712:K1713"/>
    <mergeCell ref="F1713:F1715"/>
    <mergeCell ref="D1714:E1714"/>
    <mergeCell ref="H1714:K1714"/>
    <mergeCell ref="H1715:K1716"/>
    <mergeCell ref="J1743:K1743"/>
    <mergeCell ref="J1746:K1746"/>
    <mergeCell ref="J1747:K1747"/>
    <mergeCell ref="H1750:K1751"/>
    <mergeCell ref="F1751:F1753"/>
    <mergeCell ref="J1742:K1742"/>
    <mergeCell ref="F839:F841"/>
    <mergeCell ref="D840:E840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624:K1624"/>
    <mergeCell ref="J1625:K1625"/>
    <mergeCell ref="J1627:K1627"/>
    <mergeCell ref="J1628:K1628"/>
    <mergeCell ref="J1629:K1629"/>
    <mergeCell ref="J1632:K1632"/>
    <mergeCell ref="J1633:K1633"/>
    <mergeCell ref="H1636:K1637"/>
    <mergeCell ref="F1637:F1639"/>
    <mergeCell ref="D1562:E1562"/>
    <mergeCell ref="H1562:K1562"/>
    <mergeCell ref="H1563:K1564"/>
    <mergeCell ref="J1585:K1585"/>
    <mergeCell ref="J1586:K1586"/>
    <mergeCell ref="J1587:K1587"/>
    <mergeCell ref="J1589:K1589"/>
    <mergeCell ref="J864:K864"/>
    <mergeCell ref="J865:K865"/>
    <mergeCell ref="J867:K867"/>
    <mergeCell ref="J868:K868"/>
    <mergeCell ref="J869:K869"/>
    <mergeCell ref="D1448:E1448"/>
    <mergeCell ref="H1448:K1448"/>
    <mergeCell ref="H1449:K1450"/>
    <mergeCell ref="J1471:K1471"/>
    <mergeCell ref="J1472:K1472"/>
    <mergeCell ref="J1476:K1476"/>
    <mergeCell ref="J1480:K1480"/>
    <mergeCell ref="J1481:K1481"/>
    <mergeCell ref="J1518:K1518"/>
    <mergeCell ref="J1547:K1547"/>
    <mergeCell ref="J1510:K1510"/>
    <mergeCell ref="J1473:K1473"/>
    <mergeCell ref="J1475:K1475"/>
    <mergeCell ref="J1511:K1511"/>
    <mergeCell ref="J1513:K1513"/>
    <mergeCell ref="J1514:K1514"/>
    <mergeCell ref="J1515:K1515"/>
    <mergeCell ref="J1519:K1519"/>
    <mergeCell ref="H1522:K1523"/>
    <mergeCell ref="F1523:F1525"/>
    <mergeCell ref="D1524:E1524"/>
    <mergeCell ref="H1524:K1524"/>
    <mergeCell ref="D1486:E1486"/>
    <mergeCell ref="H1486:K1486"/>
    <mergeCell ref="H1487:K1488"/>
    <mergeCell ref="J1509:K1509"/>
    <mergeCell ref="H1525:K1526"/>
    <mergeCell ref="D308:E308"/>
    <mergeCell ref="H308:K308"/>
    <mergeCell ref="H309:K310"/>
    <mergeCell ref="J331:K331"/>
    <mergeCell ref="J332:K332"/>
    <mergeCell ref="J333:K333"/>
    <mergeCell ref="J335:K335"/>
    <mergeCell ref="J336:K336"/>
    <mergeCell ref="H458:K459"/>
    <mergeCell ref="F1029:F1031"/>
    <mergeCell ref="D1030:E1030"/>
    <mergeCell ref="H1030:K1030"/>
    <mergeCell ref="H1031:K1032"/>
    <mergeCell ref="J1053:K1053"/>
    <mergeCell ref="J1093:K1093"/>
    <mergeCell ref="J1095:K1095"/>
    <mergeCell ref="J1096:K10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764:E764"/>
    <mergeCell ref="D802:E802"/>
    <mergeCell ref="D688:E688"/>
    <mergeCell ref="D460:E460"/>
    <mergeCell ref="H460:K460"/>
    <mergeCell ref="H461:K462"/>
    <mergeCell ref="J483:K483"/>
    <mergeCell ref="J484:K484"/>
    <mergeCell ref="J485:K485"/>
    <mergeCell ref="D422:E422"/>
    <mergeCell ref="H422:K422"/>
    <mergeCell ref="H423:K424"/>
    <mergeCell ref="F345:F347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F421:F423"/>
    <mergeCell ref="F459:F461"/>
    <mergeCell ref="F193:F195"/>
    <mergeCell ref="D194:E194"/>
    <mergeCell ref="H194:K194"/>
    <mergeCell ref="H195:K196"/>
    <mergeCell ref="J217:K217"/>
    <mergeCell ref="J218:K218"/>
    <mergeCell ref="J219:K219"/>
    <mergeCell ref="J221:K221"/>
    <mergeCell ref="J222:K222"/>
    <mergeCell ref="D270:E270"/>
    <mergeCell ref="H270:K270"/>
    <mergeCell ref="H271:K272"/>
    <mergeCell ref="J293:K293"/>
    <mergeCell ref="J294:K294"/>
    <mergeCell ref="J295:K295"/>
    <mergeCell ref="J297:K297"/>
    <mergeCell ref="J298:K298"/>
    <mergeCell ref="F231:F233"/>
    <mergeCell ref="D232:E232"/>
    <mergeCell ref="H232:K232"/>
    <mergeCell ref="H233:K234"/>
    <mergeCell ref="J255:K255"/>
    <mergeCell ref="J256:K256"/>
    <mergeCell ref="J257:K257"/>
    <mergeCell ref="J259:K259"/>
    <mergeCell ref="J260:K260"/>
    <mergeCell ref="H230:K231"/>
    <mergeCell ref="J261:K261"/>
    <mergeCell ref="J264:K264"/>
    <mergeCell ref="J265:K265"/>
    <mergeCell ref="H268:K269"/>
    <mergeCell ref="J69:K69"/>
    <mergeCell ref="J70:K70"/>
    <mergeCell ref="J71:K71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F117:F119"/>
    <mergeCell ref="D118:E118"/>
    <mergeCell ref="H118:K118"/>
    <mergeCell ref="H119:K120"/>
    <mergeCell ref="J143:K143"/>
    <mergeCell ref="J147:K147"/>
    <mergeCell ref="J151:K151"/>
    <mergeCell ref="H78:K79"/>
    <mergeCell ref="F79:F8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H154:K155"/>
    <mergeCell ref="J185:K185"/>
    <mergeCell ref="J188:K188"/>
    <mergeCell ref="J141:K141"/>
    <mergeCell ref="J104:K104"/>
    <mergeCell ref="J145:K145"/>
    <mergeCell ref="J189:K189"/>
    <mergeCell ref="H192:K193"/>
    <mergeCell ref="J223:K223"/>
    <mergeCell ref="J226:K226"/>
    <mergeCell ref="J2231:K2231"/>
    <mergeCell ref="J2233:K2233"/>
    <mergeCell ref="J411:K411"/>
    <mergeCell ref="J412:K412"/>
    <mergeCell ref="J413:K413"/>
    <mergeCell ref="J416:K416"/>
    <mergeCell ref="J417:K417"/>
    <mergeCell ref="H534:K535"/>
    <mergeCell ref="J758:K758"/>
    <mergeCell ref="J751:K751"/>
    <mergeCell ref="J753:K753"/>
    <mergeCell ref="J749:K749"/>
    <mergeCell ref="J797:K797"/>
    <mergeCell ref="J1173:K1173"/>
    <mergeCell ref="H688:K688"/>
    <mergeCell ref="H689:K690"/>
    <mergeCell ref="J787:K787"/>
    <mergeCell ref="J788:K788"/>
    <mergeCell ref="J789:K789"/>
    <mergeCell ref="J791:K791"/>
    <mergeCell ref="J1890:K1890"/>
    <mergeCell ref="J1891:K1891"/>
    <mergeCell ref="J2235:K2235"/>
    <mergeCell ref="J2232:K2232"/>
    <mergeCell ref="J2121:K2121"/>
    <mergeCell ref="J2122:K2122"/>
    <mergeCell ref="J2123:K2123"/>
    <mergeCell ref="J2126:K2126"/>
    <mergeCell ref="J2127:K2127"/>
    <mergeCell ref="J2085:K2085"/>
    <mergeCell ref="J1936:K1936"/>
    <mergeCell ref="J1937:K1937"/>
    <mergeCell ref="H1940:K1941"/>
    <mergeCell ref="H1942:K1942"/>
    <mergeCell ref="H1943:K1944"/>
    <mergeCell ref="J341:K341"/>
    <mergeCell ref="H344:K345"/>
    <mergeCell ref="H385:K386"/>
    <mergeCell ref="J407:K407"/>
    <mergeCell ref="J408:K408"/>
    <mergeCell ref="J409:K409"/>
    <mergeCell ref="J1167:K1167"/>
    <mergeCell ref="J1168:K1168"/>
    <mergeCell ref="J1169:K1169"/>
    <mergeCell ref="J1171:K1171"/>
    <mergeCell ref="J1172:K1172"/>
    <mergeCell ref="H1332:K1333"/>
    <mergeCell ref="J1366:K1366"/>
    <mergeCell ref="H420:K421"/>
    <mergeCell ref="J559:K559"/>
    <mergeCell ref="J560:K560"/>
    <mergeCell ref="J561:K561"/>
    <mergeCell ref="J563:K563"/>
    <mergeCell ref="J1893:K1893"/>
    <mergeCell ref="H2247:K2248"/>
    <mergeCell ref="J2193:K2193"/>
    <mergeCell ref="J2194:K2194"/>
    <mergeCell ref="J2195:K2195"/>
    <mergeCell ref="J2197:K2197"/>
    <mergeCell ref="J2198:K2198"/>
    <mergeCell ref="J2199:K2199"/>
    <mergeCell ref="J2157:K2157"/>
    <mergeCell ref="J2159:K2159"/>
    <mergeCell ref="J2161:K2161"/>
    <mergeCell ref="H2168:K2169"/>
    <mergeCell ref="F2169:F2171"/>
    <mergeCell ref="D2170:E2170"/>
    <mergeCell ref="H2170:K2170"/>
    <mergeCell ref="H2171:K2172"/>
    <mergeCell ref="J1971:K1971"/>
    <mergeCell ref="J1974:K1974"/>
    <mergeCell ref="J1975:K1975"/>
    <mergeCell ref="J2041:K2041"/>
    <mergeCell ref="J2042:K2042"/>
    <mergeCell ref="J2043:K2043"/>
    <mergeCell ref="J2045:K2045"/>
    <mergeCell ref="J2046:K2046"/>
    <mergeCell ref="J2047:K2047"/>
    <mergeCell ref="H2054:K2055"/>
    <mergeCell ref="F2055:F2057"/>
    <mergeCell ref="D2056:E2056"/>
    <mergeCell ref="H2056:K2056"/>
    <mergeCell ref="H2057:K2058"/>
    <mergeCell ref="J2089:K2089"/>
    <mergeCell ref="J2050:K2050"/>
    <mergeCell ref="J2051:K2051"/>
    <mergeCell ref="J302:K302"/>
    <mergeCell ref="J303:K303"/>
    <mergeCell ref="H306:K307"/>
    <mergeCell ref="F269:F271"/>
    <mergeCell ref="J337:K337"/>
    <mergeCell ref="J340:K340"/>
    <mergeCell ref="F307:F309"/>
    <mergeCell ref="H382:K38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37:K37"/>
    <mergeCell ref="J36:K36"/>
    <mergeCell ref="J74:K74"/>
    <mergeCell ref="J75:K75"/>
    <mergeCell ref="J142:K142"/>
    <mergeCell ref="J146:K146"/>
    <mergeCell ref="J150:K150"/>
    <mergeCell ref="F801:F803"/>
    <mergeCell ref="J834:K834"/>
    <mergeCell ref="J675:K675"/>
    <mergeCell ref="J677:K677"/>
    <mergeCell ref="J750:K750"/>
    <mergeCell ref="J754:K754"/>
    <mergeCell ref="J755:K755"/>
    <mergeCell ref="H802:K802"/>
    <mergeCell ref="H803:K804"/>
    <mergeCell ref="J825:K825"/>
    <mergeCell ref="J826:K826"/>
    <mergeCell ref="J827:K827"/>
    <mergeCell ref="J829:K829"/>
    <mergeCell ref="J66:K66"/>
    <mergeCell ref="J67:K67"/>
    <mergeCell ref="D536:E536"/>
    <mergeCell ref="H536:K536"/>
    <mergeCell ref="H537:K538"/>
    <mergeCell ref="D346:E346"/>
    <mergeCell ref="F383:F385"/>
    <mergeCell ref="D384:E384"/>
    <mergeCell ref="H384:K38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227:K227"/>
    <mergeCell ref="J299:K299"/>
    <mergeCell ref="D498:E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J565:K565"/>
    <mergeCell ref="D650:E650"/>
    <mergeCell ref="H650:K650"/>
    <mergeCell ref="H651:K652"/>
    <mergeCell ref="J603:K603"/>
    <mergeCell ref="J607:K607"/>
    <mergeCell ref="J597:K597"/>
    <mergeCell ref="J598:K598"/>
    <mergeCell ref="J599:K599"/>
    <mergeCell ref="J601:K601"/>
    <mergeCell ref="F497:F499"/>
    <mergeCell ref="H498:K498"/>
    <mergeCell ref="F573:F575"/>
    <mergeCell ref="J564:K564"/>
    <mergeCell ref="F535:F537"/>
    <mergeCell ref="J602:K602"/>
    <mergeCell ref="J606:K606"/>
    <mergeCell ref="D574:E574"/>
    <mergeCell ref="J1395:K1395"/>
    <mergeCell ref="J792:K792"/>
    <mergeCell ref="J793:K793"/>
    <mergeCell ref="J796:K796"/>
    <mergeCell ref="J1129:K1129"/>
    <mergeCell ref="J1130:K1130"/>
    <mergeCell ref="J1131:K1131"/>
    <mergeCell ref="J1133:K1133"/>
    <mergeCell ref="J1134:K1134"/>
    <mergeCell ref="J1135:K1135"/>
    <mergeCell ref="J759:K759"/>
    <mergeCell ref="H762:K763"/>
    <mergeCell ref="H574:K574"/>
    <mergeCell ref="H575:K576"/>
    <mergeCell ref="J720:K720"/>
    <mergeCell ref="J721:K721"/>
    <mergeCell ref="H724:K725"/>
    <mergeCell ref="J1367:K1367"/>
    <mergeCell ref="J1244:K1244"/>
    <mergeCell ref="J1245:K1245"/>
    <mergeCell ref="J1247:K1247"/>
    <mergeCell ref="J1248:K1248"/>
    <mergeCell ref="J1100:K1100"/>
    <mergeCell ref="J713:K713"/>
    <mergeCell ref="H800:K801"/>
    <mergeCell ref="J872:K872"/>
    <mergeCell ref="J873:K873"/>
    <mergeCell ref="H876:K877"/>
    <mergeCell ref="J939:K939"/>
    <mergeCell ref="J940:K940"/>
    <mergeCell ref="J944:K944"/>
    <mergeCell ref="J945:K945"/>
    <mergeCell ref="F725:F727"/>
    <mergeCell ref="J835:K835"/>
    <mergeCell ref="H838:K839"/>
    <mergeCell ref="F687:F689"/>
    <mergeCell ref="F763:F765"/>
    <mergeCell ref="H764:K764"/>
    <mergeCell ref="H765:K766"/>
    <mergeCell ref="J941:K941"/>
    <mergeCell ref="J943:K943"/>
    <mergeCell ref="J1020:K1020"/>
    <mergeCell ref="J1054:K1054"/>
    <mergeCell ref="D1410:E1410"/>
    <mergeCell ref="H1410:K1410"/>
    <mergeCell ref="H1411:K1412"/>
    <mergeCell ref="J1401:K1401"/>
    <mergeCell ref="H1370:K1371"/>
    <mergeCell ref="F1371:F1373"/>
    <mergeCell ref="D1372:E1372"/>
    <mergeCell ref="H1372:K1372"/>
    <mergeCell ref="H1373:K1374"/>
    <mergeCell ref="J1092:K1092"/>
    <mergeCell ref="J1063:K1063"/>
    <mergeCell ref="H1066:K1067"/>
    <mergeCell ref="J830:K830"/>
    <mergeCell ref="J831:K831"/>
    <mergeCell ref="H1259:K1260"/>
    <mergeCell ref="J1281:K1281"/>
    <mergeCell ref="D1258:E1258"/>
    <mergeCell ref="J1243:K1243"/>
    <mergeCell ref="J1097:K1097"/>
    <mergeCell ref="H840:K840"/>
    <mergeCell ref="H841:K842"/>
    <mergeCell ref="J1396:K1396"/>
    <mergeCell ref="J1397:K1397"/>
    <mergeCell ref="J1399:K1399"/>
    <mergeCell ref="J1400:K1400"/>
    <mergeCell ref="J863:K863"/>
    <mergeCell ref="J487:K487"/>
    <mergeCell ref="J488:K488"/>
    <mergeCell ref="J489:K489"/>
    <mergeCell ref="J492:K492"/>
    <mergeCell ref="J493:K493"/>
    <mergeCell ref="H496:K497"/>
    <mergeCell ref="J717:K717"/>
    <mergeCell ref="J568:K568"/>
    <mergeCell ref="J569:K569"/>
    <mergeCell ref="H610:K611"/>
    <mergeCell ref="J673:K673"/>
    <mergeCell ref="J674:K674"/>
    <mergeCell ref="J678:K678"/>
    <mergeCell ref="J682:K682"/>
    <mergeCell ref="J683:K683"/>
    <mergeCell ref="J679:K679"/>
    <mergeCell ref="H686:K687"/>
    <mergeCell ref="J639:K639"/>
    <mergeCell ref="J640:K640"/>
    <mergeCell ref="J641:K641"/>
    <mergeCell ref="J711:K711"/>
    <mergeCell ref="J712:K712"/>
    <mergeCell ref="J715:K715"/>
    <mergeCell ref="J716:K716"/>
    <mergeCell ref="J644:K644"/>
    <mergeCell ref="J645:K645"/>
    <mergeCell ref="H572:K573"/>
    <mergeCell ref="J1404:K1404"/>
    <mergeCell ref="H1408:K1409"/>
    <mergeCell ref="J1590:K1590"/>
    <mergeCell ref="J1591:K1591"/>
    <mergeCell ref="J1594:K1594"/>
    <mergeCell ref="J1595:K1595"/>
    <mergeCell ref="H1446:K1447"/>
    <mergeCell ref="F1447:F1449"/>
    <mergeCell ref="J1477:K1477"/>
    <mergeCell ref="H1484:K1485"/>
    <mergeCell ref="F1485:F1487"/>
    <mergeCell ref="J1548:K1548"/>
    <mergeCell ref="J1552:K1552"/>
    <mergeCell ref="J1553:K1553"/>
    <mergeCell ref="J1556:K1556"/>
    <mergeCell ref="J1557:K1557"/>
    <mergeCell ref="H1560:K1561"/>
    <mergeCell ref="F1561:F1563"/>
    <mergeCell ref="J1438:K1438"/>
    <mergeCell ref="J1439:K1439"/>
    <mergeCell ref="J1442:K1442"/>
    <mergeCell ref="J1443:K1443"/>
    <mergeCell ref="J1437:K1437"/>
    <mergeCell ref="J1433:K1433"/>
    <mergeCell ref="J1434:K1434"/>
    <mergeCell ref="J1435:K1435"/>
    <mergeCell ref="J1405:K1405"/>
    <mergeCell ref="J1549:K1549"/>
    <mergeCell ref="F1409:F1411"/>
    <mergeCell ref="J1551:K1551"/>
    <mergeCell ref="H4448:K4449"/>
    <mergeCell ref="F4449:F4451"/>
    <mergeCell ref="D4450:E4450"/>
    <mergeCell ref="H4450:K4450"/>
    <mergeCell ref="H4451:K4452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F4487:F4489"/>
    <mergeCell ref="D4488:E4488"/>
    <mergeCell ref="H4488:K4488"/>
    <mergeCell ref="H4489:K4490"/>
    <mergeCell ref="J4554:K4554"/>
    <mergeCell ref="J4555:K4555"/>
    <mergeCell ref="J4558:K4558"/>
    <mergeCell ref="J4559:K4559"/>
    <mergeCell ref="J4511:K4511"/>
    <mergeCell ref="J4512:K4512"/>
    <mergeCell ref="J4513:K4513"/>
    <mergeCell ref="J4515:K4515"/>
    <mergeCell ref="J4516:K4516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J4550:K4550"/>
    <mergeCell ref="J4551:K4551"/>
    <mergeCell ref="J4553:K4553"/>
  </mergeCells>
  <conditionalFormatting sqref="E4344">
    <cfRule type="duplicateValues" dxfId="5" priority="6"/>
  </conditionalFormatting>
  <conditionalFormatting sqref="E4345">
    <cfRule type="duplicateValues" dxfId="4" priority="5"/>
  </conditionalFormatting>
  <conditionalFormatting sqref="E4458">
    <cfRule type="duplicateValues" dxfId="3" priority="4"/>
  </conditionalFormatting>
  <conditionalFormatting sqref="E4459">
    <cfRule type="duplicateValues" dxfId="2" priority="3"/>
  </conditionalFormatting>
  <conditionalFormatting sqref="E4573">
    <cfRule type="duplicateValues" dxfId="0" priority="1"/>
  </conditionalFormatting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90"/>
  <sheetViews>
    <sheetView tabSelected="1" topLeftCell="A865" workbookViewId="0">
      <selection activeCell="J890" sqref="J890"/>
    </sheetView>
  </sheetViews>
  <sheetFormatPr defaultRowHeight="15" x14ac:dyDescent="0.25"/>
  <cols>
    <col min="1" max="1" width="3.7109375" style="59" customWidth="1"/>
    <col min="2" max="2" width="18.28515625" style="332" customWidth="1"/>
    <col min="3" max="3" width="51.5703125" style="332" bestFit="1" customWidth="1"/>
    <col min="4" max="4" width="15.7109375" style="332" customWidth="1"/>
    <col min="5" max="5" width="13.28515625" style="332" customWidth="1"/>
    <col min="6" max="6" width="5.7109375" style="59" customWidth="1"/>
    <col min="7" max="8" width="13.28515625" style="59" customWidth="1"/>
    <col min="9" max="9" width="15.7109375" style="59" customWidth="1"/>
    <col min="10" max="10" width="13.28515625" style="59" customWidth="1"/>
    <col min="11" max="16384" width="9.140625" style="59"/>
  </cols>
  <sheetData>
    <row r="1" spans="1:10" s="49" customFormat="1" ht="12.75" x14ac:dyDescent="0.25">
      <c r="A1" s="61" t="s">
        <v>1</v>
      </c>
      <c r="B1" s="334">
        <f>Invoice!E2</f>
        <v>22090001</v>
      </c>
      <c r="C1" s="328"/>
      <c r="D1" s="335"/>
      <c r="E1" s="335"/>
      <c r="F1" s="62"/>
      <c r="G1" s="63"/>
      <c r="H1" s="64"/>
      <c r="I1" s="64"/>
      <c r="J1" s="65"/>
    </row>
    <row r="2" spans="1:10" s="49" customFormat="1" ht="12.75" x14ac:dyDescent="0.25">
      <c r="A2" s="66">
        <v>1</v>
      </c>
      <c r="B2" s="329" t="s">
        <v>20</v>
      </c>
      <c r="C2" s="329" t="s">
        <v>21</v>
      </c>
      <c r="D2" s="336" t="s">
        <v>22</v>
      </c>
      <c r="E2" s="336" t="s">
        <v>23</v>
      </c>
      <c r="F2" s="53"/>
      <c r="G2" s="54" t="s">
        <v>24</v>
      </c>
      <c r="H2" s="55" t="s">
        <v>25</v>
      </c>
      <c r="I2" s="55" t="s">
        <v>26</v>
      </c>
      <c r="J2" s="67"/>
    </row>
    <row r="3" spans="1:10" s="49" customFormat="1" ht="12.75" x14ac:dyDescent="0.25">
      <c r="A3" s="66"/>
      <c r="B3" s="327">
        <f>Invoice!B10</f>
        <v>20</v>
      </c>
      <c r="C3" s="326" t="str">
        <f>Invoice!E10</f>
        <v>CUTTER 18 MM KENKO L-500 (BESAR)</v>
      </c>
      <c r="D3" s="337">
        <f>Invoice!H10</f>
        <v>147600</v>
      </c>
      <c r="E3" s="338">
        <f>D3*B3</f>
        <v>2952000</v>
      </c>
      <c r="F3" s="50"/>
      <c r="G3" s="51">
        <f>E3/1.11</f>
        <v>2659459.4594594594</v>
      </c>
      <c r="H3" s="52">
        <f>G3*11%</f>
        <v>292540.54054054053</v>
      </c>
      <c r="I3" s="52">
        <f>G3/B3</f>
        <v>132972.97297297296</v>
      </c>
      <c r="J3" s="68">
        <f>H3/B3</f>
        <v>14627.027027027027</v>
      </c>
    </row>
    <row r="4" spans="1:10" s="49" customFormat="1" x14ac:dyDescent="0.25">
      <c r="A4" s="66"/>
      <c r="B4" s="327"/>
      <c r="C4" s="327"/>
      <c r="D4" s="338"/>
      <c r="E4" s="338">
        <f>(E3*Invoice!I10)+((E3-(E3*Invoice!I10))*Invoice!J10)</f>
        <v>398520</v>
      </c>
      <c r="F4" s="50"/>
      <c r="G4" s="57">
        <f>E4/1.11</f>
        <v>359027.02702702698</v>
      </c>
      <c r="H4" s="58">
        <f>G4*11%</f>
        <v>39492.972972972966</v>
      </c>
      <c r="I4" s="58">
        <f>G4/B3</f>
        <v>17951.35135135135</v>
      </c>
      <c r="J4" s="69">
        <f>H4/B3</f>
        <v>1974.6486486486483</v>
      </c>
    </row>
    <row r="5" spans="1:10" s="49" customFormat="1" ht="12.75" x14ac:dyDescent="0.25">
      <c r="A5" s="66"/>
      <c r="B5" s="327"/>
      <c r="C5" s="327"/>
      <c r="D5" s="338" t="s">
        <v>23</v>
      </c>
      <c r="E5" s="338">
        <f>E3-E4</f>
        <v>2553480</v>
      </c>
      <c r="F5" s="50"/>
      <c r="G5" s="51">
        <f>G3-G4</f>
        <v>2300432.4324324327</v>
      </c>
      <c r="H5" s="51">
        <f>H3-H4</f>
        <v>253047.56756756757</v>
      </c>
      <c r="I5" s="51">
        <f>I3-I4</f>
        <v>115021.62162162161</v>
      </c>
      <c r="J5" s="70">
        <f>J3-J4</f>
        <v>12652.378378378378</v>
      </c>
    </row>
    <row r="6" spans="1:10" s="49" customFormat="1" ht="12.75" x14ac:dyDescent="0.25">
      <c r="A6" s="66"/>
      <c r="B6" s="327"/>
      <c r="C6" s="327"/>
      <c r="D6" s="338"/>
      <c r="E6" s="338"/>
      <c r="F6" s="50"/>
      <c r="G6" s="51"/>
      <c r="H6" s="52">
        <f>G5+H5</f>
        <v>2553480</v>
      </c>
      <c r="I6" s="52"/>
      <c r="J6" s="68"/>
    </row>
    <row r="7" spans="1:10" s="49" customFormat="1" ht="12.75" x14ac:dyDescent="0.25">
      <c r="A7" s="66"/>
      <c r="B7" s="327"/>
      <c r="C7" s="327"/>
      <c r="D7" s="338"/>
      <c r="E7" s="338"/>
      <c r="F7" s="50"/>
      <c r="G7" s="51"/>
      <c r="H7" s="52"/>
      <c r="I7" s="52"/>
      <c r="J7" s="68"/>
    </row>
    <row r="8" spans="1:10" s="49" customFormat="1" ht="12.75" x14ac:dyDescent="0.25">
      <c r="A8" s="71"/>
      <c r="B8" s="339"/>
      <c r="C8" s="330"/>
      <c r="D8" s="340"/>
      <c r="E8" s="340"/>
      <c r="F8" s="72"/>
      <c r="G8" s="73">
        <f>G5</f>
        <v>2300432.4324324327</v>
      </c>
      <c r="H8" s="74">
        <f>H5</f>
        <v>253047.56756756757</v>
      </c>
      <c r="I8" s="74"/>
      <c r="J8" s="75">
        <f>H6</f>
        <v>2553480</v>
      </c>
    </row>
    <row r="9" spans="1:10" s="49" customFormat="1" ht="12.75" x14ac:dyDescent="0.25">
      <c r="B9" s="331"/>
      <c r="C9" s="327"/>
      <c r="D9" s="338"/>
      <c r="E9" s="338"/>
      <c r="F9" s="50"/>
      <c r="G9" s="51"/>
      <c r="H9" s="52"/>
      <c r="I9" s="52"/>
      <c r="J9" s="52"/>
    </row>
    <row r="10" spans="1:10" s="49" customFormat="1" ht="12.75" x14ac:dyDescent="0.25">
      <c r="A10" s="61" t="s">
        <v>1</v>
      </c>
      <c r="B10" s="334">
        <f>Invoice!E116</f>
        <v>22090002</v>
      </c>
      <c r="C10" s="328"/>
      <c r="D10" s="335"/>
      <c r="E10" s="335"/>
      <c r="F10" s="62"/>
      <c r="G10" s="63"/>
      <c r="H10" s="64"/>
      <c r="I10" s="64"/>
      <c r="J10" s="65"/>
    </row>
    <row r="11" spans="1:10" s="49" customFormat="1" ht="12.75" x14ac:dyDescent="0.25">
      <c r="A11" s="66">
        <v>1</v>
      </c>
      <c r="B11" s="329" t="s">
        <v>20</v>
      </c>
      <c r="C11" s="329" t="s">
        <v>21</v>
      </c>
      <c r="D11" s="336" t="s">
        <v>22</v>
      </c>
      <c r="E11" s="336" t="s">
        <v>23</v>
      </c>
      <c r="F11" s="53"/>
      <c r="G11" s="54" t="s">
        <v>24</v>
      </c>
      <c r="H11" s="55" t="s">
        <v>25</v>
      </c>
      <c r="I11" s="55" t="s">
        <v>26</v>
      </c>
      <c r="J11" s="67"/>
    </row>
    <row r="12" spans="1:10" s="49" customFormat="1" ht="12.75" x14ac:dyDescent="0.25">
      <c r="A12" s="66"/>
      <c r="B12" s="327">
        <f>Invoice!B124</f>
        <v>144</v>
      </c>
      <c r="C12" s="327" t="str">
        <f>Invoice!E124</f>
        <v>GEL PEN KENKO HI-TECH-H 0.28 MM HITAM</v>
      </c>
      <c r="D12" s="327">
        <f>Invoice!H124</f>
        <v>39000</v>
      </c>
      <c r="E12" s="338">
        <f>D12*B12</f>
        <v>5616000</v>
      </c>
      <c r="F12" s="50"/>
      <c r="G12" s="51">
        <f>E12/1.11</f>
        <v>5059459.4594594594</v>
      </c>
      <c r="H12" s="52">
        <f>G12*11%</f>
        <v>556540.54054054059</v>
      </c>
      <c r="I12" s="52">
        <f>G12/B12</f>
        <v>35135.135135135133</v>
      </c>
      <c r="J12" s="68">
        <f>H12/B12</f>
        <v>3864.864864864865</v>
      </c>
    </row>
    <row r="13" spans="1:10" s="49" customFormat="1" x14ac:dyDescent="0.25">
      <c r="A13" s="66"/>
      <c r="B13" s="327"/>
      <c r="C13" s="327"/>
      <c r="D13" s="338"/>
      <c r="E13" s="338">
        <f>(E12*Invoice!I124)+((E12-(E12*Invoice!I124))*Invoice!J124)</f>
        <v>730080</v>
      </c>
      <c r="F13" s="50"/>
      <c r="G13" s="57">
        <f>E13/1.11</f>
        <v>657729.7297297297</v>
      </c>
      <c r="H13" s="58">
        <f>G13*11%</f>
        <v>72350.270270270266</v>
      </c>
      <c r="I13" s="58">
        <f>G13/B12</f>
        <v>4567.5675675675675</v>
      </c>
      <c r="J13" s="69">
        <f>H13/B12</f>
        <v>502.43243243243239</v>
      </c>
    </row>
    <row r="14" spans="1:10" s="49" customFormat="1" ht="12.75" x14ac:dyDescent="0.25">
      <c r="A14" s="66"/>
      <c r="B14" s="327"/>
      <c r="C14" s="327"/>
      <c r="D14" s="338" t="s">
        <v>23</v>
      </c>
      <c r="E14" s="338">
        <f>E12-E13</f>
        <v>4885920</v>
      </c>
      <c r="F14" s="50"/>
      <c r="G14" s="51">
        <f>G12-G13</f>
        <v>4401729.7297297297</v>
      </c>
      <c r="H14" s="51">
        <f>H12-H13</f>
        <v>484190.2702702703</v>
      </c>
      <c r="I14" s="51">
        <f>I12-I13</f>
        <v>30567.567567567567</v>
      </c>
      <c r="J14" s="70">
        <f>J12-J13</f>
        <v>3362.4324324324325</v>
      </c>
    </row>
    <row r="15" spans="1:10" s="49" customFormat="1" ht="12.75" x14ac:dyDescent="0.25">
      <c r="A15" s="66"/>
      <c r="B15" s="327"/>
      <c r="C15" s="327"/>
      <c r="D15" s="338"/>
      <c r="E15" s="338"/>
      <c r="F15" s="50"/>
      <c r="G15" s="51"/>
      <c r="H15" s="52">
        <f>G14+H14</f>
        <v>4885920</v>
      </c>
      <c r="I15" s="52"/>
      <c r="J15" s="68"/>
    </row>
    <row r="16" spans="1:10" s="49" customFormat="1" ht="12.75" x14ac:dyDescent="0.25">
      <c r="A16" s="66"/>
      <c r="B16" s="331"/>
      <c r="C16" s="331"/>
      <c r="D16" s="338"/>
      <c r="E16" s="338"/>
      <c r="F16" s="50"/>
      <c r="G16" s="51"/>
      <c r="H16" s="52"/>
      <c r="I16" s="52"/>
      <c r="J16" s="68"/>
    </row>
    <row r="17" spans="1:10" s="49" customFormat="1" ht="12.75" x14ac:dyDescent="0.25">
      <c r="A17" s="66">
        <v>2</v>
      </c>
      <c r="B17" s="329" t="s">
        <v>20</v>
      </c>
      <c r="C17" s="329" t="s">
        <v>21</v>
      </c>
      <c r="D17" s="336" t="s">
        <v>22</v>
      </c>
      <c r="E17" s="336" t="s">
        <v>23</v>
      </c>
      <c r="F17" s="53"/>
      <c r="G17" s="54" t="s">
        <v>24</v>
      </c>
      <c r="H17" s="55" t="s">
        <v>25</v>
      </c>
      <c r="I17" s="55" t="s">
        <v>26</v>
      </c>
      <c r="J17" s="67"/>
    </row>
    <row r="18" spans="1:10" s="49" customFormat="1" ht="12.75" x14ac:dyDescent="0.25">
      <c r="A18" s="66"/>
      <c r="B18" s="327">
        <f>Invoice!B125</f>
        <v>5</v>
      </c>
      <c r="C18" s="327" t="str">
        <f>Invoice!E125</f>
        <v>PUNCH KENKO NO. 30</v>
      </c>
      <c r="D18" s="327">
        <f>Invoice!H125</f>
        <v>156000</v>
      </c>
      <c r="E18" s="338">
        <f>D18*B18</f>
        <v>780000</v>
      </c>
      <c r="F18" s="50"/>
      <c r="G18" s="51">
        <f>E18/1.11</f>
        <v>702702.70270270261</v>
      </c>
      <c r="H18" s="52">
        <f>G18*11%</f>
        <v>77297.297297297293</v>
      </c>
      <c r="I18" s="52">
        <f>G18/B18</f>
        <v>140540.54054054053</v>
      </c>
      <c r="J18" s="68">
        <f>H18/B18</f>
        <v>15459.459459459458</v>
      </c>
    </row>
    <row r="19" spans="1:10" s="49" customFormat="1" x14ac:dyDescent="0.25">
      <c r="A19" s="66"/>
      <c r="B19" s="327"/>
      <c r="C19" s="327"/>
      <c r="D19" s="338"/>
      <c r="E19" s="338">
        <f>(E18*Invoice!I125)+((E18-(E18*Invoice!I125))*Invoice!J125)</f>
        <v>101400</v>
      </c>
      <c r="F19" s="50"/>
      <c r="G19" s="57">
        <f>E19/1.11</f>
        <v>91351.351351351346</v>
      </c>
      <c r="H19" s="58">
        <f>G19*11%</f>
        <v>10048.648648648648</v>
      </c>
      <c r="I19" s="58">
        <f>G19/B18</f>
        <v>18270.27027027027</v>
      </c>
      <c r="J19" s="69">
        <f>H19/B18</f>
        <v>2009.7297297297296</v>
      </c>
    </row>
    <row r="20" spans="1:10" s="49" customFormat="1" ht="12.75" x14ac:dyDescent="0.25">
      <c r="A20" s="66"/>
      <c r="B20" s="327"/>
      <c r="C20" s="327"/>
      <c r="D20" s="338" t="s">
        <v>23</v>
      </c>
      <c r="E20" s="338">
        <f>E18-E19</f>
        <v>678600</v>
      </c>
      <c r="F20" s="50"/>
      <c r="G20" s="51">
        <f>G18-G19</f>
        <v>611351.35135135124</v>
      </c>
      <c r="H20" s="51">
        <f>H18-H19</f>
        <v>67248.648648648639</v>
      </c>
      <c r="I20" s="51">
        <f>I18-I19</f>
        <v>122270.27027027027</v>
      </c>
      <c r="J20" s="70">
        <f>J18-J19</f>
        <v>13449.729729729728</v>
      </c>
    </row>
    <row r="21" spans="1:10" s="49" customFormat="1" ht="12.75" x14ac:dyDescent="0.25">
      <c r="A21" s="66"/>
      <c r="B21" s="327"/>
      <c r="C21" s="327"/>
      <c r="D21" s="338"/>
      <c r="E21" s="338"/>
      <c r="F21" s="50"/>
      <c r="G21" s="51"/>
      <c r="H21" s="52">
        <f>G20+H20</f>
        <v>678599.99999999988</v>
      </c>
      <c r="I21" s="52"/>
      <c r="J21" s="68"/>
    </row>
    <row r="22" spans="1:10" s="49" customFormat="1" ht="12.75" x14ac:dyDescent="0.25">
      <c r="A22" s="66"/>
      <c r="B22" s="331"/>
      <c r="C22" s="331"/>
      <c r="D22" s="338"/>
      <c r="E22" s="338"/>
      <c r="F22" s="50"/>
      <c r="G22" s="51"/>
      <c r="H22" s="52"/>
      <c r="I22" s="52"/>
      <c r="J22" s="68"/>
    </row>
    <row r="23" spans="1:10" s="49" customFormat="1" ht="12.75" x14ac:dyDescent="0.25">
      <c r="A23" s="66">
        <v>3</v>
      </c>
      <c r="B23" s="329" t="s">
        <v>20</v>
      </c>
      <c r="C23" s="329" t="s">
        <v>21</v>
      </c>
      <c r="D23" s="336" t="s">
        <v>22</v>
      </c>
      <c r="E23" s="336" t="s">
        <v>23</v>
      </c>
      <c r="F23" s="53"/>
      <c r="G23" s="54" t="s">
        <v>24</v>
      </c>
      <c r="H23" s="55" t="s">
        <v>25</v>
      </c>
      <c r="I23" s="55" t="s">
        <v>26</v>
      </c>
      <c r="J23" s="67"/>
    </row>
    <row r="24" spans="1:10" s="49" customFormat="1" ht="12.75" x14ac:dyDescent="0.25">
      <c r="A24" s="66"/>
      <c r="B24" s="327">
        <f>Invoice!B126</f>
        <v>20</v>
      </c>
      <c r="C24" s="327" t="str">
        <f>Invoice!E126</f>
        <v>LEM CAIR 50 ML KENKO LG-50</v>
      </c>
      <c r="D24" s="327">
        <f>Invoice!H126</f>
        <v>25200</v>
      </c>
      <c r="E24" s="338">
        <f>D24*B24</f>
        <v>504000</v>
      </c>
      <c r="F24" s="50"/>
      <c r="G24" s="51">
        <f>E24/1.11</f>
        <v>454054.05405405402</v>
      </c>
      <c r="H24" s="52">
        <f>G24*11%</f>
        <v>49945.945945945939</v>
      </c>
      <c r="I24" s="52">
        <f>G24/B24</f>
        <v>22702.7027027027</v>
      </c>
      <c r="J24" s="68">
        <f>H24/B24</f>
        <v>2497.2972972972971</v>
      </c>
    </row>
    <row r="25" spans="1:10" s="49" customFormat="1" x14ac:dyDescent="0.25">
      <c r="A25" s="66"/>
      <c r="B25" s="327"/>
      <c r="C25" s="327"/>
      <c r="D25" s="338"/>
      <c r="E25" s="338">
        <f>(E24*Invoice!I126)+((E24-(E24*Invoice!I126))*Invoice!J126)</f>
        <v>65520</v>
      </c>
      <c r="F25" s="50"/>
      <c r="G25" s="57">
        <f>E25/1.11</f>
        <v>59027.027027027019</v>
      </c>
      <c r="H25" s="58">
        <f>G25*11%</f>
        <v>6492.9729729729725</v>
      </c>
      <c r="I25" s="58">
        <f>G25/B24</f>
        <v>2951.3513513513508</v>
      </c>
      <c r="J25" s="69">
        <f>H25/B24</f>
        <v>324.64864864864865</v>
      </c>
    </row>
    <row r="26" spans="1:10" s="49" customFormat="1" ht="12.75" x14ac:dyDescent="0.25">
      <c r="A26" s="66"/>
      <c r="B26" s="327"/>
      <c r="C26" s="327"/>
      <c r="D26" s="338" t="s">
        <v>23</v>
      </c>
      <c r="E26" s="338">
        <f>E24-E25</f>
        <v>438480</v>
      </c>
      <c r="F26" s="50"/>
      <c r="G26" s="51">
        <f>G24-G25</f>
        <v>395027.02702702698</v>
      </c>
      <c r="H26" s="51">
        <f>H24-H25</f>
        <v>43452.972972972966</v>
      </c>
      <c r="I26" s="51">
        <f>I24-I25</f>
        <v>19751.35135135135</v>
      </c>
      <c r="J26" s="70">
        <f>J24-J25</f>
        <v>2172.6486486486483</v>
      </c>
    </row>
    <row r="27" spans="1:10" s="49" customFormat="1" ht="12.75" x14ac:dyDescent="0.25">
      <c r="A27" s="66"/>
      <c r="B27" s="327"/>
      <c r="C27" s="327"/>
      <c r="D27" s="338"/>
      <c r="E27" s="338"/>
      <c r="F27" s="50"/>
      <c r="G27" s="51"/>
      <c r="H27" s="52">
        <f>G26+H26</f>
        <v>438479.99999999994</v>
      </c>
      <c r="I27" s="52"/>
      <c r="J27" s="68"/>
    </row>
    <row r="28" spans="1:10" s="49" customFormat="1" ht="12.75" x14ac:dyDescent="0.25">
      <c r="A28" s="66"/>
      <c r="B28" s="331"/>
      <c r="C28" s="331"/>
      <c r="D28" s="338"/>
      <c r="E28" s="338"/>
      <c r="F28" s="50"/>
      <c r="G28" s="51"/>
      <c r="H28" s="52"/>
      <c r="I28" s="52"/>
      <c r="J28" s="68"/>
    </row>
    <row r="29" spans="1:10" s="49" customFormat="1" ht="12.75" x14ac:dyDescent="0.25">
      <c r="A29" s="66">
        <v>4</v>
      </c>
      <c r="B29" s="329" t="s">
        <v>20</v>
      </c>
      <c r="C29" s="329" t="s">
        <v>21</v>
      </c>
      <c r="D29" s="336" t="s">
        <v>22</v>
      </c>
      <c r="E29" s="336" t="s">
        <v>23</v>
      </c>
      <c r="F29" s="53"/>
      <c r="G29" s="54" t="s">
        <v>24</v>
      </c>
      <c r="H29" s="55" t="s">
        <v>25</v>
      </c>
      <c r="I29" s="55" t="s">
        <v>26</v>
      </c>
      <c r="J29" s="67"/>
    </row>
    <row r="30" spans="1:10" s="49" customFormat="1" ht="12.75" x14ac:dyDescent="0.25">
      <c r="A30" s="66"/>
      <c r="B30" s="327">
        <f>Invoice!B127</f>
        <v>24</v>
      </c>
      <c r="C30" s="327" t="str">
        <f>Invoice!E127</f>
        <v>LEM LIQUID (CAIR) JOYKO GL-50</v>
      </c>
      <c r="D30" s="327">
        <f>Invoice!H127</f>
        <v>30000</v>
      </c>
      <c r="E30" s="338">
        <f>D30*B30</f>
        <v>720000</v>
      </c>
      <c r="F30" s="50"/>
      <c r="G30" s="51">
        <f>E30/1.11</f>
        <v>648648.64864864864</v>
      </c>
      <c r="H30" s="52">
        <f>G30*11%</f>
        <v>71351.351351351346</v>
      </c>
      <c r="I30" s="52">
        <f>G30/B30</f>
        <v>27027.027027027027</v>
      </c>
      <c r="J30" s="68">
        <f>H30/B30</f>
        <v>2972.9729729729729</v>
      </c>
    </row>
    <row r="31" spans="1:10" s="49" customFormat="1" x14ac:dyDescent="0.25">
      <c r="A31" s="66"/>
      <c r="B31" s="327"/>
      <c r="C31" s="327"/>
      <c r="D31" s="338"/>
      <c r="E31" s="338">
        <f>(E30*Invoice!I127)+((E30-(E30*Invoice!I127))*Invoice!J127)</f>
        <v>93600</v>
      </c>
      <c r="F31" s="50"/>
      <c r="G31" s="57">
        <f>E31/1.11</f>
        <v>84324.32432432432</v>
      </c>
      <c r="H31" s="58">
        <f>G31*11%</f>
        <v>9275.6756756756749</v>
      </c>
      <c r="I31" s="58">
        <f>G31/B30</f>
        <v>3513.5135135135133</v>
      </c>
      <c r="J31" s="69">
        <f>H31/B30</f>
        <v>386.48648648648646</v>
      </c>
    </row>
    <row r="32" spans="1:10" s="49" customFormat="1" ht="12.75" x14ac:dyDescent="0.25">
      <c r="A32" s="66"/>
      <c r="B32" s="327"/>
      <c r="C32" s="327"/>
      <c r="D32" s="338" t="s">
        <v>23</v>
      </c>
      <c r="E32" s="338">
        <f>E30-E31</f>
        <v>626400</v>
      </c>
      <c r="F32" s="50"/>
      <c r="G32" s="51">
        <f>G30-G31</f>
        <v>564324.32432432426</v>
      </c>
      <c r="H32" s="51">
        <f>H30-H31</f>
        <v>62075.675675675673</v>
      </c>
      <c r="I32" s="51">
        <f>I30-I31</f>
        <v>23513.513513513513</v>
      </c>
      <c r="J32" s="70">
        <f>J30-J31</f>
        <v>2586.4864864864867</v>
      </c>
    </row>
    <row r="33" spans="1:10" s="49" customFormat="1" ht="12.75" x14ac:dyDescent="0.25">
      <c r="A33" s="66"/>
      <c r="B33" s="327"/>
      <c r="C33" s="327"/>
      <c r="D33" s="338"/>
      <c r="E33" s="338"/>
      <c r="F33" s="50"/>
      <c r="G33" s="51"/>
      <c r="H33" s="52">
        <f>G32+H32</f>
        <v>626399.99999999988</v>
      </c>
      <c r="I33" s="52"/>
      <c r="J33" s="68"/>
    </row>
    <row r="34" spans="1:10" s="49" customFormat="1" ht="12.75" x14ac:dyDescent="0.25">
      <c r="A34" s="66"/>
      <c r="B34" s="331"/>
      <c r="C34" s="331"/>
      <c r="D34" s="338"/>
      <c r="E34" s="338"/>
      <c r="F34" s="50"/>
      <c r="G34" s="51"/>
      <c r="H34" s="52"/>
      <c r="I34" s="52"/>
      <c r="J34" s="68"/>
    </row>
    <row r="35" spans="1:10" s="49" customFormat="1" ht="12.75" x14ac:dyDescent="0.25">
      <c r="A35" s="66">
        <v>5</v>
      </c>
      <c r="B35" s="329" t="s">
        <v>20</v>
      </c>
      <c r="C35" s="329" t="s">
        <v>21</v>
      </c>
      <c r="D35" s="336" t="s">
        <v>22</v>
      </c>
      <c r="E35" s="336" t="s">
        <v>23</v>
      </c>
      <c r="F35" s="53"/>
      <c r="G35" s="54" t="s">
        <v>24</v>
      </c>
      <c r="H35" s="55" t="s">
        <v>25</v>
      </c>
      <c r="I35" s="55" t="s">
        <v>26</v>
      </c>
      <c r="J35" s="67"/>
    </row>
    <row r="36" spans="1:10" s="49" customFormat="1" ht="12.75" x14ac:dyDescent="0.25">
      <c r="A36" s="66"/>
      <c r="B36" s="327">
        <f>Invoice!B128</f>
        <v>144</v>
      </c>
      <c r="C36" s="327" t="str">
        <f>Invoice!E128</f>
        <v>CRAYON / OIL PASTEL PUTAR JOYKO TWCR-12MINI (PENDEK)</v>
      </c>
      <c r="D36" s="327">
        <f>Invoice!H128</f>
        <v>18000</v>
      </c>
      <c r="E36" s="338">
        <f>D36*B36</f>
        <v>2592000</v>
      </c>
      <c r="F36" s="50"/>
      <c r="G36" s="51">
        <f>E36/1.11</f>
        <v>2335135.1351351351</v>
      </c>
      <c r="H36" s="52">
        <f>G36*11%</f>
        <v>256864.86486486488</v>
      </c>
      <c r="I36" s="52">
        <f>G36/B36</f>
        <v>16216.216216216217</v>
      </c>
      <c r="J36" s="68">
        <f>H36/B36</f>
        <v>1783.783783783784</v>
      </c>
    </row>
    <row r="37" spans="1:10" s="49" customFormat="1" x14ac:dyDescent="0.25">
      <c r="A37" s="66"/>
      <c r="B37" s="327"/>
      <c r="C37" s="327"/>
      <c r="D37" s="338"/>
      <c r="E37" s="338">
        <f>(E36*Invoice!I128)+((E36-(E36*Invoice!I128))*Invoice!J128)</f>
        <v>336960</v>
      </c>
      <c r="F37" s="50"/>
      <c r="G37" s="57">
        <f>E37/1.11</f>
        <v>303567.56756756752</v>
      </c>
      <c r="H37" s="58">
        <f>G37*11%</f>
        <v>33392.432432432426</v>
      </c>
      <c r="I37" s="58">
        <f>G37/B36</f>
        <v>2108.1081081081079</v>
      </c>
      <c r="J37" s="69">
        <f>H37/B36</f>
        <v>231.89189189189185</v>
      </c>
    </row>
    <row r="38" spans="1:10" s="49" customFormat="1" ht="12.75" x14ac:dyDescent="0.25">
      <c r="A38" s="66"/>
      <c r="B38" s="327"/>
      <c r="C38" s="327"/>
      <c r="D38" s="338" t="s">
        <v>23</v>
      </c>
      <c r="E38" s="338">
        <f>E36-E37</f>
        <v>2255040</v>
      </c>
      <c r="F38" s="50"/>
      <c r="G38" s="51">
        <f>G36-G37</f>
        <v>2031567.5675675676</v>
      </c>
      <c r="H38" s="51">
        <f>H36-H37</f>
        <v>223472.43243243246</v>
      </c>
      <c r="I38" s="51">
        <f>I36-I37</f>
        <v>14108.108108108108</v>
      </c>
      <c r="J38" s="70">
        <f>J36-J37</f>
        <v>1551.8918918918921</v>
      </c>
    </row>
    <row r="39" spans="1:10" s="49" customFormat="1" ht="12.75" x14ac:dyDescent="0.25">
      <c r="A39" s="66"/>
      <c r="B39" s="327"/>
      <c r="C39" s="327"/>
      <c r="D39" s="338"/>
      <c r="E39" s="338"/>
      <c r="F39" s="50"/>
      <c r="G39" s="51"/>
      <c r="H39" s="52">
        <f>G38+H38</f>
        <v>2255040</v>
      </c>
      <c r="I39" s="52"/>
      <c r="J39" s="68"/>
    </row>
    <row r="40" spans="1:10" s="49" customFormat="1" ht="12.75" x14ac:dyDescent="0.25">
      <c r="A40" s="66"/>
      <c r="B40" s="327"/>
      <c r="C40" s="327"/>
      <c r="D40" s="338"/>
      <c r="E40" s="338"/>
      <c r="F40" s="50"/>
      <c r="G40" s="51"/>
      <c r="H40" s="52"/>
      <c r="I40" s="52"/>
      <c r="J40" s="68"/>
    </row>
    <row r="41" spans="1:10" s="49" customFormat="1" ht="12.75" x14ac:dyDescent="0.25">
      <c r="A41" s="71"/>
      <c r="B41" s="339"/>
      <c r="C41" s="330"/>
      <c r="D41" s="340"/>
      <c r="E41" s="340"/>
      <c r="F41" s="72"/>
      <c r="G41" s="73">
        <f>G14+G20+G26+G32+G38</f>
        <v>8003999.9999999991</v>
      </c>
      <c r="H41" s="74">
        <f>H14+H20+H26+H32+H38</f>
        <v>880440</v>
      </c>
      <c r="I41" s="74"/>
      <c r="J41" s="75">
        <f>H15+H21+H27+H33+H39</f>
        <v>8884440</v>
      </c>
    </row>
    <row r="42" spans="1:10" s="49" customFormat="1" ht="12.75" x14ac:dyDescent="0.25">
      <c r="B42" s="327"/>
      <c r="C42" s="327"/>
      <c r="D42" s="338"/>
      <c r="E42" s="338"/>
      <c r="F42" s="50"/>
      <c r="G42" s="51"/>
      <c r="H42" s="52"/>
      <c r="I42" s="52"/>
      <c r="J42" s="52"/>
    </row>
    <row r="43" spans="1:10" s="49" customFormat="1" ht="12.75" x14ac:dyDescent="0.25">
      <c r="A43" s="61" t="s">
        <v>1</v>
      </c>
      <c r="B43" s="334">
        <f>Invoice!E230</f>
        <v>22090003</v>
      </c>
      <c r="C43" s="328"/>
      <c r="D43" s="335"/>
      <c r="E43" s="335"/>
      <c r="F43" s="62"/>
      <c r="G43" s="63"/>
      <c r="H43" s="64"/>
      <c r="I43" s="64"/>
      <c r="J43" s="65"/>
    </row>
    <row r="44" spans="1:10" s="49" customFormat="1" ht="12.75" x14ac:dyDescent="0.25">
      <c r="A44" s="66">
        <v>1</v>
      </c>
      <c r="B44" s="329" t="s">
        <v>20</v>
      </c>
      <c r="C44" s="329" t="s">
        <v>21</v>
      </c>
      <c r="D44" s="336" t="s">
        <v>22</v>
      </c>
      <c r="E44" s="336" t="s">
        <v>23</v>
      </c>
      <c r="F44" s="53"/>
      <c r="G44" s="54" t="s">
        <v>24</v>
      </c>
      <c r="H44" s="55" t="s">
        <v>25</v>
      </c>
      <c r="I44" s="55" t="s">
        <v>26</v>
      </c>
      <c r="J44" s="67"/>
    </row>
    <row r="45" spans="1:10" s="49" customFormat="1" ht="12.75" x14ac:dyDescent="0.25">
      <c r="A45" s="66"/>
      <c r="B45" s="327">
        <f>Invoice!B238</f>
        <v>216</v>
      </c>
      <c r="C45" s="327" t="str">
        <f>Invoice!E238</f>
        <v>BINDER NOTE JOYKO B5 (CAMPUS/CLASSIC)</v>
      </c>
      <c r="D45" s="327">
        <f>Invoice!H238</f>
        <v>20700</v>
      </c>
      <c r="E45" s="338">
        <f>D45*B45</f>
        <v>4471200</v>
      </c>
      <c r="F45" s="50"/>
      <c r="G45" s="51">
        <f>E45/1.11</f>
        <v>4028108.1081081079</v>
      </c>
      <c r="H45" s="52">
        <f>G45*11%</f>
        <v>443091.89189189189</v>
      </c>
      <c r="I45" s="52">
        <f>G45/B45</f>
        <v>18648.648648648646</v>
      </c>
      <c r="J45" s="68">
        <f>H45/B45</f>
        <v>2051.3513513513512</v>
      </c>
    </row>
    <row r="46" spans="1:10" s="49" customFormat="1" x14ac:dyDescent="0.25">
      <c r="A46" s="66"/>
      <c r="B46" s="327"/>
      <c r="C46" s="327"/>
      <c r="D46" s="338"/>
      <c r="E46" s="338">
        <f>(E45*Invoice!I238)+((E45-(E45*Invoice!I238))*Invoice!J238)</f>
        <v>558900</v>
      </c>
      <c r="F46" s="50"/>
      <c r="G46" s="57">
        <f>E46/1.11</f>
        <v>503513.51351351349</v>
      </c>
      <c r="H46" s="58">
        <f>G46*11%</f>
        <v>55386.486486486487</v>
      </c>
      <c r="I46" s="58">
        <f>G46/B45</f>
        <v>2331.0810810810808</v>
      </c>
      <c r="J46" s="69">
        <f>H46/B45</f>
        <v>256.41891891891891</v>
      </c>
    </row>
    <row r="47" spans="1:10" s="49" customFormat="1" ht="12.75" x14ac:dyDescent="0.25">
      <c r="A47" s="66"/>
      <c r="B47" s="327"/>
      <c r="C47" s="327"/>
      <c r="D47" s="338" t="s">
        <v>23</v>
      </c>
      <c r="E47" s="338">
        <f>E45-E46</f>
        <v>3912300</v>
      </c>
      <c r="F47" s="50"/>
      <c r="G47" s="51">
        <f>G45-G46</f>
        <v>3524594.5945945946</v>
      </c>
      <c r="H47" s="51">
        <f>H45-H46</f>
        <v>387705.40540540538</v>
      </c>
      <c r="I47" s="51">
        <f>I45-I46</f>
        <v>16317.567567567567</v>
      </c>
      <c r="J47" s="70">
        <f>J45-J46</f>
        <v>1794.9324324324323</v>
      </c>
    </row>
    <row r="48" spans="1:10" s="49" customFormat="1" ht="12.75" x14ac:dyDescent="0.25">
      <c r="A48" s="66"/>
      <c r="B48" s="327"/>
      <c r="C48" s="327"/>
      <c r="D48" s="338"/>
      <c r="E48" s="338"/>
      <c r="F48" s="50"/>
      <c r="G48" s="51"/>
      <c r="H48" s="52">
        <f>G47+H47</f>
        <v>3912300</v>
      </c>
      <c r="I48" s="52"/>
      <c r="J48" s="68"/>
    </row>
    <row r="49" spans="1:10" s="49" customFormat="1" ht="12.75" x14ac:dyDescent="0.25">
      <c r="A49" s="66"/>
      <c r="B49" s="331"/>
      <c r="C49" s="327"/>
      <c r="D49" s="338"/>
      <c r="E49" s="338"/>
      <c r="F49" s="50"/>
      <c r="G49" s="51"/>
      <c r="H49" s="52"/>
      <c r="I49" s="52"/>
      <c r="J49" s="68"/>
    </row>
    <row r="50" spans="1:10" s="49" customFormat="1" ht="12.75" x14ac:dyDescent="0.25">
      <c r="A50" s="66">
        <v>2</v>
      </c>
      <c r="B50" s="329" t="s">
        <v>20</v>
      </c>
      <c r="C50" s="329" t="s">
        <v>21</v>
      </c>
      <c r="D50" s="336" t="s">
        <v>22</v>
      </c>
      <c r="E50" s="336" t="s">
        <v>23</v>
      </c>
      <c r="F50" s="53"/>
      <c r="G50" s="54" t="s">
        <v>24</v>
      </c>
      <c r="H50" s="55" t="s">
        <v>25</v>
      </c>
      <c r="I50" s="55" t="s">
        <v>26</v>
      </c>
      <c r="J50" s="67"/>
    </row>
    <row r="51" spans="1:10" s="49" customFormat="1" ht="12.75" x14ac:dyDescent="0.25">
      <c r="A51" s="66"/>
      <c r="B51" s="327">
        <f>Invoice!B239</f>
        <v>120</v>
      </c>
      <c r="C51" s="327" t="str">
        <f>Invoice!E239</f>
        <v>TAPE CUTTER JOYKO TD-102</v>
      </c>
      <c r="D51" s="327">
        <f>Invoice!H239</f>
        <v>10600</v>
      </c>
      <c r="E51" s="338">
        <f>D51*B51</f>
        <v>1272000</v>
      </c>
      <c r="F51" s="50"/>
      <c r="G51" s="51">
        <f>E51/1.11</f>
        <v>1145945.9459459458</v>
      </c>
      <c r="H51" s="52">
        <f>G51*11%</f>
        <v>126054.05405405404</v>
      </c>
      <c r="I51" s="52">
        <f>G51/B51</f>
        <v>9549.5495495495488</v>
      </c>
      <c r="J51" s="68">
        <f>H51/B51</f>
        <v>1050.4504504504503</v>
      </c>
    </row>
    <row r="52" spans="1:10" s="49" customFormat="1" x14ac:dyDescent="0.25">
      <c r="A52" s="66"/>
      <c r="B52" s="327"/>
      <c r="C52" s="327"/>
      <c r="D52" s="338"/>
      <c r="E52" s="338">
        <f>(E51*Invoice!I239)+((E51-(E51*Invoice!I239))*Invoice!J239)</f>
        <v>159000</v>
      </c>
      <c r="F52" s="50"/>
      <c r="G52" s="57">
        <f>E52/1.11</f>
        <v>143243.24324324323</v>
      </c>
      <c r="H52" s="58">
        <f>G52*11%</f>
        <v>15756.756756756755</v>
      </c>
      <c r="I52" s="58">
        <f>G52/B51</f>
        <v>1193.6936936936936</v>
      </c>
      <c r="J52" s="69">
        <f>H52/B51</f>
        <v>131.30630630630628</v>
      </c>
    </row>
    <row r="53" spans="1:10" s="49" customFormat="1" ht="12.75" x14ac:dyDescent="0.25">
      <c r="A53" s="66"/>
      <c r="B53" s="327"/>
      <c r="C53" s="327"/>
      <c r="D53" s="338" t="s">
        <v>23</v>
      </c>
      <c r="E53" s="338">
        <f>E51-E52</f>
        <v>1113000</v>
      </c>
      <c r="F53" s="50"/>
      <c r="G53" s="51">
        <f>G51-G52</f>
        <v>1002702.7027027026</v>
      </c>
      <c r="H53" s="51">
        <f>H51-H52</f>
        <v>110297.29729729728</v>
      </c>
      <c r="I53" s="51">
        <f>I51-I52</f>
        <v>8355.8558558558543</v>
      </c>
      <c r="J53" s="70">
        <f>J51-J52</f>
        <v>919.14414414414398</v>
      </c>
    </row>
    <row r="54" spans="1:10" s="49" customFormat="1" ht="12.75" x14ac:dyDescent="0.25">
      <c r="A54" s="66"/>
      <c r="B54" s="327"/>
      <c r="C54" s="327"/>
      <c r="D54" s="338"/>
      <c r="E54" s="338"/>
      <c r="F54" s="50"/>
      <c r="G54" s="51"/>
      <c r="H54" s="52">
        <f>G53+H53</f>
        <v>1113000</v>
      </c>
      <c r="I54" s="52"/>
      <c r="J54" s="68"/>
    </row>
    <row r="55" spans="1:10" s="49" customFormat="1" ht="12.75" x14ac:dyDescent="0.25">
      <c r="A55" s="66"/>
      <c r="B55" s="331"/>
      <c r="C55" s="327"/>
      <c r="D55" s="338"/>
      <c r="E55" s="338"/>
      <c r="F55" s="50"/>
      <c r="G55" s="51"/>
      <c r="H55" s="52"/>
      <c r="I55" s="52"/>
      <c r="J55" s="68"/>
    </row>
    <row r="56" spans="1:10" s="49" customFormat="1" ht="12.75" x14ac:dyDescent="0.25">
      <c r="A56" s="66">
        <v>3</v>
      </c>
      <c r="B56" s="329" t="s">
        <v>20</v>
      </c>
      <c r="C56" s="329" t="s">
        <v>21</v>
      </c>
      <c r="D56" s="336" t="s">
        <v>22</v>
      </c>
      <c r="E56" s="336" t="s">
        <v>23</v>
      </c>
      <c r="F56" s="53"/>
      <c r="G56" s="54" t="s">
        <v>24</v>
      </c>
      <c r="H56" s="55" t="s">
        <v>25</v>
      </c>
      <c r="I56" s="55" t="s">
        <v>26</v>
      </c>
      <c r="J56" s="67"/>
    </row>
    <row r="57" spans="1:10" s="49" customFormat="1" ht="12.75" x14ac:dyDescent="0.25">
      <c r="A57" s="66"/>
      <c r="B57" s="327">
        <f>Invoice!B240</f>
        <v>8640</v>
      </c>
      <c r="C57" s="327" t="str">
        <f>Invoice!E240</f>
        <v>LEM STICK JOYKO 15 GR GS-104 TG (ANIMAL KINGDOM) isi 24 pc</v>
      </c>
      <c r="D57" s="327">
        <f>Invoice!H240</f>
        <v>2450</v>
      </c>
      <c r="E57" s="338">
        <f>D57*B57</f>
        <v>21168000</v>
      </c>
      <c r="F57" s="50"/>
      <c r="G57" s="51">
        <f>E57/1.11</f>
        <v>19070270.270270269</v>
      </c>
      <c r="H57" s="52">
        <f>G57*11%</f>
        <v>2097729.7297297297</v>
      </c>
      <c r="I57" s="52">
        <f>G57/B57</f>
        <v>2207.2072072072069</v>
      </c>
      <c r="J57" s="68">
        <f>H57/B57</f>
        <v>242.7927927927928</v>
      </c>
    </row>
    <row r="58" spans="1:10" s="49" customFormat="1" x14ac:dyDescent="0.25">
      <c r="A58" s="66"/>
      <c r="B58" s="327"/>
      <c r="C58" s="327"/>
      <c r="D58" s="338"/>
      <c r="E58" s="338">
        <f>(E57*Invoice!I240)+((E57-(E57*Invoice!I240))*Invoice!J240)</f>
        <v>2646000</v>
      </c>
      <c r="F58" s="50"/>
      <c r="G58" s="57">
        <f>E58/1.11</f>
        <v>2383783.7837837837</v>
      </c>
      <c r="H58" s="58">
        <f>G58*11%</f>
        <v>262216.21621621621</v>
      </c>
      <c r="I58" s="58">
        <f>G58/B57</f>
        <v>275.90090090090087</v>
      </c>
      <c r="J58" s="69">
        <f>H58/B57</f>
        <v>30.349099099099099</v>
      </c>
    </row>
    <row r="59" spans="1:10" s="49" customFormat="1" ht="12.75" x14ac:dyDescent="0.25">
      <c r="A59" s="66"/>
      <c r="B59" s="327"/>
      <c r="C59" s="327"/>
      <c r="D59" s="338" t="s">
        <v>23</v>
      </c>
      <c r="E59" s="338">
        <f>E57-E58</f>
        <v>18522000</v>
      </c>
      <c r="F59" s="50"/>
      <c r="G59" s="51">
        <f>G57-G58</f>
        <v>16686486.486486485</v>
      </c>
      <c r="H59" s="51">
        <f>H57-H58</f>
        <v>1835513.5135135134</v>
      </c>
      <c r="I59" s="51">
        <f>I57-I58</f>
        <v>1931.3063063063059</v>
      </c>
      <c r="J59" s="70">
        <f>J57-J58</f>
        <v>212.44369369369369</v>
      </c>
    </row>
    <row r="60" spans="1:10" s="49" customFormat="1" ht="12.75" x14ac:dyDescent="0.25">
      <c r="A60" s="66"/>
      <c r="B60" s="327"/>
      <c r="C60" s="327"/>
      <c r="D60" s="338"/>
      <c r="E60" s="338"/>
      <c r="F60" s="50"/>
      <c r="G60" s="51"/>
      <c r="H60" s="52">
        <f>G59+H59</f>
        <v>18522000</v>
      </c>
      <c r="I60" s="52"/>
      <c r="J60" s="68"/>
    </row>
    <row r="61" spans="1:10" s="49" customFormat="1" ht="12.75" x14ac:dyDescent="0.25">
      <c r="A61" s="66"/>
      <c r="B61" s="331"/>
      <c r="C61" s="327"/>
      <c r="D61" s="338"/>
      <c r="E61" s="338"/>
      <c r="F61" s="50"/>
      <c r="G61" s="51"/>
      <c r="H61" s="52"/>
      <c r="I61" s="52"/>
      <c r="J61" s="68"/>
    </row>
    <row r="62" spans="1:10" s="49" customFormat="1" ht="12.75" x14ac:dyDescent="0.25">
      <c r="A62" s="66">
        <v>4</v>
      </c>
      <c r="B62" s="329" t="s">
        <v>20</v>
      </c>
      <c r="C62" s="329" t="s">
        <v>21</v>
      </c>
      <c r="D62" s="336" t="s">
        <v>22</v>
      </c>
      <c r="E62" s="336" t="s">
        <v>23</v>
      </c>
      <c r="F62" s="53"/>
      <c r="G62" s="54" t="s">
        <v>24</v>
      </c>
      <c r="H62" s="55" t="s">
        <v>25</v>
      </c>
      <c r="I62" s="55" t="s">
        <v>26</v>
      </c>
      <c r="J62" s="67"/>
    </row>
    <row r="63" spans="1:10" s="49" customFormat="1" ht="12.75" x14ac:dyDescent="0.25">
      <c r="A63" s="66"/>
      <c r="B63" s="327">
        <f>Invoice!B241</f>
        <v>120</v>
      </c>
      <c r="C63" s="327" t="str">
        <f>Invoice!E241</f>
        <v>CORRECTION FLUID JOYKO CF-S224</v>
      </c>
      <c r="D63" s="327">
        <f>Invoice!H241</f>
        <v>70800</v>
      </c>
      <c r="E63" s="338">
        <f>D63*B63</f>
        <v>8496000</v>
      </c>
      <c r="F63" s="50"/>
      <c r="G63" s="51">
        <f>E63/1.11</f>
        <v>7654054.0540540535</v>
      </c>
      <c r="H63" s="52">
        <f>G63*11%</f>
        <v>841945.94594594592</v>
      </c>
      <c r="I63" s="52">
        <f>G63/B63</f>
        <v>63783.78378378378</v>
      </c>
      <c r="J63" s="68">
        <f>H63/B63</f>
        <v>7016.2162162162158</v>
      </c>
    </row>
    <row r="64" spans="1:10" s="49" customFormat="1" x14ac:dyDescent="0.25">
      <c r="A64" s="66"/>
      <c r="B64" s="327"/>
      <c r="C64" s="327"/>
      <c r="D64" s="338"/>
      <c r="E64" s="338">
        <f>(E63*Invoice!I241)+((E63-(E63*Invoice!I241))*Invoice!J241)</f>
        <v>1062000</v>
      </c>
      <c r="F64" s="50"/>
      <c r="G64" s="57">
        <f>E64/1.11</f>
        <v>956756.75675675669</v>
      </c>
      <c r="H64" s="58">
        <f>G64*11%</f>
        <v>105243.24324324324</v>
      </c>
      <c r="I64" s="58">
        <f>G64/B63</f>
        <v>7972.9729729729725</v>
      </c>
      <c r="J64" s="69">
        <f>H64/B63</f>
        <v>877.02702702702697</v>
      </c>
    </row>
    <row r="65" spans="1:10" s="49" customFormat="1" ht="12.75" x14ac:dyDescent="0.25">
      <c r="A65" s="66"/>
      <c r="B65" s="327"/>
      <c r="C65" s="327"/>
      <c r="D65" s="338" t="s">
        <v>23</v>
      </c>
      <c r="E65" s="338">
        <f>E63-E64</f>
        <v>7434000</v>
      </c>
      <c r="F65" s="50"/>
      <c r="G65" s="51">
        <f>G63-G64</f>
        <v>6697297.297297297</v>
      </c>
      <c r="H65" s="51">
        <f>H63-H64</f>
        <v>736702.70270270272</v>
      </c>
      <c r="I65" s="51">
        <f>I63-I64</f>
        <v>55810.810810810806</v>
      </c>
      <c r="J65" s="70">
        <f>J63-J64</f>
        <v>6139.1891891891892</v>
      </c>
    </row>
    <row r="66" spans="1:10" s="49" customFormat="1" ht="12.75" x14ac:dyDescent="0.25">
      <c r="A66" s="66"/>
      <c r="B66" s="327"/>
      <c r="C66" s="327"/>
      <c r="D66" s="338"/>
      <c r="E66" s="338"/>
      <c r="F66" s="50"/>
      <c r="G66" s="51"/>
      <c r="H66" s="52">
        <f>G65+H65</f>
        <v>7434000</v>
      </c>
      <c r="I66" s="52"/>
      <c r="J66" s="68"/>
    </row>
    <row r="67" spans="1:10" s="49" customFormat="1" ht="12.75" x14ac:dyDescent="0.25">
      <c r="A67" s="66"/>
      <c r="B67" s="331"/>
      <c r="C67" s="327"/>
      <c r="D67" s="338"/>
      <c r="E67" s="338"/>
      <c r="F67" s="50"/>
      <c r="G67" s="51"/>
      <c r="H67" s="52"/>
      <c r="I67" s="52"/>
      <c r="J67" s="68"/>
    </row>
    <row r="68" spans="1:10" s="49" customFormat="1" ht="12.75" x14ac:dyDescent="0.25">
      <c r="A68" s="66">
        <v>5</v>
      </c>
      <c r="B68" s="329" t="s">
        <v>20</v>
      </c>
      <c r="C68" s="329" t="s">
        <v>21</v>
      </c>
      <c r="D68" s="336" t="s">
        <v>22</v>
      </c>
      <c r="E68" s="336" t="s">
        <v>23</v>
      </c>
      <c r="F68" s="53"/>
      <c r="G68" s="54" t="s">
        <v>24</v>
      </c>
      <c r="H68" s="55" t="s">
        <v>25</v>
      </c>
      <c r="I68" s="55" t="s">
        <v>26</v>
      </c>
      <c r="J68" s="67"/>
    </row>
    <row r="69" spans="1:10" s="49" customFormat="1" ht="12.75" x14ac:dyDescent="0.25">
      <c r="A69" s="66"/>
      <c r="B69" s="327">
        <f>Invoice!B242</f>
        <v>216</v>
      </c>
      <c r="C69" s="327" t="str">
        <f>Invoice!E242</f>
        <v>BINDER NOTE JOYKO A5 (CAMPUS/CLASSIC)</v>
      </c>
      <c r="D69" s="327">
        <f>Invoice!H242</f>
        <v>15800</v>
      </c>
      <c r="E69" s="338">
        <f>D69*B69</f>
        <v>3412800</v>
      </c>
      <c r="F69" s="50"/>
      <c r="G69" s="51">
        <f>E69/1.11</f>
        <v>3074594.5945945941</v>
      </c>
      <c r="H69" s="52">
        <f>G69*11%</f>
        <v>338205.40540540533</v>
      </c>
      <c r="I69" s="52">
        <f>G69/B69</f>
        <v>14234.234234234233</v>
      </c>
      <c r="J69" s="68">
        <f>H69/B69</f>
        <v>1565.7657657657653</v>
      </c>
    </row>
    <row r="70" spans="1:10" s="49" customFormat="1" x14ac:dyDescent="0.25">
      <c r="A70" s="66"/>
      <c r="B70" s="327"/>
      <c r="C70" s="327"/>
      <c r="D70" s="338"/>
      <c r="E70" s="338">
        <f>(E69*Invoice!I242)+((E69-(E69*Invoice!I242))*Invoice!J242)</f>
        <v>426600</v>
      </c>
      <c r="F70" s="50"/>
      <c r="G70" s="57">
        <f>E70/1.11</f>
        <v>384324.32432432426</v>
      </c>
      <c r="H70" s="58">
        <f>G70*11%</f>
        <v>42275.675675675666</v>
      </c>
      <c r="I70" s="58">
        <f>G70/B69</f>
        <v>1779.2792792792791</v>
      </c>
      <c r="J70" s="69">
        <f>H70/B69</f>
        <v>195.72072072072066</v>
      </c>
    </row>
    <row r="71" spans="1:10" s="49" customFormat="1" ht="12.75" x14ac:dyDescent="0.25">
      <c r="A71" s="66"/>
      <c r="B71" s="327"/>
      <c r="C71" s="327"/>
      <c r="D71" s="338" t="s">
        <v>23</v>
      </c>
      <c r="E71" s="338">
        <f>E69-E70</f>
        <v>2986200</v>
      </c>
      <c r="F71" s="50"/>
      <c r="G71" s="51">
        <f>G69-G70</f>
        <v>2690270.2702702698</v>
      </c>
      <c r="H71" s="51">
        <f>H69-H70</f>
        <v>295929.72972972965</v>
      </c>
      <c r="I71" s="51">
        <f>I69-I70</f>
        <v>12454.954954954954</v>
      </c>
      <c r="J71" s="70">
        <f>J69-J70</f>
        <v>1370.0450450450446</v>
      </c>
    </row>
    <row r="72" spans="1:10" s="49" customFormat="1" ht="12.75" x14ac:dyDescent="0.25">
      <c r="A72" s="66"/>
      <c r="B72" s="327"/>
      <c r="C72" s="327"/>
      <c r="D72" s="338"/>
      <c r="E72" s="338"/>
      <c r="F72" s="50"/>
      <c r="G72" s="51"/>
      <c r="H72" s="52">
        <f>G71+H71</f>
        <v>2986199.9999999995</v>
      </c>
      <c r="I72" s="52"/>
      <c r="J72" s="68"/>
    </row>
    <row r="73" spans="1:10" s="49" customFormat="1" ht="12.75" x14ac:dyDescent="0.25">
      <c r="A73" s="66"/>
      <c r="B73" s="327"/>
      <c r="C73" s="327"/>
      <c r="D73" s="338"/>
      <c r="E73" s="338"/>
      <c r="F73" s="50"/>
      <c r="G73" s="51"/>
      <c r="H73" s="52"/>
      <c r="I73" s="52"/>
      <c r="J73" s="68"/>
    </row>
    <row r="74" spans="1:10" s="49" customFormat="1" ht="12.75" x14ac:dyDescent="0.25">
      <c r="A74" s="71"/>
      <c r="B74" s="339"/>
      <c r="C74" s="330"/>
      <c r="D74" s="340"/>
      <c r="E74" s="340"/>
      <c r="F74" s="72"/>
      <c r="G74" s="73">
        <f>G47+G53+G59+G65+G71</f>
        <v>30601351.351351347</v>
      </c>
      <c r="H74" s="74">
        <f>H47+H53+H59+H65+H71</f>
        <v>3366148.6486486485</v>
      </c>
      <c r="I74" s="74"/>
      <c r="J74" s="75">
        <f>H48+H54+H60+H66+H72</f>
        <v>33967500</v>
      </c>
    </row>
    <row r="76" spans="1:10" s="49" customFormat="1" ht="12.75" x14ac:dyDescent="0.25">
      <c r="A76" s="61" t="s">
        <v>1</v>
      </c>
      <c r="B76" s="334">
        <f>Invoice!E344</f>
        <v>22090004</v>
      </c>
      <c r="C76" s="328"/>
      <c r="D76" s="335"/>
      <c r="E76" s="335"/>
      <c r="F76" s="62"/>
      <c r="G76" s="63"/>
      <c r="H76" s="64"/>
      <c r="I76" s="64"/>
      <c r="J76" s="65"/>
    </row>
    <row r="77" spans="1:10" s="49" customFormat="1" ht="12.75" x14ac:dyDescent="0.25">
      <c r="A77" s="66">
        <v>1</v>
      </c>
      <c r="B77" s="329" t="s">
        <v>20</v>
      </c>
      <c r="C77" s="329" t="s">
        <v>21</v>
      </c>
      <c r="D77" s="336" t="s">
        <v>22</v>
      </c>
      <c r="E77" s="336" t="s">
        <v>23</v>
      </c>
      <c r="F77" s="53"/>
      <c r="G77" s="54" t="s">
        <v>24</v>
      </c>
      <c r="H77" s="55" t="s">
        <v>25</v>
      </c>
      <c r="I77" s="55" t="s">
        <v>26</v>
      </c>
      <c r="J77" s="67"/>
    </row>
    <row r="78" spans="1:10" s="49" customFormat="1" ht="12.75" x14ac:dyDescent="0.25">
      <c r="A78" s="66"/>
      <c r="B78" s="327">
        <f>Invoice!B352</f>
        <v>3</v>
      </c>
      <c r="C78" s="327" t="str">
        <f>Invoice!E352</f>
        <v>CUTTER 9 MM KENKO A-300 (KECIL)</v>
      </c>
      <c r="D78" s="327">
        <f>Invoice!H352</f>
        <v>57000</v>
      </c>
      <c r="E78" s="338">
        <f>D78*B78</f>
        <v>171000</v>
      </c>
      <c r="F78" s="50"/>
      <c r="G78" s="51">
        <f>E78/1.11</f>
        <v>154054.05405405405</v>
      </c>
      <c r="H78" s="52">
        <f>G78*11%</f>
        <v>16945.945945945947</v>
      </c>
      <c r="I78" s="52">
        <f>G78/B78</f>
        <v>51351.351351351354</v>
      </c>
      <c r="J78" s="68">
        <f>H78/B78</f>
        <v>5648.6486486486492</v>
      </c>
    </row>
    <row r="79" spans="1:10" s="49" customFormat="1" x14ac:dyDescent="0.25">
      <c r="A79" s="66"/>
      <c r="B79" s="327"/>
      <c r="C79" s="327"/>
      <c r="D79" s="338"/>
      <c r="E79" s="338">
        <f>(E78*Invoice!I352)+((E78-(E78*Invoice!I352))*Invoice!J352)</f>
        <v>17100</v>
      </c>
      <c r="F79" s="50"/>
      <c r="G79" s="57">
        <f>E79/1.11</f>
        <v>15405.405405405403</v>
      </c>
      <c r="H79" s="58">
        <f>G79*11%</f>
        <v>1694.5945945945944</v>
      </c>
      <c r="I79" s="58">
        <f>G79/B78</f>
        <v>5135.1351351351341</v>
      </c>
      <c r="J79" s="69">
        <f>H79/B78</f>
        <v>564.86486486486478</v>
      </c>
    </row>
    <row r="80" spans="1:10" s="49" customFormat="1" ht="12.75" x14ac:dyDescent="0.25">
      <c r="A80" s="66"/>
      <c r="B80" s="327"/>
      <c r="C80" s="327"/>
      <c r="D80" s="338" t="s">
        <v>23</v>
      </c>
      <c r="E80" s="338">
        <f>E78-E79</f>
        <v>153900</v>
      </c>
      <c r="F80" s="50"/>
      <c r="G80" s="51">
        <f>G78-G79</f>
        <v>138648.64864864864</v>
      </c>
      <c r="H80" s="51">
        <f>H78-H79</f>
        <v>15251.351351351352</v>
      </c>
      <c r="I80" s="51">
        <f>I78-I79</f>
        <v>46216.21621621622</v>
      </c>
      <c r="J80" s="70">
        <f>J78-J79</f>
        <v>5083.7837837837842</v>
      </c>
    </row>
    <row r="81" spans="1:10" s="49" customFormat="1" ht="12.75" x14ac:dyDescent="0.25">
      <c r="A81" s="66"/>
      <c r="B81" s="327"/>
      <c r="C81" s="327"/>
      <c r="D81" s="338"/>
      <c r="E81" s="338"/>
      <c r="F81" s="50"/>
      <c r="G81" s="51"/>
      <c r="H81" s="52">
        <f>G80+H80</f>
        <v>153900</v>
      </c>
      <c r="I81" s="52"/>
      <c r="J81" s="68"/>
    </row>
    <row r="82" spans="1:10" s="49" customFormat="1" ht="12.75" x14ac:dyDescent="0.25">
      <c r="A82" s="66"/>
      <c r="B82" s="327"/>
      <c r="C82" s="327"/>
      <c r="D82" s="338"/>
      <c r="E82" s="338"/>
      <c r="F82" s="50"/>
      <c r="G82" s="51"/>
      <c r="H82" s="52"/>
      <c r="I82" s="52"/>
      <c r="J82" s="68"/>
    </row>
    <row r="83" spans="1:10" s="49" customFormat="1" ht="12.75" x14ac:dyDescent="0.25">
      <c r="A83" s="66">
        <v>2</v>
      </c>
      <c r="B83" s="329" t="s">
        <v>20</v>
      </c>
      <c r="C83" s="329" t="s">
        <v>21</v>
      </c>
      <c r="D83" s="336" t="s">
        <v>22</v>
      </c>
      <c r="E83" s="336" t="s">
        <v>23</v>
      </c>
      <c r="F83" s="53"/>
      <c r="G83" s="54" t="s">
        <v>24</v>
      </c>
      <c r="H83" s="55" t="s">
        <v>25</v>
      </c>
      <c r="I83" s="55" t="s">
        <v>26</v>
      </c>
      <c r="J83" s="67"/>
    </row>
    <row r="84" spans="1:10" s="49" customFormat="1" ht="12.75" x14ac:dyDescent="0.25">
      <c r="A84" s="66"/>
      <c r="B84" s="327">
        <f>Invoice!B353</f>
        <v>5</v>
      </c>
      <c r="C84" s="327" t="str">
        <f>Invoice!E353</f>
        <v>MESIN LABEL HARGA KENKO MX-6600N (10 Dgt, 2 Line, A/N-N)</v>
      </c>
      <c r="D84" s="327">
        <f>Invoice!H353</f>
        <v>94500</v>
      </c>
      <c r="E84" s="338">
        <f>D84*B84</f>
        <v>472500</v>
      </c>
      <c r="F84" s="50"/>
      <c r="G84" s="51">
        <f>E84/1.11</f>
        <v>425675.67567567562</v>
      </c>
      <c r="H84" s="52">
        <f>G84*11%</f>
        <v>46824.32432432432</v>
      </c>
      <c r="I84" s="52">
        <f>G84/B84</f>
        <v>85135.135135135119</v>
      </c>
      <c r="J84" s="68">
        <f>H84/B84</f>
        <v>9364.8648648648632</v>
      </c>
    </row>
    <row r="85" spans="1:10" s="49" customFormat="1" x14ac:dyDescent="0.25">
      <c r="A85" s="66"/>
      <c r="B85" s="327"/>
      <c r="C85" s="327"/>
      <c r="D85" s="338"/>
      <c r="E85" s="338">
        <f>(E84*Invoice!I353)+((E84-(E84*Invoice!I353))*Invoice!J353)</f>
        <v>47250</v>
      </c>
      <c r="F85" s="50"/>
      <c r="G85" s="57">
        <f>E85/1.11</f>
        <v>42567.567567567567</v>
      </c>
      <c r="H85" s="58">
        <f>G85*11%</f>
        <v>4682.4324324324325</v>
      </c>
      <c r="I85" s="58">
        <f>G85/B84</f>
        <v>8513.5135135135133</v>
      </c>
      <c r="J85" s="69">
        <f>H85/B84</f>
        <v>936.48648648648646</v>
      </c>
    </row>
    <row r="86" spans="1:10" s="49" customFormat="1" ht="12.75" x14ac:dyDescent="0.25">
      <c r="A86" s="66"/>
      <c r="B86" s="327"/>
      <c r="C86" s="327"/>
      <c r="D86" s="338" t="s">
        <v>23</v>
      </c>
      <c r="E86" s="338">
        <f>E84-E85</f>
        <v>425250</v>
      </c>
      <c r="F86" s="50"/>
      <c r="G86" s="51">
        <f>G84-G85</f>
        <v>383108.10810810805</v>
      </c>
      <c r="H86" s="51">
        <f>H84-H85</f>
        <v>42141.891891891886</v>
      </c>
      <c r="I86" s="51">
        <f>I84-I85</f>
        <v>76621.621621621598</v>
      </c>
      <c r="J86" s="70">
        <f>J84-J85</f>
        <v>8428.3783783783765</v>
      </c>
    </row>
    <row r="87" spans="1:10" s="49" customFormat="1" ht="12.75" x14ac:dyDescent="0.25">
      <c r="A87" s="66"/>
      <c r="B87" s="327"/>
      <c r="C87" s="327"/>
      <c r="D87" s="338"/>
      <c r="E87" s="338"/>
      <c r="F87" s="50"/>
      <c r="G87" s="51"/>
      <c r="H87" s="52">
        <f>G86+H86</f>
        <v>425249.99999999994</v>
      </c>
      <c r="I87" s="52"/>
      <c r="J87" s="68"/>
    </row>
    <row r="88" spans="1:10" s="49" customFormat="1" ht="12.75" x14ac:dyDescent="0.25">
      <c r="A88" s="66"/>
      <c r="B88" s="331"/>
      <c r="C88" s="327"/>
      <c r="D88" s="338"/>
      <c r="E88" s="338"/>
      <c r="F88" s="50"/>
      <c r="G88" s="51"/>
      <c r="H88" s="52"/>
      <c r="I88" s="52"/>
      <c r="J88" s="68"/>
    </row>
    <row r="89" spans="1:10" s="49" customFormat="1" ht="12.75" x14ac:dyDescent="0.25">
      <c r="A89" s="66">
        <v>3</v>
      </c>
      <c r="B89" s="329" t="s">
        <v>20</v>
      </c>
      <c r="C89" s="329" t="s">
        <v>21</v>
      </c>
      <c r="D89" s="336" t="s">
        <v>22</v>
      </c>
      <c r="E89" s="336" t="s">
        <v>23</v>
      </c>
      <c r="F89" s="53"/>
      <c r="G89" s="54" t="s">
        <v>24</v>
      </c>
      <c r="H89" s="55" t="s">
        <v>25</v>
      </c>
      <c r="I89" s="55" t="s">
        <v>26</v>
      </c>
      <c r="J89" s="67"/>
    </row>
    <row r="90" spans="1:10" s="49" customFormat="1" ht="12.75" x14ac:dyDescent="0.25">
      <c r="A90" s="66"/>
      <c r="B90" s="327">
        <f>Invoice!B354</f>
        <v>50</v>
      </c>
      <c r="C90" s="327" t="str">
        <f>Invoice!E354</f>
        <v>BINDER CLIP JOYKO 107</v>
      </c>
      <c r="D90" s="327">
        <f>Invoice!H354</f>
        <v>31200</v>
      </c>
      <c r="E90" s="338">
        <f>D90*B90</f>
        <v>1560000</v>
      </c>
      <c r="F90" s="50"/>
      <c r="G90" s="51">
        <f>E90/1.11</f>
        <v>1405405.4054054052</v>
      </c>
      <c r="H90" s="52">
        <f>G90*11%</f>
        <v>154594.59459459459</v>
      </c>
      <c r="I90" s="52">
        <f>G90/B90</f>
        <v>28108.108108108103</v>
      </c>
      <c r="J90" s="68">
        <f>H90/B90</f>
        <v>3091.8918918918916</v>
      </c>
    </row>
    <row r="91" spans="1:10" s="49" customFormat="1" x14ac:dyDescent="0.25">
      <c r="A91" s="66"/>
      <c r="B91" s="327"/>
      <c r="C91" s="327"/>
      <c r="D91" s="338"/>
      <c r="E91" s="338">
        <f>(E90*Invoice!I354)+((E90-(E90*Invoice!I354))*Invoice!J354)</f>
        <v>156000</v>
      </c>
      <c r="F91" s="50"/>
      <c r="G91" s="57">
        <f>E91/1.11</f>
        <v>140540.54054054053</v>
      </c>
      <c r="H91" s="58">
        <f>G91*11%</f>
        <v>15459.459459459458</v>
      </c>
      <c r="I91" s="58">
        <f>G91/B90</f>
        <v>2810.8108108108108</v>
      </c>
      <c r="J91" s="69">
        <f>H91/B90</f>
        <v>309.18918918918916</v>
      </c>
    </row>
    <row r="92" spans="1:10" s="49" customFormat="1" ht="12.75" x14ac:dyDescent="0.25">
      <c r="A92" s="66"/>
      <c r="B92" s="327"/>
      <c r="C92" s="327"/>
      <c r="D92" s="338" t="s">
        <v>23</v>
      </c>
      <c r="E92" s="338">
        <f>E90-E91</f>
        <v>1404000</v>
      </c>
      <c r="F92" s="50"/>
      <c r="G92" s="51">
        <f>G90-G91</f>
        <v>1264864.8648648646</v>
      </c>
      <c r="H92" s="51">
        <f>H90-H91</f>
        <v>139135.13513513512</v>
      </c>
      <c r="I92" s="51">
        <f>I90-I91</f>
        <v>25297.297297297293</v>
      </c>
      <c r="J92" s="70">
        <f>J90-J91</f>
        <v>2782.7027027027025</v>
      </c>
    </row>
    <row r="93" spans="1:10" s="49" customFormat="1" ht="12.75" x14ac:dyDescent="0.25">
      <c r="A93" s="66"/>
      <c r="B93" s="327"/>
      <c r="C93" s="327"/>
      <c r="D93" s="338"/>
      <c r="E93" s="338"/>
      <c r="F93" s="50"/>
      <c r="G93" s="51"/>
      <c r="H93" s="52">
        <f>G92+H92</f>
        <v>1403999.9999999998</v>
      </c>
      <c r="I93" s="52"/>
      <c r="J93" s="68"/>
    </row>
    <row r="94" spans="1:10" s="49" customFormat="1" ht="12.75" x14ac:dyDescent="0.25">
      <c r="A94" s="66"/>
      <c r="B94" s="331"/>
      <c r="C94" s="327"/>
      <c r="D94" s="338"/>
      <c r="E94" s="338"/>
      <c r="F94" s="50"/>
      <c r="G94" s="51"/>
      <c r="H94" s="52"/>
      <c r="I94" s="52"/>
      <c r="J94" s="68"/>
    </row>
    <row r="95" spans="1:10" s="49" customFormat="1" ht="12.75" x14ac:dyDescent="0.25">
      <c r="A95" s="66">
        <v>4</v>
      </c>
      <c r="B95" s="329" t="s">
        <v>20</v>
      </c>
      <c r="C95" s="329" t="s">
        <v>21</v>
      </c>
      <c r="D95" s="336" t="s">
        <v>22</v>
      </c>
      <c r="E95" s="336" t="s">
        <v>23</v>
      </c>
      <c r="F95" s="53"/>
      <c r="G95" s="54" t="s">
        <v>24</v>
      </c>
      <c r="H95" s="55" t="s">
        <v>25</v>
      </c>
      <c r="I95" s="55" t="s">
        <v>26</v>
      </c>
      <c r="J95" s="67"/>
    </row>
    <row r="96" spans="1:10" s="49" customFormat="1" ht="12.75" x14ac:dyDescent="0.25">
      <c r="A96" s="66"/>
      <c r="B96" s="327">
        <f>Invoice!B355</f>
        <v>1</v>
      </c>
      <c r="C96" s="327" t="str">
        <f>Invoice!E355</f>
        <v>DESK SET KENKO K-8312 ORGANIZER</v>
      </c>
      <c r="D96" s="327">
        <f>Invoice!H355</f>
        <v>324000</v>
      </c>
      <c r="E96" s="338">
        <f>D96*B96</f>
        <v>324000</v>
      </c>
      <c r="F96" s="50"/>
      <c r="G96" s="51">
        <f>E96/1.11</f>
        <v>291891.89189189189</v>
      </c>
      <c r="H96" s="52">
        <f>G96*11%</f>
        <v>32108.10810810811</v>
      </c>
      <c r="I96" s="52">
        <f>G96/B96</f>
        <v>291891.89189189189</v>
      </c>
      <c r="J96" s="68">
        <f>H96/B96</f>
        <v>32108.10810810811</v>
      </c>
    </row>
    <row r="97" spans="1:10" s="49" customFormat="1" x14ac:dyDescent="0.25">
      <c r="A97" s="66"/>
      <c r="B97" s="327"/>
      <c r="C97" s="327"/>
      <c r="D97" s="338"/>
      <c r="E97" s="338">
        <f>(E96*Invoice!I355)+((E96-(E96*Invoice!I355))*Invoice!J355)</f>
        <v>32400</v>
      </c>
      <c r="F97" s="50"/>
      <c r="G97" s="57">
        <f>E97/1.11</f>
        <v>29189.189189189186</v>
      </c>
      <c r="H97" s="58">
        <f>G97*11%</f>
        <v>3210.8108108108104</v>
      </c>
      <c r="I97" s="58">
        <f>G97/B96</f>
        <v>29189.189189189186</v>
      </c>
      <c r="J97" s="69">
        <f>H97/B96</f>
        <v>3210.8108108108104</v>
      </c>
    </row>
    <row r="98" spans="1:10" s="49" customFormat="1" ht="12.75" x14ac:dyDescent="0.25">
      <c r="A98" s="66"/>
      <c r="B98" s="327"/>
      <c r="C98" s="327"/>
      <c r="D98" s="338" t="s">
        <v>23</v>
      </c>
      <c r="E98" s="338">
        <f>E96-E97</f>
        <v>291600</v>
      </c>
      <c r="F98" s="50"/>
      <c r="G98" s="51">
        <f>G96-G97</f>
        <v>262702.70270270272</v>
      </c>
      <c r="H98" s="51">
        <f>H96-H97</f>
        <v>28897.2972972973</v>
      </c>
      <c r="I98" s="51">
        <f>I96-I97</f>
        <v>262702.70270270272</v>
      </c>
      <c r="J98" s="70">
        <f>J96-J97</f>
        <v>28897.2972972973</v>
      </c>
    </row>
    <row r="99" spans="1:10" s="49" customFormat="1" ht="12.75" x14ac:dyDescent="0.25">
      <c r="A99" s="66"/>
      <c r="B99" s="327"/>
      <c r="C99" s="327"/>
      <c r="D99" s="338"/>
      <c r="E99" s="338"/>
      <c r="F99" s="50"/>
      <c r="G99" s="51"/>
      <c r="H99" s="52">
        <f>G98+H98</f>
        <v>291600</v>
      </c>
      <c r="I99" s="52"/>
      <c r="J99" s="68"/>
    </row>
    <row r="100" spans="1:10" s="49" customFormat="1" ht="12.75" x14ac:dyDescent="0.25">
      <c r="A100" s="66"/>
      <c r="B100" s="327"/>
      <c r="C100" s="327"/>
      <c r="D100" s="338"/>
      <c r="E100" s="338"/>
      <c r="F100" s="50"/>
      <c r="G100" s="51"/>
      <c r="H100" s="52"/>
      <c r="I100" s="52"/>
      <c r="J100" s="68"/>
    </row>
    <row r="101" spans="1:10" s="49" customFormat="1" ht="12.75" x14ac:dyDescent="0.25">
      <c r="A101" s="71"/>
      <c r="B101" s="339"/>
      <c r="C101" s="330"/>
      <c r="D101" s="340"/>
      <c r="E101" s="340"/>
      <c r="F101" s="72"/>
      <c r="G101" s="73">
        <f>G80+G86+G92+G98</f>
        <v>2049324.324324324</v>
      </c>
      <c r="H101" s="74">
        <f>H80+H86+H92+H98</f>
        <v>225425.67567567565</v>
      </c>
      <c r="I101" s="74"/>
      <c r="J101" s="75">
        <f>H81+H87+H93+H99</f>
        <v>2274750</v>
      </c>
    </row>
    <row r="103" spans="1:10" s="49" customFormat="1" ht="12.75" x14ac:dyDescent="0.25">
      <c r="A103" s="61" t="s">
        <v>1</v>
      </c>
      <c r="B103" s="334">
        <f>Invoice!E458</f>
        <v>22090005</v>
      </c>
      <c r="C103" s="328"/>
      <c r="D103" s="335"/>
      <c r="E103" s="335"/>
      <c r="F103" s="62"/>
      <c r="G103" s="63"/>
      <c r="H103" s="64"/>
      <c r="I103" s="64"/>
      <c r="J103" s="65"/>
    </row>
    <row r="104" spans="1:10" s="49" customFormat="1" ht="12.75" x14ac:dyDescent="0.25">
      <c r="A104" s="66">
        <v>1</v>
      </c>
      <c r="B104" s="329" t="s">
        <v>20</v>
      </c>
      <c r="C104" s="329" t="s">
        <v>21</v>
      </c>
      <c r="D104" s="336" t="s">
        <v>22</v>
      </c>
      <c r="E104" s="336" t="s">
        <v>23</v>
      </c>
      <c r="F104" s="53"/>
      <c r="G104" s="54" t="s">
        <v>24</v>
      </c>
      <c r="H104" s="55" t="s">
        <v>25</v>
      </c>
      <c r="I104" s="55" t="s">
        <v>26</v>
      </c>
      <c r="J104" s="67"/>
    </row>
    <row r="105" spans="1:10" s="49" customFormat="1" ht="12.75" x14ac:dyDescent="0.25">
      <c r="A105" s="66"/>
      <c r="B105" s="327">
        <f>Invoice!B466</f>
        <v>432</v>
      </c>
      <c r="C105" s="326" t="str">
        <f>Invoice!E466</f>
        <v>GEL PEN KENKO HI-TECH-H 0.28 MM HITAM</v>
      </c>
      <c r="D105" s="326">
        <f>Invoice!H466</f>
        <v>39000</v>
      </c>
      <c r="E105" s="338">
        <f>D105*B105</f>
        <v>16848000</v>
      </c>
      <c r="F105" s="50"/>
      <c r="G105" s="51">
        <f>E105/1.11</f>
        <v>15178378.378378376</v>
      </c>
      <c r="H105" s="52">
        <f>G105*11%</f>
        <v>1669621.6216216213</v>
      </c>
      <c r="I105" s="52">
        <f>G105/B105</f>
        <v>35135.135135135133</v>
      </c>
      <c r="J105" s="68">
        <f>H105/B105</f>
        <v>3864.8648648648641</v>
      </c>
    </row>
    <row r="106" spans="1:10" s="49" customFormat="1" x14ac:dyDescent="0.25">
      <c r="A106" s="66"/>
      <c r="B106" s="327"/>
      <c r="C106" s="326"/>
      <c r="D106" s="338"/>
      <c r="E106" s="338">
        <f>(E105*Invoice!I466)+((E105-(E105*Invoice!I466))*Invoice!J466)</f>
        <v>2274480</v>
      </c>
      <c r="F106" s="50"/>
      <c r="G106" s="57">
        <f>E106/1.11</f>
        <v>2049081.0810810809</v>
      </c>
      <c r="H106" s="58">
        <f>G106*11%</f>
        <v>225398.91891891891</v>
      </c>
      <c r="I106" s="58">
        <f>G106/B105</f>
        <v>4743.2432432432433</v>
      </c>
      <c r="J106" s="69">
        <f>H106/B105</f>
        <v>521.75675675675677</v>
      </c>
    </row>
    <row r="107" spans="1:10" s="49" customFormat="1" ht="12.75" x14ac:dyDescent="0.25">
      <c r="A107" s="66"/>
      <c r="B107" s="327"/>
      <c r="C107" s="326"/>
      <c r="D107" s="338" t="s">
        <v>23</v>
      </c>
      <c r="E107" s="338">
        <f>E105-E106</f>
        <v>14573520</v>
      </c>
      <c r="F107" s="50"/>
      <c r="G107" s="51">
        <f>G105-G106</f>
        <v>13129297.297297295</v>
      </c>
      <c r="H107" s="51">
        <f>H105-H106</f>
        <v>1444222.7027027025</v>
      </c>
      <c r="I107" s="51">
        <f>I105-I106</f>
        <v>30391.89189189189</v>
      </c>
      <c r="J107" s="70">
        <f>J105-J106</f>
        <v>3343.1081081081074</v>
      </c>
    </row>
    <row r="108" spans="1:10" s="49" customFormat="1" ht="12.75" x14ac:dyDescent="0.25">
      <c r="A108" s="66"/>
      <c r="B108" s="327"/>
      <c r="C108" s="326"/>
      <c r="D108" s="338"/>
      <c r="E108" s="338"/>
      <c r="F108" s="50"/>
      <c r="G108" s="51"/>
      <c r="H108" s="52">
        <f>G107+H107</f>
        <v>14573519.999999998</v>
      </c>
      <c r="I108" s="52"/>
      <c r="J108" s="68"/>
    </row>
    <row r="109" spans="1:10" s="49" customFormat="1" ht="12.75" x14ac:dyDescent="0.25">
      <c r="A109" s="66"/>
      <c r="B109" s="327"/>
      <c r="C109" s="326"/>
      <c r="D109" s="338"/>
      <c r="E109" s="338"/>
      <c r="F109" s="50"/>
      <c r="G109" s="51"/>
      <c r="H109" s="52"/>
      <c r="I109" s="52"/>
      <c r="J109" s="68"/>
    </row>
    <row r="110" spans="1:10" s="49" customFormat="1" ht="12.75" x14ac:dyDescent="0.25">
      <c r="A110" s="66">
        <v>2</v>
      </c>
      <c r="B110" s="329" t="s">
        <v>20</v>
      </c>
      <c r="C110" s="329" t="s">
        <v>21</v>
      </c>
      <c r="D110" s="336" t="s">
        <v>22</v>
      </c>
      <c r="E110" s="336" t="s">
        <v>23</v>
      </c>
      <c r="F110" s="53"/>
      <c r="G110" s="54" t="s">
        <v>24</v>
      </c>
      <c r="H110" s="55" t="s">
        <v>25</v>
      </c>
      <c r="I110" s="55" t="s">
        <v>26</v>
      </c>
      <c r="J110" s="67"/>
    </row>
    <row r="111" spans="1:10" s="49" customFormat="1" ht="12.75" x14ac:dyDescent="0.25">
      <c r="A111" s="66"/>
      <c r="B111" s="327">
        <f>Invoice!B467</f>
        <v>48</v>
      </c>
      <c r="C111" s="326" t="str">
        <f>Invoice!E467</f>
        <v>PAPER CLIP WARNA KENKO 3100</v>
      </c>
      <c r="D111" s="337">
        <f>Invoice!H467</f>
        <v>41400</v>
      </c>
      <c r="E111" s="338">
        <f>D111*B111</f>
        <v>1987200</v>
      </c>
      <c r="F111" s="50"/>
      <c r="G111" s="51">
        <f>E111/1.11</f>
        <v>1790270.2702702701</v>
      </c>
      <c r="H111" s="52">
        <f>G111*11%</f>
        <v>196929.7297297297</v>
      </c>
      <c r="I111" s="52">
        <f>G111/B111</f>
        <v>37297.297297297293</v>
      </c>
      <c r="J111" s="68">
        <f>H111/B111</f>
        <v>4102.7027027027025</v>
      </c>
    </row>
    <row r="112" spans="1:10" s="49" customFormat="1" x14ac:dyDescent="0.25">
      <c r="A112" s="66"/>
      <c r="B112" s="327"/>
      <c r="C112" s="327"/>
      <c r="D112" s="338"/>
      <c r="E112" s="338">
        <f>(E111*Invoice!I467)+((E111-(E111*Invoice!I467))*Invoice!J467)</f>
        <v>268272</v>
      </c>
      <c r="F112" s="50"/>
      <c r="G112" s="57">
        <f>E112/1.11</f>
        <v>241686.48648648648</v>
      </c>
      <c r="H112" s="58">
        <f>G112*11%</f>
        <v>26585.513513513513</v>
      </c>
      <c r="I112" s="58">
        <f>G112/B111</f>
        <v>5035.135135135135</v>
      </c>
      <c r="J112" s="69">
        <f>H112/B111</f>
        <v>553.8648648648649</v>
      </c>
    </row>
    <row r="113" spans="1:10" s="49" customFormat="1" ht="12.75" x14ac:dyDescent="0.25">
      <c r="A113" s="66"/>
      <c r="B113" s="327"/>
      <c r="C113" s="327"/>
      <c r="D113" s="338" t="s">
        <v>23</v>
      </c>
      <c r="E113" s="338">
        <f>E111-E112</f>
        <v>1718928</v>
      </c>
      <c r="F113" s="50"/>
      <c r="G113" s="51">
        <f>G111-G112</f>
        <v>1548583.7837837837</v>
      </c>
      <c r="H113" s="51">
        <f>H111-H112</f>
        <v>170344.21621621618</v>
      </c>
      <c r="I113" s="51">
        <f>I111-I112</f>
        <v>32262.16216216216</v>
      </c>
      <c r="J113" s="70">
        <f>J111-J112</f>
        <v>3548.8378378378375</v>
      </c>
    </row>
    <row r="114" spans="1:10" s="49" customFormat="1" ht="12.75" x14ac:dyDescent="0.25">
      <c r="A114" s="66"/>
      <c r="B114" s="327"/>
      <c r="C114" s="327"/>
      <c r="D114" s="338"/>
      <c r="E114" s="338"/>
      <c r="F114" s="50"/>
      <c r="G114" s="51"/>
      <c r="H114" s="52">
        <f>G113+H113</f>
        <v>1718927.9999999998</v>
      </c>
      <c r="I114" s="52"/>
      <c r="J114" s="68"/>
    </row>
    <row r="115" spans="1:10" s="49" customFormat="1" ht="12.75" x14ac:dyDescent="0.25">
      <c r="A115" s="66"/>
      <c r="B115" s="331"/>
      <c r="C115" s="327"/>
      <c r="D115" s="338"/>
      <c r="E115" s="338"/>
      <c r="F115" s="50"/>
      <c r="G115" s="51"/>
      <c r="H115" s="52"/>
      <c r="I115" s="52"/>
      <c r="J115" s="68"/>
    </row>
    <row r="116" spans="1:10" s="49" customFormat="1" ht="12.75" x14ac:dyDescent="0.25">
      <c r="A116" s="66">
        <v>3</v>
      </c>
      <c r="B116" s="329" t="s">
        <v>20</v>
      </c>
      <c r="C116" s="329" t="s">
        <v>21</v>
      </c>
      <c r="D116" s="336" t="s">
        <v>22</v>
      </c>
      <c r="E116" s="336" t="s">
        <v>23</v>
      </c>
      <c r="F116" s="53"/>
      <c r="G116" s="54" t="s">
        <v>24</v>
      </c>
      <c r="H116" s="55" t="s">
        <v>25</v>
      </c>
      <c r="I116" s="55" t="s">
        <v>26</v>
      </c>
      <c r="J116" s="67"/>
    </row>
    <row r="117" spans="1:10" s="49" customFormat="1" ht="12.75" x14ac:dyDescent="0.25">
      <c r="A117" s="66"/>
      <c r="B117" s="327">
        <f>Invoice!B468</f>
        <v>48</v>
      </c>
      <c r="C117" s="326" t="str">
        <f>Invoice!E468</f>
        <v>PUSH PIN KENKO PN-30 WARNA</v>
      </c>
      <c r="D117" s="326">
        <f>Invoice!H468</f>
        <v>33000</v>
      </c>
      <c r="E117" s="338">
        <f>D117*B117</f>
        <v>1584000</v>
      </c>
      <c r="F117" s="50"/>
      <c r="G117" s="51">
        <f>E117/1.11</f>
        <v>1427027.027027027</v>
      </c>
      <c r="H117" s="52">
        <f>G117*11%</f>
        <v>156972.97297297296</v>
      </c>
      <c r="I117" s="52">
        <f>G117/B117</f>
        <v>29729.72972972973</v>
      </c>
      <c r="J117" s="68">
        <f>H117/B117</f>
        <v>3270.27027027027</v>
      </c>
    </row>
    <row r="118" spans="1:10" s="49" customFormat="1" x14ac:dyDescent="0.25">
      <c r="A118" s="66"/>
      <c r="B118" s="327"/>
      <c r="C118" s="327"/>
      <c r="D118" s="338"/>
      <c r="E118" s="338">
        <f>(E117*Invoice!I468)+((E117-(E117*Invoice!I468))*Invoice!J468)</f>
        <v>213840</v>
      </c>
      <c r="F118" s="50"/>
      <c r="G118" s="57">
        <f>E118/1.11</f>
        <v>192648.64864864864</v>
      </c>
      <c r="H118" s="58">
        <f>G118*11%</f>
        <v>21191.35135135135</v>
      </c>
      <c r="I118" s="58">
        <f>G118/B117</f>
        <v>4013.5135135135133</v>
      </c>
      <c r="J118" s="69">
        <f>H118/B117</f>
        <v>441.48648648648646</v>
      </c>
    </row>
    <row r="119" spans="1:10" s="49" customFormat="1" ht="12.75" x14ac:dyDescent="0.25">
      <c r="A119" s="66"/>
      <c r="B119" s="327"/>
      <c r="C119" s="327"/>
      <c r="D119" s="338" t="s">
        <v>23</v>
      </c>
      <c r="E119" s="338">
        <f>E117-E118</f>
        <v>1370160</v>
      </c>
      <c r="F119" s="50"/>
      <c r="G119" s="51">
        <f>G117-G118</f>
        <v>1234378.3783783782</v>
      </c>
      <c r="H119" s="51">
        <f>H117-H118</f>
        <v>135781.6216216216</v>
      </c>
      <c r="I119" s="51">
        <f>I117-I118</f>
        <v>25716.216216216217</v>
      </c>
      <c r="J119" s="70">
        <f>J117-J118</f>
        <v>2828.7837837837833</v>
      </c>
    </row>
    <row r="120" spans="1:10" s="49" customFormat="1" ht="12.75" x14ac:dyDescent="0.25">
      <c r="A120" s="66"/>
      <c r="B120" s="327"/>
      <c r="C120" s="327"/>
      <c r="D120" s="338"/>
      <c r="E120" s="338"/>
      <c r="F120" s="50"/>
      <c r="G120" s="51"/>
      <c r="H120" s="52">
        <f>G119+H119</f>
        <v>1370159.9999999998</v>
      </c>
      <c r="I120" s="52"/>
      <c r="J120" s="68"/>
    </row>
    <row r="121" spans="1:10" s="49" customFormat="1" ht="12.75" x14ac:dyDescent="0.25">
      <c r="A121" s="66"/>
      <c r="B121" s="331"/>
      <c r="C121" s="327"/>
      <c r="D121" s="338"/>
      <c r="E121" s="338"/>
      <c r="F121" s="50"/>
      <c r="G121" s="51"/>
      <c r="H121" s="52"/>
      <c r="I121" s="52"/>
      <c r="J121" s="68"/>
    </row>
    <row r="122" spans="1:10" s="49" customFormat="1" ht="12.75" x14ac:dyDescent="0.25">
      <c r="A122" s="66">
        <v>4</v>
      </c>
      <c r="B122" s="329" t="s">
        <v>20</v>
      </c>
      <c r="C122" s="329" t="s">
        <v>21</v>
      </c>
      <c r="D122" s="336" t="s">
        <v>22</v>
      </c>
      <c r="E122" s="336" t="s">
        <v>23</v>
      </c>
      <c r="F122" s="53"/>
      <c r="G122" s="54" t="s">
        <v>24</v>
      </c>
      <c r="H122" s="55" t="s">
        <v>25</v>
      </c>
      <c r="I122" s="55" t="s">
        <v>26</v>
      </c>
      <c r="J122" s="67"/>
    </row>
    <row r="123" spans="1:10" s="49" customFormat="1" ht="12.75" x14ac:dyDescent="0.25">
      <c r="A123" s="66"/>
      <c r="B123" s="327">
        <f>Invoice!B469</f>
        <v>48</v>
      </c>
      <c r="C123" s="326" t="str">
        <f>Invoice!E469</f>
        <v>BENSIA SF-9939 A ISI 32 PC (LOVE DADU)</v>
      </c>
      <c r="D123" s="326">
        <f>Invoice!H469</f>
        <v>56000</v>
      </c>
      <c r="E123" s="338">
        <f>D123*B123</f>
        <v>2688000</v>
      </c>
      <c r="F123" s="50"/>
      <c r="G123" s="51">
        <f>E123/1.11</f>
        <v>2421621.6216216213</v>
      </c>
      <c r="H123" s="52">
        <f>G123*11%</f>
        <v>266378.37837837834</v>
      </c>
      <c r="I123" s="52">
        <f>G123/B123</f>
        <v>50450.450450450444</v>
      </c>
      <c r="J123" s="68">
        <f>H123/B123</f>
        <v>5549.5495495495488</v>
      </c>
    </row>
    <row r="124" spans="1:10" s="49" customFormat="1" x14ac:dyDescent="0.25">
      <c r="A124" s="66"/>
      <c r="B124" s="327"/>
      <c r="C124" s="327"/>
      <c r="D124" s="338"/>
      <c r="E124" s="338">
        <f>(E123*Invoice!I469)+((E123-(E123*Invoice!I469))*Invoice!J469)</f>
        <v>268800</v>
      </c>
      <c r="F124" s="50"/>
      <c r="G124" s="57">
        <f>E124/1.11</f>
        <v>242162.16216216213</v>
      </c>
      <c r="H124" s="58">
        <f>G124*11%</f>
        <v>26637.837837837833</v>
      </c>
      <c r="I124" s="58">
        <f>G124/B123</f>
        <v>5045.0450450450444</v>
      </c>
      <c r="J124" s="69">
        <f>H124/B123</f>
        <v>554.95495495495481</v>
      </c>
    </row>
    <row r="125" spans="1:10" s="49" customFormat="1" ht="12.75" x14ac:dyDescent="0.25">
      <c r="A125" s="66"/>
      <c r="B125" s="327"/>
      <c r="C125" s="327"/>
      <c r="D125" s="338" t="s">
        <v>23</v>
      </c>
      <c r="E125" s="338">
        <f>E123-E124</f>
        <v>2419200</v>
      </c>
      <c r="F125" s="50"/>
      <c r="G125" s="51">
        <f>G123-G124</f>
        <v>2179459.4594594594</v>
      </c>
      <c r="H125" s="51">
        <f>H123-H124</f>
        <v>239740.5405405405</v>
      </c>
      <c r="I125" s="51">
        <f>I123-I124</f>
        <v>45405.4054054054</v>
      </c>
      <c r="J125" s="70">
        <f>J123-J124</f>
        <v>4994.5945945945941</v>
      </c>
    </row>
    <row r="126" spans="1:10" s="49" customFormat="1" ht="12.75" x14ac:dyDescent="0.25">
      <c r="A126" s="66"/>
      <c r="B126" s="327"/>
      <c r="C126" s="327"/>
      <c r="D126" s="338"/>
      <c r="E126" s="338"/>
      <c r="F126" s="50"/>
      <c r="G126" s="51"/>
      <c r="H126" s="52">
        <f>G125+H125</f>
        <v>2419200</v>
      </c>
      <c r="I126" s="52"/>
      <c r="J126" s="68"/>
    </row>
    <row r="127" spans="1:10" s="49" customFormat="1" ht="12.75" x14ac:dyDescent="0.25">
      <c r="A127" s="66"/>
      <c r="B127" s="327"/>
      <c r="C127" s="327"/>
      <c r="D127" s="338"/>
      <c r="E127" s="338"/>
      <c r="F127" s="50"/>
      <c r="G127" s="51"/>
      <c r="H127" s="52"/>
      <c r="I127" s="52"/>
      <c r="J127" s="68"/>
    </row>
    <row r="128" spans="1:10" s="49" customFormat="1" ht="12.75" x14ac:dyDescent="0.25">
      <c r="A128" s="71"/>
      <c r="B128" s="339"/>
      <c r="C128" s="330"/>
      <c r="D128" s="340"/>
      <c r="E128" s="340"/>
      <c r="F128" s="72"/>
      <c r="G128" s="73">
        <f>G107+G113+G119+G125</f>
        <v>18091718.918918915</v>
      </c>
      <c r="H128" s="74">
        <f>H107+H113+H119+H125</f>
        <v>1990089.0810810807</v>
      </c>
      <c r="I128" s="74"/>
      <c r="J128" s="75">
        <f>H108+H114+H120+H126</f>
        <v>20081807.999999996</v>
      </c>
    </row>
    <row r="130" spans="1:10" s="49" customFormat="1" ht="12.75" x14ac:dyDescent="0.25">
      <c r="A130" s="61" t="s">
        <v>1</v>
      </c>
      <c r="B130" s="334">
        <f>Invoice!E572</f>
        <v>22090006</v>
      </c>
      <c r="C130" s="328"/>
      <c r="D130" s="335"/>
      <c r="E130" s="335"/>
      <c r="F130" s="62"/>
      <c r="G130" s="63"/>
      <c r="H130" s="64"/>
      <c r="I130" s="64"/>
      <c r="J130" s="65"/>
    </row>
    <row r="131" spans="1:10" s="49" customFormat="1" ht="12.75" x14ac:dyDescent="0.25">
      <c r="A131" s="66">
        <v>1</v>
      </c>
      <c r="B131" s="329" t="s">
        <v>20</v>
      </c>
      <c r="C131" s="329" t="s">
        <v>21</v>
      </c>
      <c r="D131" s="336" t="s">
        <v>22</v>
      </c>
      <c r="E131" s="336" t="s">
        <v>23</v>
      </c>
      <c r="F131" s="53"/>
      <c r="G131" s="54" t="s">
        <v>24</v>
      </c>
      <c r="H131" s="55" t="s">
        <v>25</v>
      </c>
      <c r="I131" s="55" t="s">
        <v>26</v>
      </c>
      <c r="J131" s="67"/>
    </row>
    <row r="132" spans="1:10" s="49" customFormat="1" ht="12.75" x14ac:dyDescent="0.25">
      <c r="A132" s="66"/>
      <c r="B132" s="327">
        <f>Invoice!B580</f>
        <v>144</v>
      </c>
      <c r="C132" s="326" t="str">
        <f>Invoice!E580</f>
        <v>GEL PEN KENKO KE-600 WINJELLER</v>
      </c>
      <c r="D132" s="337">
        <f>Invoice!H580</f>
        <v>26100</v>
      </c>
      <c r="E132" s="338">
        <f>D132*B132</f>
        <v>3758400</v>
      </c>
      <c r="F132" s="50"/>
      <c r="G132" s="51">
        <f>E132/1.11</f>
        <v>3385945.9459459456</v>
      </c>
      <c r="H132" s="52">
        <f>G132*11%</f>
        <v>372454.05405405402</v>
      </c>
      <c r="I132" s="52">
        <f>G132/B132</f>
        <v>23513.51351351351</v>
      </c>
      <c r="J132" s="68">
        <f>H132/B132</f>
        <v>2586.4864864864862</v>
      </c>
    </row>
    <row r="133" spans="1:10" s="49" customFormat="1" x14ac:dyDescent="0.25">
      <c r="A133" s="66"/>
      <c r="B133" s="327"/>
      <c r="C133" s="326"/>
      <c r="D133" s="338"/>
      <c r="E133" s="338">
        <f>(E132*Invoice!I580)+((E132-(E132*Invoice!I580))*Invoice!J580)</f>
        <v>507384.00000000006</v>
      </c>
      <c r="F133" s="50"/>
      <c r="G133" s="57">
        <f>E133/1.11</f>
        <v>457102.70270270272</v>
      </c>
      <c r="H133" s="58">
        <f>G133*11%</f>
        <v>50281.2972972973</v>
      </c>
      <c r="I133" s="58">
        <f>G133/B132</f>
        <v>3174.3243243243246</v>
      </c>
      <c r="J133" s="69">
        <f>H133/B132</f>
        <v>349.17567567567568</v>
      </c>
    </row>
    <row r="134" spans="1:10" s="49" customFormat="1" ht="12.75" x14ac:dyDescent="0.25">
      <c r="A134" s="66"/>
      <c r="B134" s="327"/>
      <c r="C134" s="326"/>
      <c r="D134" s="338" t="s">
        <v>23</v>
      </c>
      <c r="E134" s="338">
        <f>E132-E133</f>
        <v>3251016</v>
      </c>
      <c r="F134" s="50"/>
      <c r="G134" s="51">
        <f>G132-G133</f>
        <v>2928843.2432432426</v>
      </c>
      <c r="H134" s="51">
        <f>H132-H133</f>
        <v>322172.75675675675</v>
      </c>
      <c r="I134" s="51">
        <f>I132-I133</f>
        <v>20339.189189189186</v>
      </c>
      <c r="J134" s="70">
        <f>J132-J133</f>
        <v>2237.3108108108104</v>
      </c>
    </row>
    <row r="135" spans="1:10" s="49" customFormat="1" ht="12.75" x14ac:dyDescent="0.25">
      <c r="A135" s="66"/>
      <c r="B135" s="327"/>
      <c r="C135" s="326"/>
      <c r="D135" s="338"/>
      <c r="E135" s="338"/>
      <c r="F135" s="50"/>
      <c r="G135" s="51"/>
      <c r="H135" s="52">
        <f>G134+H134</f>
        <v>3251015.9999999995</v>
      </c>
      <c r="I135" s="52"/>
      <c r="J135" s="68"/>
    </row>
    <row r="136" spans="1:10" s="49" customFormat="1" ht="12.75" x14ac:dyDescent="0.25">
      <c r="A136" s="66"/>
      <c r="B136" s="327"/>
      <c r="C136" s="326"/>
      <c r="D136" s="338"/>
      <c r="E136" s="338"/>
      <c r="F136" s="50"/>
      <c r="G136" s="51"/>
      <c r="H136" s="52"/>
      <c r="I136" s="52"/>
      <c r="J136" s="68"/>
    </row>
    <row r="137" spans="1:10" s="49" customFormat="1" ht="12.75" x14ac:dyDescent="0.25">
      <c r="A137" s="71"/>
      <c r="B137" s="339"/>
      <c r="C137" s="330"/>
      <c r="D137" s="340"/>
      <c r="E137" s="340"/>
      <c r="F137" s="72"/>
      <c r="G137" s="73">
        <f>G134</f>
        <v>2928843.2432432426</v>
      </c>
      <c r="H137" s="74">
        <f>H134</f>
        <v>322172.75675675675</v>
      </c>
      <c r="I137" s="74"/>
      <c r="J137" s="75">
        <f>H135</f>
        <v>3251015.9999999995</v>
      </c>
    </row>
    <row r="139" spans="1:10" s="49" customFormat="1" ht="12.75" x14ac:dyDescent="0.25">
      <c r="A139" s="61" t="s">
        <v>1</v>
      </c>
      <c r="B139" s="334">
        <f>Invoice!E686</f>
        <v>22090007</v>
      </c>
      <c r="C139" s="328"/>
      <c r="D139" s="335"/>
      <c r="E139" s="335"/>
      <c r="F139" s="62"/>
      <c r="G139" s="63"/>
      <c r="H139" s="64"/>
      <c r="I139" s="64"/>
      <c r="J139" s="65"/>
    </row>
    <row r="140" spans="1:10" s="49" customFormat="1" ht="12.75" x14ac:dyDescent="0.25">
      <c r="A140" s="66">
        <v>1</v>
      </c>
      <c r="B140" s="329" t="s">
        <v>20</v>
      </c>
      <c r="C140" s="329" t="s">
        <v>21</v>
      </c>
      <c r="D140" s="336" t="s">
        <v>22</v>
      </c>
      <c r="E140" s="336" t="s">
        <v>23</v>
      </c>
      <c r="F140" s="53"/>
      <c r="G140" s="54" t="s">
        <v>24</v>
      </c>
      <c r="H140" s="55" t="s">
        <v>25</v>
      </c>
      <c r="I140" s="55" t="s">
        <v>26</v>
      </c>
      <c r="J140" s="67"/>
    </row>
    <row r="141" spans="1:10" s="49" customFormat="1" ht="12.75" x14ac:dyDescent="0.25">
      <c r="A141" s="66"/>
      <c r="B141" s="327">
        <f>Invoice!B694</f>
        <v>72</v>
      </c>
      <c r="C141" s="326" t="str">
        <f>Invoice!E694</f>
        <v>CORRECTION FLUID KENKO KE-108</v>
      </c>
      <c r="D141" s="337">
        <f>Invoice!H694</f>
        <v>47100</v>
      </c>
      <c r="E141" s="338">
        <f>D141*B141</f>
        <v>3391200</v>
      </c>
      <c r="F141" s="50"/>
      <c r="G141" s="51">
        <f>E141/1.11</f>
        <v>3055135.1351351347</v>
      </c>
      <c r="H141" s="52">
        <f>G141*11%</f>
        <v>336064.86486486479</v>
      </c>
      <c r="I141" s="52">
        <f>G141/B141</f>
        <v>42432.432432432426</v>
      </c>
      <c r="J141" s="68">
        <f>H141/B141</f>
        <v>4667.5675675675666</v>
      </c>
    </row>
    <row r="142" spans="1:10" s="49" customFormat="1" x14ac:dyDescent="0.25">
      <c r="A142" s="66"/>
      <c r="B142" s="327"/>
      <c r="C142" s="327"/>
      <c r="D142" s="338"/>
      <c r="E142" s="338">
        <f>(E141*Invoice!I694)+((E141-(E141*Invoice!I694))*Invoice!J694)</f>
        <v>423900</v>
      </c>
      <c r="F142" s="50"/>
      <c r="G142" s="57">
        <f>E142/1.11</f>
        <v>381891.89189189184</v>
      </c>
      <c r="H142" s="58">
        <f>G142*11%</f>
        <v>42008.108108108099</v>
      </c>
      <c r="I142" s="58">
        <f>G142/B141</f>
        <v>5304.0540540540533</v>
      </c>
      <c r="J142" s="69">
        <f>H142/B141</f>
        <v>583.44594594594582</v>
      </c>
    </row>
    <row r="143" spans="1:10" s="49" customFormat="1" ht="12.75" x14ac:dyDescent="0.25">
      <c r="A143" s="66"/>
      <c r="B143" s="327"/>
      <c r="C143" s="327"/>
      <c r="D143" s="338" t="s">
        <v>23</v>
      </c>
      <c r="E143" s="338">
        <f>E141-E142</f>
        <v>2967300</v>
      </c>
      <c r="F143" s="50"/>
      <c r="G143" s="51">
        <f>G141-G142</f>
        <v>2673243.2432432426</v>
      </c>
      <c r="H143" s="51">
        <f>H141-H142</f>
        <v>294056.75675675669</v>
      </c>
      <c r="I143" s="51">
        <f>I141-I142</f>
        <v>37128.378378378373</v>
      </c>
      <c r="J143" s="70">
        <f>J141-J142</f>
        <v>4084.1216216216208</v>
      </c>
    </row>
    <row r="144" spans="1:10" s="49" customFormat="1" ht="12.75" x14ac:dyDescent="0.25">
      <c r="A144" s="66"/>
      <c r="B144" s="327"/>
      <c r="C144" s="327"/>
      <c r="D144" s="338"/>
      <c r="E144" s="338"/>
      <c r="F144" s="50"/>
      <c r="G144" s="51"/>
      <c r="H144" s="52">
        <f>G143+H143</f>
        <v>2967299.9999999991</v>
      </c>
      <c r="I144" s="52"/>
      <c r="J144" s="68"/>
    </row>
    <row r="145" spans="1:10" s="49" customFormat="1" ht="12.75" x14ac:dyDescent="0.25">
      <c r="A145" s="66"/>
      <c r="B145" s="327"/>
      <c r="C145" s="327"/>
      <c r="D145" s="338"/>
      <c r="E145" s="338"/>
      <c r="F145" s="50"/>
      <c r="G145" s="51"/>
      <c r="H145" s="52"/>
      <c r="I145" s="52"/>
      <c r="J145" s="68"/>
    </row>
    <row r="146" spans="1:10" s="49" customFormat="1" ht="12.75" x14ac:dyDescent="0.25">
      <c r="A146" s="66">
        <v>2</v>
      </c>
      <c r="B146" s="329" t="s">
        <v>20</v>
      </c>
      <c r="C146" s="329" t="s">
        <v>21</v>
      </c>
      <c r="D146" s="336" t="s">
        <v>22</v>
      </c>
      <c r="E146" s="336" t="s">
        <v>23</v>
      </c>
      <c r="F146" s="53"/>
      <c r="G146" s="54" t="s">
        <v>24</v>
      </c>
      <c r="H146" s="55" t="s">
        <v>25</v>
      </c>
      <c r="I146" s="55" t="s">
        <v>26</v>
      </c>
      <c r="J146" s="67"/>
    </row>
    <row r="147" spans="1:10" s="49" customFormat="1" ht="12.75" x14ac:dyDescent="0.25">
      <c r="A147" s="66"/>
      <c r="B147" s="327">
        <f>Invoice!B695</f>
        <v>1000</v>
      </c>
      <c r="C147" s="326" t="str">
        <f>Invoice!E695</f>
        <v>LABEL HARGA JOYKO LB-2RL (1 LINE PUTIH)</v>
      </c>
      <c r="D147" s="326">
        <f>Invoice!H695</f>
        <v>2050</v>
      </c>
      <c r="E147" s="338">
        <f>D147*B147</f>
        <v>2050000</v>
      </c>
      <c r="F147" s="50"/>
      <c r="G147" s="51">
        <f>E147/1.11</f>
        <v>1846846.8468468466</v>
      </c>
      <c r="H147" s="52">
        <f>G147*11%</f>
        <v>203153.15315315314</v>
      </c>
      <c r="I147" s="52">
        <f>G147/B147</f>
        <v>1846.8468468468466</v>
      </c>
      <c r="J147" s="68">
        <f>H147/B147</f>
        <v>203.15315315315314</v>
      </c>
    </row>
    <row r="148" spans="1:10" s="49" customFormat="1" x14ac:dyDescent="0.25">
      <c r="A148" s="66"/>
      <c r="B148" s="327"/>
      <c r="C148" s="327"/>
      <c r="D148" s="338"/>
      <c r="E148" s="338">
        <f>(E147*Invoice!I695)+((E147-(E147*Invoice!I695))*Invoice!J695)</f>
        <v>256250</v>
      </c>
      <c r="F148" s="50"/>
      <c r="G148" s="57">
        <f>E148/1.11</f>
        <v>230855.85585585583</v>
      </c>
      <c r="H148" s="58">
        <f>G148*11%</f>
        <v>25394.144144144142</v>
      </c>
      <c r="I148" s="58">
        <f>G148/B147</f>
        <v>230.85585585585582</v>
      </c>
      <c r="J148" s="69">
        <f>H148/B147</f>
        <v>25.394144144144143</v>
      </c>
    </row>
    <row r="149" spans="1:10" s="49" customFormat="1" ht="12.75" x14ac:dyDescent="0.25">
      <c r="A149" s="66"/>
      <c r="B149" s="327"/>
      <c r="C149" s="327"/>
      <c r="D149" s="338" t="s">
        <v>23</v>
      </c>
      <c r="E149" s="338">
        <f>E147-E148</f>
        <v>1793750</v>
      </c>
      <c r="F149" s="50"/>
      <c r="G149" s="51">
        <f>G147-G148</f>
        <v>1615990.9909909908</v>
      </c>
      <c r="H149" s="51">
        <f>H147-H148</f>
        <v>177759.00900900899</v>
      </c>
      <c r="I149" s="51">
        <f>I147-I148</f>
        <v>1615.9909909909907</v>
      </c>
      <c r="J149" s="70">
        <f>J147-J148</f>
        <v>177.75900900900899</v>
      </c>
    </row>
    <row r="150" spans="1:10" s="49" customFormat="1" ht="12.75" x14ac:dyDescent="0.25">
      <c r="A150" s="66"/>
      <c r="B150" s="327"/>
      <c r="C150" s="327"/>
      <c r="D150" s="338"/>
      <c r="E150" s="338"/>
      <c r="F150" s="50"/>
      <c r="G150" s="51"/>
      <c r="H150" s="52">
        <f>G149+H149</f>
        <v>1793749.9999999998</v>
      </c>
      <c r="I150" s="52"/>
      <c r="J150" s="68"/>
    </row>
    <row r="151" spans="1:10" s="49" customFormat="1" ht="12.75" x14ac:dyDescent="0.25">
      <c r="A151" s="66"/>
      <c r="B151" s="327"/>
      <c r="C151" s="327"/>
      <c r="D151" s="338"/>
      <c r="E151" s="338"/>
      <c r="F151" s="50"/>
      <c r="G151" s="51"/>
      <c r="H151" s="52"/>
      <c r="I151" s="52"/>
      <c r="J151" s="68"/>
    </row>
    <row r="152" spans="1:10" s="49" customFormat="1" ht="12.75" x14ac:dyDescent="0.25">
      <c r="A152" s="71"/>
      <c r="B152" s="339"/>
      <c r="C152" s="330"/>
      <c r="D152" s="340"/>
      <c r="E152" s="340"/>
      <c r="F152" s="72"/>
      <c r="G152" s="73">
        <f>G143+G149</f>
        <v>4289234.2342342334</v>
      </c>
      <c r="H152" s="74">
        <f>H143+H149</f>
        <v>471815.76576576568</v>
      </c>
      <c r="I152" s="74"/>
      <c r="J152" s="75">
        <f>H144+H150</f>
        <v>4761049.9999999991</v>
      </c>
    </row>
    <row r="153" spans="1:10" s="49" customFormat="1" ht="12.75" x14ac:dyDescent="0.25">
      <c r="B153" s="327"/>
      <c r="C153" s="327"/>
      <c r="D153" s="338"/>
      <c r="E153" s="338"/>
      <c r="F153" s="50"/>
      <c r="G153" s="51"/>
      <c r="H153" s="52"/>
      <c r="I153" s="52"/>
      <c r="J153" s="52"/>
    </row>
    <row r="154" spans="1:10" s="49" customFormat="1" ht="12.75" x14ac:dyDescent="0.25">
      <c r="A154" s="61" t="s">
        <v>1</v>
      </c>
      <c r="B154" s="334">
        <f>Invoice!E800</f>
        <v>22090008</v>
      </c>
      <c r="C154" s="328"/>
      <c r="D154" s="335"/>
      <c r="E154" s="335"/>
      <c r="F154" s="62"/>
      <c r="G154" s="63"/>
      <c r="H154" s="64"/>
      <c r="I154" s="64"/>
      <c r="J154" s="65"/>
    </row>
    <row r="155" spans="1:10" s="49" customFormat="1" ht="12.75" x14ac:dyDescent="0.25">
      <c r="A155" s="66">
        <v>1</v>
      </c>
      <c r="B155" s="329" t="s">
        <v>20</v>
      </c>
      <c r="C155" s="329" t="s">
        <v>21</v>
      </c>
      <c r="D155" s="336" t="s">
        <v>22</v>
      </c>
      <c r="E155" s="336" t="s">
        <v>23</v>
      </c>
      <c r="F155" s="53"/>
      <c r="G155" s="54" t="s">
        <v>24</v>
      </c>
      <c r="H155" s="55" t="s">
        <v>25</v>
      </c>
      <c r="I155" s="55" t="s">
        <v>26</v>
      </c>
      <c r="J155" s="67"/>
    </row>
    <row r="156" spans="1:10" s="49" customFormat="1" ht="12.75" x14ac:dyDescent="0.25">
      <c r="A156" s="66"/>
      <c r="B156" s="327">
        <f>Invoice!B808</f>
        <v>2</v>
      </c>
      <c r="C156" s="325" t="s">
        <v>75</v>
      </c>
      <c r="D156" s="337">
        <f>Invoice!H808</f>
        <v>67800</v>
      </c>
      <c r="E156" s="338">
        <f>D156*B156</f>
        <v>135600</v>
      </c>
      <c r="F156" s="50"/>
      <c r="G156" s="51">
        <f>E156/1.11</f>
        <v>122162.16216216215</v>
      </c>
      <c r="H156" s="52">
        <f>G156*11%</f>
        <v>13437.837837837837</v>
      </c>
      <c r="I156" s="52">
        <f>G156/B156</f>
        <v>61081.081081081073</v>
      </c>
      <c r="J156" s="68">
        <f>H156/B156</f>
        <v>6718.9189189189183</v>
      </c>
    </row>
    <row r="157" spans="1:10" s="49" customFormat="1" x14ac:dyDescent="0.25">
      <c r="A157" s="66"/>
      <c r="B157" s="327"/>
      <c r="C157" s="327"/>
      <c r="D157" s="338"/>
      <c r="E157" s="338">
        <f>(E156*Invoice!I808)+((E156-(E156*Invoice!I808))*Invoice!J808)</f>
        <v>13560</v>
      </c>
      <c r="F157" s="50"/>
      <c r="G157" s="57">
        <f>E157/1.11</f>
        <v>12216.216216216215</v>
      </c>
      <c r="H157" s="58">
        <f>G157*11%</f>
        <v>1343.7837837837837</v>
      </c>
      <c r="I157" s="58">
        <f>G157/B156</f>
        <v>6108.1081081081074</v>
      </c>
      <c r="J157" s="69">
        <f>H157/B156</f>
        <v>671.89189189189187</v>
      </c>
    </row>
    <row r="158" spans="1:10" s="49" customFormat="1" ht="12.75" x14ac:dyDescent="0.25">
      <c r="A158" s="66"/>
      <c r="B158" s="327"/>
      <c r="C158" s="327"/>
      <c r="D158" s="338" t="s">
        <v>23</v>
      </c>
      <c r="E158" s="338">
        <f>E156-E157</f>
        <v>122040</v>
      </c>
      <c r="F158" s="50"/>
      <c r="G158" s="51">
        <f>G156-G157</f>
        <v>109945.94594594593</v>
      </c>
      <c r="H158" s="51">
        <f>H156-H157</f>
        <v>12094.054054054053</v>
      </c>
      <c r="I158" s="51">
        <f>I156-I157</f>
        <v>54972.972972972966</v>
      </c>
      <c r="J158" s="70">
        <f>J156-J157</f>
        <v>6047.0270270270266</v>
      </c>
    </row>
    <row r="159" spans="1:10" s="49" customFormat="1" ht="12.75" x14ac:dyDescent="0.25">
      <c r="A159" s="66"/>
      <c r="B159" s="327"/>
      <c r="C159" s="327"/>
      <c r="D159" s="338"/>
      <c r="E159" s="338"/>
      <c r="F159" s="50"/>
      <c r="G159" s="51"/>
      <c r="H159" s="52">
        <f>G158+H158</f>
        <v>122039.99999999999</v>
      </c>
      <c r="I159" s="52"/>
      <c r="J159" s="68"/>
    </row>
    <row r="160" spans="1:10" s="49" customFormat="1" ht="12.75" x14ac:dyDescent="0.25">
      <c r="A160" s="66"/>
      <c r="B160" s="327"/>
      <c r="C160" s="327"/>
      <c r="D160" s="338"/>
      <c r="E160" s="338"/>
      <c r="F160" s="50"/>
      <c r="G160" s="51"/>
      <c r="H160" s="52"/>
      <c r="I160" s="52"/>
      <c r="J160" s="68"/>
    </row>
    <row r="161" spans="1:10" s="49" customFormat="1" ht="12.75" x14ac:dyDescent="0.25">
      <c r="A161" s="71"/>
      <c r="B161" s="339"/>
      <c r="C161" s="330"/>
      <c r="D161" s="340"/>
      <c r="E161" s="340"/>
      <c r="F161" s="72"/>
      <c r="G161" s="73">
        <f>G158</f>
        <v>109945.94594594593</v>
      </c>
      <c r="H161" s="74">
        <f>H158</f>
        <v>12094.054054054053</v>
      </c>
      <c r="I161" s="74"/>
      <c r="J161" s="75">
        <f>H159</f>
        <v>122039.99999999999</v>
      </c>
    </row>
    <row r="163" spans="1:10" s="49" customFormat="1" ht="12.75" x14ac:dyDescent="0.25">
      <c r="A163" s="61" t="s">
        <v>1</v>
      </c>
      <c r="B163" s="334">
        <f>Invoice!E914</f>
        <v>22090009</v>
      </c>
      <c r="C163" s="328"/>
      <c r="D163" s="335"/>
      <c r="E163" s="335"/>
      <c r="F163" s="62"/>
      <c r="G163" s="63"/>
      <c r="H163" s="64"/>
      <c r="I163" s="64"/>
      <c r="J163" s="65"/>
    </row>
    <row r="164" spans="1:10" s="49" customFormat="1" ht="12.75" x14ac:dyDescent="0.25">
      <c r="A164" s="66">
        <v>1</v>
      </c>
      <c r="B164" s="329" t="s">
        <v>20</v>
      </c>
      <c r="C164" s="329" t="s">
        <v>21</v>
      </c>
      <c r="D164" s="336" t="s">
        <v>22</v>
      </c>
      <c r="E164" s="336" t="s">
        <v>23</v>
      </c>
      <c r="F164" s="53"/>
      <c r="G164" s="54" t="s">
        <v>24</v>
      </c>
      <c r="H164" s="55" t="s">
        <v>25</v>
      </c>
      <c r="I164" s="55" t="s">
        <v>26</v>
      </c>
      <c r="J164" s="67"/>
    </row>
    <row r="165" spans="1:10" s="49" customFormat="1" ht="12.75" x14ac:dyDescent="0.25">
      <c r="A165" s="66"/>
      <c r="B165" s="327">
        <f>Invoice!B922</f>
        <v>20</v>
      </c>
      <c r="C165" s="325" t="s">
        <v>78</v>
      </c>
      <c r="D165" s="337">
        <f>Invoice!H922</f>
        <v>117600</v>
      </c>
      <c r="E165" s="338">
        <f>D165*B165</f>
        <v>2352000</v>
      </c>
      <c r="F165" s="50"/>
      <c r="G165" s="51">
        <f>E165/1.11</f>
        <v>2118918.9189189188</v>
      </c>
      <c r="H165" s="52">
        <f>G165*11%</f>
        <v>233081.08108108107</v>
      </c>
      <c r="I165" s="52">
        <f>G165/B165</f>
        <v>105945.94594594595</v>
      </c>
      <c r="J165" s="68">
        <f>H165/B165</f>
        <v>11654.054054054053</v>
      </c>
    </row>
    <row r="166" spans="1:10" s="49" customFormat="1" x14ac:dyDescent="0.25">
      <c r="A166" s="66"/>
      <c r="B166" s="327"/>
      <c r="C166" s="325"/>
      <c r="D166" s="337"/>
      <c r="E166" s="338">
        <f>(E165*Invoice!I922)+((E165-(E165*Invoice!I922))*Invoice!J922)</f>
        <v>305760</v>
      </c>
      <c r="F166" s="50"/>
      <c r="G166" s="57">
        <f>E166/1.11</f>
        <v>275459.45945945941</v>
      </c>
      <c r="H166" s="58">
        <f>G166*11%</f>
        <v>30300.540540540536</v>
      </c>
      <c r="I166" s="58">
        <f>G166/B165</f>
        <v>13772.97297297297</v>
      </c>
      <c r="J166" s="69">
        <f>H166/B165</f>
        <v>1515.0270270270269</v>
      </c>
    </row>
    <row r="167" spans="1:10" s="49" customFormat="1" ht="12.75" x14ac:dyDescent="0.25">
      <c r="A167" s="66"/>
      <c r="B167" s="327"/>
      <c r="C167" s="325"/>
      <c r="D167" s="338" t="s">
        <v>23</v>
      </c>
      <c r="E167" s="338">
        <f>E165-E166</f>
        <v>2046240</v>
      </c>
      <c r="F167" s="50"/>
      <c r="G167" s="51">
        <f>G165-G166</f>
        <v>1843459.4594594594</v>
      </c>
      <c r="H167" s="51">
        <f>H165-H166</f>
        <v>202780.54054054053</v>
      </c>
      <c r="I167" s="51">
        <f>I165-I166</f>
        <v>92172.972972972973</v>
      </c>
      <c r="J167" s="70">
        <f>J165-J166</f>
        <v>10139.027027027027</v>
      </c>
    </row>
    <row r="168" spans="1:10" s="49" customFormat="1" ht="12.75" x14ac:dyDescent="0.25">
      <c r="A168" s="66"/>
      <c r="B168" s="327"/>
      <c r="C168" s="327"/>
      <c r="D168" s="338"/>
      <c r="E168" s="338"/>
      <c r="F168" s="50"/>
      <c r="G168" s="51"/>
      <c r="H168" s="52">
        <f>G167+H167</f>
        <v>2046240</v>
      </c>
      <c r="I168" s="52"/>
      <c r="J168" s="68"/>
    </row>
    <row r="169" spans="1:10" s="49" customFormat="1" ht="12.75" x14ac:dyDescent="0.25">
      <c r="A169" s="66"/>
      <c r="B169" s="327"/>
      <c r="C169" s="327"/>
      <c r="D169" s="338"/>
      <c r="E169" s="338"/>
      <c r="F169" s="50"/>
      <c r="G169" s="51"/>
      <c r="H169" s="52"/>
      <c r="I169" s="52"/>
      <c r="J169" s="68"/>
    </row>
    <row r="170" spans="1:10" s="49" customFormat="1" ht="12.75" x14ac:dyDescent="0.25">
      <c r="A170" s="66">
        <v>2</v>
      </c>
      <c r="B170" s="329" t="s">
        <v>20</v>
      </c>
      <c r="C170" s="329" t="s">
        <v>21</v>
      </c>
      <c r="D170" s="336" t="s">
        <v>22</v>
      </c>
      <c r="E170" s="336" t="s">
        <v>23</v>
      </c>
      <c r="F170" s="53"/>
      <c r="G170" s="54" t="s">
        <v>24</v>
      </c>
      <c r="H170" s="55" t="s">
        <v>25</v>
      </c>
      <c r="I170" s="55" t="s">
        <v>26</v>
      </c>
      <c r="J170" s="67"/>
    </row>
    <row r="171" spans="1:10" s="49" customFormat="1" ht="12.75" x14ac:dyDescent="0.25">
      <c r="A171" s="66"/>
      <c r="B171" s="327">
        <f>Invoice!B923</f>
        <v>120</v>
      </c>
      <c r="C171" s="325" t="s">
        <v>79</v>
      </c>
      <c r="D171" s="326">
        <f>Invoice!H923</f>
        <v>64800</v>
      </c>
      <c r="E171" s="338">
        <f>D171*B171</f>
        <v>7776000</v>
      </c>
      <c r="F171" s="50"/>
      <c r="G171" s="51">
        <f>E171/1.11</f>
        <v>7005405.405405405</v>
      </c>
      <c r="H171" s="52">
        <f>G171*11%</f>
        <v>770594.59459459456</v>
      </c>
      <c r="I171" s="52">
        <f>G171/B171</f>
        <v>58378.378378378373</v>
      </c>
      <c r="J171" s="68">
        <f>H171/B171</f>
        <v>6421.6216216216217</v>
      </c>
    </row>
    <row r="172" spans="1:10" s="49" customFormat="1" x14ac:dyDescent="0.25">
      <c r="A172" s="66"/>
      <c r="B172" s="327"/>
      <c r="C172" s="327"/>
      <c r="D172" s="338"/>
      <c r="E172" s="338">
        <f>(E171*Invoice!I923)+((E171-(E171*Invoice!I923))*Invoice!J923)</f>
        <v>1010880</v>
      </c>
      <c r="F172" s="50"/>
      <c r="G172" s="57">
        <f>E172/1.11</f>
        <v>910702.70270270261</v>
      </c>
      <c r="H172" s="58">
        <f>G172*11%</f>
        <v>100177.29729729729</v>
      </c>
      <c r="I172" s="58">
        <f>G172/B171</f>
        <v>7589.1891891891883</v>
      </c>
      <c r="J172" s="69">
        <f>H172/B171</f>
        <v>834.81081081081072</v>
      </c>
    </row>
    <row r="173" spans="1:10" s="49" customFormat="1" ht="12.75" x14ac:dyDescent="0.25">
      <c r="A173" s="66"/>
      <c r="B173" s="327"/>
      <c r="C173" s="327"/>
      <c r="D173" s="338" t="s">
        <v>23</v>
      </c>
      <c r="E173" s="338">
        <f>E171-E172</f>
        <v>6765120</v>
      </c>
      <c r="F173" s="50"/>
      <c r="G173" s="51">
        <f>G171-G172</f>
        <v>6094702.702702702</v>
      </c>
      <c r="H173" s="51">
        <f>H171-H172</f>
        <v>670417.29729729728</v>
      </c>
      <c r="I173" s="51">
        <f>I171-I172</f>
        <v>50789.189189189186</v>
      </c>
      <c r="J173" s="70">
        <f>J171-J172</f>
        <v>5586.8108108108108</v>
      </c>
    </row>
    <row r="174" spans="1:10" s="49" customFormat="1" ht="12.75" x14ac:dyDescent="0.25">
      <c r="A174" s="66"/>
      <c r="B174" s="327"/>
      <c r="C174" s="327"/>
      <c r="D174" s="338"/>
      <c r="E174" s="338"/>
      <c r="F174" s="50"/>
      <c r="G174" s="51"/>
      <c r="H174" s="52">
        <f>G173+H173</f>
        <v>6765119.9999999991</v>
      </c>
      <c r="I174" s="52"/>
      <c r="J174" s="68"/>
    </row>
    <row r="175" spans="1:10" s="49" customFormat="1" ht="12.75" x14ac:dyDescent="0.25">
      <c r="A175" s="66"/>
      <c r="B175" s="331"/>
      <c r="C175" s="327"/>
      <c r="D175" s="338"/>
      <c r="E175" s="338"/>
      <c r="F175" s="50"/>
      <c r="G175" s="51"/>
      <c r="H175" s="52"/>
      <c r="I175" s="52"/>
      <c r="J175" s="68"/>
    </row>
    <row r="176" spans="1:10" s="49" customFormat="1" ht="12.75" x14ac:dyDescent="0.25">
      <c r="A176" s="66">
        <v>3</v>
      </c>
      <c r="B176" s="329" t="s">
        <v>20</v>
      </c>
      <c r="C176" s="329" t="s">
        <v>21</v>
      </c>
      <c r="D176" s="336" t="s">
        <v>22</v>
      </c>
      <c r="E176" s="336" t="s">
        <v>23</v>
      </c>
      <c r="F176" s="53"/>
      <c r="G176" s="54" t="s">
        <v>24</v>
      </c>
      <c r="H176" s="55" t="s">
        <v>25</v>
      </c>
      <c r="I176" s="55" t="s">
        <v>26</v>
      </c>
      <c r="J176" s="67"/>
    </row>
    <row r="177" spans="1:10" s="49" customFormat="1" ht="12.75" x14ac:dyDescent="0.25">
      <c r="A177" s="66"/>
      <c r="B177" s="327">
        <f>Invoice!B924</f>
        <v>40</v>
      </c>
      <c r="C177" s="325" t="s">
        <v>80</v>
      </c>
      <c r="D177" s="326">
        <f>Invoice!H924</f>
        <v>87000</v>
      </c>
      <c r="E177" s="338">
        <f>D177*B177</f>
        <v>3480000</v>
      </c>
      <c r="F177" s="50"/>
      <c r="G177" s="51">
        <f>E177/1.11</f>
        <v>3135135.1351351347</v>
      </c>
      <c r="H177" s="52">
        <f>G177*11%</f>
        <v>344864.86486486479</v>
      </c>
      <c r="I177" s="52">
        <f>G177/B177</f>
        <v>78378.378378378373</v>
      </c>
      <c r="J177" s="68">
        <f>H177/B177</f>
        <v>8621.6216216216199</v>
      </c>
    </row>
    <row r="178" spans="1:10" s="49" customFormat="1" x14ac:dyDescent="0.25">
      <c r="A178" s="66"/>
      <c r="B178" s="327"/>
      <c r="C178" s="327"/>
      <c r="D178" s="338"/>
      <c r="E178" s="338">
        <f>(E177*Invoice!I924)+((E177-(E177*Invoice!I924))*Invoice!J924)</f>
        <v>452400</v>
      </c>
      <c r="F178" s="50"/>
      <c r="G178" s="57">
        <f>E178/1.11</f>
        <v>407567.56756756752</v>
      </c>
      <c r="H178" s="58">
        <f>G178*11%</f>
        <v>44832.432432432426</v>
      </c>
      <c r="I178" s="58">
        <f>G178/B177</f>
        <v>10189.189189189188</v>
      </c>
      <c r="J178" s="69">
        <f>H178/B177</f>
        <v>1120.8108108108106</v>
      </c>
    </row>
    <row r="179" spans="1:10" s="49" customFormat="1" ht="12.75" x14ac:dyDescent="0.25">
      <c r="A179" s="66"/>
      <c r="B179" s="327"/>
      <c r="C179" s="327"/>
      <c r="D179" s="338" t="s">
        <v>23</v>
      </c>
      <c r="E179" s="338">
        <f>E177-E178</f>
        <v>3027600</v>
      </c>
      <c r="F179" s="50"/>
      <c r="G179" s="51">
        <f>G177-G178</f>
        <v>2727567.5675675673</v>
      </c>
      <c r="H179" s="51">
        <f>H177-H178</f>
        <v>300032.43243243237</v>
      </c>
      <c r="I179" s="51">
        <f>I177-I178</f>
        <v>68189.189189189186</v>
      </c>
      <c r="J179" s="70">
        <f>J177-J178</f>
        <v>7500.810810810809</v>
      </c>
    </row>
    <row r="180" spans="1:10" s="49" customFormat="1" ht="12.75" x14ac:dyDescent="0.25">
      <c r="A180" s="66"/>
      <c r="B180" s="327"/>
      <c r="C180" s="327"/>
      <c r="D180" s="338"/>
      <c r="E180" s="338"/>
      <c r="F180" s="50"/>
      <c r="G180" s="51"/>
      <c r="H180" s="52">
        <f>G179+H179</f>
        <v>3027599.9999999995</v>
      </c>
      <c r="I180" s="52"/>
      <c r="J180" s="68"/>
    </row>
    <row r="181" spans="1:10" s="49" customFormat="1" ht="12.75" x14ac:dyDescent="0.25">
      <c r="A181" s="66"/>
      <c r="B181" s="327"/>
      <c r="C181" s="327"/>
      <c r="D181" s="338"/>
      <c r="E181" s="338"/>
      <c r="F181" s="50"/>
      <c r="G181" s="51"/>
      <c r="H181" s="52"/>
      <c r="I181" s="52"/>
      <c r="J181" s="68"/>
    </row>
    <row r="182" spans="1:10" s="49" customFormat="1" ht="12.75" x14ac:dyDescent="0.25">
      <c r="A182" s="71"/>
      <c r="B182" s="339"/>
      <c r="C182" s="330"/>
      <c r="D182" s="340"/>
      <c r="E182" s="340"/>
      <c r="F182" s="72"/>
      <c r="G182" s="73">
        <f>G167+G173+G179</f>
        <v>10665729.729729729</v>
      </c>
      <c r="H182" s="74">
        <f>H167+H173+H179</f>
        <v>1173230.2702702703</v>
      </c>
      <c r="I182" s="74"/>
      <c r="J182" s="75">
        <f>H168+H174+H180</f>
        <v>11838960</v>
      </c>
    </row>
    <row r="184" spans="1:10" s="49" customFormat="1" ht="12.75" x14ac:dyDescent="0.25">
      <c r="A184" s="61" t="s">
        <v>1</v>
      </c>
      <c r="B184" s="334">
        <f>Invoice!E1028</f>
        <v>22090010</v>
      </c>
      <c r="C184" s="328"/>
      <c r="D184" s="335"/>
      <c r="E184" s="335"/>
      <c r="F184" s="62"/>
      <c r="G184" s="63"/>
      <c r="H184" s="64"/>
      <c r="I184" s="64"/>
      <c r="J184" s="65"/>
    </row>
    <row r="185" spans="1:10" s="49" customFormat="1" ht="12.75" x14ac:dyDescent="0.25">
      <c r="A185" s="66">
        <v>1</v>
      </c>
      <c r="B185" s="329" t="s">
        <v>20</v>
      </c>
      <c r="C185" s="329" t="s">
        <v>21</v>
      </c>
      <c r="D185" s="336" t="s">
        <v>22</v>
      </c>
      <c r="E185" s="336" t="s">
        <v>23</v>
      </c>
      <c r="F185" s="53"/>
      <c r="G185" s="54" t="s">
        <v>24</v>
      </c>
      <c r="H185" s="55" t="s">
        <v>25</v>
      </c>
      <c r="I185" s="55" t="s">
        <v>26</v>
      </c>
      <c r="J185" s="67"/>
    </row>
    <row r="186" spans="1:10" s="49" customFormat="1" ht="12.75" x14ac:dyDescent="0.25">
      <c r="A186" s="66"/>
      <c r="B186" s="327">
        <f>Invoice!B1036</f>
        <v>20</v>
      </c>
      <c r="C186" s="325" t="s">
        <v>80</v>
      </c>
      <c r="D186" s="337">
        <f>Invoice!H1036</f>
        <v>87000</v>
      </c>
      <c r="E186" s="338">
        <f>D186*B186</f>
        <v>1740000</v>
      </c>
      <c r="F186" s="50"/>
      <c r="G186" s="51">
        <f>E186/1.11</f>
        <v>1567567.5675675673</v>
      </c>
      <c r="H186" s="52">
        <f>G186*11%</f>
        <v>172432.4324324324</v>
      </c>
      <c r="I186" s="52">
        <f>G186/B186</f>
        <v>78378.378378378373</v>
      </c>
      <c r="J186" s="68">
        <f>H186/B186</f>
        <v>8621.6216216216199</v>
      </c>
    </row>
    <row r="187" spans="1:10" s="49" customFormat="1" x14ac:dyDescent="0.25">
      <c r="A187" s="66"/>
      <c r="B187" s="327"/>
      <c r="C187" s="327"/>
      <c r="D187" s="338"/>
      <c r="E187" s="338">
        <f>(E186*Invoice!I1036)+((E186-(E186*Invoice!I1036))*Invoice!J1036)</f>
        <v>252299.99999999997</v>
      </c>
      <c r="F187" s="50"/>
      <c r="G187" s="57">
        <f>E187/1.11</f>
        <v>227297.29729729725</v>
      </c>
      <c r="H187" s="58">
        <f>G187*11%</f>
        <v>25002.702702702696</v>
      </c>
      <c r="I187" s="58">
        <f>G187/B186</f>
        <v>11364.864864864863</v>
      </c>
      <c r="J187" s="69">
        <f>H187/B186</f>
        <v>1250.1351351351348</v>
      </c>
    </row>
    <row r="188" spans="1:10" s="49" customFormat="1" ht="12.75" x14ac:dyDescent="0.25">
      <c r="A188" s="66"/>
      <c r="B188" s="327"/>
      <c r="C188" s="327"/>
      <c r="D188" s="338" t="s">
        <v>23</v>
      </c>
      <c r="E188" s="338">
        <f>E186-E187</f>
        <v>1487700</v>
      </c>
      <c r="F188" s="50"/>
      <c r="G188" s="51">
        <f>G186-G187</f>
        <v>1340270.2702702701</v>
      </c>
      <c r="H188" s="51">
        <f>H186-H187</f>
        <v>147429.7297297297</v>
      </c>
      <c r="I188" s="51">
        <f>I186-I187</f>
        <v>67013.513513513506</v>
      </c>
      <c r="J188" s="70">
        <f>J186-J187</f>
        <v>7371.4864864864849</v>
      </c>
    </row>
    <row r="189" spans="1:10" s="49" customFormat="1" ht="12.75" x14ac:dyDescent="0.25">
      <c r="A189" s="66"/>
      <c r="B189" s="327"/>
      <c r="C189" s="327"/>
      <c r="D189" s="338"/>
      <c r="E189" s="338"/>
      <c r="F189" s="50"/>
      <c r="G189" s="51"/>
      <c r="H189" s="52">
        <f>G188+H188</f>
        <v>1487699.9999999998</v>
      </c>
      <c r="I189" s="52"/>
      <c r="J189" s="68"/>
    </row>
    <row r="190" spans="1:10" s="49" customFormat="1" ht="12.75" x14ac:dyDescent="0.25">
      <c r="A190" s="66"/>
      <c r="B190" s="327"/>
      <c r="C190" s="327"/>
      <c r="D190" s="338"/>
      <c r="E190" s="338"/>
      <c r="F190" s="50"/>
      <c r="G190" s="51"/>
      <c r="H190" s="52"/>
      <c r="I190" s="52"/>
      <c r="J190" s="68"/>
    </row>
    <row r="191" spans="1:10" s="49" customFormat="1" ht="12.75" x14ac:dyDescent="0.25">
      <c r="A191" s="71"/>
      <c r="B191" s="339"/>
      <c r="C191" s="330"/>
      <c r="D191" s="340"/>
      <c r="E191" s="340"/>
      <c r="F191" s="72"/>
      <c r="G191" s="73">
        <f>G188</f>
        <v>1340270.2702702701</v>
      </c>
      <c r="H191" s="74">
        <f>H188</f>
        <v>147429.7297297297</v>
      </c>
      <c r="I191" s="74"/>
      <c r="J191" s="75">
        <f>H189</f>
        <v>1487699.9999999998</v>
      </c>
    </row>
    <row r="193" spans="1:10" s="49" customFormat="1" ht="12.75" x14ac:dyDescent="0.25">
      <c r="A193" s="61" t="s">
        <v>1</v>
      </c>
      <c r="B193" s="334">
        <f>Invoice!E1142</f>
        <v>22090011</v>
      </c>
      <c r="C193" s="328"/>
      <c r="D193" s="335"/>
      <c r="E193" s="335"/>
      <c r="F193" s="62"/>
      <c r="G193" s="63"/>
      <c r="H193" s="64"/>
      <c r="I193" s="64"/>
      <c r="J193" s="65"/>
    </row>
    <row r="194" spans="1:10" s="49" customFormat="1" ht="12.75" x14ac:dyDescent="0.25">
      <c r="A194" s="66">
        <v>1</v>
      </c>
      <c r="B194" s="329" t="s">
        <v>20</v>
      </c>
      <c r="C194" s="329" t="s">
        <v>21</v>
      </c>
      <c r="D194" s="336" t="s">
        <v>22</v>
      </c>
      <c r="E194" s="336" t="s">
        <v>23</v>
      </c>
      <c r="F194" s="53"/>
      <c r="G194" s="54" t="s">
        <v>24</v>
      </c>
      <c r="H194" s="55" t="s">
        <v>25</v>
      </c>
      <c r="I194" s="55" t="s">
        <v>26</v>
      </c>
      <c r="J194" s="67"/>
    </row>
    <row r="195" spans="1:10" s="49" customFormat="1" ht="12.75" x14ac:dyDescent="0.25">
      <c r="A195" s="66"/>
      <c r="B195" s="327">
        <f>Invoice!B1150</f>
        <v>240</v>
      </c>
      <c r="C195" s="325" t="s">
        <v>86</v>
      </c>
      <c r="D195" s="337">
        <f>Invoice!H1150</f>
        <v>19000</v>
      </c>
      <c r="E195" s="338">
        <f>D195*B195</f>
        <v>4560000</v>
      </c>
      <c r="F195" s="50"/>
      <c r="G195" s="51">
        <f>E195/1.11</f>
        <v>4108108.1081081079</v>
      </c>
      <c r="H195" s="52">
        <f>G195*11%</f>
        <v>451891.89189189189</v>
      </c>
      <c r="I195" s="52">
        <f>G195/B195</f>
        <v>17117.117117117115</v>
      </c>
      <c r="J195" s="68">
        <f>H195/B195</f>
        <v>1882.882882882883</v>
      </c>
    </row>
    <row r="196" spans="1:10" s="49" customFormat="1" x14ac:dyDescent="0.25">
      <c r="A196" s="66"/>
      <c r="B196" s="327"/>
      <c r="C196" s="327"/>
      <c r="D196" s="337"/>
      <c r="E196" s="338">
        <f>(E195*Invoice!I1150)+((E195-(E195*Invoice!I1150))*Invoice!J1150)</f>
        <v>615600</v>
      </c>
      <c r="F196" s="50"/>
      <c r="G196" s="57">
        <f>E196/1.11</f>
        <v>554594.59459459456</v>
      </c>
      <c r="H196" s="58">
        <f>G196*11%</f>
        <v>61005.4054054054</v>
      </c>
      <c r="I196" s="58">
        <f>G196/B195</f>
        <v>2310.8108108108108</v>
      </c>
      <c r="J196" s="69">
        <f>H196/B195</f>
        <v>254.18918918918916</v>
      </c>
    </row>
    <row r="197" spans="1:10" s="49" customFormat="1" ht="12.75" x14ac:dyDescent="0.25">
      <c r="A197" s="66"/>
      <c r="B197" s="327"/>
      <c r="C197" s="327"/>
      <c r="D197" s="338" t="s">
        <v>23</v>
      </c>
      <c r="E197" s="338">
        <f>E195-E196</f>
        <v>3944400</v>
      </c>
      <c r="F197" s="50"/>
      <c r="G197" s="51">
        <f>G195-G196</f>
        <v>3553513.5135135134</v>
      </c>
      <c r="H197" s="51">
        <f>H195-H196</f>
        <v>390886.48648648651</v>
      </c>
      <c r="I197" s="51">
        <f>I195-I196</f>
        <v>14806.306306306305</v>
      </c>
      <c r="J197" s="70">
        <f>J195-J196</f>
        <v>1628.6936936936938</v>
      </c>
    </row>
    <row r="198" spans="1:10" s="49" customFormat="1" ht="12.75" x14ac:dyDescent="0.25">
      <c r="A198" s="66"/>
      <c r="B198" s="327"/>
      <c r="C198" s="327"/>
      <c r="D198" s="337"/>
      <c r="E198" s="338"/>
      <c r="F198" s="50"/>
      <c r="G198" s="51"/>
      <c r="H198" s="52">
        <f>G197+H197</f>
        <v>3944400</v>
      </c>
      <c r="I198" s="52"/>
      <c r="J198" s="68"/>
    </row>
    <row r="199" spans="1:10" s="49" customFormat="1" ht="12.75" x14ac:dyDescent="0.25">
      <c r="A199" s="66"/>
      <c r="B199" s="327"/>
      <c r="C199" s="327"/>
      <c r="D199" s="337"/>
      <c r="E199" s="338"/>
      <c r="F199" s="50"/>
      <c r="G199" s="51"/>
      <c r="H199" s="52"/>
      <c r="I199" s="52"/>
      <c r="J199" s="68"/>
    </row>
    <row r="200" spans="1:10" s="49" customFormat="1" ht="12.75" x14ac:dyDescent="0.25">
      <c r="A200" s="66">
        <v>2</v>
      </c>
      <c r="B200" s="329" t="s">
        <v>20</v>
      </c>
      <c r="C200" s="329" t="s">
        <v>21</v>
      </c>
      <c r="D200" s="336" t="s">
        <v>22</v>
      </c>
      <c r="E200" s="336" t="s">
        <v>23</v>
      </c>
      <c r="F200" s="53"/>
      <c r="G200" s="54" t="s">
        <v>24</v>
      </c>
      <c r="H200" s="55" t="s">
        <v>25</v>
      </c>
      <c r="I200" s="55" t="s">
        <v>26</v>
      </c>
      <c r="J200" s="67"/>
    </row>
    <row r="201" spans="1:10" s="49" customFormat="1" ht="12.75" x14ac:dyDescent="0.25">
      <c r="A201" s="66"/>
      <c r="B201" s="327">
        <f>Invoice!B1151</f>
        <v>500</v>
      </c>
      <c r="C201" s="325" t="s">
        <v>87</v>
      </c>
      <c r="D201" s="337">
        <f>Invoice!H1151</f>
        <v>4300</v>
      </c>
      <c r="E201" s="338">
        <f>D201*B201</f>
        <v>2150000</v>
      </c>
      <c r="F201" s="50"/>
      <c r="G201" s="51">
        <f>E201/1.11</f>
        <v>1936936.9369369368</v>
      </c>
      <c r="H201" s="52">
        <f>G201*11%</f>
        <v>213063.06306306305</v>
      </c>
      <c r="I201" s="52">
        <f>G201/B201</f>
        <v>3873.8738738738734</v>
      </c>
      <c r="J201" s="68">
        <f>H201/B201</f>
        <v>426.12612612612611</v>
      </c>
    </row>
    <row r="202" spans="1:10" s="49" customFormat="1" x14ac:dyDescent="0.25">
      <c r="A202" s="66"/>
      <c r="B202" s="327"/>
      <c r="C202" s="327"/>
      <c r="D202" s="338"/>
      <c r="E202" s="338">
        <f>(E201*Invoice!I1151)+((E201-(E201*Invoice!I1151))*Invoice!J1151)</f>
        <v>290250</v>
      </c>
      <c r="F202" s="50"/>
      <c r="G202" s="57">
        <f>E202/1.11</f>
        <v>261486.48648648645</v>
      </c>
      <c r="H202" s="58">
        <f>G202*11%</f>
        <v>28763.51351351351</v>
      </c>
      <c r="I202" s="58">
        <f>G202/B201</f>
        <v>522.97297297297291</v>
      </c>
      <c r="J202" s="69">
        <f>H202/B201</f>
        <v>57.527027027027017</v>
      </c>
    </row>
    <row r="203" spans="1:10" s="49" customFormat="1" ht="12.75" x14ac:dyDescent="0.25">
      <c r="A203" s="66"/>
      <c r="B203" s="327"/>
      <c r="C203" s="327"/>
      <c r="D203" s="338" t="s">
        <v>23</v>
      </c>
      <c r="E203" s="338">
        <f>E201-E202</f>
        <v>1859750</v>
      </c>
      <c r="F203" s="50"/>
      <c r="G203" s="51">
        <f>G201-G202</f>
        <v>1675450.4504504504</v>
      </c>
      <c r="H203" s="51">
        <f>H201-H202</f>
        <v>184299.54954954953</v>
      </c>
      <c r="I203" s="51">
        <f>I201-I202</f>
        <v>3350.9009009009005</v>
      </c>
      <c r="J203" s="70">
        <f>J201-J202</f>
        <v>368.59909909909908</v>
      </c>
    </row>
    <row r="204" spans="1:10" s="49" customFormat="1" ht="12.75" x14ac:dyDescent="0.25">
      <c r="A204" s="66"/>
      <c r="B204" s="327"/>
      <c r="C204" s="327"/>
      <c r="D204" s="338"/>
      <c r="E204" s="338"/>
      <c r="F204" s="50"/>
      <c r="G204" s="51"/>
      <c r="H204" s="52">
        <f>G203+H203</f>
        <v>1859750</v>
      </c>
      <c r="I204" s="52"/>
      <c r="J204" s="68"/>
    </row>
    <row r="205" spans="1:10" s="49" customFormat="1" ht="12.75" x14ac:dyDescent="0.25">
      <c r="A205" s="66"/>
      <c r="B205" s="331"/>
      <c r="C205" s="327"/>
      <c r="D205" s="338"/>
      <c r="E205" s="338"/>
      <c r="F205" s="50"/>
      <c r="G205" s="51"/>
      <c r="H205" s="52"/>
      <c r="I205" s="52"/>
      <c r="J205" s="68"/>
    </row>
    <row r="206" spans="1:10" s="49" customFormat="1" ht="12.75" x14ac:dyDescent="0.25">
      <c r="A206" s="66">
        <v>3</v>
      </c>
      <c r="B206" s="329" t="s">
        <v>20</v>
      </c>
      <c r="C206" s="329" t="s">
        <v>21</v>
      </c>
      <c r="D206" s="336" t="s">
        <v>22</v>
      </c>
      <c r="E206" s="336" t="s">
        <v>23</v>
      </c>
      <c r="F206" s="53"/>
      <c r="G206" s="54" t="s">
        <v>24</v>
      </c>
      <c r="H206" s="55" t="s">
        <v>25</v>
      </c>
      <c r="I206" s="55" t="s">
        <v>26</v>
      </c>
      <c r="J206" s="67"/>
    </row>
    <row r="207" spans="1:10" s="49" customFormat="1" ht="12.75" x14ac:dyDescent="0.25">
      <c r="A207" s="66"/>
      <c r="B207" s="327">
        <f>Invoice!B1152</f>
        <v>1000</v>
      </c>
      <c r="C207" s="325" t="s">
        <v>88</v>
      </c>
      <c r="D207" s="337">
        <f>Invoice!H1152</f>
        <v>1600</v>
      </c>
      <c r="E207" s="338">
        <f>D207*B207</f>
        <v>1600000</v>
      </c>
      <c r="F207" s="50"/>
      <c r="G207" s="51">
        <f>E207/1.11</f>
        <v>1441441.4414414414</v>
      </c>
      <c r="H207" s="52">
        <f>G207*11%</f>
        <v>158558.55855855855</v>
      </c>
      <c r="I207" s="52">
        <f>G207/B207</f>
        <v>1441.4414414414414</v>
      </c>
      <c r="J207" s="68">
        <f>H207/B207</f>
        <v>158.55855855855856</v>
      </c>
    </row>
    <row r="208" spans="1:10" s="49" customFormat="1" x14ac:dyDescent="0.25">
      <c r="A208" s="66"/>
      <c r="B208" s="327"/>
      <c r="C208" s="327"/>
      <c r="D208" s="338"/>
      <c r="E208" s="338">
        <f>(E207*Invoice!I1152)+((E207-(E207*Invoice!I1152))*Invoice!J1152)</f>
        <v>216000</v>
      </c>
      <c r="F208" s="50"/>
      <c r="G208" s="57">
        <f>E208/1.11</f>
        <v>194594.59459459459</v>
      </c>
      <c r="H208" s="58">
        <f>G208*11%</f>
        <v>21405.405405405403</v>
      </c>
      <c r="I208" s="58">
        <f>G208/B207</f>
        <v>194.59459459459458</v>
      </c>
      <c r="J208" s="69">
        <f>H208/B207</f>
        <v>21.405405405405403</v>
      </c>
    </row>
    <row r="209" spans="1:10" s="49" customFormat="1" ht="12.75" x14ac:dyDescent="0.25">
      <c r="A209" s="66"/>
      <c r="B209" s="327"/>
      <c r="C209" s="327"/>
      <c r="D209" s="338" t="s">
        <v>23</v>
      </c>
      <c r="E209" s="338">
        <f>E207-E208</f>
        <v>1384000</v>
      </c>
      <c r="F209" s="50"/>
      <c r="G209" s="51">
        <f>G207-G208</f>
        <v>1246846.8468468469</v>
      </c>
      <c r="H209" s="51">
        <f>H207-H208</f>
        <v>137153.15315315314</v>
      </c>
      <c r="I209" s="51">
        <f>I207-I208</f>
        <v>1246.8468468468468</v>
      </c>
      <c r="J209" s="70">
        <f>J207-J208</f>
        <v>137.15315315315314</v>
      </c>
    </row>
    <row r="210" spans="1:10" s="49" customFormat="1" ht="12.75" x14ac:dyDescent="0.25">
      <c r="A210" s="66"/>
      <c r="B210" s="327"/>
      <c r="C210" s="327"/>
      <c r="D210" s="338"/>
      <c r="E210" s="338"/>
      <c r="F210" s="50"/>
      <c r="G210" s="51"/>
      <c r="H210" s="52">
        <f>G209+H209</f>
        <v>1384000</v>
      </c>
      <c r="I210" s="52"/>
      <c r="J210" s="68"/>
    </row>
    <row r="211" spans="1:10" s="49" customFormat="1" ht="12.75" x14ac:dyDescent="0.25">
      <c r="A211" s="66"/>
      <c r="B211" s="331"/>
      <c r="C211" s="327"/>
      <c r="D211" s="338"/>
      <c r="E211" s="338"/>
      <c r="F211" s="50"/>
      <c r="G211" s="51"/>
      <c r="H211" s="52"/>
      <c r="I211" s="52"/>
      <c r="J211" s="68"/>
    </row>
    <row r="212" spans="1:10" s="49" customFormat="1" ht="12.75" x14ac:dyDescent="0.25">
      <c r="A212" s="66">
        <v>4</v>
      </c>
      <c r="B212" s="329" t="s">
        <v>20</v>
      </c>
      <c r="C212" s="329" t="s">
        <v>21</v>
      </c>
      <c r="D212" s="336" t="s">
        <v>22</v>
      </c>
      <c r="E212" s="336" t="s">
        <v>23</v>
      </c>
      <c r="F212" s="53"/>
      <c r="G212" s="54" t="s">
        <v>24</v>
      </c>
      <c r="H212" s="55" t="s">
        <v>25</v>
      </c>
      <c r="I212" s="55" t="s">
        <v>26</v>
      </c>
      <c r="J212" s="67"/>
    </row>
    <row r="213" spans="1:10" s="49" customFormat="1" ht="12.75" x14ac:dyDescent="0.25">
      <c r="A213" s="66"/>
      <c r="B213" s="327">
        <f>Invoice!B1153</f>
        <v>30</v>
      </c>
      <c r="C213" s="325" t="s">
        <v>57</v>
      </c>
      <c r="D213" s="337">
        <f>Invoice!H1153</f>
        <v>57000</v>
      </c>
      <c r="E213" s="338">
        <f>D213*B213</f>
        <v>1710000</v>
      </c>
      <c r="F213" s="50"/>
      <c r="G213" s="51">
        <f>E213/1.11</f>
        <v>1540540.5405405404</v>
      </c>
      <c r="H213" s="52">
        <f>G213*11%</f>
        <v>169459.45945945944</v>
      </c>
      <c r="I213" s="52">
        <f>G213/B213</f>
        <v>51351.351351351346</v>
      </c>
      <c r="J213" s="68">
        <f>H213/B213</f>
        <v>5648.6486486486483</v>
      </c>
    </row>
    <row r="214" spans="1:10" s="49" customFormat="1" x14ac:dyDescent="0.25">
      <c r="A214" s="66"/>
      <c r="B214" s="327"/>
      <c r="C214" s="327"/>
      <c r="D214" s="338"/>
      <c r="E214" s="338">
        <f>(E213*Invoice!I1153)+((E213-(E213*Invoice!I1153))*Invoice!J1153)</f>
        <v>230850.00000000003</v>
      </c>
      <c r="F214" s="50"/>
      <c r="G214" s="57">
        <f>E214/1.11</f>
        <v>207972.97297297299</v>
      </c>
      <c r="H214" s="58">
        <f>G214*11%</f>
        <v>22877.02702702703</v>
      </c>
      <c r="I214" s="58">
        <f>G214/B213</f>
        <v>6932.4324324324325</v>
      </c>
      <c r="J214" s="69">
        <f>H214/B213</f>
        <v>762.56756756756772</v>
      </c>
    </row>
    <row r="215" spans="1:10" s="49" customFormat="1" ht="12.75" x14ac:dyDescent="0.25">
      <c r="A215" s="66"/>
      <c r="B215" s="327"/>
      <c r="C215" s="327"/>
      <c r="D215" s="338" t="s">
        <v>23</v>
      </c>
      <c r="E215" s="338">
        <f>E213-E214</f>
        <v>1479150</v>
      </c>
      <c r="F215" s="50"/>
      <c r="G215" s="51">
        <f>G213-G214</f>
        <v>1332567.5675675673</v>
      </c>
      <c r="H215" s="51">
        <f>H213-H214</f>
        <v>146582.4324324324</v>
      </c>
      <c r="I215" s="51">
        <f>I213-I214</f>
        <v>44418.918918918913</v>
      </c>
      <c r="J215" s="70">
        <f>J213-J214</f>
        <v>4886.0810810810808</v>
      </c>
    </row>
    <row r="216" spans="1:10" s="49" customFormat="1" ht="12.75" x14ac:dyDescent="0.25">
      <c r="A216" s="66"/>
      <c r="B216" s="327"/>
      <c r="C216" s="327"/>
      <c r="D216" s="338"/>
      <c r="E216" s="338"/>
      <c r="F216" s="50"/>
      <c r="G216" s="51"/>
      <c r="H216" s="52">
        <f>G215+H215</f>
        <v>1479149.9999999998</v>
      </c>
      <c r="I216" s="52"/>
      <c r="J216" s="68"/>
    </row>
    <row r="217" spans="1:10" s="49" customFormat="1" ht="12.75" x14ac:dyDescent="0.25">
      <c r="A217" s="66"/>
      <c r="B217" s="327"/>
      <c r="C217" s="327"/>
      <c r="D217" s="338"/>
      <c r="E217" s="338"/>
      <c r="F217" s="50"/>
      <c r="G217" s="51"/>
      <c r="H217" s="52"/>
      <c r="I217" s="52"/>
      <c r="J217" s="68"/>
    </row>
    <row r="218" spans="1:10" s="49" customFormat="1" ht="12.75" x14ac:dyDescent="0.25">
      <c r="A218" s="71"/>
      <c r="B218" s="339"/>
      <c r="C218" s="330"/>
      <c r="D218" s="340"/>
      <c r="E218" s="340"/>
      <c r="F218" s="72"/>
      <c r="G218" s="73">
        <f>G197+G203+G209+G215</f>
        <v>7808378.3783783782</v>
      </c>
      <c r="H218" s="74">
        <f>H197+H203+H209+H215</f>
        <v>858921.62162162154</v>
      </c>
      <c r="I218" s="74"/>
      <c r="J218" s="75">
        <f>H198+H204+H210+H216</f>
        <v>8667300</v>
      </c>
    </row>
    <row r="220" spans="1:10" s="49" customFormat="1" ht="12.75" x14ac:dyDescent="0.25">
      <c r="A220" s="61" t="s">
        <v>1</v>
      </c>
      <c r="B220" s="334">
        <f>Invoice!E1256</f>
        <v>22090012</v>
      </c>
      <c r="C220" s="328"/>
      <c r="D220" s="335"/>
      <c r="E220" s="335"/>
      <c r="F220" s="62"/>
      <c r="G220" s="63"/>
      <c r="H220" s="64"/>
      <c r="I220" s="64"/>
      <c r="J220" s="65"/>
    </row>
    <row r="221" spans="1:10" s="49" customFormat="1" ht="12.75" x14ac:dyDescent="0.25">
      <c r="A221" s="66">
        <v>1</v>
      </c>
      <c r="B221" s="329" t="s">
        <v>20</v>
      </c>
      <c r="C221" s="329" t="s">
        <v>21</v>
      </c>
      <c r="D221" s="336" t="s">
        <v>22</v>
      </c>
      <c r="E221" s="336" t="s">
        <v>23</v>
      </c>
      <c r="F221" s="53"/>
      <c r="G221" s="54" t="s">
        <v>24</v>
      </c>
      <c r="H221" s="55" t="s">
        <v>25</v>
      </c>
      <c r="I221" s="55" t="s">
        <v>26</v>
      </c>
      <c r="J221" s="67"/>
    </row>
    <row r="222" spans="1:10" s="49" customFormat="1" ht="12.75" x14ac:dyDescent="0.25">
      <c r="A222" s="66"/>
      <c r="B222" s="327">
        <f>Invoice!B1264</f>
        <v>144</v>
      </c>
      <c r="C222" s="326" t="str">
        <f>Invoice!E1264</f>
        <v>GEL PEN KENKO K-1 HITAM</v>
      </c>
      <c r="D222" s="56">
        <f>Invoice!H1264</f>
        <v>39600</v>
      </c>
      <c r="E222" s="338">
        <f>D222*B222</f>
        <v>5702400</v>
      </c>
      <c r="F222" s="50"/>
      <c r="G222" s="51">
        <f>E222/1.11</f>
        <v>5137297.297297297</v>
      </c>
      <c r="H222" s="52">
        <f>G222*11%</f>
        <v>565102.70270270272</v>
      </c>
      <c r="I222" s="52">
        <f>G222/B222</f>
        <v>35675.675675675673</v>
      </c>
      <c r="J222" s="68">
        <f>H222/B222</f>
        <v>3924.3243243243246</v>
      </c>
    </row>
    <row r="223" spans="1:10" s="49" customFormat="1" x14ac:dyDescent="0.25">
      <c r="A223" s="66"/>
      <c r="B223" s="327"/>
      <c r="C223" s="327"/>
      <c r="D223" s="337"/>
      <c r="E223" s="338">
        <f>(E222*Invoice!I1264)+((E222-(E222*Invoice!I1264))*Invoice!J1264)</f>
        <v>826848</v>
      </c>
      <c r="F223" s="50"/>
      <c r="G223" s="57">
        <f>E223/1.11</f>
        <v>744908.10810810805</v>
      </c>
      <c r="H223" s="58">
        <f>G223*11%</f>
        <v>81939.891891891879</v>
      </c>
      <c r="I223" s="58">
        <f>G223/B222</f>
        <v>5172.9729729729725</v>
      </c>
      <c r="J223" s="69">
        <f>H223/B222</f>
        <v>569.02702702702697</v>
      </c>
    </row>
    <row r="224" spans="1:10" s="49" customFormat="1" ht="12.75" x14ac:dyDescent="0.25">
      <c r="A224" s="66"/>
      <c r="B224" s="327"/>
      <c r="C224" s="327"/>
      <c r="D224" s="338" t="s">
        <v>23</v>
      </c>
      <c r="E224" s="338">
        <f>E222-E223</f>
        <v>4875552</v>
      </c>
      <c r="F224" s="50"/>
      <c r="G224" s="51">
        <f>G222-G223</f>
        <v>4392389.1891891891</v>
      </c>
      <c r="H224" s="51">
        <f>H222-H223</f>
        <v>483162.81081081083</v>
      </c>
      <c r="I224" s="51">
        <f>I222-I223</f>
        <v>30502.7027027027</v>
      </c>
      <c r="J224" s="70">
        <f>J222-J223</f>
        <v>3355.2972972972975</v>
      </c>
    </row>
    <row r="225" spans="1:10" s="49" customFormat="1" ht="12.75" x14ac:dyDescent="0.25">
      <c r="A225" s="66"/>
      <c r="B225" s="327"/>
      <c r="C225" s="327"/>
      <c r="D225" s="337"/>
      <c r="E225" s="338"/>
      <c r="F225" s="50"/>
      <c r="G225" s="51"/>
      <c r="H225" s="52">
        <f>G224+H224</f>
        <v>4875552</v>
      </c>
      <c r="I225" s="52"/>
      <c r="J225" s="68"/>
    </row>
    <row r="226" spans="1:10" s="49" customFormat="1" ht="12.75" x14ac:dyDescent="0.25">
      <c r="A226" s="66"/>
      <c r="B226" s="327"/>
      <c r="C226" s="327"/>
      <c r="D226" s="337"/>
      <c r="E226" s="338"/>
      <c r="F226" s="50"/>
      <c r="G226" s="51"/>
      <c r="H226" s="52"/>
      <c r="I226" s="52"/>
      <c r="J226" s="68"/>
    </row>
    <row r="227" spans="1:10" s="49" customFormat="1" ht="12.75" x14ac:dyDescent="0.25">
      <c r="A227" s="71"/>
      <c r="B227" s="339"/>
      <c r="C227" s="330"/>
      <c r="D227" s="340"/>
      <c r="E227" s="340"/>
      <c r="F227" s="72"/>
      <c r="G227" s="73">
        <f>G224</f>
        <v>4392389.1891891891</v>
      </c>
      <c r="H227" s="74">
        <f>H224</f>
        <v>483162.81081081083</v>
      </c>
      <c r="I227" s="74"/>
      <c r="J227" s="75">
        <f>H225</f>
        <v>4875552</v>
      </c>
    </row>
    <row r="228" spans="1:10" s="49" customFormat="1" ht="12.75" x14ac:dyDescent="0.25">
      <c r="B228" s="327"/>
      <c r="C228" s="327"/>
      <c r="D228" s="338"/>
      <c r="E228" s="338"/>
      <c r="F228" s="50"/>
      <c r="G228" s="51"/>
      <c r="H228" s="52"/>
      <c r="I228" s="52"/>
      <c r="J228" s="52"/>
    </row>
    <row r="229" spans="1:10" s="49" customFormat="1" ht="12.75" x14ac:dyDescent="0.25">
      <c r="A229" s="61" t="s">
        <v>1</v>
      </c>
      <c r="B229" s="334">
        <f>Invoice!E1370</f>
        <v>22090013</v>
      </c>
      <c r="C229" s="328"/>
      <c r="D229" s="335"/>
      <c r="E229" s="335"/>
      <c r="F229" s="62"/>
      <c r="G229" s="63"/>
      <c r="H229" s="64"/>
      <c r="I229" s="64"/>
      <c r="J229" s="65"/>
    </row>
    <row r="230" spans="1:10" s="49" customFormat="1" ht="12.75" x14ac:dyDescent="0.25">
      <c r="A230" s="66">
        <v>1</v>
      </c>
      <c r="B230" s="329" t="s">
        <v>20</v>
      </c>
      <c r="C230" s="329" t="s">
        <v>21</v>
      </c>
      <c r="D230" s="336" t="s">
        <v>22</v>
      </c>
      <c r="E230" s="336" t="s">
        <v>23</v>
      </c>
      <c r="F230" s="53"/>
      <c r="G230" s="54" t="s">
        <v>24</v>
      </c>
      <c r="H230" s="55" t="s">
        <v>25</v>
      </c>
      <c r="I230" s="55" t="s">
        <v>26</v>
      </c>
      <c r="J230" s="67"/>
    </row>
    <row r="231" spans="1:10" s="49" customFormat="1" ht="12.75" x14ac:dyDescent="0.25">
      <c r="A231" s="66"/>
      <c r="B231" s="52">
        <f>Invoice!B1378</f>
        <v>144</v>
      </c>
      <c r="C231" s="333" t="str">
        <f>Invoice!E1378</f>
        <v>CORRECTION FLUID KENKO KE-01</v>
      </c>
      <c r="D231" s="56">
        <f>Invoice!H1378</f>
        <v>54300</v>
      </c>
      <c r="E231" s="338">
        <f>D231*B231</f>
        <v>7819200</v>
      </c>
      <c r="F231" s="50"/>
      <c r="G231" s="51">
        <f>E231/1.11</f>
        <v>7044324.3243243238</v>
      </c>
      <c r="H231" s="52">
        <f>G231*11%</f>
        <v>774875.67567567562</v>
      </c>
      <c r="I231" s="52">
        <f>G231/B231</f>
        <v>48918.918918918913</v>
      </c>
      <c r="J231" s="68">
        <f>H231/B231</f>
        <v>5381.0810810810808</v>
      </c>
    </row>
    <row r="232" spans="1:10" s="49" customFormat="1" x14ac:dyDescent="0.25">
      <c r="A232" s="66"/>
      <c r="B232" s="327"/>
      <c r="C232" s="327"/>
      <c r="D232" s="338"/>
      <c r="E232" s="338">
        <f>(E231*Invoice!I1378)+((E231-(E231*Invoice!I1378))*Invoice!J1378)</f>
        <v>977400</v>
      </c>
      <c r="F232" s="50"/>
      <c r="G232" s="57">
        <f>E232/1.11</f>
        <v>880540.54054054047</v>
      </c>
      <c r="H232" s="58">
        <f>G232*11%</f>
        <v>96859.459459459453</v>
      </c>
      <c r="I232" s="58">
        <f>G232/B231</f>
        <v>6114.8648648648641</v>
      </c>
      <c r="J232" s="69">
        <f>H232/B231</f>
        <v>672.6351351351351</v>
      </c>
    </row>
    <row r="233" spans="1:10" s="49" customFormat="1" ht="12.75" x14ac:dyDescent="0.25">
      <c r="A233" s="66"/>
      <c r="B233" s="327"/>
      <c r="C233" s="327"/>
      <c r="D233" s="338" t="s">
        <v>23</v>
      </c>
      <c r="E233" s="338">
        <f>E231-E232</f>
        <v>6841800</v>
      </c>
      <c r="F233" s="50"/>
      <c r="G233" s="51">
        <f>G231-G232</f>
        <v>6163783.7837837832</v>
      </c>
      <c r="H233" s="51">
        <f>H231-H232</f>
        <v>678016.21621621621</v>
      </c>
      <c r="I233" s="51">
        <f>I231-I232</f>
        <v>42804.054054054046</v>
      </c>
      <c r="J233" s="70">
        <f>J231-J232</f>
        <v>4708.4459459459458</v>
      </c>
    </row>
    <row r="234" spans="1:10" s="49" customFormat="1" ht="12.75" x14ac:dyDescent="0.25">
      <c r="A234" s="66"/>
      <c r="B234" s="327"/>
      <c r="C234" s="327"/>
      <c r="D234" s="338"/>
      <c r="E234" s="338"/>
      <c r="F234" s="50"/>
      <c r="G234" s="51"/>
      <c r="H234" s="52">
        <f>G233+H233</f>
        <v>6841799.9999999991</v>
      </c>
      <c r="I234" s="52"/>
      <c r="J234" s="68"/>
    </row>
    <row r="235" spans="1:10" s="49" customFormat="1" ht="12.75" x14ac:dyDescent="0.25">
      <c r="A235" s="66"/>
      <c r="B235" s="327"/>
      <c r="C235" s="327"/>
      <c r="D235" s="338"/>
      <c r="E235" s="338"/>
      <c r="F235" s="50"/>
      <c r="G235" s="51"/>
      <c r="H235" s="52"/>
      <c r="I235" s="52"/>
      <c r="J235" s="68"/>
    </row>
    <row r="236" spans="1:10" s="49" customFormat="1" ht="12.75" x14ac:dyDescent="0.25">
      <c r="A236" s="71"/>
      <c r="B236" s="339"/>
      <c r="C236" s="330"/>
      <c r="D236" s="340"/>
      <c r="E236" s="340"/>
      <c r="F236" s="72"/>
      <c r="G236" s="73">
        <f>G233</f>
        <v>6163783.7837837832</v>
      </c>
      <c r="H236" s="74">
        <f>H233</f>
        <v>678016.21621621621</v>
      </c>
      <c r="I236" s="74"/>
      <c r="J236" s="75">
        <f>H234</f>
        <v>6841799.9999999991</v>
      </c>
    </row>
    <row r="238" spans="1:10" s="49" customFormat="1" ht="12.75" x14ac:dyDescent="0.25">
      <c r="A238" s="61" t="s">
        <v>1</v>
      </c>
      <c r="B238" s="334">
        <f>Invoice!E1484</f>
        <v>22090014</v>
      </c>
      <c r="C238" s="328"/>
      <c r="D238" s="335"/>
      <c r="E238" s="335"/>
      <c r="F238" s="62"/>
      <c r="G238" s="63"/>
      <c r="H238" s="64"/>
      <c r="I238" s="64"/>
      <c r="J238" s="65"/>
    </row>
    <row r="239" spans="1:10" s="49" customFormat="1" ht="12.75" x14ac:dyDescent="0.25">
      <c r="A239" s="66">
        <v>1</v>
      </c>
      <c r="B239" s="329" t="s">
        <v>20</v>
      </c>
      <c r="C239" s="329" t="s">
        <v>21</v>
      </c>
      <c r="D239" s="336" t="s">
        <v>22</v>
      </c>
      <c r="E239" s="336" t="s">
        <v>23</v>
      </c>
      <c r="F239" s="53"/>
      <c r="G239" s="54" t="s">
        <v>24</v>
      </c>
      <c r="H239" s="55" t="s">
        <v>25</v>
      </c>
      <c r="I239" s="55" t="s">
        <v>26</v>
      </c>
      <c r="J239" s="67"/>
    </row>
    <row r="240" spans="1:10" s="49" customFormat="1" ht="12.75" x14ac:dyDescent="0.25">
      <c r="A240" s="66"/>
      <c r="B240" s="52">
        <f>Invoice!B1492</f>
        <v>10</v>
      </c>
      <c r="C240" s="333" t="str">
        <f>Invoice!E1492</f>
        <v>STAPLER KENKO HD-10</v>
      </c>
      <c r="D240" s="56">
        <f>Invoice!H1492</f>
        <v>87000</v>
      </c>
      <c r="E240" s="338">
        <f>D240*B240</f>
        <v>870000</v>
      </c>
      <c r="F240" s="50"/>
      <c r="G240" s="51">
        <f>E240/1.11</f>
        <v>783783.78378378367</v>
      </c>
      <c r="H240" s="52">
        <f>G240*11%</f>
        <v>86216.216216216199</v>
      </c>
      <c r="I240" s="52">
        <f>G240/B240</f>
        <v>78378.378378378373</v>
      </c>
      <c r="J240" s="68">
        <f>H240/B240</f>
        <v>8621.6216216216199</v>
      </c>
    </row>
    <row r="241" spans="1:10" s="49" customFormat="1" x14ac:dyDescent="0.25">
      <c r="A241" s="66"/>
      <c r="B241" s="52"/>
      <c r="D241" s="56"/>
      <c r="E241" s="338">
        <f>(E240*Invoice!I1492)+((E240-(E240*Invoice!I1492))*Invoice!J1492)</f>
        <v>87000</v>
      </c>
      <c r="F241" s="50"/>
      <c r="G241" s="57">
        <f>E241/1.11</f>
        <v>78378.378378378373</v>
      </c>
      <c r="H241" s="58">
        <f>G241*11%</f>
        <v>8621.6216216216217</v>
      </c>
      <c r="I241" s="58">
        <f>G241/B240</f>
        <v>7837.8378378378375</v>
      </c>
      <c r="J241" s="69">
        <f>H241/B240</f>
        <v>862.16216216216219</v>
      </c>
    </row>
    <row r="242" spans="1:10" s="49" customFormat="1" ht="12.75" x14ac:dyDescent="0.25">
      <c r="A242" s="66"/>
      <c r="B242" s="52"/>
      <c r="D242" s="338" t="s">
        <v>23</v>
      </c>
      <c r="E242" s="338">
        <f>E240-E241</f>
        <v>783000</v>
      </c>
      <c r="F242" s="50"/>
      <c r="G242" s="51">
        <f>G240-G241</f>
        <v>705405.40540540533</v>
      </c>
      <c r="H242" s="51">
        <f>H240-H241</f>
        <v>77594.594594594571</v>
      </c>
      <c r="I242" s="51">
        <f>I240-I241</f>
        <v>70540.540540540533</v>
      </c>
      <c r="J242" s="70">
        <f>J240-J241</f>
        <v>7759.4594594594573</v>
      </c>
    </row>
    <row r="243" spans="1:10" s="49" customFormat="1" ht="12.75" x14ac:dyDescent="0.25">
      <c r="A243" s="66"/>
      <c r="B243" s="52"/>
      <c r="D243" s="56"/>
      <c r="E243" s="338"/>
      <c r="F243" s="50"/>
      <c r="G243" s="51"/>
      <c r="H243" s="52">
        <f>G242+H242</f>
        <v>782999.99999999988</v>
      </c>
      <c r="I243" s="52"/>
      <c r="J243" s="68"/>
    </row>
    <row r="244" spans="1:10" s="49" customFormat="1" ht="12.75" x14ac:dyDescent="0.25">
      <c r="A244" s="66"/>
      <c r="B244" s="52"/>
      <c r="D244" s="56"/>
      <c r="E244" s="338"/>
      <c r="F244" s="50"/>
      <c r="G244" s="51"/>
      <c r="H244" s="52"/>
      <c r="I244" s="52"/>
      <c r="J244" s="68"/>
    </row>
    <row r="245" spans="1:10" s="49" customFormat="1" ht="12.75" x14ac:dyDescent="0.25">
      <c r="A245" s="66">
        <v>2</v>
      </c>
      <c r="B245" s="329" t="s">
        <v>20</v>
      </c>
      <c r="C245" s="329" t="s">
        <v>21</v>
      </c>
      <c r="D245" s="336" t="s">
        <v>22</v>
      </c>
      <c r="E245" s="336" t="s">
        <v>23</v>
      </c>
      <c r="F245" s="53"/>
      <c r="G245" s="54" t="s">
        <v>24</v>
      </c>
      <c r="H245" s="55" t="s">
        <v>25</v>
      </c>
      <c r="I245" s="55" t="s">
        <v>26</v>
      </c>
      <c r="J245" s="67"/>
    </row>
    <row r="246" spans="1:10" s="49" customFormat="1" ht="12.75" x14ac:dyDescent="0.25">
      <c r="A246" s="66"/>
      <c r="B246" s="52">
        <f>Invoice!B1493</f>
        <v>24</v>
      </c>
      <c r="C246" s="333" t="str">
        <f>Invoice!E1493</f>
        <v>GEL PEN KENKO K-1 HITAM</v>
      </c>
      <c r="D246" s="56">
        <f>Invoice!H1493</f>
        <v>39600</v>
      </c>
      <c r="E246" s="338">
        <f>D246*B246</f>
        <v>950400</v>
      </c>
      <c r="F246" s="50"/>
      <c r="G246" s="51">
        <f>E246/1.11</f>
        <v>856216.2162162161</v>
      </c>
      <c r="H246" s="52">
        <f>G246*11%</f>
        <v>94183.783783783772</v>
      </c>
      <c r="I246" s="52">
        <f>G246/B246</f>
        <v>35675.675675675673</v>
      </c>
      <c r="J246" s="68">
        <f>H246/B246</f>
        <v>3924.3243243243237</v>
      </c>
    </row>
    <row r="247" spans="1:10" s="49" customFormat="1" x14ac:dyDescent="0.25">
      <c r="A247" s="66"/>
      <c r="B247" s="327"/>
      <c r="C247" s="327"/>
      <c r="D247" s="338"/>
      <c r="E247" s="338">
        <f>(E246*Invoice!I1493)+((E246-(E246*Invoice!I1493))*Invoice!J1493)</f>
        <v>95040</v>
      </c>
      <c r="F247" s="50"/>
      <c r="G247" s="57">
        <f>E247/1.11</f>
        <v>85621.621621621613</v>
      </c>
      <c r="H247" s="58">
        <f>G247*11%</f>
        <v>9418.3783783783783</v>
      </c>
      <c r="I247" s="58">
        <f>G247/B246</f>
        <v>3567.567567567567</v>
      </c>
      <c r="J247" s="69">
        <f>H247/B246</f>
        <v>392.43243243243245</v>
      </c>
    </row>
    <row r="248" spans="1:10" s="49" customFormat="1" ht="12.75" x14ac:dyDescent="0.25">
      <c r="A248" s="66"/>
      <c r="B248" s="327"/>
      <c r="C248" s="327"/>
      <c r="D248" s="338" t="s">
        <v>23</v>
      </c>
      <c r="E248" s="338">
        <f>E246-E247</f>
        <v>855360</v>
      </c>
      <c r="F248" s="50"/>
      <c r="G248" s="51">
        <f>G246-G247</f>
        <v>770594.59459459444</v>
      </c>
      <c r="H248" s="51">
        <f>H246-H247</f>
        <v>84765.4054054054</v>
      </c>
      <c r="I248" s="51">
        <f>I246-I247</f>
        <v>32108.108108108107</v>
      </c>
      <c r="J248" s="70">
        <f>J246-J247</f>
        <v>3531.8918918918912</v>
      </c>
    </row>
    <row r="249" spans="1:10" s="49" customFormat="1" ht="12.75" x14ac:dyDescent="0.25">
      <c r="A249" s="66"/>
      <c r="B249" s="327"/>
      <c r="C249" s="327"/>
      <c r="D249" s="338"/>
      <c r="E249" s="338"/>
      <c r="F249" s="50"/>
      <c r="G249" s="51"/>
      <c r="H249" s="52">
        <f>G248+H248</f>
        <v>855359.99999999988</v>
      </c>
      <c r="I249" s="52"/>
      <c r="J249" s="68"/>
    </row>
    <row r="250" spans="1:10" s="49" customFormat="1" ht="12.75" x14ac:dyDescent="0.25">
      <c r="A250" s="66"/>
      <c r="B250" s="331"/>
      <c r="C250" s="327"/>
      <c r="D250" s="338"/>
      <c r="E250" s="338"/>
      <c r="F250" s="50"/>
      <c r="G250" s="51"/>
      <c r="H250" s="52"/>
      <c r="I250" s="52"/>
      <c r="J250" s="68"/>
    </row>
    <row r="251" spans="1:10" s="49" customFormat="1" ht="12.75" x14ac:dyDescent="0.25">
      <c r="A251" s="66">
        <v>3</v>
      </c>
      <c r="B251" s="329" t="s">
        <v>20</v>
      </c>
      <c r="C251" s="329" t="s">
        <v>21</v>
      </c>
      <c r="D251" s="336" t="s">
        <v>22</v>
      </c>
      <c r="E251" s="336" t="s">
        <v>23</v>
      </c>
      <c r="F251" s="53"/>
      <c r="G251" s="54" t="s">
        <v>24</v>
      </c>
      <c r="H251" s="55" t="s">
        <v>25</v>
      </c>
      <c r="I251" s="55" t="s">
        <v>26</v>
      </c>
      <c r="J251" s="67"/>
    </row>
    <row r="252" spans="1:10" s="49" customFormat="1" ht="12.75" x14ac:dyDescent="0.25">
      <c r="A252" s="66"/>
      <c r="B252" s="52">
        <f>Invoice!B1494</f>
        <v>50</v>
      </c>
      <c r="C252" s="333" t="str">
        <f>Invoice!E1494</f>
        <v>BINDER CLIP KENKO NO. 105</v>
      </c>
      <c r="D252" s="56">
        <f>Invoice!H1494</f>
        <v>28800</v>
      </c>
      <c r="E252" s="338">
        <f>D252*B252</f>
        <v>1440000</v>
      </c>
      <c r="F252" s="50"/>
      <c r="G252" s="51">
        <f>E252/1.11</f>
        <v>1297297.2972972973</v>
      </c>
      <c r="H252" s="52">
        <f>G252*11%</f>
        <v>142702.70270270269</v>
      </c>
      <c r="I252" s="52">
        <f>G252/B252</f>
        <v>25945.945945945947</v>
      </c>
      <c r="J252" s="68">
        <f>H252/B252</f>
        <v>2854.0540540540537</v>
      </c>
    </row>
    <row r="253" spans="1:10" s="49" customFormat="1" x14ac:dyDescent="0.25">
      <c r="A253" s="66"/>
      <c r="B253" s="327"/>
      <c r="C253" s="327"/>
      <c r="D253" s="338"/>
      <c r="E253" s="338">
        <f>(E252*Invoice!I1494)+((E252-(E252*Invoice!I1494))*Invoice!J1494)</f>
        <v>144000</v>
      </c>
      <c r="F253" s="50"/>
      <c r="G253" s="57">
        <f>E253/1.11</f>
        <v>129729.72972972972</v>
      </c>
      <c r="H253" s="58">
        <f>G253*11%</f>
        <v>14270.27027027027</v>
      </c>
      <c r="I253" s="58">
        <f>G253/B252</f>
        <v>2594.5945945945946</v>
      </c>
      <c r="J253" s="69">
        <f>H253/B252</f>
        <v>285.40540540540542</v>
      </c>
    </row>
    <row r="254" spans="1:10" s="49" customFormat="1" ht="12.75" x14ac:dyDescent="0.25">
      <c r="A254" s="66"/>
      <c r="B254" s="327"/>
      <c r="C254" s="327"/>
      <c r="D254" s="338" t="s">
        <v>23</v>
      </c>
      <c r="E254" s="338">
        <f>E252-E253</f>
        <v>1296000</v>
      </c>
      <c r="F254" s="50"/>
      <c r="G254" s="51">
        <f>G252-G253</f>
        <v>1167567.5675675676</v>
      </c>
      <c r="H254" s="51">
        <f>H252-H253</f>
        <v>128432.43243243243</v>
      </c>
      <c r="I254" s="51">
        <f>I252-I253</f>
        <v>23351.351351351354</v>
      </c>
      <c r="J254" s="70">
        <f>J252-J253</f>
        <v>2568.6486486486483</v>
      </c>
    </row>
    <row r="255" spans="1:10" s="49" customFormat="1" ht="12.75" x14ac:dyDescent="0.25">
      <c r="A255" s="66"/>
      <c r="B255" s="327"/>
      <c r="C255" s="327"/>
      <c r="D255" s="338"/>
      <c r="E255" s="338"/>
      <c r="F255" s="50"/>
      <c r="G255" s="51"/>
      <c r="H255" s="52">
        <f>G254+H254</f>
        <v>1296000</v>
      </c>
      <c r="I255" s="52"/>
      <c r="J255" s="68"/>
    </row>
    <row r="256" spans="1:10" s="49" customFormat="1" ht="12.75" x14ac:dyDescent="0.25">
      <c r="A256" s="66"/>
      <c r="B256" s="331"/>
      <c r="C256" s="327"/>
      <c r="D256" s="338"/>
      <c r="E256" s="338"/>
      <c r="F256" s="50"/>
      <c r="G256" s="51"/>
      <c r="H256" s="52"/>
      <c r="I256" s="52"/>
      <c r="J256" s="68"/>
    </row>
    <row r="257" spans="1:10" s="49" customFormat="1" ht="12.75" x14ac:dyDescent="0.25">
      <c r="A257" s="66">
        <v>4</v>
      </c>
      <c r="B257" s="329" t="s">
        <v>20</v>
      </c>
      <c r="C257" s="329" t="s">
        <v>21</v>
      </c>
      <c r="D257" s="336" t="s">
        <v>22</v>
      </c>
      <c r="E257" s="336" t="s">
        <v>23</v>
      </c>
      <c r="F257" s="53"/>
      <c r="G257" s="54" t="s">
        <v>24</v>
      </c>
      <c r="H257" s="55" t="s">
        <v>25</v>
      </c>
      <c r="I257" s="55" t="s">
        <v>26</v>
      </c>
      <c r="J257" s="67"/>
    </row>
    <row r="258" spans="1:10" s="49" customFormat="1" ht="12.75" x14ac:dyDescent="0.25">
      <c r="A258" s="66"/>
      <c r="B258" s="52">
        <f>Invoice!B1495</f>
        <v>20</v>
      </c>
      <c r="C258" s="333" t="str">
        <f>Invoice!E1495</f>
        <v>BINDER CLIP KENKO NO. 155</v>
      </c>
      <c r="D258" s="56">
        <f>Invoice!H1495</f>
        <v>69000</v>
      </c>
      <c r="E258" s="338">
        <f>D258*B258</f>
        <v>1380000</v>
      </c>
      <c r="F258" s="50"/>
      <c r="G258" s="51">
        <f>E258/1.11</f>
        <v>1243243.2432432431</v>
      </c>
      <c r="H258" s="52">
        <f>G258*11%</f>
        <v>136756.75675675675</v>
      </c>
      <c r="I258" s="52">
        <f>G258/B258</f>
        <v>62162.162162162153</v>
      </c>
      <c r="J258" s="68">
        <f>H258/B258</f>
        <v>6837.8378378378375</v>
      </c>
    </row>
    <row r="259" spans="1:10" s="49" customFormat="1" x14ac:dyDescent="0.25">
      <c r="A259" s="66"/>
      <c r="B259" s="327"/>
      <c r="C259" s="327"/>
      <c r="D259" s="338"/>
      <c r="E259" s="338">
        <f>(E258*Invoice!I1495)+((E258-(E258*Invoice!I1495))*Invoice!J1495)</f>
        <v>138000</v>
      </c>
      <c r="F259" s="50"/>
      <c r="G259" s="57">
        <f>E259/1.11</f>
        <v>124324.32432432432</v>
      </c>
      <c r="H259" s="58">
        <f>G259*11%</f>
        <v>13675.675675675675</v>
      </c>
      <c r="I259" s="58">
        <f>G259/B258</f>
        <v>6216.2162162162158</v>
      </c>
      <c r="J259" s="69">
        <f>H259/B258</f>
        <v>683.78378378378375</v>
      </c>
    </row>
    <row r="260" spans="1:10" s="49" customFormat="1" ht="12.75" x14ac:dyDescent="0.25">
      <c r="A260" s="66"/>
      <c r="B260" s="327"/>
      <c r="C260" s="327"/>
      <c r="D260" s="338" t="s">
        <v>23</v>
      </c>
      <c r="E260" s="338">
        <f>E258-E259</f>
        <v>1242000</v>
      </c>
      <c r="F260" s="50"/>
      <c r="G260" s="51">
        <f>G258-G259</f>
        <v>1118918.9189189188</v>
      </c>
      <c r="H260" s="51">
        <f>H258-H259</f>
        <v>123081.08108108107</v>
      </c>
      <c r="I260" s="51">
        <f>I258-I259</f>
        <v>55945.945945945939</v>
      </c>
      <c r="J260" s="70">
        <f>J258-J259</f>
        <v>6154.0540540540533</v>
      </c>
    </row>
    <row r="261" spans="1:10" s="49" customFormat="1" ht="12.75" x14ac:dyDescent="0.25">
      <c r="A261" s="66"/>
      <c r="B261" s="327"/>
      <c r="C261" s="327"/>
      <c r="D261" s="338"/>
      <c r="E261" s="338"/>
      <c r="F261" s="50"/>
      <c r="G261" s="51"/>
      <c r="H261" s="52">
        <f>G260+H260</f>
        <v>1242000</v>
      </c>
      <c r="I261" s="52"/>
      <c r="J261" s="68"/>
    </row>
    <row r="262" spans="1:10" s="49" customFormat="1" ht="12.75" x14ac:dyDescent="0.25">
      <c r="A262" s="66"/>
      <c r="B262" s="331"/>
      <c r="C262" s="327"/>
      <c r="D262" s="338"/>
      <c r="E262" s="338"/>
      <c r="F262" s="50"/>
      <c r="G262" s="51"/>
      <c r="H262" s="52"/>
      <c r="I262" s="52"/>
      <c r="J262" s="68"/>
    </row>
    <row r="263" spans="1:10" s="49" customFormat="1" ht="12.75" x14ac:dyDescent="0.25">
      <c r="A263" s="66">
        <v>5</v>
      </c>
      <c r="B263" s="329" t="s">
        <v>20</v>
      </c>
      <c r="C263" s="329" t="s">
        <v>21</v>
      </c>
      <c r="D263" s="336" t="s">
        <v>22</v>
      </c>
      <c r="E263" s="336" t="s">
        <v>23</v>
      </c>
      <c r="F263" s="53"/>
      <c r="G263" s="54" t="s">
        <v>24</v>
      </c>
      <c r="H263" s="55" t="s">
        <v>25</v>
      </c>
      <c r="I263" s="55" t="s">
        <v>26</v>
      </c>
      <c r="J263" s="67"/>
    </row>
    <row r="264" spans="1:10" s="49" customFormat="1" ht="12.75" x14ac:dyDescent="0.25">
      <c r="A264" s="66"/>
      <c r="B264" s="52">
        <f>Invoice!B1496</f>
        <v>11</v>
      </c>
      <c r="C264" s="333" t="str">
        <f>Invoice!E1496</f>
        <v>LEM CAIR 50 ML KENKO LG-50</v>
      </c>
      <c r="D264" s="56">
        <f>Invoice!H1496</f>
        <v>25200</v>
      </c>
      <c r="E264" s="338">
        <f>D264*B264</f>
        <v>277200</v>
      </c>
      <c r="F264" s="50"/>
      <c r="G264" s="51">
        <f>E264/1.11</f>
        <v>249729.7297297297</v>
      </c>
      <c r="H264" s="52">
        <f>G264*11%</f>
        <v>27470.270270270266</v>
      </c>
      <c r="I264" s="52">
        <f>G264/B264</f>
        <v>22702.7027027027</v>
      </c>
      <c r="J264" s="68">
        <f>H264/B264</f>
        <v>2497.2972972972971</v>
      </c>
    </row>
    <row r="265" spans="1:10" s="49" customFormat="1" x14ac:dyDescent="0.25">
      <c r="A265" s="66"/>
      <c r="B265" s="327"/>
      <c r="C265" s="327"/>
      <c r="D265" s="338"/>
      <c r="E265" s="338">
        <f>(E264*Invoice!I1496)+((E264-(E264*Invoice!I1496))*Invoice!J1496)</f>
        <v>27720</v>
      </c>
      <c r="F265" s="50"/>
      <c r="G265" s="57">
        <f>E265/1.11</f>
        <v>24972.97297297297</v>
      </c>
      <c r="H265" s="58">
        <f>G265*11%</f>
        <v>2747.0270270270266</v>
      </c>
      <c r="I265" s="58">
        <f>G265/B264</f>
        <v>2270.27027027027</v>
      </c>
      <c r="J265" s="69">
        <f>H265/B264</f>
        <v>249.72972972972968</v>
      </c>
    </row>
    <row r="266" spans="1:10" s="49" customFormat="1" ht="12.75" x14ac:dyDescent="0.25">
      <c r="A266" s="66"/>
      <c r="B266" s="327"/>
      <c r="C266" s="327"/>
      <c r="D266" s="338" t="s">
        <v>23</v>
      </c>
      <c r="E266" s="338">
        <f>E264-E265</f>
        <v>249480</v>
      </c>
      <c r="F266" s="50"/>
      <c r="G266" s="51">
        <f>G264-G265</f>
        <v>224756.75675675675</v>
      </c>
      <c r="H266" s="51">
        <f>H264-H265</f>
        <v>24723.24324324324</v>
      </c>
      <c r="I266" s="51">
        <f>I264-I265</f>
        <v>20432.43243243243</v>
      </c>
      <c r="J266" s="70">
        <f>J264-J265</f>
        <v>2247.5675675675675</v>
      </c>
    </row>
    <row r="267" spans="1:10" s="49" customFormat="1" ht="12.75" x14ac:dyDescent="0.25">
      <c r="A267" s="66"/>
      <c r="B267" s="327"/>
      <c r="C267" s="327"/>
      <c r="D267" s="338"/>
      <c r="E267" s="338"/>
      <c r="F267" s="50"/>
      <c r="G267" s="51"/>
      <c r="H267" s="52">
        <f>G266+H266</f>
        <v>249480</v>
      </c>
      <c r="I267" s="52"/>
      <c r="J267" s="68"/>
    </row>
    <row r="268" spans="1:10" s="49" customFormat="1" ht="12.75" x14ac:dyDescent="0.25">
      <c r="A268" s="66"/>
      <c r="B268" s="331"/>
      <c r="C268" s="327"/>
      <c r="D268" s="338"/>
      <c r="E268" s="338"/>
      <c r="F268" s="50"/>
      <c r="G268" s="51"/>
      <c r="H268" s="52"/>
      <c r="I268" s="52"/>
      <c r="J268" s="68"/>
    </row>
    <row r="269" spans="1:10" s="49" customFormat="1" ht="12.75" x14ac:dyDescent="0.25">
      <c r="A269" s="71"/>
      <c r="B269" s="339"/>
      <c r="C269" s="330"/>
      <c r="D269" s="340"/>
      <c r="E269" s="340"/>
      <c r="F269" s="72"/>
      <c r="G269" s="73">
        <f>G242+G248+G254+G260+G266</f>
        <v>3987243.2432432431</v>
      </c>
      <c r="H269" s="74">
        <f>H242+H248+H254+H260+H266</f>
        <v>438596.75675675675</v>
      </c>
      <c r="I269" s="74"/>
      <c r="J269" s="75">
        <f>H243+H249+H255+H261+H267</f>
        <v>4425840</v>
      </c>
    </row>
    <row r="271" spans="1:10" s="49" customFormat="1" ht="12.75" x14ac:dyDescent="0.25">
      <c r="A271" s="61" t="s">
        <v>1</v>
      </c>
      <c r="B271" s="334">
        <f>Invoice!E1598</f>
        <v>22090015</v>
      </c>
      <c r="C271" s="328"/>
      <c r="D271" s="335"/>
      <c r="E271" s="335"/>
      <c r="F271" s="62"/>
      <c r="G271" s="63"/>
      <c r="H271" s="64"/>
      <c r="I271" s="64"/>
      <c r="J271" s="65"/>
    </row>
    <row r="272" spans="1:10" s="49" customFormat="1" ht="12.75" x14ac:dyDescent="0.25">
      <c r="A272" s="66">
        <v>1</v>
      </c>
      <c r="B272" s="329" t="s">
        <v>20</v>
      </c>
      <c r="C272" s="329" t="s">
        <v>21</v>
      </c>
      <c r="D272" s="336" t="s">
        <v>22</v>
      </c>
      <c r="E272" s="336" t="s">
        <v>23</v>
      </c>
      <c r="F272" s="53"/>
      <c r="G272" s="54" t="s">
        <v>24</v>
      </c>
      <c r="H272" s="55" t="s">
        <v>25</v>
      </c>
      <c r="I272" s="55" t="s">
        <v>26</v>
      </c>
      <c r="J272" s="67"/>
    </row>
    <row r="273" spans="1:10" s="49" customFormat="1" ht="12.75" x14ac:dyDescent="0.25">
      <c r="A273" s="66"/>
      <c r="B273" s="52">
        <f>Invoice!B1606</f>
        <v>72</v>
      </c>
      <c r="C273" s="333" t="str">
        <f>Invoice!E1606</f>
        <v>CORRECTION FLUID KENKO KE-01</v>
      </c>
      <c r="D273" s="56">
        <f>Invoice!H1606</f>
        <v>54300</v>
      </c>
      <c r="E273" s="338">
        <f>D273*B273</f>
        <v>3909600</v>
      </c>
      <c r="F273" s="50"/>
      <c r="G273" s="51">
        <f>E273/1.11</f>
        <v>3522162.1621621619</v>
      </c>
      <c r="H273" s="52">
        <f>G273*11%</f>
        <v>387437.83783783781</v>
      </c>
      <c r="I273" s="52">
        <f>G273/B273</f>
        <v>48918.918918918913</v>
      </c>
      <c r="J273" s="68">
        <f>H273/B273</f>
        <v>5381.0810810810808</v>
      </c>
    </row>
    <row r="274" spans="1:10" s="49" customFormat="1" x14ac:dyDescent="0.25">
      <c r="A274" s="66"/>
      <c r="B274" s="52"/>
      <c r="D274" s="56"/>
      <c r="E274" s="338">
        <f>(E273*Invoice!I1606)+((E273-(E273*Invoice!I1606))*Invoice!J1606)</f>
        <v>527796</v>
      </c>
      <c r="F274" s="50"/>
      <c r="G274" s="57">
        <f>E274/1.11</f>
        <v>475491.89189189184</v>
      </c>
      <c r="H274" s="58">
        <f>G274*11%</f>
        <v>52304.108108108099</v>
      </c>
      <c r="I274" s="58">
        <f>G274/B273</f>
        <v>6604.0540540540533</v>
      </c>
      <c r="J274" s="69">
        <f>H274/B273</f>
        <v>726.44594594594582</v>
      </c>
    </row>
    <row r="275" spans="1:10" s="49" customFormat="1" ht="12.75" x14ac:dyDescent="0.25">
      <c r="A275" s="66"/>
      <c r="B275" s="52"/>
      <c r="D275" s="338" t="s">
        <v>23</v>
      </c>
      <c r="E275" s="338">
        <f>E273-E274</f>
        <v>3381804</v>
      </c>
      <c r="F275" s="50"/>
      <c r="G275" s="51">
        <f>G273-G274</f>
        <v>3046670.2702702703</v>
      </c>
      <c r="H275" s="51">
        <f>H273-H274</f>
        <v>335133.7297297297</v>
      </c>
      <c r="I275" s="51">
        <f>I273-I274</f>
        <v>42314.86486486486</v>
      </c>
      <c r="J275" s="70">
        <f>J273-J274</f>
        <v>4654.635135135135</v>
      </c>
    </row>
    <row r="276" spans="1:10" s="49" customFormat="1" ht="12.75" x14ac:dyDescent="0.25">
      <c r="A276" s="66"/>
      <c r="B276" s="52"/>
      <c r="D276" s="56"/>
      <c r="E276" s="338"/>
      <c r="F276" s="50"/>
      <c r="G276" s="51"/>
      <c r="H276" s="52">
        <f>G275+H275</f>
        <v>3381804</v>
      </c>
      <c r="I276" s="52"/>
      <c r="J276" s="68"/>
    </row>
    <row r="277" spans="1:10" s="49" customFormat="1" ht="12.75" x14ac:dyDescent="0.25">
      <c r="A277" s="66"/>
      <c r="B277" s="331"/>
      <c r="C277" s="327"/>
      <c r="D277" s="338"/>
      <c r="E277" s="338"/>
      <c r="F277" s="50"/>
      <c r="G277" s="51"/>
      <c r="H277" s="52"/>
      <c r="I277" s="52"/>
      <c r="J277" s="68"/>
    </row>
    <row r="278" spans="1:10" s="49" customFormat="1" ht="12.75" x14ac:dyDescent="0.25">
      <c r="A278" s="66">
        <v>2</v>
      </c>
      <c r="B278" s="329" t="s">
        <v>20</v>
      </c>
      <c r="C278" s="329" t="s">
        <v>21</v>
      </c>
      <c r="D278" s="336" t="s">
        <v>22</v>
      </c>
      <c r="E278" s="336" t="s">
        <v>23</v>
      </c>
      <c r="F278" s="53"/>
      <c r="G278" s="54" t="s">
        <v>24</v>
      </c>
      <c r="H278" s="55" t="s">
        <v>25</v>
      </c>
      <c r="I278" s="55" t="s">
        <v>26</v>
      </c>
      <c r="J278" s="67"/>
    </row>
    <row r="279" spans="1:10" s="49" customFormat="1" ht="12.75" x14ac:dyDescent="0.25">
      <c r="A279" s="66"/>
      <c r="B279" s="52">
        <f>Invoice!B1607</f>
        <v>100</v>
      </c>
      <c r="C279" s="333" t="str">
        <f>Invoice!E1607</f>
        <v>STIP / PENGHAPUS JOYKO 526-B40P PUTIH</v>
      </c>
      <c r="D279" s="56">
        <f>Invoice!H1607</f>
        <v>28300</v>
      </c>
      <c r="E279" s="338">
        <f>D279*B279</f>
        <v>2830000</v>
      </c>
      <c r="F279" s="50"/>
      <c r="G279" s="51">
        <f>E279/1.11</f>
        <v>2549549.5495495494</v>
      </c>
      <c r="H279" s="52">
        <f>G279*11%</f>
        <v>280450.45045045041</v>
      </c>
      <c r="I279" s="52">
        <f>G279/B279</f>
        <v>25495.495495495492</v>
      </c>
      <c r="J279" s="68">
        <f>H279/B279</f>
        <v>2804.504504504504</v>
      </c>
    </row>
    <row r="280" spans="1:10" s="49" customFormat="1" x14ac:dyDescent="0.25">
      <c r="A280" s="66"/>
      <c r="B280" s="327"/>
      <c r="C280" s="327"/>
      <c r="D280" s="338"/>
      <c r="E280" s="338">
        <f>(E279*Invoice!I1607)+((E279-(E279*Invoice!I1607))*Invoice!J1607)</f>
        <v>382050</v>
      </c>
      <c r="F280" s="50"/>
      <c r="G280" s="57">
        <f>E280/1.11</f>
        <v>344189.18918918917</v>
      </c>
      <c r="H280" s="58">
        <f>G280*11%</f>
        <v>37860.810810810806</v>
      </c>
      <c r="I280" s="58">
        <f>G280/B279</f>
        <v>3441.8918918918916</v>
      </c>
      <c r="J280" s="69">
        <f>H280/B279</f>
        <v>378.60810810810807</v>
      </c>
    </row>
    <row r="281" spans="1:10" s="49" customFormat="1" ht="12.75" x14ac:dyDescent="0.25">
      <c r="A281" s="66"/>
      <c r="B281" s="327"/>
      <c r="C281" s="327"/>
      <c r="D281" s="338" t="s">
        <v>23</v>
      </c>
      <c r="E281" s="338">
        <f>E279-E280</f>
        <v>2447950</v>
      </c>
      <c r="F281" s="50"/>
      <c r="G281" s="51">
        <f>G279-G280</f>
        <v>2205360.3603603602</v>
      </c>
      <c r="H281" s="51">
        <f>H279-H280</f>
        <v>242589.63963963962</v>
      </c>
      <c r="I281" s="51">
        <f>I279-I280</f>
        <v>22053.603603603602</v>
      </c>
      <c r="J281" s="70">
        <f>J279-J280</f>
        <v>2425.8963963963961</v>
      </c>
    </row>
    <row r="282" spans="1:10" s="49" customFormat="1" ht="12.75" x14ac:dyDescent="0.25">
      <c r="A282" s="66"/>
      <c r="B282" s="327"/>
      <c r="C282" s="327"/>
      <c r="D282" s="338"/>
      <c r="E282" s="338"/>
      <c r="F282" s="50"/>
      <c r="G282" s="51"/>
      <c r="H282" s="52">
        <f>G281+H281</f>
        <v>2447950</v>
      </c>
      <c r="I282" s="52"/>
      <c r="J282" s="68"/>
    </row>
    <row r="283" spans="1:10" s="49" customFormat="1" ht="12.75" x14ac:dyDescent="0.25">
      <c r="A283" s="66"/>
      <c r="B283" s="331"/>
      <c r="C283" s="327"/>
      <c r="D283" s="338"/>
      <c r="E283" s="338"/>
      <c r="F283" s="50"/>
      <c r="G283" s="51"/>
      <c r="H283" s="52"/>
      <c r="I283" s="52"/>
      <c r="J283" s="68"/>
    </row>
    <row r="284" spans="1:10" s="49" customFormat="1" ht="12.75" x14ac:dyDescent="0.25">
      <c r="A284" s="66">
        <v>3</v>
      </c>
      <c r="B284" s="329" t="s">
        <v>20</v>
      </c>
      <c r="C284" s="329" t="s">
        <v>21</v>
      </c>
      <c r="D284" s="336" t="s">
        <v>22</v>
      </c>
      <c r="E284" s="336" t="s">
        <v>23</v>
      </c>
      <c r="F284" s="53"/>
      <c r="G284" s="54" t="s">
        <v>24</v>
      </c>
      <c r="H284" s="55" t="s">
        <v>25</v>
      </c>
      <c r="I284" s="55" t="s">
        <v>26</v>
      </c>
      <c r="J284" s="67"/>
    </row>
    <row r="285" spans="1:10" s="49" customFormat="1" ht="12.75" x14ac:dyDescent="0.25">
      <c r="A285" s="66"/>
      <c r="B285" s="52">
        <f>Invoice!B1608</f>
        <v>50</v>
      </c>
      <c r="C285" s="333" t="str">
        <f>Invoice!E1608</f>
        <v>STIP / PENGHAPUS JOYKO 526-B20 PUTIH</v>
      </c>
      <c r="D285" s="56">
        <f>Invoice!H1608</f>
        <v>34100</v>
      </c>
      <c r="E285" s="338">
        <f>D285*B285</f>
        <v>1705000</v>
      </c>
      <c r="F285" s="50"/>
      <c r="G285" s="51">
        <f>E285/1.11</f>
        <v>1536036.036036036</v>
      </c>
      <c r="H285" s="52">
        <f>G285*11%</f>
        <v>168963.96396396396</v>
      </c>
      <c r="I285" s="52">
        <f>G285/B285</f>
        <v>30720.720720720721</v>
      </c>
      <c r="J285" s="68">
        <f>H285/B285</f>
        <v>3379.2792792792793</v>
      </c>
    </row>
    <row r="286" spans="1:10" s="49" customFormat="1" x14ac:dyDescent="0.25">
      <c r="A286" s="66"/>
      <c r="B286" s="327"/>
      <c r="C286" s="327"/>
      <c r="D286" s="338"/>
      <c r="E286" s="338">
        <f>(E285*Invoice!I1608)+((E285-(E285*Invoice!I1608))*Invoice!J1608)</f>
        <v>230175.00000000003</v>
      </c>
      <c r="F286" s="50"/>
      <c r="G286" s="57">
        <f>E286/1.11</f>
        <v>207364.86486486488</v>
      </c>
      <c r="H286" s="58">
        <f>G286*11%</f>
        <v>22810.135135135137</v>
      </c>
      <c r="I286" s="58">
        <f>G286/B285</f>
        <v>4147.2972972972975</v>
      </c>
      <c r="J286" s="69">
        <f>H286/B285</f>
        <v>456.20270270270271</v>
      </c>
    </row>
    <row r="287" spans="1:10" s="49" customFormat="1" ht="12.75" x14ac:dyDescent="0.25">
      <c r="A287" s="66"/>
      <c r="B287" s="327"/>
      <c r="C287" s="327"/>
      <c r="D287" s="338" t="s">
        <v>23</v>
      </c>
      <c r="E287" s="338">
        <f>E285-E286</f>
        <v>1474825</v>
      </c>
      <c r="F287" s="50"/>
      <c r="G287" s="51">
        <f>G285-G286</f>
        <v>1328671.1711711711</v>
      </c>
      <c r="H287" s="51">
        <f>H285-H286</f>
        <v>146153.82882882882</v>
      </c>
      <c r="I287" s="51">
        <f>I285-I286</f>
        <v>26573.423423423425</v>
      </c>
      <c r="J287" s="70">
        <f>J285-J286</f>
        <v>2923.0765765765764</v>
      </c>
    </row>
    <row r="288" spans="1:10" s="49" customFormat="1" ht="12.75" x14ac:dyDescent="0.25">
      <c r="A288" s="66"/>
      <c r="B288" s="327"/>
      <c r="C288" s="327"/>
      <c r="D288" s="338"/>
      <c r="E288" s="338"/>
      <c r="F288" s="50"/>
      <c r="G288" s="51"/>
      <c r="H288" s="52">
        <f>G287+H287</f>
        <v>1474825</v>
      </c>
      <c r="I288" s="52"/>
      <c r="J288" s="68"/>
    </row>
    <row r="289" spans="1:10" s="49" customFormat="1" ht="12.75" x14ac:dyDescent="0.25">
      <c r="A289" s="66"/>
      <c r="B289" s="331"/>
      <c r="C289" s="327"/>
      <c r="D289" s="338"/>
      <c r="E289" s="338"/>
      <c r="F289" s="50"/>
      <c r="G289" s="51"/>
      <c r="H289" s="52"/>
      <c r="I289" s="52"/>
      <c r="J289" s="68"/>
    </row>
    <row r="290" spans="1:10" s="49" customFormat="1" ht="12.75" x14ac:dyDescent="0.25">
      <c r="A290" s="66">
        <v>4</v>
      </c>
      <c r="B290" s="329" t="s">
        <v>20</v>
      </c>
      <c r="C290" s="329" t="s">
        <v>21</v>
      </c>
      <c r="D290" s="336" t="s">
        <v>22</v>
      </c>
      <c r="E290" s="336" t="s">
        <v>23</v>
      </c>
      <c r="F290" s="53"/>
      <c r="G290" s="54" t="s">
        <v>24</v>
      </c>
      <c r="H290" s="55" t="s">
        <v>25</v>
      </c>
      <c r="I290" s="55" t="s">
        <v>26</v>
      </c>
      <c r="J290" s="67"/>
    </row>
    <row r="291" spans="1:10" s="49" customFormat="1" ht="12.75" x14ac:dyDescent="0.25">
      <c r="A291" s="66"/>
      <c r="B291" s="52">
        <f>Invoice!B1609</f>
        <v>500</v>
      </c>
      <c r="C291" s="333" t="str">
        <f>Invoice!E1609</f>
        <v>LABEL HARGA KENKO 6001-2R (1 LINE) isi 10 rol</v>
      </c>
      <c r="D291" s="56">
        <f>Invoice!H1609</f>
        <v>2100</v>
      </c>
      <c r="E291" s="338">
        <f>D291*B291</f>
        <v>1050000</v>
      </c>
      <c r="F291" s="50"/>
      <c r="G291" s="51">
        <f>E291/1.11</f>
        <v>945945.94594594592</v>
      </c>
      <c r="H291" s="52">
        <f>G291*11%</f>
        <v>104054.05405405405</v>
      </c>
      <c r="I291" s="52">
        <f>G291/B291</f>
        <v>1891.8918918918919</v>
      </c>
      <c r="J291" s="68">
        <f>H291/B291</f>
        <v>208.1081081081081</v>
      </c>
    </row>
    <row r="292" spans="1:10" s="49" customFormat="1" x14ac:dyDescent="0.25">
      <c r="A292" s="66"/>
      <c r="B292" s="327"/>
      <c r="C292" s="327"/>
      <c r="D292" s="338"/>
      <c r="E292" s="338">
        <f>(E291*Invoice!I1609)+((E291-(E291*Invoice!I1609))*Invoice!J1609)</f>
        <v>141750</v>
      </c>
      <c r="F292" s="50"/>
      <c r="G292" s="57">
        <f>E292/1.11</f>
        <v>127702.70270270269</v>
      </c>
      <c r="H292" s="58">
        <f>G292*11%</f>
        <v>14047.297297297297</v>
      </c>
      <c r="I292" s="58">
        <f>G292/B291</f>
        <v>255.40540540540539</v>
      </c>
      <c r="J292" s="69">
        <f>H292/B291</f>
        <v>28.094594594594593</v>
      </c>
    </row>
    <row r="293" spans="1:10" s="49" customFormat="1" ht="12.75" x14ac:dyDescent="0.25">
      <c r="A293" s="66"/>
      <c r="B293" s="327"/>
      <c r="C293" s="327"/>
      <c r="D293" s="338" t="s">
        <v>23</v>
      </c>
      <c r="E293" s="338">
        <f>E291-E292</f>
        <v>908250</v>
      </c>
      <c r="F293" s="50"/>
      <c r="G293" s="51">
        <f>G291-G292</f>
        <v>818243.2432432432</v>
      </c>
      <c r="H293" s="51">
        <f>H291-H292</f>
        <v>90006.75675675676</v>
      </c>
      <c r="I293" s="51">
        <f>I291-I292</f>
        <v>1636.4864864864865</v>
      </c>
      <c r="J293" s="70">
        <f>J291-J292</f>
        <v>180.01351351351352</v>
      </c>
    </row>
    <row r="294" spans="1:10" s="49" customFormat="1" ht="12.75" x14ac:dyDescent="0.25">
      <c r="A294" s="66"/>
      <c r="B294" s="327"/>
      <c r="C294" s="327"/>
      <c r="D294" s="338"/>
      <c r="E294" s="338"/>
      <c r="F294" s="50"/>
      <c r="G294" s="51"/>
      <c r="H294" s="52">
        <f>G293+H293</f>
        <v>908250</v>
      </c>
      <c r="I294" s="52"/>
      <c r="J294" s="68"/>
    </row>
    <row r="295" spans="1:10" s="49" customFormat="1" ht="12.75" x14ac:dyDescent="0.25">
      <c r="A295" s="66"/>
      <c r="B295" s="331"/>
      <c r="C295" s="327"/>
      <c r="D295" s="338"/>
      <c r="E295" s="338"/>
      <c r="F295" s="50"/>
      <c r="G295" s="51"/>
      <c r="H295" s="52"/>
      <c r="I295" s="52"/>
      <c r="J295" s="68"/>
    </row>
    <row r="296" spans="1:10" s="49" customFormat="1" ht="12.75" x14ac:dyDescent="0.25">
      <c r="A296" s="71"/>
      <c r="B296" s="339"/>
      <c r="C296" s="330"/>
      <c r="D296" s="340"/>
      <c r="E296" s="340"/>
      <c r="F296" s="72"/>
      <c r="G296" s="73">
        <f>G275+G281+G287+G293</f>
        <v>7398945.0450450461</v>
      </c>
      <c r="H296" s="74">
        <f>H275+H281+H287+H293</f>
        <v>813883.95495495491</v>
      </c>
      <c r="I296" s="74"/>
      <c r="J296" s="75">
        <f>H276+H282+H288+H294</f>
        <v>8212829</v>
      </c>
    </row>
    <row r="298" spans="1:10" s="49" customFormat="1" ht="12.75" x14ac:dyDescent="0.25">
      <c r="A298" s="61" t="s">
        <v>1</v>
      </c>
      <c r="B298" s="334">
        <f>Invoice!E1712</f>
        <v>22090016</v>
      </c>
      <c r="C298" s="328"/>
      <c r="D298" s="335"/>
      <c r="E298" s="335"/>
      <c r="F298" s="62"/>
      <c r="G298" s="63"/>
      <c r="H298" s="64"/>
      <c r="I298" s="64"/>
      <c r="J298" s="65"/>
    </row>
    <row r="299" spans="1:10" s="49" customFormat="1" ht="12.75" x14ac:dyDescent="0.25">
      <c r="A299" s="66">
        <v>1</v>
      </c>
      <c r="B299" s="329" t="s">
        <v>20</v>
      </c>
      <c r="C299" s="329" t="s">
        <v>21</v>
      </c>
      <c r="D299" s="336" t="s">
        <v>22</v>
      </c>
      <c r="E299" s="336" t="s">
        <v>23</v>
      </c>
      <c r="F299" s="53"/>
      <c r="G299" s="54" t="s">
        <v>24</v>
      </c>
      <c r="H299" s="55" t="s">
        <v>25</v>
      </c>
      <c r="I299" s="55" t="s">
        <v>26</v>
      </c>
      <c r="J299" s="67"/>
    </row>
    <row r="300" spans="1:10" s="49" customFormat="1" ht="12.75" x14ac:dyDescent="0.25">
      <c r="A300" s="66"/>
      <c r="B300" s="52">
        <f>Invoice!B1720</f>
        <v>10</v>
      </c>
      <c r="C300" s="333" t="str">
        <f>Invoice!E1720</f>
        <v>JANGKA (MATH SET) JOYKO MS-25</v>
      </c>
      <c r="D300" s="56">
        <f>Invoice!H1720</f>
        <v>88200</v>
      </c>
      <c r="E300" s="338">
        <f>D300*B300</f>
        <v>882000</v>
      </c>
      <c r="F300" s="50"/>
      <c r="G300" s="51">
        <f>E300/1.11</f>
        <v>794594.59459459456</v>
      </c>
      <c r="H300" s="52">
        <f>G300*11%</f>
        <v>87405.4054054054</v>
      </c>
      <c r="I300" s="52">
        <f>G300/B300</f>
        <v>79459.459459459453</v>
      </c>
      <c r="J300" s="68">
        <f>H300/B300</f>
        <v>8740.54054054054</v>
      </c>
    </row>
    <row r="301" spans="1:10" s="49" customFormat="1" x14ac:dyDescent="0.25">
      <c r="A301" s="66"/>
      <c r="B301" s="52"/>
      <c r="D301" s="56"/>
      <c r="E301" s="338">
        <f>(E300*Invoice!I1720)+((E300-(E300*Invoice!I1720))*Invoice!J1720)</f>
        <v>114660</v>
      </c>
      <c r="F301" s="50"/>
      <c r="G301" s="57">
        <f>E301/1.11</f>
        <v>103297.29729729729</v>
      </c>
      <c r="H301" s="58">
        <f>G301*11%</f>
        <v>11362.702702702702</v>
      </c>
      <c r="I301" s="58">
        <f>G301/B300</f>
        <v>10329.72972972973</v>
      </c>
      <c r="J301" s="69">
        <f>H301/B300</f>
        <v>1136.2702702702702</v>
      </c>
    </row>
    <row r="302" spans="1:10" s="49" customFormat="1" ht="12.75" x14ac:dyDescent="0.25">
      <c r="A302" s="66"/>
      <c r="B302" s="52"/>
      <c r="D302" s="56"/>
      <c r="E302" s="338">
        <f>E300-E301</f>
        <v>767340</v>
      </c>
      <c r="F302" s="50"/>
      <c r="G302" s="51">
        <f>G300-G301</f>
        <v>691297.29729729728</v>
      </c>
      <c r="H302" s="51">
        <f>H300-H301</f>
        <v>76042.702702702692</v>
      </c>
      <c r="I302" s="51">
        <f>I300-I301</f>
        <v>69129.729729729719</v>
      </c>
      <c r="J302" s="70">
        <f>J300-J301</f>
        <v>7604.27027027027</v>
      </c>
    </row>
    <row r="303" spans="1:10" s="49" customFormat="1" ht="12.75" x14ac:dyDescent="0.25">
      <c r="A303" s="66"/>
      <c r="B303" s="52"/>
      <c r="D303" s="56"/>
      <c r="E303" s="338"/>
      <c r="F303" s="50"/>
      <c r="G303" s="51"/>
      <c r="H303" s="52">
        <f>G302+H302</f>
        <v>767340</v>
      </c>
      <c r="I303" s="52"/>
      <c r="J303" s="68"/>
    </row>
    <row r="304" spans="1:10" s="49" customFormat="1" ht="12.75" x14ac:dyDescent="0.25">
      <c r="A304" s="66"/>
      <c r="B304" s="52"/>
      <c r="D304" s="56"/>
      <c r="E304" s="338"/>
      <c r="F304" s="50"/>
      <c r="G304" s="51"/>
      <c r="H304" s="52"/>
      <c r="I304" s="52"/>
      <c r="J304" s="68"/>
    </row>
    <row r="305" spans="1:10" s="49" customFormat="1" ht="12.75" x14ac:dyDescent="0.25">
      <c r="A305" s="66">
        <v>2</v>
      </c>
      <c r="B305" s="329" t="s">
        <v>20</v>
      </c>
      <c r="C305" s="329" t="s">
        <v>21</v>
      </c>
      <c r="D305" s="336" t="s">
        <v>22</v>
      </c>
      <c r="E305" s="336" t="s">
        <v>23</v>
      </c>
      <c r="F305" s="53"/>
      <c r="G305" s="54" t="s">
        <v>24</v>
      </c>
      <c r="H305" s="55" t="s">
        <v>25</v>
      </c>
      <c r="I305" s="55" t="s">
        <v>26</v>
      </c>
      <c r="J305" s="67"/>
    </row>
    <row r="306" spans="1:10" s="49" customFormat="1" ht="12.75" x14ac:dyDescent="0.25">
      <c r="A306" s="66"/>
      <c r="B306" s="52">
        <f>Invoice!B1721</f>
        <v>36</v>
      </c>
      <c r="C306" s="333" t="str">
        <f>Invoice!E1721</f>
        <v>LEM STICK JOYKO 8 GR GS-100 isi 24 pc</v>
      </c>
      <c r="D306" s="56">
        <f>Invoice!H1721</f>
        <v>52800</v>
      </c>
      <c r="E306" s="338">
        <f>D306*B306</f>
        <v>1900800</v>
      </c>
      <c r="F306" s="50"/>
      <c r="G306" s="51">
        <f>E306/1.11</f>
        <v>1712432.4324324322</v>
      </c>
      <c r="H306" s="52">
        <f>G306*11%</f>
        <v>188367.56756756754</v>
      </c>
      <c r="I306" s="52">
        <f>G306/B306</f>
        <v>47567.567567567559</v>
      </c>
      <c r="J306" s="68">
        <f>H306/B306</f>
        <v>5232.4324324324316</v>
      </c>
    </row>
    <row r="307" spans="1:10" s="49" customFormat="1" x14ac:dyDescent="0.25">
      <c r="A307" s="66"/>
      <c r="B307" s="327"/>
      <c r="C307" s="327"/>
      <c r="D307" s="338"/>
      <c r="E307" s="338">
        <f>(E306*Invoice!I1721)+((E306-(E306*Invoice!I1721))*Invoice!J1721)</f>
        <v>247104</v>
      </c>
      <c r="F307" s="50"/>
      <c r="G307" s="57">
        <f>E307/1.11</f>
        <v>222616.21621621618</v>
      </c>
      <c r="H307" s="58">
        <f>G307*11%</f>
        <v>24487.78378378378</v>
      </c>
      <c r="I307" s="58">
        <f>G307/B306</f>
        <v>6183.7837837837833</v>
      </c>
      <c r="J307" s="69">
        <f>H307/B306</f>
        <v>680.21621621621614</v>
      </c>
    </row>
    <row r="308" spans="1:10" s="49" customFormat="1" ht="12.75" x14ac:dyDescent="0.25">
      <c r="A308" s="66"/>
      <c r="B308" s="327"/>
      <c r="C308" s="327"/>
      <c r="D308" s="338" t="s">
        <v>23</v>
      </c>
      <c r="E308" s="338">
        <f>E306-E307</f>
        <v>1653696</v>
      </c>
      <c r="F308" s="50"/>
      <c r="G308" s="51">
        <f>G306-G307</f>
        <v>1489816.2162162161</v>
      </c>
      <c r="H308" s="51">
        <f>H306-H307</f>
        <v>163879.78378378376</v>
      </c>
      <c r="I308" s="51">
        <f>I306-I307</f>
        <v>41383.783783783772</v>
      </c>
      <c r="J308" s="70">
        <f>J306-J307</f>
        <v>4552.2162162162158</v>
      </c>
    </row>
    <row r="309" spans="1:10" s="49" customFormat="1" ht="12.75" x14ac:dyDescent="0.25">
      <c r="A309" s="66"/>
      <c r="B309" s="327"/>
      <c r="C309" s="327"/>
      <c r="D309" s="338"/>
      <c r="E309" s="338"/>
      <c r="F309" s="50"/>
      <c r="G309" s="51"/>
      <c r="H309" s="52">
        <f>G308+H308</f>
        <v>1653695.9999999998</v>
      </c>
      <c r="I309" s="52"/>
      <c r="J309" s="68"/>
    </row>
    <row r="310" spans="1:10" s="49" customFormat="1" ht="12.75" x14ac:dyDescent="0.25">
      <c r="A310" s="66"/>
      <c r="B310" s="331"/>
      <c r="C310" s="327"/>
      <c r="D310" s="338"/>
      <c r="E310" s="338"/>
      <c r="F310" s="50"/>
      <c r="G310" s="51"/>
      <c r="H310" s="52"/>
      <c r="I310" s="52"/>
      <c r="J310" s="68"/>
    </row>
    <row r="311" spans="1:10" s="49" customFormat="1" ht="12.75" x14ac:dyDescent="0.25">
      <c r="A311" s="66">
        <v>3</v>
      </c>
      <c r="B311" s="329" t="s">
        <v>20</v>
      </c>
      <c r="C311" s="329" t="s">
        <v>21</v>
      </c>
      <c r="D311" s="336" t="s">
        <v>22</v>
      </c>
      <c r="E311" s="336" t="s">
        <v>23</v>
      </c>
      <c r="F311" s="53"/>
      <c r="G311" s="54" t="s">
        <v>24</v>
      </c>
      <c r="H311" s="55" t="s">
        <v>25</v>
      </c>
      <c r="I311" s="55" t="s">
        <v>26</v>
      </c>
      <c r="J311" s="67"/>
    </row>
    <row r="312" spans="1:10" s="49" customFormat="1" ht="12.75" x14ac:dyDescent="0.25">
      <c r="A312" s="66"/>
      <c r="B312" s="52">
        <f>Invoice!B1722</f>
        <v>288</v>
      </c>
      <c r="C312" s="333" t="str">
        <f>Invoice!E1722</f>
        <v>CRAYON / OIL PASTEL JOYKO OP-12CHC COMPACT</v>
      </c>
      <c r="D312" s="56">
        <f>Invoice!H1722</f>
        <v>11600</v>
      </c>
      <c r="E312" s="338">
        <f>D312*B312</f>
        <v>3340800</v>
      </c>
      <c r="F312" s="50"/>
      <c r="G312" s="51">
        <f>E312/1.11</f>
        <v>3009729.7297297292</v>
      </c>
      <c r="H312" s="52">
        <f>G312*11%</f>
        <v>331070.27027027024</v>
      </c>
      <c r="I312" s="52">
        <f>G312/B312</f>
        <v>10450.450450450449</v>
      </c>
      <c r="J312" s="68">
        <f>H312/B312</f>
        <v>1149.5495495495495</v>
      </c>
    </row>
    <row r="313" spans="1:10" s="49" customFormat="1" x14ac:dyDescent="0.25">
      <c r="A313" s="66"/>
      <c r="B313" s="327"/>
      <c r="C313" s="327"/>
      <c r="D313" s="338"/>
      <c r="E313" s="338">
        <f>(E312*Invoice!I1722)+((E312-(E312*Invoice!I1722))*Invoice!J1722)</f>
        <v>434304</v>
      </c>
      <c r="F313" s="50"/>
      <c r="G313" s="57">
        <f>E313/1.11</f>
        <v>391264.86486486485</v>
      </c>
      <c r="H313" s="58">
        <f>G313*11%</f>
        <v>43039.135135135133</v>
      </c>
      <c r="I313" s="58">
        <f>G313/B312</f>
        <v>1358.5585585585586</v>
      </c>
      <c r="J313" s="69">
        <f>H313/B312</f>
        <v>149.44144144144144</v>
      </c>
    </row>
    <row r="314" spans="1:10" s="49" customFormat="1" ht="12.75" x14ac:dyDescent="0.25">
      <c r="A314" s="66"/>
      <c r="B314" s="327"/>
      <c r="C314" s="327"/>
      <c r="D314" s="338" t="s">
        <v>23</v>
      </c>
      <c r="E314" s="338">
        <f>E312-E313</f>
        <v>2906496</v>
      </c>
      <c r="F314" s="50"/>
      <c r="G314" s="51">
        <f>G312-G313</f>
        <v>2618464.8648648644</v>
      </c>
      <c r="H314" s="51">
        <f>H312-H313</f>
        <v>288031.13513513509</v>
      </c>
      <c r="I314" s="51">
        <f>I312-I313</f>
        <v>9091.8918918918898</v>
      </c>
      <c r="J314" s="70">
        <f>J312-J313</f>
        <v>1000.1081081081081</v>
      </c>
    </row>
    <row r="315" spans="1:10" s="49" customFormat="1" ht="12.75" x14ac:dyDescent="0.25">
      <c r="A315" s="66"/>
      <c r="B315" s="327"/>
      <c r="C315" s="327"/>
      <c r="D315" s="338"/>
      <c r="E315" s="338"/>
      <c r="F315" s="50"/>
      <c r="G315" s="51"/>
      <c r="H315" s="52">
        <f>G314+H314</f>
        <v>2906495.9999999995</v>
      </c>
      <c r="I315" s="52"/>
      <c r="J315" s="68"/>
    </row>
    <row r="316" spans="1:10" s="49" customFormat="1" ht="12.75" x14ac:dyDescent="0.25">
      <c r="A316" s="66"/>
      <c r="B316" s="331"/>
      <c r="C316" s="327"/>
      <c r="D316" s="338"/>
      <c r="E316" s="338"/>
      <c r="F316" s="50"/>
      <c r="G316" s="51"/>
      <c r="H316" s="52"/>
      <c r="I316" s="52"/>
      <c r="J316" s="68"/>
    </row>
    <row r="317" spans="1:10" s="49" customFormat="1" ht="12.75" x14ac:dyDescent="0.25">
      <c r="A317" s="66">
        <v>4</v>
      </c>
      <c r="B317" s="329" t="s">
        <v>20</v>
      </c>
      <c r="C317" s="329" t="s">
        <v>21</v>
      </c>
      <c r="D317" s="336" t="s">
        <v>22</v>
      </c>
      <c r="E317" s="336" t="s">
        <v>23</v>
      </c>
      <c r="F317" s="53"/>
      <c r="G317" s="54" t="s">
        <v>24</v>
      </c>
      <c r="H317" s="55" t="s">
        <v>25</v>
      </c>
      <c r="I317" s="55" t="s">
        <v>26</v>
      </c>
      <c r="J317" s="67"/>
    </row>
    <row r="318" spans="1:10" s="49" customFormat="1" ht="12.75" x14ac:dyDescent="0.25">
      <c r="A318" s="66"/>
      <c r="B318" s="52">
        <f>Invoice!B1723</f>
        <v>24</v>
      </c>
      <c r="C318" s="333" t="str">
        <f>Invoice!E1723</f>
        <v>CUTTER 18 MM JOYKO L-500 + ISI (BESAR)</v>
      </c>
      <c r="D318" s="56">
        <f>Invoice!H1723</f>
        <v>162000</v>
      </c>
      <c r="E318" s="338">
        <f>D318*B318</f>
        <v>3888000</v>
      </c>
      <c r="F318" s="50"/>
      <c r="G318" s="51">
        <f>E318/1.11</f>
        <v>3502702.7027027025</v>
      </c>
      <c r="H318" s="52">
        <f>G318*11%</f>
        <v>385297.29729729728</v>
      </c>
      <c r="I318" s="52">
        <f>G318/B318</f>
        <v>145945.94594594595</v>
      </c>
      <c r="J318" s="68">
        <f>H318/B318</f>
        <v>16054.054054054053</v>
      </c>
    </row>
    <row r="319" spans="1:10" s="49" customFormat="1" x14ac:dyDescent="0.25">
      <c r="A319" s="66"/>
      <c r="B319" s="327"/>
      <c r="C319" s="327"/>
      <c r="D319" s="338"/>
      <c r="E319" s="338">
        <f>(E318*Invoice!I1723)+((E318-(E318*Invoice!I1723))*Invoice!J1723)</f>
        <v>505440</v>
      </c>
      <c r="F319" s="50"/>
      <c r="G319" s="57">
        <f>E319/1.11</f>
        <v>455351.3513513513</v>
      </c>
      <c r="H319" s="58">
        <f>G319*11%</f>
        <v>50088.648648648646</v>
      </c>
      <c r="I319" s="58">
        <f>G319/B318</f>
        <v>18972.97297297297</v>
      </c>
      <c r="J319" s="69">
        <f>H319/B318</f>
        <v>2087.0270270270271</v>
      </c>
    </row>
    <row r="320" spans="1:10" s="49" customFormat="1" ht="12.75" x14ac:dyDescent="0.25">
      <c r="A320" s="66"/>
      <c r="B320" s="327"/>
      <c r="C320" s="327"/>
      <c r="D320" s="338" t="s">
        <v>23</v>
      </c>
      <c r="E320" s="338">
        <f>E318-E319</f>
        <v>3382560</v>
      </c>
      <c r="F320" s="50"/>
      <c r="G320" s="51">
        <f>G318-G319</f>
        <v>3047351.351351351</v>
      </c>
      <c r="H320" s="51">
        <f>H318-H319</f>
        <v>335208.64864864864</v>
      </c>
      <c r="I320" s="51">
        <f>I318-I319</f>
        <v>126972.97297297297</v>
      </c>
      <c r="J320" s="70">
        <f>J318-J319</f>
        <v>13967.027027027027</v>
      </c>
    </row>
    <row r="321" spans="1:10" s="49" customFormat="1" ht="12.75" x14ac:dyDescent="0.25">
      <c r="A321" s="66"/>
      <c r="B321" s="327"/>
      <c r="C321" s="327"/>
      <c r="D321" s="338"/>
      <c r="E321" s="338"/>
      <c r="F321" s="50"/>
      <c r="G321" s="51"/>
      <c r="H321" s="52">
        <f>G320+H320</f>
        <v>3382559.9999999995</v>
      </c>
      <c r="I321" s="52"/>
      <c r="J321" s="68"/>
    </row>
    <row r="322" spans="1:10" s="49" customFormat="1" ht="12.75" x14ac:dyDescent="0.25">
      <c r="A322" s="66"/>
      <c r="B322" s="331"/>
      <c r="C322" s="327"/>
      <c r="D322" s="338"/>
      <c r="E322" s="338"/>
      <c r="F322" s="50"/>
      <c r="G322" s="51"/>
      <c r="H322" s="52"/>
      <c r="I322" s="52"/>
      <c r="J322" s="68"/>
    </row>
    <row r="323" spans="1:10" s="49" customFormat="1" ht="12.75" x14ac:dyDescent="0.25">
      <c r="A323" s="66">
        <v>5</v>
      </c>
      <c r="B323" s="329" t="s">
        <v>20</v>
      </c>
      <c r="C323" s="329" t="s">
        <v>21</v>
      </c>
      <c r="D323" s="336" t="s">
        <v>22</v>
      </c>
      <c r="E323" s="336" t="s">
        <v>23</v>
      </c>
      <c r="F323" s="53"/>
      <c r="G323" s="54" t="s">
        <v>24</v>
      </c>
      <c r="H323" s="55" t="s">
        <v>25</v>
      </c>
      <c r="I323" s="55" t="s">
        <v>26</v>
      </c>
      <c r="J323" s="67"/>
    </row>
    <row r="324" spans="1:10" s="49" customFormat="1" ht="12.75" x14ac:dyDescent="0.25">
      <c r="A324" s="66"/>
      <c r="B324" s="52">
        <f>Invoice!B1724</f>
        <v>48</v>
      </c>
      <c r="C324" s="333" t="str">
        <f>Invoice!E1724</f>
        <v>LEM LIQUID (CAIR) JOYKO GL-R35 (35 ML)</v>
      </c>
      <c r="D324" s="56">
        <f>Invoice!H1724</f>
        <v>18600</v>
      </c>
      <c r="E324" s="338">
        <f>D324*B324</f>
        <v>892800</v>
      </c>
      <c r="F324" s="50"/>
      <c r="G324" s="51">
        <f>E324/1.11</f>
        <v>804324.32432432426</v>
      </c>
      <c r="H324" s="52">
        <f>G324*11%</f>
        <v>88475.675675675666</v>
      </c>
      <c r="I324" s="52">
        <f>G324/B324</f>
        <v>16756.756756756757</v>
      </c>
      <c r="J324" s="68">
        <f>H324/B324</f>
        <v>1843.2432432432431</v>
      </c>
    </row>
    <row r="325" spans="1:10" s="49" customFormat="1" x14ac:dyDescent="0.25">
      <c r="A325" s="66"/>
      <c r="B325" s="327"/>
      <c r="C325" s="327"/>
      <c r="D325" s="338"/>
      <c r="E325" s="338">
        <f>(E324*Invoice!I1724)+((E324-(E324*Invoice!I1724))*Invoice!J1724)</f>
        <v>116064</v>
      </c>
      <c r="F325" s="50"/>
      <c r="G325" s="57">
        <f>E325/1.11</f>
        <v>104562.16216216216</v>
      </c>
      <c r="H325" s="58">
        <f>G325*11%</f>
        <v>11501.837837837838</v>
      </c>
      <c r="I325" s="58">
        <f>G325/B324</f>
        <v>2178.3783783783783</v>
      </c>
      <c r="J325" s="69">
        <f>H325/B324</f>
        <v>239.62162162162164</v>
      </c>
    </row>
    <row r="326" spans="1:10" s="49" customFormat="1" ht="12.75" x14ac:dyDescent="0.25">
      <c r="A326" s="66"/>
      <c r="B326" s="327"/>
      <c r="C326" s="327"/>
      <c r="D326" s="338" t="s">
        <v>23</v>
      </c>
      <c r="E326" s="338">
        <f>E324-E325</f>
        <v>776736</v>
      </c>
      <c r="F326" s="50"/>
      <c r="G326" s="51">
        <f>G324-G325</f>
        <v>699762.16216216213</v>
      </c>
      <c r="H326" s="51">
        <f>H324-H325</f>
        <v>76973.837837837826</v>
      </c>
      <c r="I326" s="51">
        <f>I324-I325</f>
        <v>14578.378378378378</v>
      </c>
      <c r="J326" s="70">
        <f>J324-J325</f>
        <v>1603.6216216216214</v>
      </c>
    </row>
    <row r="327" spans="1:10" s="49" customFormat="1" ht="12.75" x14ac:dyDescent="0.25">
      <c r="A327" s="66"/>
      <c r="B327" s="327"/>
      <c r="C327" s="327"/>
      <c r="D327" s="338"/>
      <c r="E327" s="338"/>
      <c r="F327" s="50"/>
      <c r="G327" s="51"/>
      <c r="H327" s="52">
        <f>G326+H326</f>
        <v>776736</v>
      </c>
      <c r="I327" s="52"/>
      <c r="J327" s="68"/>
    </row>
    <row r="328" spans="1:10" s="49" customFormat="1" ht="12.75" x14ac:dyDescent="0.25">
      <c r="A328" s="66"/>
      <c r="B328" s="331"/>
      <c r="C328" s="327"/>
      <c r="D328" s="338"/>
      <c r="E328" s="338"/>
      <c r="F328" s="50"/>
      <c r="G328" s="51"/>
      <c r="H328" s="52"/>
      <c r="I328" s="52"/>
      <c r="J328" s="68"/>
    </row>
    <row r="329" spans="1:10" s="49" customFormat="1" ht="12.75" x14ac:dyDescent="0.25">
      <c r="A329" s="71"/>
      <c r="B329" s="339"/>
      <c r="C329" s="330"/>
      <c r="D329" s="340"/>
      <c r="E329" s="340"/>
      <c r="F329" s="72"/>
      <c r="G329" s="73">
        <f>G302+G308+G314+G320+G326</f>
        <v>8546691.8918918911</v>
      </c>
      <c r="H329" s="74">
        <f>H302+H308+H314+H320+H326</f>
        <v>940136.10810810805</v>
      </c>
      <c r="I329" s="74"/>
      <c r="J329" s="75">
        <f>H303+H309+H315+H321+H327</f>
        <v>9486828</v>
      </c>
    </row>
    <row r="331" spans="1:10" s="49" customFormat="1" ht="12.75" x14ac:dyDescent="0.25">
      <c r="A331" s="61" t="s">
        <v>1</v>
      </c>
      <c r="B331" s="334">
        <f>Invoice!E1826</f>
        <v>22090017</v>
      </c>
      <c r="C331" s="328"/>
      <c r="D331" s="335"/>
      <c r="E331" s="335"/>
      <c r="F331" s="62"/>
      <c r="G331" s="63"/>
      <c r="H331" s="64"/>
      <c r="I331" s="64"/>
      <c r="J331" s="65"/>
    </row>
    <row r="332" spans="1:10" s="49" customFormat="1" ht="12.75" x14ac:dyDescent="0.25">
      <c r="A332" s="66">
        <v>1</v>
      </c>
      <c r="B332" s="329" t="s">
        <v>20</v>
      </c>
      <c r="C332" s="329" t="s">
        <v>21</v>
      </c>
      <c r="D332" s="336" t="s">
        <v>22</v>
      </c>
      <c r="E332" s="336" t="s">
        <v>23</v>
      </c>
      <c r="F332" s="53"/>
      <c r="G332" s="54" t="s">
        <v>24</v>
      </c>
      <c r="H332" s="55" t="s">
        <v>25</v>
      </c>
      <c r="I332" s="55" t="s">
        <v>26</v>
      </c>
      <c r="J332" s="67"/>
    </row>
    <row r="333" spans="1:10" s="49" customFormat="1" ht="12.75" x14ac:dyDescent="0.25">
      <c r="A333" s="66"/>
      <c r="B333" s="52">
        <f>Invoice!B1834</f>
        <v>10</v>
      </c>
      <c r="C333" s="333" t="str">
        <f>Invoice!E1834</f>
        <v>BINDER CLIP KENKO NO. 200</v>
      </c>
      <c r="D333" s="56">
        <f>Invoice!H1834</f>
        <v>120000</v>
      </c>
      <c r="E333" s="338">
        <f>D333*B333</f>
        <v>1200000</v>
      </c>
      <c r="F333" s="50"/>
      <c r="G333" s="51">
        <f>E333/1.11</f>
        <v>1081081.0810810809</v>
      </c>
      <c r="H333" s="52">
        <f>G333*11%</f>
        <v>118918.91891891891</v>
      </c>
      <c r="I333" s="52">
        <f>G333/B333</f>
        <v>108108.10810810809</v>
      </c>
      <c r="J333" s="68">
        <f>H333/B333</f>
        <v>11891.89189189189</v>
      </c>
    </row>
    <row r="334" spans="1:10" s="49" customFormat="1" x14ac:dyDescent="0.25">
      <c r="A334" s="66"/>
      <c r="B334" s="327"/>
      <c r="C334" s="327"/>
      <c r="D334" s="338"/>
      <c r="E334" s="338">
        <f>(E333*Invoice!I1834)+((E333-(E333*Invoice!I1834))*Invoice!J1834)</f>
        <v>120000</v>
      </c>
      <c r="F334" s="50"/>
      <c r="G334" s="57">
        <f>E334/1.11</f>
        <v>108108.10810810809</v>
      </c>
      <c r="H334" s="58">
        <f>G334*11%</f>
        <v>11891.89189189189</v>
      </c>
      <c r="I334" s="58">
        <f>G334/B333</f>
        <v>10810.81081081081</v>
      </c>
      <c r="J334" s="69">
        <f>H334/B333</f>
        <v>1189.1891891891889</v>
      </c>
    </row>
    <row r="335" spans="1:10" s="49" customFormat="1" ht="12.75" x14ac:dyDescent="0.25">
      <c r="A335" s="66"/>
      <c r="B335" s="327"/>
      <c r="C335" s="327"/>
      <c r="D335" s="338" t="s">
        <v>23</v>
      </c>
      <c r="E335" s="338">
        <f>E333-E334</f>
        <v>1080000</v>
      </c>
      <c r="F335" s="50"/>
      <c r="G335" s="51">
        <f>G333-G334</f>
        <v>972972.9729729729</v>
      </c>
      <c r="H335" s="51">
        <f>H333-H334</f>
        <v>107027.02702702701</v>
      </c>
      <c r="I335" s="51">
        <f>I333-I334</f>
        <v>97297.297297297278</v>
      </c>
      <c r="J335" s="70">
        <f>J333-J334</f>
        <v>10702.702702702702</v>
      </c>
    </row>
    <row r="336" spans="1:10" s="49" customFormat="1" ht="12.75" x14ac:dyDescent="0.25">
      <c r="A336" s="66"/>
      <c r="B336" s="327"/>
      <c r="C336" s="327"/>
      <c r="D336" s="338"/>
      <c r="E336" s="338"/>
      <c r="F336" s="50"/>
      <c r="G336" s="51"/>
      <c r="H336" s="52">
        <f>G335+H335</f>
        <v>1080000</v>
      </c>
      <c r="I336" s="52"/>
      <c r="J336" s="68"/>
    </row>
    <row r="337" spans="1:10" s="49" customFormat="1" ht="12.75" x14ac:dyDescent="0.25">
      <c r="A337" s="66"/>
      <c r="B337" s="331"/>
      <c r="C337" s="327"/>
      <c r="D337" s="338"/>
      <c r="E337" s="338"/>
      <c r="F337" s="50"/>
      <c r="G337" s="51"/>
      <c r="H337" s="52"/>
      <c r="I337" s="52"/>
      <c r="J337" s="68"/>
    </row>
    <row r="338" spans="1:10" s="49" customFormat="1" ht="12.75" x14ac:dyDescent="0.25">
      <c r="A338" s="71"/>
      <c r="B338" s="339"/>
      <c r="C338" s="330"/>
      <c r="D338" s="340"/>
      <c r="E338" s="340"/>
      <c r="F338" s="72"/>
      <c r="G338" s="73">
        <f>G335</f>
        <v>972972.9729729729</v>
      </c>
      <c r="H338" s="74">
        <f>H335</f>
        <v>107027.02702702701</v>
      </c>
      <c r="I338" s="74"/>
      <c r="J338" s="75">
        <f>H336</f>
        <v>1080000</v>
      </c>
    </row>
    <row r="339" spans="1:10" s="49" customFormat="1" ht="12.75" x14ac:dyDescent="0.25">
      <c r="A339" s="341"/>
      <c r="B339" s="342"/>
      <c r="C339" s="343"/>
      <c r="D339" s="344"/>
      <c r="E339" s="344"/>
      <c r="F339" s="345"/>
      <c r="G339" s="346"/>
      <c r="H339" s="347"/>
      <c r="I339" s="347"/>
      <c r="J339" s="347"/>
    </row>
    <row r="340" spans="1:10" s="49" customFormat="1" ht="12.75" x14ac:dyDescent="0.25">
      <c r="A340" s="61" t="s">
        <v>1</v>
      </c>
      <c r="B340" s="334">
        <f>Invoice!E1940</f>
        <v>22090018</v>
      </c>
      <c r="C340" s="328"/>
      <c r="D340" s="335"/>
      <c r="E340" s="335"/>
      <c r="F340" s="62"/>
      <c r="G340" s="63"/>
      <c r="H340" s="64"/>
      <c r="I340" s="64"/>
      <c r="J340" s="65"/>
    </row>
    <row r="341" spans="1:10" s="49" customFormat="1" ht="12.75" x14ac:dyDescent="0.25">
      <c r="A341" s="66">
        <v>1</v>
      </c>
      <c r="B341" s="329" t="s">
        <v>20</v>
      </c>
      <c r="C341" s="329" t="s">
        <v>21</v>
      </c>
      <c r="D341" s="336" t="s">
        <v>22</v>
      </c>
      <c r="E341" s="336" t="s">
        <v>23</v>
      </c>
      <c r="F341" s="53"/>
      <c r="G341" s="54" t="s">
        <v>24</v>
      </c>
      <c r="H341" s="55" t="s">
        <v>25</v>
      </c>
      <c r="I341" s="55" t="s">
        <v>26</v>
      </c>
      <c r="J341" s="67"/>
    </row>
    <row r="342" spans="1:10" s="49" customFormat="1" ht="12.75" x14ac:dyDescent="0.25">
      <c r="A342" s="66"/>
      <c r="B342" s="52">
        <f>Invoice!B1948</f>
        <v>72</v>
      </c>
      <c r="C342" s="333" t="str">
        <f>Invoice!E1948</f>
        <v>CORRECTION FLUID KENKO KE-823M</v>
      </c>
      <c r="D342" s="56">
        <f>Invoice!H1948</f>
        <v>57000</v>
      </c>
      <c r="E342" s="338">
        <f>D342*B342</f>
        <v>4104000</v>
      </c>
      <c r="F342" s="50"/>
      <c r="G342" s="51">
        <f>E342/1.11</f>
        <v>3697297.297297297</v>
      </c>
      <c r="H342" s="52">
        <f>G342*11%</f>
        <v>406702.70270270266</v>
      </c>
      <c r="I342" s="52">
        <f>G342/B342</f>
        <v>51351.351351351346</v>
      </c>
      <c r="J342" s="68">
        <f>H342/B342</f>
        <v>5648.6486486486483</v>
      </c>
    </row>
    <row r="343" spans="1:10" s="49" customFormat="1" x14ac:dyDescent="0.25">
      <c r="A343" s="66"/>
      <c r="B343" s="327"/>
      <c r="C343" s="327"/>
      <c r="D343" s="338"/>
      <c r="E343" s="338">
        <f>(E342*Invoice!I1948)+((E342-(E342*Invoice!I1948))*Invoice!J1948)</f>
        <v>554040</v>
      </c>
      <c r="F343" s="50"/>
      <c r="G343" s="57">
        <f>E343/1.11</f>
        <v>499135.13513513509</v>
      </c>
      <c r="H343" s="58">
        <f>G343*11%</f>
        <v>54904.86486486486</v>
      </c>
      <c r="I343" s="58">
        <f>G343/B342</f>
        <v>6932.4324324324316</v>
      </c>
      <c r="J343" s="69">
        <f>H343/B342</f>
        <v>762.56756756756749</v>
      </c>
    </row>
    <row r="344" spans="1:10" s="49" customFormat="1" ht="12.75" x14ac:dyDescent="0.25">
      <c r="A344" s="66"/>
      <c r="B344" s="327"/>
      <c r="C344" s="327"/>
      <c r="D344" s="338" t="s">
        <v>23</v>
      </c>
      <c r="E344" s="338">
        <f>E342-E343</f>
        <v>3549960</v>
      </c>
      <c r="F344" s="50"/>
      <c r="G344" s="51">
        <f>G342-G343</f>
        <v>3198162.1621621619</v>
      </c>
      <c r="H344" s="51">
        <f>H342-H343</f>
        <v>351797.83783783781</v>
      </c>
      <c r="I344" s="51">
        <f>I342-I343</f>
        <v>44418.918918918913</v>
      </c>
      <c r="J344" s="70">
        <f>J342-J343</f>
        <v>4886.0810810810808</v>
      </c>
    </row>
    <row r="345" spans="1:10" s="49" customFormat="1" ht="12.75" x14ac:dyDescent="0.25">
      <c r="A345" s="66"/>
      <c r="B345" s="327"/>
      <c r="C345" s="327"/>
      <c r="D345" s="338"/>
      <c r="E345" s="338"/>
      <c r="F345" s="50"/>
      <c r="G345" s="51"/>
      <c r="H345" s="52">
        <f>G344+H344</f>
        <v>3549959.9999999995</v>
      </c>
      <c r="I345" s="52"/>
      <c r="J345" s="68"/>
    </row>
    <row r="346" spans="1:10" s="49" customFormat="1" ht="12.75" x14ac:dyDescent="0.25">
      <c r="A346" s="66"/>
      <c r="B346" s="327"/>
      <c r="C346" s="327"/>
      <c r="D346" s="338"/>
      <c r="E346" s="338"/>
      <c r="F346" s="50"/>
      <c r="G346" s="51"/>
      <c r="H346" s="52"/>
      <c r="I346" s="52"/>
      <c r="J346" s="68"/>
    </row>
    <row r="347" spans="1:10" s="49" customFormat="1" ht="12.75" x14ac:dyDescent="0.25">
      <c r="A347" s="71"/>
      <c r="B347" s="330"/>
      <c r="C347" s="330"/>
      <c r="D347" s="340"/>
      <c r="E347" s="340"/>
      <c r="F347" s="72"/>
      <c r="G347" s="73">
        <f>G344</f>
        <v>3198162.1621621619</v>
      </c>
      <c r="H347" s="74">
        <f>H344</f>
        <v>351797.83783783781</v>
      </c>
      <c r="I347" s="74"/>
      <c r="J347" s="75">
        <f>H345</f>
        <v>3549959.9999999995</v>
      </c>
    </row>
    <row r="348" spans="1:10" s="49" customFormat="1" ht="12.75" x14ac:dyDescent="0.25">
      <c r="B348" s="327"/>
      <c r="C348" s="327"/>
      <c r="D348" s="338"/>
      <c r="E348" s="338"/>
      <c r="F348" s="50"/>
      <c r="G348" s="51"/>
      <c r="H348" s="52"/>
      <c r="I348" s="52"/>
      <c r="J348" s="52"/>
    </row>
    <row r="349" spans="1:10" s="49" customFormat="1" ht="12.75" x14ac:dyDescent="0.25">
      <c r="A349" s="61" t="s">
        <v>1</v>
      </c>
      <c r="B349" s="334">
        <f>Invoice!E2054</f>
        <v>22090019</v>
      </c>
      <c r="C349" s="328"/>
      <c r="D349" s="335"/>
      <c r="E349" s="335"/>
      <c r="F349" s="62"/>
      <c r="G349" s="63"/>
      <c r="H349" s="64"/>
      <c r="I349" s="64"/>
      <c r="J349" s="65"/>
    </row>
    <row r="350" spans="1:10" s="49" customFormat="1" ht="12.75" x14ac:dyDescent="0.25">
      <c r="A350" s="66">
        <v>1</v>
      </c>
      <c r="B350" s="329" t="s">
        <v>20</v>
      </c>
      <c r="C350" s="329" t="s">
        <v>21</v>
      </c>
      <c r="D350" s="336" t="s">
        <v>22</v>
      </c>
      <c r="E350" s="336" t="s">
        <v>23</v>
      </c>
      <c r="F350" s="53"/>
      <c r="G350" s="54" t="s">
        <v>24</v>
      </c>
      <c r="H350" s="55" t="s">
        <v>25</v>
      </c>
      <c r="I350" s="55" t="s">
        <v>26</v>
      </c>
      <c r="J350" s="67"/>
    </row>
    <row r="351" spans="1:10" s="49" customFormat="1" ht="12.75" x14ac:dyDescent="0.25">
      <c r="A351" s="66"/>
      <c r="B351" s="52">
        <f>Invoice!B2062</f>
        <v>180</v>
      </c>
      <c r="C351" s="333" t="str">
        <f>Invoice!E2062</f>
        <v>STAND PEN KENKO STP-100SG</v>
      </c>
      <c r="D351" s="56">
        <f>Invoice!H2062</f>
        <v>4500</v>
      </c>
      <c r="E351" s="338">
        <f>D351*B351</f>
        <v>810000</v>
      </c>
      <c r="F351" s="50"/>
      <c r="G351" s="51">
        <f>E351/1.11</f>
        <v>729729.7297297297</v>
      </c>
      <c r="H351" s="52">
        <f>G351*11%</f>
        <v>80270.270270270266</v>
      </c>
      <c r="I351" s="52">
        <f>G351/B351</f>
        <v>4054.0540540540537</v>
      </c>
      <c r="J351" s="68">
        <f>H351/B351</f>
        <v>445.94594594594594</v>
      </c>
    </row>
    <row r="352" spans="1:10" s="49" customFormat="1" x14ac:dyDescent="0.25">
      <c r="A352" s="66"/>
      <c r="B352" s="52"/>
      <c r="D352" s="56"/>
      <c r="E352" s="338">
        <f>(E351*Invoice!I2062)+((E351-(E351*Invoice!I2062))*Invoice!J2062)</f>
        <v>117449.99999999999</v>
      </c>
      <c r="F352" s="50"/>
      <c r="G352" s="57">
        <f>E352/1.11</f>
        <v>105810.81081081078</v>
      </c>
      <c r="H352" s="58">
        <f>G352*11%</f>
        <v>11639.189189189186</v>
      </c>
      <c r="I352" s="58">
        <f>G352/B351</f>
        <v>587.8378378378377</v>
      </c>
      <c r="J352" s="69">
        <f>H352/B351</f>
        <v>64.662162162162147</v>
      </c>
    </row>
    <row r="353" spans="1:10" s="49" customFormat="1" ht="12.75" x14ac:dyDescent="0.25">
      <c r="A353" s="66"/>
      <c r="B353" s="52"/>
      <c r="D353" s="338" t="s">
        <v>23</v>
      </c>
      <c r="E353" s="338">
        <f>E351-E352</f>
        <v>692550</v>
      </c>
      <c r="F353" s="50"/>
      <c r="G353" s="51">
        <f>G351-G352</f>
        <v>623918.91891891893</v>
      </c>
      <c r="H353" s="51">
        <f>H351-H352</f>
        <v>68631.08108108108</v>
      </c>
      <c r="I353" s="51">
        <f>I351-I352</f>
        <v>3466.2162162162158</v>
      </c>
      <c r="J353" s="70">
        <f>J351-J352</f>
        <v>381.2837837837838</v>
      </c>
    </row>
    <row r="354" spans="1:10" s="49" customFormat="1" ht="12.75" x14ac:dyDescent="0.25">
      <c r="A354" s="66"/>
      <c r="B354" s="52"/>
      <c r="D354" s="56"/>
      <c r="E354" s="338"/>
      <c r="F354" s="50"/>
      <c r="G354" s="51"/>
      <c r="H354" s="52">
        <f>G353+H353</f>
        <v>692550</v>
      </c>
      <c r="I354" s="52"/>
      <c r="J354" s="68"/>
    </row>
    <row r="355" spans="1:10" s="49" customFormat="1" ht="12.75" x14ac:dyDescent="0.25">
      <c r="A355" s="66"/>
      <c r="B355" s="52"/>
      <c r="D355" s="56"/>
      <c r="E355" s="338"/>
      <c r="F355" s="50"/>
      <c r="G355" s="51"/>
      <c r="H355" s="52"/>
      <c r="I355" s="52"/>
      <c r="J355" s="68"/>
    </row>
    <row r="356" spans="1:10" s="49" customFormat="1" ht="12.75" x14ac:dyDescent="0.25">
      <c r="A356" s="66">
        <v>2</v>
      </c>
      <c r="B356" s="329" t="s">
        <v>20</v>
      </c>
      <c r="C356" s="329" t="s">
        <v>21</v>
      </c>
      <c r="D356" s="336" t="s">
        <v>22</v>
      </c>
      <c r="E356" s="336" t="s">
        <v>23</v>
      </c>
      <c r="F356" s="53"/>
      <c r="G356" s="54" t="s">
        <v>24</v>
      </c>
      <c r="H356" s="55" t="s">
        <v>25</v>
      </c>
      <c r="I356" s="55" t="s">
        <v>26</v>
      </c>
      <c r="J356" s="67"/>
    </row>
    <row r="357" spans="1:10" s="49" customFormat="1" ht="12.75" x14ac:dyDescent="0.25">
      <c r="A357" s="66"/>
      <c r="B357" s="52">
        <f>Invoice!B2063</f>
        <v>20</v>
      </c>
      <c r="C357" s="333" t="str">
        <f>Invoice!E2063</f>
        <v>HAND TALLY COUNTER KENKO HT-302</v>
      </c>
      <c r="D357" s="56">
        <f>Invoice!H2063</f>
        <v>19000</v>
      </c>
      <c r="E357" s="338">
        <f>D357*B357</f>
        <v>380000</v>
      </c>
      <c r="F357" s="50"/>
      <c r="G357" s="51">
        <f>E357/1.11</f>
        <v>342342.34234234231</v>
      </c>
      <c r="H357" s="52">
        <f>G357*11%</f>
        <v>37657.657657657655</v>
      </c>
      <c r="I357" s="52">
        <f>G357/B357</f>
        <v>17117.117117117115</v>
      </c>
      <c r="J357" s="68">
        <f>H357/B357</f>
        <v>1882.8828828828828</v>
      </c>
    </row>
    <row r="358" spans="1:10" s="49" customFormat="1" x14ac:dyDescent="0.25">
      <c r="A358" s="66"/>
      <c r="B358" s="327"/>
      <c r="C358" s="327"/>
      <c r="D358" s="338"/>
      <c r="E358" s="338">
        <f>(E357*Invoice!I2063)+((E357-(E357*Invoice!I2063))*Invoice!J2063)</f>
        <v>55099.999999999993</v>
      </c>
      <c r="F358" s="50"/>
      <c r="G358" s="57">
        <f>E358/1.11</f>
        <v>49639.63963963963</v>
      </c>
      <c r="H358" s="58">
        <f>G358*11%</f>
        <v>5460.3603603603597</v>
      </c>
      <c r="I358" s="58">
        <f>G358/B357</f>
        <v>2481.9819819819813</v>
      </c>
      <c r="J358" s="69">
        <f>H358/B357</f>
        <v>273.01801801801798</v>
      </c>
    </row>
    <row r="359" spans="1:10" s="49" customFormat="1" ht="12.75" x14ac:dyDescent="0.25">
      <c r="A359" s="66"/>
      <c r="B359" s="327"/>
      <c r="C359" s="327"/>
      <c r="D359" s="338" t="s">
        <v>23</v>
      </c>
      <c r="E359" s="338">
        <f>E357-E358</f>
        <v>324900</v>
      </c>
      <c r="F359" s="50"/>
      <c r="G359" s="51">
        <f>G357-G358</f>
        <v>292702.70270270266</v>
      </c>
      <c r="H359" s="51">
        <f>H357-H358</f>
        <v>32197.297297297297</v>
      </c>
      <c r="I359" s="51">
        <f>I357-I358</f>
        <v>14635.135135135133</v>
      </c>
      <c r="J359" s="70">
        <f>J357-J358</f>
        <v>1609.8648648648648</v>
      </c>
    </row>
    <row r="360" spans="1:10" s="49" customFormat="1" ht="12.75" x14ac:dyDescent="0.25">
      <c r="A360" s="66"/>
      <c r="B360" s="327"/>
      <c r="C360" s="327"/>
      <c r="D360" s="338"/>
      <c r="E360" s="338"/>
      <c r="F360" s="50"/>
      <c r="G360" s="51"/>
      <c r="H360" s="52">
        <f>G359+H359</f>
        <v>324899.99999999994</v>
      </c>
      <c r="I360" s="52"/>
      <c r="J360" s="68"/>
    </row>
    <row r="361" spans="1:10" s="49" customFormat="1" ht="12.75" x14ac:dyDescent="0.25">
      <c r="A361" s="66"/>
      <c r="B361" s="331"/>
      <c r="C361" s="327"/>
      <c r="D361" s="338"/>
      <c r="E361" s="338"/>
      <c r="F361" s="50"/>
      <c r="G361" s="51"/>
      <c r="H361" s="52"/>
      <c r="I361" s="52"/>
      <c r="J361" s="68"/>
    </row>
    <row r="362" spans="1:10" s="49" customFormat="1" ht="12.75" x14ac:dyDescent="0.25">
      <c r="A362" s="66">
        <v>3</v>
      </c>
      <c r="B362" s="329" t="s">
        <v>20</v>
      </c>
      <c r="C362" s="329" t="s">
        <v>21</v>
      </c>
      <c r="D362" s="336" t="s">
        <v>22</v>
      </c>
      <c r="E362" s="336" t="s">
        <v>23</v>
      </c>
      <c r="F362" s="53"/>
      <c r="G362" s="54" t="s">
        <v>24</v>
      </c>
      <c r="H362" s="55" t="s">
        <v>25</v>
      </c>
      <c r="I362" s="55" t="s">
        <v>26</v>
      </c>
      <c r="J362" s="67"/>
    </row>
    <row r="363" spans="1:10" s="49" customFormat="1" ht="12.75" x14ac:dyDescent="0.25">
      <c r="A363" s="66"/>
      <c r="B363" s="52">
        <f>Invoice!B2064</f>
        <v>35</v>
      </c>
      <c r="C363" s="333" t="str">
        <f>Invoice!E2064</f>
        <v>MECHANICAL PENCIL 0.5 MM KENKO MP-07</v>
      </c>
      <c r="D363" s="56">
        <f>Invoice!H2064</f>
        <v>31200</v>
      </c>
      <c r="E363" s="338">
        <f>D363*B363</f>
        <v>1092000</v>
      </c>
      <c r="F363" s="50"/>
      <c r="G363" s="51">
        <f>E363/1.11</f>
        <v>983783.78378378367</v>
      </c>
      <c r="H363" s="52">
        <f>G363*11%</f>
        <v>108216.2162162162</v>
      </c>
      <c r="I363" s="52">
        <f>G363/B363</f>
        <v>28108.108108108107</v>
      </c>
      <c r="J363" s="68">
        <f>H363/B363</f>
        <v>3091.8918918918912</v>
      </c>
    </row>
    <row r="364" spans="1:10" s="49" customFormat="1" x14ac:dyDescent="0.25">
      <c r="A364" s="66"/>
      <c r="B364" s="327"/>
      <c r="C364" s="327"/>
      <c r="D364" s="338"/>
      <c r="E364" s="338">
        <f>(E363*Invoice!I2064)+((E363-(E363*Invoice!I2064))*Invoice!J2064)</f>
        <v>158340</v>
      </c>
      <c r="F364" s="50"/>
      <c r="G364" s="57">
        <f>E364/1.11</f>
        <v>142648.64864864864</v>
      </c>
      <c r="H364" s="58">
        <f>G364*11%</f>
        <v>15691.35135135135</v>
      </c>
      <c r="I364" s="58">
        <f>G364/B363</f>
        <v>4075.6756756756754</v>
      </c>
      <c r="J364" s="69">
        <f>H364/B363</f>
        <v>448.32432432432427</v>
      </c>
    </row>
    <row r="365" spans="1:10" s="49" customFormat="1" ht="12.75" x14ac:dyDescent="0.25">
      <c r="A365" s="66"/>
      <c r="B365" s="327"/>
      <c r="C365" s="327"/>
      <c r="D365" s="338" t="s">
        <v>23</v>
      </c>
      <c r="E365" s="338">
        <f>E363-E364</f>
        <v>933660</v>
      </c>
      <c r="F365" s="50"/>
      <c r="G365" s="51">
        <f>G363-G364</f>
        <v>841135.13513513503</v>
      </c>
      <c r="H365" s="51">
        <f>H363-H364</f>
        <v>92524.864864864852</v>
      </c>
      <c r="I365" s="51">
        <f>I363-I364</f>
        <v>24032.43243243243</v>
      </c>
      <c r="J365" s="70">
        <f>J363-J364</f>
        <v>2643.567567567567</v>
      </c>
    </row>
    <row r="366" spans="1:10" s="49" customFormat="1" ht="12.75" x14ac:dyDescent="0.25">
      <c r="A366" s="66"/>
      <c r="B366" s="327"/>
      <c r="C366" s="327"/>
      <c r="D366" s="338"/>
      <c r="E366" s="338"/>
      <c r="F366" s="50"/>
      <c r="G366" s="51"/>
      <c r="H366" s="52">
        <f>G365+H365</f>
        <v>933659.99999999988</v>
      </c>
      <c r="I366" s="52"/>
      <c r="J366" s="68"/>
    </row>
    <row r="367" spans="1:10" s="49" customFormat="1" ht="12.75" x14ac:dyDescent="0.25">
      <c r="A367" s="66"/>
      <c r="B367" s="331"/>
      <c r="C367" s="327"/>
      <c r="D367" s="338"/>
      <c r="E367" s="338"/>
      <c r="F367" s="50"/>
      <c r="G367" s="51"/>
      <c r="H367" s="52"/>
      <c r="I367" s="52"/>
      <c r="J367" s="68"/>
    </row>
    <row r="368" spans="1:10" s="49" customFormat="1" ht="12.75" x14ac:dyDescent="0.25">
      <c r="A368" s="66">
        <v>4</v>
      </c>
      <c r="B368" s="329" t="s">
        <v>20</v>
      </c>
      <c r="C368" s="329" t="s">
        <v>21</v>
      </c>
      <c r="D368" s="336" t="s">
        <v>22</v>
      </c>
      <c r="E368" s="336" t="s">
        <v>23</v>
      </c>
      <c r="F368" s="53"/>
      <c r="G368" s="54" t="s">
        <v>24</v>
      </c>
      <c r="H368" s="55" t="s">
        <v>25</v>
      </c>
      <c r="I368" s="55" t="s">
        <v>26</v>
      </c>
      <c r="J368" s="67"/>
    </row>
    <row r="369" spans="1:10" s="49" customFormat="1" ht="12.75" x14ac:dyDescent="0.25">
      <c r="A369" s="66"/>
      <c r="B369" s="52">
        <f>Invoice!B2065</f>
        <v>18</v>
      </c>
      <c r="C369" s="333" t="str">
        <f>Invoice!E2065</f>
        <v>PENSIL WARNA KENKO CP-12HALF CLASSIC (PENDEK)</v>
      </c>
      <c r="D369" s="56">
        <f>Invoice!H2065</f>
        <v>79200</v>
      </c>
      <c r="E369" s="338">
        <f>D369*B369</f>
        <v>1425600</v>
      </c>
      <c r="F369" s="50"/>
      <c r="G369" s="51">
        <f>E369/1.11</f>
        <v>1284324.3243243243</v>
      </c>
      <c r="H369" s="52">
        <f>G369*11%</f>
        <v>141275.67567567568</v>
      </c>
      <c r="I369" s="52">
        <f>G369/B369</f>
        <v>71351.351351351346</v>
      </c>
      <c r="J369" s="68">
        <f>H369/B369</f>
        <v>7848.6486486486492</v>
      </c>
    </row>
    <row r="370" spans="1:10" s="49" customFormat="1" x14ac:dyDescent="0.25">
      <c r="A370" s="66"/>
      <c r="B370" s="327"/>
      <c r="C370" s="327"/>
      <c r="D370" s="338"/>
      <c r="E370" s="338">
        <f>(E369*Invoice!I2065)+((E369-(E369*Invoice!I2065))*Invoice!J2065)</f>
        <v>206712</v>
      </c>
      <c r="F370" s="50"/>
      <c r="G370" s="57">
        <f>E370/1.11</f>
        <v>186227.02702702701</v>
      </c>
      <c r="H370" s="58">
        <f>G370*11%</f>
        <v>20484.97297297297</v>
      </c>
      <c r="I370" s="58">
        <f>G370/B369</f>
        <v>10345.945945945945</v>
      </c>
      <c r="J370" s="69">
        <f>H370/B369</f>
        <v>1138.0540540540539</v>
      </c>
    </row>
    <row r="371" spans="1:10" s="49" customFormat="1" ht="12.75" x14ac:dyDescent="0.25">
      <c r="A371" s="66"/>
      <c r="B371" s="327"/>
      <c r="C371" s="327"/>
      <c r="D371" s="338" t="s">
        <v>23</v>
      </c>
      <c r="E371" s="338">
        <f>E369-E370</f>
        <v>1218888</v>
      </c>
      <c r="F371" s="50"/>
      <c r="G371" s="51">
        <f>G369-G370</f>
        <v>1098097.2972972973</v>
      </c>
      <c r="H371" s="51">
        <f>H369-H370</f>
        <v>120790.70270270271</v>
      </c>
      <c r="I371" s="51">
        <f>I369-I370</f>
        <v>61005.4054054054</v>
      </c>
      <c r="J371" s="70">
        <f>J369-J370</f>
        <v>6710.594594594595</v>
      </c>
    </row>
    <row r="372" spans="1:10" s="49" customFormat="1" ht="12.75" x14ac:dyDescent="0.25">
      <c r="A372" s="66"/>
      <c r="B372" s="327"/>
      <c r="C372" s="327"/>
      <c r="D372" s="338"/>
      <c r="E372" s="338"/>
      <c r="F372" s="50"/>
      <c r="G372" s="51"/>
      <c r="H372" s="52">
        <f>G371+H371</f>
        <v>1218888</v>
      </c>
      <c r="I372" s="52"/>
      <c r="J372" s="68"/>
    </row>
    <row r="373" spans="1:10" s="49" customFormat="1" ht="12.75" x14ac:dyDescent="0.25">
      <c r="A373" s="66"/>
      <c r="B373" s="331"/>
      <c r="C373" s="327"/>
      <c r="D373" s="338"/>
      <c r="E373" s="338"/>
      <c r="F373" s="50"/>
      <c r="G373" s="51"/>
      <c r="H373" s="52"/>
      <c r="I373" s="52"/>
      <c r="J373" s="68"/>
    </row>
    <row r="374" spans="1:10" s="49" customFormat="1" ht="12.75" x14ac:dyDescent="0.25">
      <c r="A374" s="66">
        <v>5</v>
      </c>
      <c r="B374" s="329" t="s">
        <v>20</v>
      </c>
      <c r="C374" s="329" t="s">
        <v>21</v>
      </c>
      <c r="D374" s="336" t="s">
        <v>22</v>
      </c>
      <c r="E374" s="336" t="s">
        <v>23</v>
      </c>
      <c r="F374" s="53"/>
      <c r="G374" s="54" t="s">
        <v>24</v>
      </c>
      <c r="H374" s="55" t="s">
        <v>25</v>
      </c>
      <c r="I374" s="55" t="s">
        <v>26</v>
      </c>
      <c r="J374" s="67"/>
    </row>
    <row r="375" spans="1:10" s="49" customFormat="1" ht="12.75" x14ac:dyDescent="0.25">
      <c r="A375" s="66"/>
      <c r="B375" s="52">
        <f>Invoice!B2066</f>
        <v>9</v>
      </c>
      <c r="C375" s="333" t="str">
        <f>Invoice!E2066</f>
        <v>GARISAN BESI (STAINLESS STEEL) KENKO 100 CM / 1 M</v>
      </c>
      <c r="D375" s="56">
        <f>Invoice!H2066</f>
        <v>41000</v>
      </c>
      <c r="E375" s="338">
        <f>D375*B375</f>
        <v>369000</v>
      </c>
      <c r="F375" s="50"/>
      <c r="G375" s="51">
        <f>E375/1.11</f>
        <v>332432.43243243243</v>
      </c>
      <c r="H375" s="52">
        <f>G375*11%</f>
        <v>36567.567567567567</v>
      </c>
      <c r="I375" s="52">
        <f>G375/B375</f>
        <v>36936.936936936938</v>
      </c>
      <c r="J375" s="68">
        <f>H375/B375</f>
        <v>4063.0630630630631</v>
      </c>
    </row>
    <row r="376" spans="1:10" s="49" customFormat="1" x14ac:dyDescent="0.25">
      <c r="A376" s="66"/>
      <c r="B376" s="52"/>
      <c r="D376" s="56"/>
      <c r="E376" s="338">
        <f>(E375*Invoice!I2066)+((E375-(E375*Invoice!I2066))*Invoice!J2066)</f>
        <v>53504.999999999993</v>
      </c>
      <c r="F376" s="50"/>
      <c r="G376" s="57">
        <f>E376/1.11</f>
        <v>48202.702702702692</v>
      </c>
      <c r="H376" s="58">
        <f>G376*11%</f>
        <v>5302.2972972972966</v>
      </c>
      <c r="I376" s="58">
        <f>G376/B375</f>
        <v>5355.8558558558543</v>
      </c>
      <c r="J376" s="69">
        <f>H376/B375</f>
        <v>589.14414414414409</v>
      </c>
    </row>
    <row r="377" spans="1:10" s="49" customFormat="1" ht="12.75" x14ac:dyDescent="0.25">
      <c r="A377" s="66"/>
      <c r="B377" s="52"/>
      <c r="D377" s="56"/>
      <c r="E377" s="338">
        <f>E375-E376</f>
        <v>315495</v>
      </c>
      <c r="F377" s="50"/>
      <c r="G377" s="51">
        <f>G375-G376</f>
        <v>284229.7297297297</v>
      </c>
      <c r="H377" s="51">
        <f>H375-H376</f>
        <v>31265.27027027027</v>
      </c>
      <c r="I377" s="51">
        <f>I375-I376</f>
        <v>31581.081081081084</v>
      </c>
      <c r="J377" s="70">
        <f>J375-J376</f>
        <v>3473.9189189189192</v>
      </c>
    </row>
    <row r="378" spans="1:10" s="49" customFormat="1" ht="12.75" x14ac:dyDescent="0.25">
      <c r="A378" s="66"/>
      <c r="B378" s="52"/>
      <c r="D378" s="56"/>
      <c r="E378" s="338"/>
      <c r="F378" s="50"/>
      <c r="G378" s="51"/>
      <c r="H378" s="52">
        <f>G377+H377</f>
        <v>315495</v>
      </c>
      <c r="I378" s="52"/>
      <c r="J378" s="68"/>
    </row>
    <row r="379" spans="1:10" s="49" customFormat="1" ht="12.75" x14ac:dyDescent="0.25">
      <c r="A379" s="66"/>
      <c r="B379" s="52"/>
      <c r="C379" s="333"/>
      <c r="D379" s="56"/>
      <c r="E379" s="338"/>
      <c r="F379" s="50"/>
      <c r="G379" s="51"/>
      <c r="H379" s="52"/>
      <c r="I379" s="52"/>
      <c r="J379" s="68"/>
    </row>
    <row r="380" spans="1:10" s="49" customFormat="1" ht="12.75" x14ac:dyDescent="0.25">
      <c r="A380" s="66">
        <v>6</v>
      </c>
      <c r="B380" s="329" t="s">
        <v>20</v>
      </c>
      <c r="C380" s="329" t="s">
        <v>21</v>
      </c>
      <c r="D380" s="336" t="s">
        <v>22</v>
      </c>
      <c r="E380" s="336" t="s">
        <v>23</v>
      </c>
      <c r="F380" s="53"/>
      <c r="G380" s="54" t="s">
        <v>24</v>
      </c>
      <c r="H380" s="55" t="s">
        <v>25</v>
      </c>
      <c r="I380" s="55" t="s">
        <v>26</v>
      </c>
      <c r="J380" s="67"/>
    </row>
    <row r="381" spans="1:10" s="49" customFormat="1" ht="12.75" x14ac:dyDescent="0.25">
      <c r="A381" s="66"/>
      <c r="B381" s="52">
        <f>Invoice!B2067</f>
        <v>3</v>
      </c>
      <c r="C381" s="333" t="str">
        <f>Invoice!E2067</f>
        <v>STAMP PLATE NUMBER KENKO N-38 (Cap Nomer)</v>
      </c>
      <c r="D381" s="56">
        <f>Invoice!H2067</f>
        <v>84000</v>
      </c>
      <c r="E381" s="338">
        <f>D381*B381</f>
        <v>252000</v>
      </c>
      <c r="F381" s="50"/>
      <c r="G381" s="51">
        <f>E381/1.11</f>
        <v>227027.02702702701</v>
      </c>
      <c r="H381" s="52">
        <f>G381*11%</f>
        <v>24972.97297297297</v>
      </c>
      <c r="I381" s="52">
        <f>G381/B381</f>
        <v>75675.675675675666</v>
      </c>
      <c r="J381" s="68">
        <f>H381/B381</f>
        <v>8324.3243243243232</v>
      </c>
    </row>
    <row r="382" spans="1:10" s="49" customFormat="1" x14ac:dyDescent="0.25">
      <c r="A382" s="66"/>
      <c r="B382" s="327"/>
      <c r="C382" s="327"/>
      <c r="D382" s="338"/>
      <c r="E382" s="338">
        <f>(E381*Invoice!I2067)+((E381-(E381*Invoice!I2067))*Invoice!J2067)</f>
        <v>36540</v>
      </c>
      <c r="F382" s="50"/>
      <c r="G382" s="57">
        <f>E382/1.11</f>
        <v>32918.918918918913</v>
      </c>
      <c r="H382" s="58">
        <f>G382*11%</f>
        <v>3621.0810810810804</v>
      </c>
      <c r="I382" s="58">
        <f>G382/B381</f>
        <v>10972.972972972972</v>
      </c>
      <c r="J382" s="69">
        <f>H382/B381</f>
        <v>1207.0270270270269</v>
      </c>
    </row>
    <row r="383" spans="1:10" s="49" customFormat="1" ht="12.75" x14ac:dyDescent="0.25">
      <c r="A383" s="66"/>
      <c r="B383" s="327"/>
      <c r="C383" s="327"/>
      <c r="D383" s="338" t="s">
        <v>23</v>
      </c>
      <c r="E383" s="338">
        <f>E381-E382</f>
        <v>215460</v>
      </c>
      <c r="F383" s="50"/>
      <c r="G383" s="51">
        <f>G381-G382</f>
        <v>194108.10810810811</v>
      </c>
      <c r="H383" s="51">
        <f>H381-H382</f>
        <v>21351.89189189189</v>
      </c>
      <c r="I383" s="51">
        <f>I381-I382</f>
        <v>64702.702702702692</v>
      </c>
      <c r="J383" s="70">
        <f>J381-J382</f>
        <v>7117.2972972972966</v>
      </c>
    </row>
    <row r="384" spans="1:10" s="49" customFormat="1" ht="12.75" x14ac:dyDescent="0.25">
      <c r="A384" s="66"/>
      <c r="B384" s="327"/>
      <c r="C384" s="327"/>
      <c r="D384" s="338"/>
      <c r="E384" s="338"/>
      <c r="F384" s="50"/>
      <c r="G384" s="51"/>
      <c r="H384" s="52">
        <f>G383+H383</f>
        <v>215460</v>
      </c>
      <c r="I384" s="52"/>
      <c r="J384" s="68"/>
    </row>
    <row r="385" spans="1:10" s="49" customFormat="1" ht="12.75" x14ac:dyDescent="0.25">
      <c r="A385" s="66"/>
      <c r="B385" s="331"/>
      <c r="C385" s="327"/>
      <c r="D385" s="338"/>
      <c r="E385" s="338"/>
      <c r="F385" s="50"/>
      <c r="G385" s="51"/>
      <c r="H385" s="52"/>
      <c r="I385" s="52"/>
      <c r="J385" s="68"/>
    </row>
    <row r="386" spans="1:10" s="49" customFormat="1" ht="12.75" x14ac:dyDescent="0.25">
      <c r="A386" s="66">
        <v>7</v>
      </c>
      <c r="B386" s="329" t="s">
        <v>20</v>
      </c>
      <c r="C386" s="329" t="s">
        <v>21</v>
      </c>
      <c r="D386" s="336" t="s">
        <v>22</v>
      </c>
      <c r="E386" s="336" t="s">
        <v>23</v>
      </c>
      <c r="F386" s="53"/>
      <c r="G386" s="54" t="s">
        <v>24</v>
      </c>
      <c r="H386" s="55" t="s">
        <v>25</v>
      </c>
      <c r="I386" s="55" t="s">
        <v>26</v>
      </c>
      <c r="J386" s="67"/>
    </row>
    <row r="387" spans="1:10" s="49" customFormat="1" ht="12.75" x14ac:dyDescent="0.25">
      <c r="A387" s="66"/>
      <c r="B387" s="52">
        <f>Invoice!B2068</f>
        <v>7</v>
      </c>
      <c r="C387" s="333" t="str">
        <f>Invoice!E2068</f>
        <v>DATE STAMP KENKO D-4 (Cap Tanggal 4 Mm)</v>
      </c>
      <c r="D387" s="56">
        <f>Invoice!H2068</f>
        <v>74400</v>
      </c>
      <c r="E387" s="338">
        <f>D387*B387</f>
        <v>520800</v>
      </c>
      <c r="F387" s="50"/>
      <c r="G387" s="51">
        <f>E387/1.11</f>
        <v>469189.18918918917</v>
      </c>
      <c r="H387" s="52">
        <f>G387*11%</f>
        <v>51610.810810810806</v>
      </c>
      <c r="I387" s="52">
        <f>G387/B387</f>
        <v>67027.027027027027</v>
      </c>
      <c r="J387" s="68">
        <f>H387/B387</f>
        <v>7372.9729729729725</v>
      </c>
    </row>
    <row r="388" spans="1:10" s="49" customFormat="1" x14ac:dyDescent="0.25">
      <c r="A388" s="66"/>
      <c r="B388" s="327"/>
      <c r="C388" s="327"/>
      <c r="D388" s="338"/>
      <c r="E388" s="338">
        <f>(E387*Invoice!I2068)+((E387-(E387*Invoice!I2068))*Invoice!J2068)</f>
        <v>75516</v>
      </c>
      <c r="F388" s="50"/>
      <c r="G388" s="57">
        <f>E388/1.11</f>
        <v>68032.432432432426</v>
      </c>
      <c r="H388" s="58">
        <f>G388*11%</f>
        <v>7483.5675675675666</v>
      </c>
      <c r="I388" s="58">
        <f>G388/B387</f>
        <v>9718.9189189189183</v>
      </c>
      <c r="J388" s="69">
        <f>H388/B387</f>
        <v>1069.081081081081</v>
      </c>
    </row>
    <row r="389" spans="1:10" s="49" customFormat="1" ht="12.75" x14ac:dyDescent="0.25">
      <c r="A389" s="66"/>
      <c r="B389" s="327"/>
      <c r="C389" s="327"/>
      <c r="D389" s="338" t="s">
        <v>23</v>
      </c>
      <c r="E389" s="338">
        <f>E387-E388</f>
        <v>445284</v>
      </c>
      <c r="F389" s="50"/>
      <c r="G389" s="51">
        <f>G387-G388</f>
        <v>401156.75675675675</v>
      </c>
      <c r="H389" s="51">
        <f>H387-H388</f>
        <v>44127.24324324324</v>
      </c>
      <c r="I389" s="51">
        <f>I387-I388</f>
        <v>57308.108108108107</v>
      </c>
      <c r="J389" s="70">
        <f>J387-J388</f>
        <v>6303.8918918918916</v>
      </c>
    </row>
    <row r="390" spans="1:10" s="49" customFormat="1" ht="12.75" x14ac:dyDescent="0.25">
      <c r="A390" s="66"/>
      <c r="B390" s="327"/>
      <c r="C390" s="327"/>
      <c r="D390" s="338"/>
      <c r="E390" s="338"/>
      <c r="F390" s="50"/>
      <c r="G390" s="51"/>
      <c r="H390" s="52">
        <f>G389+H389</f>
        <v>445284</v>
      </c>
      <c r="I390" s="52"/>
      <c r="J390" s="68"/>
    </row>
    <row r="391" spans="1:10" s="49" customFormat="1" ht="12.75" x14ac:dyDescent="0.25">
      <c r="A391" s="66"/>
      <c r="B391" s="331"/>
      <c r="C391" s="327"/>
      <c r="D391" s="338"/>
      <c r="E391" s="338"/>
      <c r="F391" s="50"/>
      <c r="G391" s="51"/>
      <c r="H391" s="52"/>
      <c r="I391" s="52"/>
      <c r="J391" s="68"/>
    </row>
    <row r="392" spans="1:10" s="49" customFormat="1" ht="12.75" x14ac:dyDescent="0.25">
      <c r="A392" s="66">
        <v>8</v>
      </c>
      <c r="B392" s="329" t="s">
        <v>20</v>
      </c>
      <c r="C392" s="329" t="s">
        <v>21</v>
      </c>
      <c r="D392" s="336" t="s">
        <v>22</v>
      </c>
      <c r="E392" s="336" t="s">
        <v>23</v>
      </c>
      <c r="F392" s="53"/>
      <c r="G392" s="54" t="s">
        <v>24</v>
      </c>
      <c r="H392" s="55" t="s">
        <v>25</v>
      </c>
      <c r="I392" s="55" t="s">
        <v>26</v>
      </c>
      <c r="J392" s="67"/>
    </row>
    <row r="393" spans="1:10" s="49" customFormat="1" ht="12.75" x14ac:dyDescent="0.25">
      <c r="A393" s="66"/>
      <c r="B393" s="52">
        <f>Invoice!B2069</f>
        <v>16</v>
      </c>
      <c r="C393" s="333" t="str">
        <f>Invoice!E2069</f>
        <v>GARISAN BESI (STAINLESS STEEL) KENKO 15 CM</v>
      </c>
      <c r="D393" s="56">
        <f>Invoice!H2069</f>
        <v>36000</v>
      </c>
      <c r="E393" s="338">
        <f>D393*B393</f>
        <v>576000</v>
      </c>
      <c r="F393" s="50"/>
      <c r="G393" s="51">
        <f>E393/1.11</f>
        <v>518918.91891891888</v>
      </c>
      <c r="H393" s="52">
        <f>G393*11%</f>
        <v>57081.08108108108</v>
      </c>
      <c r="I393" s="52">
        <f>G393/B393</f>
        <v>32432.43243243243</v>
      </c>
      <c r="J393" s="68">
        <f>H393/B393</f>
        <v>3567.5675675675675</v>
      </c>
    </row>
    <row r="394" spans="1:10" s="49" customFormat="1" x14ac:dyDescent="0.25">
      <c r="A394" s="66"/>
      <c r="B394" s="327"/>
      <c r="C394" s="327"/>
      <c r="D394" s="338"/>
      <c r="E394" s="338">
        <f>(E393*Invoice!I2069)+((E393-(E393*Invoice!I2069))*Invoice!J2069)</f>
        <v>83520</v>
      </c>
      <c r="F394" s="50"/>
      <c r="G394" s="57">
        <f>E394/1.11</f>
        <v>75243.24324324324</v>
      </c>
      <c r="H394" s="58">
        <f>G394*11%</f>
        <v>8276.7567567567567</v>
      </c>
      <c r="I394" s="58">
        <f>G394/B393</f>
        <v>4702.7027027027025</v>
      </c>
      <c r="J394" s="69">
        <f>H394/B393</f>
        <v>517.29729729729729</v>
      </c>
    </row>
    <row r="395" spans="1:10" s="49" customFormat="1" ht="12.75" x14ac:dyDescent="0.25">
      <c r="A395" s="66"/>
      <c r="B395" s="327"/>
      <c r="C395" s="327"/>
      <c r="D395" s="338" t="s">
        <v>23</v>
      </c>
      <c r="E395" s="338">
        <f>E393-E394</f>
        <v>492480</v>
      </c>
      <c r="F395" s="50"/>
      <c r="G395" s="51">
        <f>G393-G394</f>
        <v>443675.67567567562</v>
      </c>
      <c r="H395" s="51">
        <f>H393-H394</f>
        <v>48804.32432432432</v>
      </c>
      <c r="I395" s="51">
        <f>I393-I394</f>
        <v>27729.729729729726</v>
      </c>
      <c r="J395" s="70">
        <f>J393-J394</f>
        <v>3050.27027027027</v>
      </c>
    </row>
    <row r="396" spans="1:10" s="49" customFormat="1" ht="12.75" x14ac:dyDescent="0.25">
      <c r="A396" s="66"/>
      <c r="B396" s="327"/>
      <c r="C396" s="327"/>
      <c r="D396" s="338"/>
      <c r="E396" s="338"/>
      <c r="F396" s="50"/>
      <c r="G396" s="51"/>
      <c r="H396" s="52">
        <f>G395+H395</f>
        <v>492479.99999999994</v>
      </c>
      <c r="I396" s="52"/>
      <c r="J396" s="68"/>
    </row>
    <row r="397" spans="1:10" s="49" customFormat="1" ht="12.75" x14ac:dyDescent="0.25">
      <c r="A397" s="66"/>
      <c r="B397" s="331"/>
      <c r="C397" s="327"/>
      <c r="D397" s="338"/>
      <c r="E397" s="338"/>
      <c r="F397" s="50"/>
      <c r="G397" s="51"/>
      <c r="H397" s="52"/>
      <c r="I397" s="52"/>
      <c r="J397" s="68"/>
    </row>
    <row r="398" spans="1:10" s="49" customFormat="1" ht="12.75" x14ac:dyDescent="0.25">
      <c r="A398" s="71"/>
      <c r="B398" s="339"/>
      <c r="C398" s="330"/>
      <c r="D398" s="340"/>
      <c r="E398" s="340"/>
      <c r="F398" s="72"/>
      <c r="G398" s="73">
        <f>G353+G359+G365+G371+G377+G383+G389+G395</f>
        <v>4179024.3243243238</v>
      </c>
      <c r="H398" s="74">
        <f>H353+H359+H365+H371+H377+H383+H389+H395</f>
        <v>459692.67567567568</v>
      </c>
      <c r="I398" s="74"/>
      <c r="J398" s="75">
        <f>H354+H360+H366+H372+H378+H384+H390+H396</f>
        <v>4638717</v>
      </c>
    </row>
    <row r="399" spans="1:10" s="49" customFormat="1" ht="12.75" x14ac:dyDescent="0.25">
      <c r="B399" s="327"/>
      <c r="C399" s="327"/>
      <c r="D399" s="338"/>
      <c r="E399" s="338"/>
      <c r="F399" s="50"/>
      <c r="G399" s="51"/>
      <c r="H399" s="52"/>
      <c r="I399" s="52"/>
      <c r="J399" s="52"/>
    </row>
    <row r="400" spans="1:10" s="49" customFormat="1" ht="12.75" x14ac:dyDescent="0.25">
      <c r="A400" s="61" t="s">
        <v>1</v>
      </c>
      <c r="B400" s="334">
        <f>Invoice!E2168</f>
        <v>22090020</v>
      </c>
      <c r="C400" s="328"/>
      <c r="D400" s="335"/>
      <c r="E400" s="335"/>
      <c r="F400" s="62"/>
      <c r="G400" s="63"/>
      <c r="H400" s="64"/>
      <c r="I400" s="64"/>
      <c r="J400" s="65"/>
    </row>
    <row r="401" spans="1:10" s="49" customFormat="1" ht="12.75" x14ac:dyDescent="0.25">
      <c r="A401" s="66">
        <v>1</v>
      </c>
      <c r="B401" s="329" t="s">
        <v>20</v>
      </c>
      <c r="C401" s="329" t="s">
        <v>21</v>
      </c>
      <c r="D401" s="336" t="s">
        <v>22</v>
      </c>
      <c r="E401" s="336" t="s">
        <v>23</v>
      </c>
      <c r="F401" s="53"/>
      <c r="G401" s="54" t="s">
        <v>24</v>
      </c>
      <c r="H401" s="55" t="s">
        <v>25</v>
      </c>
      <c r="I401" s="55" t="s">
        <v>26</v>
      </c>
      <c r="J401" s="67"/>
    </row>
    <row r="402" spans="1:10" s="49" customFormat="1" ht="12.75" x14ac:dyDescent="0.25">
      <c r="A402" s="66"/>
      <c r="B402" s="52">
        <f>Invoice!B2176</f>
        <v>240</v>
      </c>
      <c r="C402" s="333" t="str">
        <f>Invoice!E2176</f>
        <v>TAPE CUTTER JOYKO TD-103</v>
      </c>
      <c r="D402" s="56">
        <f>Invoice!H2176</f>
        <v>18800</v>
      </c>
      <c r="E402" s="338">
        <f>D402*B402</f>
        <v>4512000</v>
      </c>
      <c r="F402" s="50"/>
      <c r="G402" s="51">
        <f>E402/1.11</f>
        <v>4064864.8648648644</v>
      </c>
      <c r="H402" s="52">
        <f>G402*11%</f>
        <v>447135.13513513509</v>
      </c>
      <c r="I402" s="52">
        <f>G402/B402</f>
        <v>16936.936936936934</v>
      </c>
      <c r="J402" s="68">
        <f>H402/B402</f>
        <v>1863.0630630630628</v>
      </c>
    </row>
    <row r="403" spans="1:10" s="49" customFormat="1" x14ac:dyDescent="0.25">
      <c r="A403" s="66"/>
      <c r="B403" s="52"/>
      <c r="D403" s="56"/>
      <c r="E403" s="338">
        <f>(E402*Invoice!I2176)+((E402-(E402*Invoice!I2176))*Invoice!J2176)</f>
        <v>564000</v>
      </c>
      <c r="F403" s="50"/>
      <c r="G403" s="57">
        <f>E403/1.11</f>
        <v>508108.10810810805</v>
      </c>
      <c r="H403" s="58">
        <f>G403*11%</f>
        <v>55891.891891891886</v>
      </c>
      <c r="I403" s="58">
        <f>G403/B402</f>
        <v>2117.1171171171168</v>
      </c>
      <c r="J403" s="69">
        <f>H403/B402</f>
        <v>232.88288288288285</v>
      </c>
    </row>
    <row r="404" spans="1:10" s="49" customFormat="1" ht="12.75" x14ac:dyDescent="0.25">
      <c r="A404" s="66"/>
      <c r="B404" s="327"/>
      <c r="C404" s="327"/>
      <c r="D404" s="338" t="s">
        <v>23</v>
      </c>
      <c r="E404" s="338">
        <f>E402-E403</f>
        <v>3948000</v>
      </c>
      <c r="F404" s="50"/>
      <c r="G404" s="51">
        <f>G402-G403</f>
        <v>3556756.7567567565</v>
      </c>
      <c r="H404" s="51">
        <f>H402-H403</f>
        <v>391243.2432432432</v>
      </c>
      <c r="I404" s="51">
        <f>I402-I403</f>
        <v>14819.819819819817</v>
      </c>
      <c r="J404" s="70">
        <f>J402-J403</f>
        <v>1630.1801801801801</v>
      </c>
    </row>
    <row r="405" spans="1:10" s="49" customFormat="1" ht="12.75" x14ac:dyDescent="0.25">
      <c r="A405" s="66"/>
      <c r="B405" s="327"/>
      <c r="C405" s="327"/>
      <c r="D405" s="338"/>
      <c r="E405" s="338"/>
      <c r="F405" s="50"/>
      <c r="G405" s="51"/>
      <c r="H405" s="52">
        <f>G404+H404</f>
        <v>3947999.9999999995</v>
      </c>
      <c r="I405" s="52"/>
      <c r="J405" s="68"/>
    </row>
    <row r="406" spans="1:10" s="49" customFormat="1" ht="12.75" x14ac:dyDescent="0.25">
      <c r="A406" s="66"/>
      <c r="B406" s="331"/>
      <c r="C406" s="327"/>
      <c r="D406" s="338"/>
      <c r="E406" s="338"/>
      <c r="F406" s="50"/>
      <c r="G406" s="51"/>
      <c r="H406" s="52"/>
      <c r="I406" s="52"/>
      <c r="J406" s="68"/>
    </row>
    <row r="407" spans="1:10" s="49" customFormat="1" ht="12.75" x14ac:dyDescent="0.25">
      <c r="A407" s="66">
        <v>2</v>
      </c>
      <c r="B407" s="329" t="s">
        <v>20</v>
      </c>
      <c r="C407" s="329" t="s">
        <v>21</v>
      </c>
      <c r="D407" s="336" t="s">
        <v>22</v>
      </c>
      <c r="E407" s="336" t="s">
        <v>23</v>
      </c>
      <c r="F407" s="53"/>
      <c r="G407" s="54" t="s">
        <v>24</v>
      </c>
      <c r="H407" s="55" t="s">
        <v>25</v>
      </c>
      <c r="I407" s="55" t="s">
        <v>26</v>
      </c>
      <c r="J407" s="67"/>
    </row>
    <row r="408" spans="1:10" s="49" customFormat="1" ht="12.75" x14ac:dyDescent="0.25">
      <c r="A408" s="66"/>
      <c r="B408" s="52">
        <f>Invoice!B2177</f>
        <v>24</v>
      </c>
      <c r="C408" s="333" t="str">
        <f>Invoice!E2177</f>
        <v>STAPLER HEAVY DUTY JOYKO HD-12N/13</v>
      </c>
      <c r="D408" s="56">
        <f>Invoice!H2177</f>
        <v>95000</v>
      </c>
      <c r="E408" s="338">
        <f>D408*B408</f>
        <v>2280000</v>
      </c>
      <c r="F408" s="50"/>
      <c r="G408" s="51">
        <f>E408/1.11</f>
        <v>2054054.054054054</v>
      </c>
      <c r="H408" s="52">
        <f>G408*11%</f>
        <v>225945.94594594595</v>
      </c>
      <c r="I408" s="52">
        <f>G408/B408</f>
        <v>85585.585585585577</v>
      </c>
      <c r="J408" s="68">
        <f>H408/B408</f>
        <v>9414.4144144144138</v>
      </c>
    </row>
    <row r="409" spans="1:10" s="49" customFormat="1" x14ac:dyDescent="0.25">
      <c r="A409" s="66"/>
      <c r="B409" s="327"/>
      <c r="C409" s="327"/>
      <c r="D409" s="338"/>
      <c r="E409" s="338">
        <f>(E408*Invoice!I2177)+((E408-(E408*Invoice!I2177))*Invoice!J2177)</f>
        <v>285000</v>
      </c>
      <c r="F409" s="50"/>
      <c r="G409" s="57">
        <f>E409/1.11</f>
        <v>256756.75675675675</v>
      </c>
      <c r="H409" s="58">
        <f>G409*11%</f>
        <v>28243.243243243243</v>
      </c>
      <c r="I409" s="58">
        <f>G409/B408</f>
        <v>10698.198198198197</v>
      </c>
      <c r="J409" s="69">
        <f>H409/B408</f>
        <v>1176.8018018018017</v>
      </c>
    </row>
    <row r="410" spans="1:10" s="49" customFormat="1" ht="12.75" x14ac:dyDescent="0.25">
      <c r="A410" s="66"/>
      <c r="B410" s="327"/>
      <c r="C410" s="327"/>
      <c r="D410" s="338" t="s">
        <v>23</v>
      </c>
      <c r="E410" s="338">
        <f>E408-E409</f>
        <v>1995000</v>
      </c>
      <c r="F410" s="50"/>
      <c r="G410" s="51">
        <f>G408-G409</f>
        <v>1797297.2972972973</v>
      </c>
      <c r="H410" s="51">
        <f>H408-H409</f>
        <v>197702.70270270269</v>
      </c>
      <c r="I410" s="51">
        <f>I408-I409</f>
        <v>74887.387387387382</v>
      </c>
      <c r="J410" s="70">
        <f>J408-J409</f>
        <v>8237.6126126126128</v>
      </c>
    </row>
    <row r="411" spans="1:10" s="49" customFormat="1" ht="12.75" x14ac:dyDescent="0.25">
      <c r="A411" s="66"/>
      <c r="B411" s="327"/>
      <c r="C411" s="327"/>
      <c r="D411" s="338"/>
      <c r="E411" s="338"/>
      <c r="F411" s="50"/>
      <c r="G411" s="51"/>
      <c r="H411" s="52">
        <f>G410+H410</f>
        <v>1995000</v>
      </c>
      <c r="I411" s="52"/>
      <c r="J411" s="68"/>
    </row>
    <row r="412" spans="1:10" s="49" customFormat="1" ht="12.75" x14ac:dyDescent="0.25">
      <c r="A412" s="66"/>
      <c r="B412" s="327"/>
      <c r="C412" s="327"/>
      <c r="D412" s="338"/>
      <c r="E412" s="338"/>
      <c r="F412" s="50"/>
      <c r="G412" s="51"/>
      <c r="H412" s="52"/>
      <c r="I412" s="52"/>
      <c r="J412" s="68"/>
    </row>
    <row r="413" spans="1:10" s="49" customFormat="1" ht="12.75" x14ac:dyDescent="0.25">
      <c r="A413" s="71"/>
      <c r="B413" s="330"/>
      <c r="C413" s="330"/>
      <c r="D413" s="340"/>
      <c r="E413" s="340"/>
      <c r="F413" s="72"/>
      <c r="G413" s="73">
        <f>G404+G410</f>
        <v>5354054.0540540535</v>
      </c>
      <c r="H413" s="74">
        <f>H404+H410</f>
        <v>588945.94594594592</v>
      </c>
      <c r="I413" s="74"/>
      <c r="J413" s="75">
        <f>H405+H411</f>
        <v>5943000</v>
      </c>
    </row>
    <row r="414" spans="1:10" s="49" customFormat="1" ht="12.75" x14ac:dyDescent="0.25">
      <c r="B414" s="327"/>
      <c r="C414" s="327"/>
      <c r="D414" s="338"/>
      <c r="E414" s="338"/>
      <c r="F414" s="50"/>
      <c r="G414" s="51"/>
      <c r="H414" s="52"/>
      <c r="I414" s="52"/>
      <c r="J414" s="52"/>
    </row>
    <row r="415" spans="1:10" s="49" customFormat="1" ht="12.75" x14ac:dyDescent="0.25">
      <c r="A415" s="61" t="s">
        <v>1</v>
      </c>
      <c r="B415" s="334">
        <f>Invoice!E2282</f>
        <v>22090021</v>
      </c>
      <c r="C415" s="328"/>
      <c r="D415" s="335"/>
      <c r="E415" s="335"/>
      <c r="F415" s="62"/>
      <c r="G415" s="63"/>
      <c r="H415" s="64"/>
      <c r="I415" s="64"/>
      <c r="J415" s="65"/>
    </row>
    <row r="416" spans="1:10" s="49" customFormat="1" ht="12.75" x14ac:dyDescent="0.25">
      <c r="A416" s="66">
        <v>1</v>
      </c>
      <c r="B416" s="329" t="s">
        <v>20</v>
      </c>
      <c r="C416" s="329" t="s">
        <v>21</v>
      </c>
      <c r="D416" s="336" t="s">
        <v>22</v>
      </c>
      <c r="E416" s="336" t="s">
        <v>23</v>
      </c>
      <c r="F416" s="53"/>
      <c r="G416" s="54" t="s">
        <v>24</v>
      </c>
      <c r="H416" s="55" t="s">
        <v>25</v>
      </c>
      <c r="I416" s="55" t="s">
        <v>26</v>
      </c>
      <c r="J416" s="67"/>
    </row>
    <row r="417" spans="1:10" s="49" customFormat="1" ht="12.75" x14ac:dyDescent="0.25">
      <c r="A417" s="66"/>
      <c r="B417" s="52">
        <f>Invoice!B2290</f>
        <v>60</v>
      </c>
      <c r="C417" s="333" t="str">
        <f>Invoice!E2290</f>
        <v>CORRECTION TAPE JOYKO CT-507</v>
      </c>
      <c r="D417" s="56">
        <f>Invoice!H2290</f>
        <v>55200</v>
      </c>
      <c r="E417" s="338">
        <f>D417*B417</f>
        <v>3312000</v>
      </c>
      <c r="F417" s="50"/>
      <c r="G417" s="51">
        <f>E417/1.11</f>
        <v>2983783.7837837837</v>
      </c>
      <c r="H417" s="52">
        <f>G417*11%</f>
        <v>328216.21621621621</v>
      </c>
      <c r="I417" s="52">
        <f>G417/B417</f>
        <v>49729.729729729726</v>
      </c>
      <c r="J417" s="68">
        <f>H417/B417</f>
        <v>5470.27027027027</v>
      </c>
    </row>
    <row r="418" spans="1:10" s="49" customFormat="1" x14ac:dyDescent="0.25">
      <c r="A418" s="66"/>
      <c r="B418" s="52"/>
      <c r="D418" s="56"/>
      <c r="E418" s="338">
        <f>(E417*Invoice!I2290)+((E417-(E417*Invoice!I2290))*Invoice!J2290)</f>
        <v>414000</v>
      </c>
      <c r="F418" s="50"/>
      <c r="G418" s="57">
        <f>E418/1.11</f>
        <v>372972.97297297296</v>
      </c>
      <c r="H418" s="58">
        <f>G418*11%</f>
        <v>41027.027027027027</v>
      </c>
      <c r="I418" s="58">
        <f>G418/B417</f>
        <v>6216.2162162162158</v>
      </c>
      <c r="J418" s="69">
        <f>H418/B417</f>
        <v>683.78378378378375</v>
      </c>
    </row>
    <row r="419" spans="1:10" s="49" customFormat="1" ht="12.75" x14ac:dyDescent="0.25">
      <c r="A419" s="66"/>
      <c r="B419" s="52"/>
      <c r="D419" s="56"/>
      <c r="E419" s="338">
        <f>E417-E418</f>
        <v>2898000</v>
      </c>
      <c r="F419" s="50"/>
      <c r="G419" s="51">
        <f>G417-G418</f>
        <v>2610810.8108108109</v>
      </c>
      <c r="H419" s="51">
        <f>H417-H418</f>
        <v>287189.18918918917</v>
      </c>
      <c r="I419" s="51">
        <f>I417-I418</f>
        <v>43513.513513513513</v>
      </c>
      <c r="J419" s="70">
        <f>J417-J418</f>
        <v>4786.4864864864867</v>
      </c>
    </row>
    <row r="420" spans="1:10" s="49" customFormat="1" ht="12.75" x14ac:dyDescent="0.25">
      <c r="A420" s="66"/>
      <c r="B420" s="52"/>
      <c r="C420" s="333"/>
      <c r="D420" s="56"/>
      <c r="E420" s="338"/>
      <c r="F420" s="50"/>
      <c r="G420" s="51"/>
      <c r="H420" s="52">
        <f>G419+H419</f>
        <v>2898000</v>
      </c>
      <c r="I420" s="52"/>
      <c r="J420" s="68"/>
    </row>
    <row r="421" spans="1:10" s="49" customFormat="1" ht="12.75" x14ac:dyDescent="0.25">
      <c r="A421" s="66"/>
      <c r="B421" s="52"/>
      <c r="C421" s="333"/>
      <c r="D421" s="56"/>
      <c r="E421" s="338"/>
      <c r="F421" s="50"/>
      <c r="G421" s="51"/>
      <c r="H421" s="52"/>
      <c r="I421" s="52"/>
      <c r="J421" s="68"/>
    </row>
    <row r="422" spans="1:10" s="49" customFormat="1" ht="12.75" x14ac:dyDescent="0.25">
      <c r="A422" s="66">
        <v>2</v>
      </c>
      <c r="B422" s="329" t="s">
        <v>20</v>
      </c>
      <c r="C422" s="329" t="s">
        <v>21</v>
      </c>
      <c r="D422" s="336" t="s">
        <v>22</v>
      </c>
      <c r="E422" s="336" t="s">
        <v>23</v>
      </c>
      <c r="F422" s="53"/>
      <c r="G422" s="54" t="s">
        <v>24</v>
      </c>
      <c r="H422" s="55" t="s">
        <v>25</v>
      </c>
      <c r="I422" s="55" t="s">
        <v>26</v>
      </c>
      <c r="J422" s="67"/>
    </row>
    <row r="423" spans="1:10" s="49" customFormat="1" ht="12.75" x14ac:dyDescent="0.25">
      <c r="A423" s="66"/>
      <c r="B423" s="52">
        <f>Invoice!B2291</f>
        <v>360</v>
      </c>
      <c r="C423" s="333" t="str">
        <f>Invoice!E2291</f>
        <v>ISI PENSIL 2B 2.0 MM JOYKO PL-11</v>
      </c>
      <c r="D423" s="56">
        <f>Invoice!H2291</f>
        <v>34500</v>
      </c>
      <c r="E423" s="338">
        <f>D423*B423</f>
        <v>12420000</v>
      </c>
      <c r="F423" s="50"/>
      <c r="G423" s="51">
        <f>E423/1.11</f>
        <v>11189189.189189188</v>
      </c>
      <c r="H423" s="52">
        <f>G423*11%</f>
        <v>1230810.8108108107</v>
      </c>
      <c r="I423" s="52">
        <f>G423/B423</f>
        <v>31081.08108108108</v>
      </c>
      <c r="J423" s="68">
        <f>H423/B423</f>
        <v>3418.9189189189183</v>
      </c>
    </row>
    <row r="424" spans="1:10" s="49" customFormat="1" x14ac:dyDescent="0.25">
      <c r="A424" s="66"/>
      <c r="B424" s="327"/>
      <c r="C424" s="327"/>
      <c r="D424" s="338"/>
      <c r="E424" s="338">
        <f>(E423*Invoice!I2291)+((E423-(E423*Invoice!I2291))*Invoice!J2291)</f>
        <v>1552500</v>
      </c>
      <c r="F424" s="50"/>
      <c r="G424" s="57">
        <f>E424/1.11</f>
        <v>1398648.6486486485</v>
      </c>
      <c r="H424" s="58">
        <f>G424*11%</f>
        <v>153851.35135135133</v>
      </c>
      <c r="I424" s="58">
        <f>G424/B423</f>
        <v>3885.135135135135</v>
      </c>
      <c r="J424" s="69">
        <f>H424/B423</f>
        <v>427.36486486486478</v>
      </c>
    </row>
    <row r="425" spans="1:10" s="49" customFormat="1" ht="12.75" x14ac:dyDescent="0.25">
      <c r="A425" s="66"/>
      <c r="B425" s="327"/>
      <c r="C425" s="327"/>
      <c r="D425" s="338" t="s">
        <v>23</v>
      </c>
      <c r="E425" s="338">
        <f>E423-E424</f>
        <v>10867500</v>
      </c>
      <c r="F425" s="50"/>
      <c r="G425" s="51">
        <f>G423-G424</f>
        <v>9790540.5405405387</v>
      </c>
      <c r="H425" s="51">
        <f>H423-H424</f>
        <v>1076959.4594594594</v>
      </c>
      <c r="I425" s="51">
        <f>I423-I424</f>
        <v>27195.945945945947</v>
      </c>
      <c r="J425" s="70">
        <f>J423-J424</f>
        <v>2991.5540540540533</v>
      </c>
    </row>
    <row r="426" spans="1:10" s="49" customFormat="1" ht="12.75" x14ac:dyDescent="0.25">
      <c r="A426" s="66"/>
      <c r="B426" s="327"/>
      <c r="C426" s="327"/>
      <c r="D426" s="338"/>
      <c r="E426" s="338"/>
      <c r="F426" s="50"/>
      <c r="G426" s="51"/>
      <c r="H426" s="52">
        <f>G425+H425</f>
        <v>10867499.999999998</v>
      </c>
      <c r="I426" s="52"/>
      <c r="J426" s="68"/>
    </row>
    <row r="427" spans="1:10" s="49" customFormat="1" ht="12.75" x14ac:dyDescent="0.25">
      <c r="A427" s="66"/>
      <c r="B427" s="331"/>
      <c r="C427" s="327"/>
      <c r="D427" s="338"/>
      <c r="E427" s="338"/>
      <c r="F427" s="50"/>
      <c r="G427" s="51"/>
      <c r="H427" s="52"/>
      <c r="I427" s="52"/>
      <c r="J427" s="68"/>
    </row>
    <row r="428" spans="1:10" s="49" customFormat="1" ht="12.75" x14ac:dyDescent="0.25">
      <c r="A428" s="66">
        <v>3</v>
      </c>
      <c r="B428" s="329" t="s">
        <v>20</v>
      </c>
      <c r="C428" s="329" t="s">
        <v>21</v>
      </c>
      <c r="D428" s="336" t="s">
        <v>22</v>
      </c>
      <c r="E428" s="336" t="s">
        <v>23</v>
      </c>
      <c r="F428" s="53"/>
      <c r="G428" s="54" t="s">
        <v>24</v>
      </c>
      <c r="H428" s="55" t="s">
        <v>25</v>
      </c>
      <c r="I428" s="55" t="s">
        <v>26</v>
      </c>
      <c r="J428" s="67"/>
    </row>
    <row r="429" spans="1:10" s="49" customFormat="1" ht="12.75" x14ac:dyDescent="0.25">
      <c r="A429" s="66"/>
      <c r="B429" s="52">
        <f>Invoice!B2292</f>
        <v>576</v>
      </c>
      <c r="C429" s="333" t="str">
        <f>Invoice!E2292</f>
        <v>ISI PENSIL 2B 2.0 MM JOYKO PL-10</v>
      </c>
      <c r="D429" s="56">
        <f>Invoice!H2292</f>
        <v>17100</v>
      </c>
      <c r="E429" s="338">
        <f>D429*B429</f>
        <v>9849600</v>
      </c>
      <c r="F429" s="50"/>
      <c r="G429" s="51">
        <f>E429/1.11</f>
        <v>8873513.5135135129</v>
      </c>
      <c r="H429" s="52">
        <f>G429*11%</f>
        <v>976086.48648648639</v>
      </c>
      <c r="I429" s="52">
        <f>G429/B429</f>
        <v>15405.405405405405</v>
      </c>
      <c r="J429" s="68">
        <f>H429/B429</f>
        <v>1694.5945945945944</v>
      </c>
    </row>
    <row r="430" spans="1:10" s="49" customFormat="1" x14ac:dyDescent="0.25">
      <c r="A430" s="66"/>
      <c r="B430" s="327"/>
      <c r="C430" s="327"/>
      <c r="D430" s="338"/>
      <c r="E430" s="338">
        <f>(E429*Invoice!I2292)+((E429-(E429*Invoice!I2292))*Invoice!J2292)</f>
        <v>1231200</v>
      </c>
      <c r="F430" s="50"/>
      <c r="G430" s="57">
        <f>E430/1.11</f>
        <v>1109189.1891891891</v>
      </c>
      <c r="H430" s="58">
        <f>G430*11%</f>
        <v>122010.8108108108</v>
      </c>
      <c r="I430" s="58">
        <f>G430/B429</f>
        <v>1925.6756756756756</v>
      </c>
      <c r="J430" s="69">
        <f>H430/B429</f>
        <v>211.82432432432429</v>
      </c>
    </row>
    <row r="431" spans="1:10" s="49" customFormat="1" ht="12.75" x14ac:dyDescent="0.25">
      <c r="A431" s="66"/>
      <c r="B431" s="327"/>
      <c r="C431" s="327"/>
      <c r="D431" s="338" t="s">
        <v>23</v>
      </c>
      <c r="E431" s="338">
        <f>E429-E430</f>
        <v>8618400</v>
      </c>
      <c r="F431" s="50"/>
      <c r="G431" s="51">
        <f>G429-G430</f>
        <v>7764324.3243243238</v>
      </c>
      <c r="H431" s="51">
        <f>H429-H430</f>
        <v>854075.67567567562</v>
      </c>
      <c r="I431" s="51">
        <f>I429-I430</f>
        <v>13479.72972972973</v>
      </c>
      <c r="J431" s="70">
        <f>J429-J430</f>
        <v>1482.77027027027</v>
      </c>
    </row>
    <row r="432" spans="1:10" s="49" customFormat="1" ht="12.75" x14ac:dyDescent="0.25">
      <c r="A432" s="66"/>
      <c r="B432" s="327"/>
      <c r="C432" s="327"/>
      <c r="D432" s="338"/>
      <c r="E432" s="338"/>
      <c r="F432" s="50"/>
      <c r="G432" s="51"/>
      <c r="H432" s="52">
        <f>G431+H431</f>
        <v>8618400</v>
      </c>
      <c r="I432" s="52"/>
      <c r="J432" s="68"/>
    </row>
    <row r="433" spans="1:10" s="49" customFormat="1" ht="12.75" x14ac:dyDescent="0.25">
      <c r="A433" s="66"/>
      <c r="B433" s="327"/>
      <c r="C433" s="327"/>
      <c r="D433" s="338"/>
      <c r="E433" s="338"/>
      <c r="F433" s="50"/>
      <c r="G433" s="51"/>
      <c r="H433" s="52"/>
      <c r="I433" s="52"/>
      <c r="J433" s="68"/>
    </row>
    <row r="434" spans="1:10" s="49" customFormat="1" ht="12.75" x14ac:dyDescent="0.25">
      <c r="A434" s="71"/>
      <c r="B434" s="330"/>
      <c r="C434" s="330"/>
      <c r="D434" s="340"/>
      <c r="E434" s="340"/>
      <c r="F434" s="72"/>
      <c r="G434" s="73">
        <f>G419+G425+G431</f>
        <v>20165675.675675675</v>
      </c>
      <c r="H434" s="74">
        <f>H419+H425+H431</f>
        <v>2218224.3243243243</v>
      </c>
      <c r="I434" s="74"/>
      <c r="J434" s="75">
        <f>H420+H426+H432</f>
        <v>22383900</v>
      </c>
    </row>
    <row r="435" spans="1:10" s="49" customFormat="1" ht="12.75" x14ac:dyDescent="0.25">
      <c r="B435" s="327"/>
      <c r="C435" s="327"/>
      <c r="D435" s="338"/>
      <c r="E435" s="338"/>
      <c r="F435" s="50"/>
      <c r="G435" s="51"/>
      <c r="H435" s="52"/>
      <c r="I435" s="52"/>
      <c r="J435" s="52"/>
    </row>
    <row r="436" spans="1:10" s="49" customFormat="1" ht="12.75" x14ac:dyDescent="0.25">
      <c r="A436" s="61" t="s">
        <v>1</v>
      </c>
      <c r="B436" s="334">
        <f>Invoice!E2396</f>
        <v>22090022</v>
      </c>
      <c r="C436" s="328"/>
      <c r="D436" s="335"/>
      <c r="E436" s="335"/>
      <c r="F436" s="62"/>
      <c r="G436" s="63"/>
      <c r="H436" s="64"/>
      <c r="I436" s="64"/>
      <c r="J436" s="65"/>
    </row>
    <row r="437" spans="1:10" s="49" customFormat="1" ht="12.75" x14ac:dyDescent="0.25">
      <c r="A437" s="66">
        <v>1</v>
      </c>
      <c r="B437" s="329" t="s">
        <v>20</v>
      </c>
      <c r="C437" s="329" t="s">
        <v>21</v>
      </c>
      <c r="D437" s="336" t="s">
        <v>22</v>
      </c>
      <c r="E437" s="336" t="s">
        <v>23</v>
      </c>
      <c r="F437" s="53"/>
      <c r="G437" s="54" t="s">
        <v>24</v>
      </c>
      <c r="H437" s="55" t="s">
        <v>25</v>
      </c>
      <c r="I437" s="55" t="s">
        <v>26</v>
      </c>
      <c r="J437" s="67"/>
    </row>
    <row r="438" spans="1:10" s="49" customFormat="1" ht="12.75" x14ac:dyDescent="0.25">
      <c r="A438" s="66"/>
      <c r="B438" s="52">
        <f>Invoice!B2404</f>
        <v>288</v>
      </c>
      <c r="C438" s="333" t="str">
        <f>Invoice!E2404</f>
        <v>GEL PEN TIZO 1.0 MM TG-340 BIRU</v>
      </c>
      <c r="D438" s="56">
        <f>Invoice!H2404</f>
        <v>33000</v>
      </c>
      <c r="E438" s="338">
        <f>D438*B438</f>
        <v>9504000</v>
      </c>
      <c r="F438" s="50"/>
      <c r="G438" s="51">
        <f>E438/1.11</f>
        <v>8562162.1621621605</v>
      </c>
      <c r="H438" s="52">
        <f>G438*11%</f>
        <v>941837.83783783764</v>
      </c>
      <c r="I438" s="52">
        <f>G438/B438</f>
        <v>29729.729729729723</v>
      </c>
      <c r="J438" s="68">
        <f>H438/B438</f>
        <v>3270.2702702702695</v>
      </c>
    </row>
    <row r="439" spans="1:10" s="49" customFormat="1" x14ac:dyDescent="0.25">
      <c r="A439" s="66"/>
      <c r="B439" s="52"/>
      <c r="D439" s="56"/>
      <c r="E439" s="338">
        <f>(E438*Invoice!I2404)+((E438-(E438*Invoice!I2404))*Invoice!J2404)</f>
        <v>0</v>
      </c>
      <c r="F439" s="50"/>
      <c r="G439" s="57">
        <f>E439/1.11</f>
        <v>0</v>
      </c>
      <c r="H439" s="58">
        <f>G439*11%</f>
        <v>0</v>
      </c>
      <c r="I439" s="58">
        <f>G439/B438</f>
        <v>0</v>
      </c>
      <c r="J439" s="69">
        <f>H439/B438</f>
        <v>0</v>
      </c>
    </row>
    <row r="440" spans="1:10" s="49" customFormat="1" ht="12.75" x14ac:dyDescent="0.25">
      <c r="A440" s="66"/>
      <c r="B440" s="327"/>
      <c r="C440" s="327"/>
      <c r="D440" s="338" t="s">
        <v>23</v>
      </c>
      <c r="E440" s="338">
        <f>E438-E439</f>
        <v>9504000</v>
      </c>
      <c r="F440" s="50"/>
      <c r="G440" s="51">
        <f>G438-G439</f>
        <v>8562162.1621621605</v>
      </c>
      <c r="H440" s="51">
        <f>H438-H439</f>
        <v>941837.83783783764</v>
      </c>
      <c r="I440" s="51">
        <f>I438-I439</f>
        <v>29729.729729729723</v>
      </c>
      <c r="J440" s="70">
        <f>J438-J439</f>
        <v>3270.2702702702695</v>
      </c>
    </row>
    <row r="441" spans="1:10" s="49" customFormat="1" ht="12.75" x14ac:dyDescent="0.25">
      <c r="A441" s="66"/>
      <c r="B441" s="327"/>
      <c r="C441" s="327"/>
      <c r="D441" s="338"/>
      <c r="E441" s="338"/>
      <c r="F441" s="50"/>
      <c r="G441" s="51"/>
      <c r="H441" s="52">
        <f>G440+H440</f>
        <v>9503999.9999999981</v>
      </c>
      <c r="I441" s="52"/>
      <c r="J441" s="68"/>
    </row>
    <row r="442" spans="1:10" s="49" customFormat="1" ht="12.75" x14ac:dyDescent="0.25">
      <c r="A442" s="66"/>
      <c r="B442" s="331"/>
      <c r="C442" s="327"/>
      <c r="D442" s="338"/>
      <c r="E442" s="338"/>
      <c r="F442" s="50"/>
      <c r="G442" s="51"/>
      <c r="H442" s="52"/>
      <c r="I442" s="52"/>
      <c r="J442" s="68"/>
    </row>
    <row r="443" spans="1:10" s="49" customFormat="1" ht="12.75" x14ac:dyDescent="0.25">
      <c r="A443" s="66">
        <v>2</v>
      </c>
      <c r="B443" s="329" t="s">
        <v>20</v>
      </c>
      <c r="C443" s="329" t="s">
        <v>21</v>
      </c>
      <c r="D443" s="336" t="s">
        <v>22</v>
      </c>
      <c r="E443" s="336" t="s">
        <v>23</v>
      </c>
      <c r="F443" s="53"/>
      <c r="G443" s="54" t="s">
        <v>24</v>
      </c>
      <c r="H443" s="55" t="s">
        <v>25</v>
      </c>
      <c r="I443" s="55" t="s">
        <v>26</v>
      </c>
      <c r="J443" s="67"/>
    </row>
    <row r="444" spans="1:10" s="49" customFormat="1" ht="12.75" x14ac:dyDescent="0.25">
      <c r="A444" s="66"/>
      <c r="B444" s="52">
        <f>Invoice!B2405</f>
        <v>288</v>
      </c>
      <c r="C444" s="333" t="str">
        <f>Invoice!E2405</f>
        <v>GEL PEN TIZO 1.0 MM TG-340 HITAM</v>
      </c>
      <c r="D444" s="56">
        <f>Invoice!H2405</f>
        <v>33000</v>
      </c>
      <c r="E444" s="338">
        <f>D444*B444</f>
        <v>9504000</v>
      </c>
      <c r="F444" s="50"/>
      <c r="G444" s="51">
        <f>E444/1.11</f>
        <v>8562162.1621621605</v>
      </c>
      <c r="H444" s="52">
        <f>G444*11%</f>
        <v>941837.83783783764</v>
      </c>
      <c r="I444" s="52">
        <f>G444/B444</f>
        <v>29729.729729729723</v>
      </c>
      <c r="J444" s="68">
        <f>H444/B444</f>
        <v>3270.2702702702695</v>
      </c>
    </row>
    <row r="445" spans="1:10" s="49" customFormat="1" x14ac:dyDescent="0.25">
      <c r="A445" s="66"/>
      <c r="B445" s="327"/>
      <c r="C445" s="327"/>
      <c r="D445" s="338"/>
      <c r="E445" s="338">
        <f>(E444*Invoice!I2405)+((E444-(E444*Invoice!I2405))*Invoice!J2405)</f>
        <v>0</v>
      </c>
      <c r="F445" s="50"/>
      <c r="G445" s="57">
        <f>E445/1.11</f>
        <v>0</v>
      </c>
      <c r="H445" s="58">
        <f>G445*11%</f>
        <v>0</v>
      </c>
      <c r="I445" s="58">
        <f>G445/B444</f>
        <v>0</v>
      </c>
      <c r="J445" s="69">
        <f>H445/B444</f>
        <v>0</v>
      </c>
    </row>
    <row r="446" spans="1:10" s="49" customFormat="1" ht="12.75" x14ac:dyDescent="0.25">
      <c r="A446" s="66"/>
      <c r="B446" s="327"/>
      <c r="C446" s="327"/>
      <c r="D446" s="338" t="s">
        <v>23</v>
      </c>
      <c r="E446" s="338">
        <f>E444-E445</f>
        <v>9504000</v>
      </c>
      <c r="F446" s="50"/>
      <c r="G446" s="51">
        <f>G444-G445</f>
        <v>8562162.1621621605</v>
      </c>
      <c r="H446" s="51">
        <f>H444-H445</f>
        <v>941837.83783783764</v>
      </c>
      <c r="I446" s="51">
        <f>I444-I445</f>
        <v>29729.729729729723</v>
      </c>
      <c r="J446" s="70">
        <f>J444-J445</f>
        <v>3270.2702702702695</v>
      </c>
    </row>
    <row r="447" spans="1:10" s="49" customFormat="1" ht="12.75" x14ac:dyDescent="0.25">
      <c r="A447" s="66"/>
      <c r="B447" s="327"/>
      <c r="C447" s="327"/>
      <c r="D447" s="338"/>
      <c r="E447" s="338"/>
      <c r="F447" s="50"/>
      <c r="G447" s="51"/>
      <c r="H447" s="52">
        <f>G446+H446</f>
        <v>9503999.9999999981</v>
      </c>
      <c r="I447" s="52"/>
      <c r="J447" s="68"/>
    </row>
    <row r="448" spans="1:10" s="49" customFormat="1" ht="12.75" x14ac:dyDescent="0.25">
      <c r="A448" s="66"/>
      <c r="B448" s="327"/>
      <c r="C448" s="327"/>
      <c r="D448" s="338"/>
      <c r="E448" s="338"/>
      <c r="F448" s="50"/>
      <c r="G448" s="51"/>
      <c r="H448" s="52"/>
      <c r="I448" s="52"/>
      <c r="J448" s="68"/>
    </row>
    <row r="449" spans="1:10" s="49" customFormat="1" ht="12.75" x14ac:dyDescent="0.25">
      <c r="A449" s="66"/>
      <c r="B449" s="327"/>
      <c r="C449" s="327"/>
      <c r="D449" s="338"/>
      <c r="E449" s="338"/>
      <c r="F449" s="50"/>
      <c r="G449" s="51">
        <f>G440+G446</f>
        <v>17124324.324324321</v>
      </c>
      <c r="H449" s="52">
        <f>H440+H446</f>
        <v>1883675.6756756753</v>
      </c>
      <c r="I449" s="52"/>
      <c r="J449" s="68">
        <f>H441+H447</f>
        <v>19007999.999999996</v>
      </c>
    </row>
    <row r="450" spans="1:10" s="49" customFormat="1" ht="12.75" x14ac:dyDescent="0.25">
      <c r="A450" s="341"/>
      <c r="B450" s="343"/>
      <c r="C450" s="343"/>
      <c r="D450" s="344"/>
      <c r="E450" s="344"/>
      <c r="F450" s="345"/>
      <c r="G450" s="346"/>
      <c r="H450" s="347"/>
      <c r="I450" s="347"/>
      <c r="J450" s="347"/>
    </row>
    <row r="451" spans="1:10" s="49" customFormat="1" ht="12.75" x14ac:dyDescent="0.25">
      <c r="A451" s="348" t="s">
        <v>1</v>
      </c>
      <c r="B451" s="349">
        <f>Invoice!E2510</f>
        <v>22090023</v>
      </c>
      <c r="C451" s="327"/>
      <c r="D451" s="338"/>
      <c r="E451" s="338"/>
      <c r="F451" s="50"/>
      <c r="G451" s="51"/>
      <c r="H451" s="52"/>
      <c r="I451" s="52"/>
      <c r="J451" s="68"/>
    </row>
    <row r="452" spans="1:10" s="49" customFormat="1" ht="12.75" x14ac:dyDescent="0.25">
      <c r="A452" s="66">
        <v>1</v>
      </c>
      <c r="B452" s="329" t="s">
        <v>20</v>
      </c>
      <c r="C452" s="329" t="s">
        <v>21</v>
      </c>
      <c r="D452" s="336" t="s">
        <v>22</v>
      </c>
      <c r="E452" s="336" t="s">
        <v>23</v>
      </c>
      <c r="F452" s="53"/>
      <c r="G452" s="54" t="s">
        <v>24</v>
      </c>
      <c r="H452" s="55" t="s">
        <v>25</v>
      </c>
      <c r="I452" s="55" t="s">
        <v>26</v>
      </c>
      <c r="J452" s="67"/>
    </row>
    <row r="453" spans="1:10" s="49" customFormat="1" ht="12.75" x14ac:dyDescent="0.25">
      <c r="A453" s="66"/>
      <c r="B453" s="52">
        <f>Invoice!B2518</f>
        <v>48</v>
      </c>
      <c r="C453" s="333" t="str">
        <f>Invoice!E2518</f>
        <v>BINDER NOTE JOYKO A5 (CAMPUS/CLASSIC)</v>
      </c>
      <c r="D453" s="56">
        <f>Invoice!H2518</f>
        <v>15800</v>
      </c>
      <c r="E453" s="338">
        <f>D453*B453</f>
        <v>758400</v>
      </c>
      <c r="F453" s="50"/>
      <c r="G453" s="51">
        <f>E453/1.11</f>
        <v>683243.2432432432</v>
      </c>
      <c r="H453" s="52">
        <f>G453*11%</f>
        <v>75156.756756756746</v>
      </c>
      <c r="I453" s="52">
        <f>G453/B453</f>
        <v>14234.234234234233</v>
      </c>
      <c r="J453" s="68">
        <f>H453/B453</f>
        <v>1565.7657657657655</v>
      </c>
    </row>
    <row r="454" spans="1:10" s="49" customFormat="1" x14ac:dyDescent="0.25">
      <c r="A454" s="66"/>
      <c r="B454" s="52"/>
      <c r="D454" s="56"/>
      <c r="E454" s="338">
        <f>(E453*Invoice!I2518)+((E453-(E453*Invoice!I2518))*Invoice!J2518)</f>
        <v>94800</v>
      </c>
      <c r="F454" s="50"/>
      <c r="G454" s="57">
        <f>E454/1.11</f>
        <v>85405.4054054054</v>
      </c>
      <c r="H454" s="58">
        <f>G454*11%</f>
        <v>9394.5945945945932</v>
      </c>
      <c r="I454" s="58">
        <f>G454/B453</f>
        <v>1779.2792792792791</v>
      </c>
      <c r="J454" s="69">
        <f>H454/B453</f>
        <v>195.72072072072069</v>
      </c>
    </row>
    <row r="455" spans="1:10" s="49" customFormat="1" ht="12.75" x14ac:dyDescent="0.25">
      <c r="A455" s="66"/>
      <c r="B455" s="52"/>
      <c r="D455" s="338" t="s">
        <v>23</v>
      </c>
      <c r="E455" s="338">
        <f>E453-E454</f>
        <v>663600</v>
      </c>
      <c r="F455" s="50"/>
      <c r="G455" s="51">
        <f>G453-G454</f>
        <v>597837.83783783775</v>
      </c>
      <c r="H455" s="51">
        <f>H453-H454</f>
        <v>65762.16216216216</v>
      </c>
      <c r="I455" s="51">
        <f>I453-I454</f>
        <v>12454.954954954954</v>
      </c>
      <c r="J455" s="70">
        <f>J453-J454</f>
        <v>1370.0450450450448</v>
      </c>
    </row>
    <row r="456" spans="1:10" s="49" customFormat="1" ht="12.75" x14ac:dyDescent="0.25">
      <c r="A456" s="66"/>
      <c r="B456" s="52"/>
      <c r="D456" s="56"/>
      <c r="E456" s="338"/>
      <c r="F456" s="50"/>
      <c r="G456" s="51"/>
      <c r="H456" s="52">
        <f>G455+H455</f>
        <v>663599.99999999988</v>
      </c>
      <c r="I456" s="52"/>
      <c r="J456" s="68"/>
    </row>
    <row r="457" spans="1:10" s="49" customFormat="1" ht="12.75" x14ac:dyDescent="0.25">
      <c r="A457" s="66"/>
      <c r="B457" s="52"/>
      <c r="D457" s="56"/>
      <c r="E457" s="338"/>
      <c r="F457" s="50"/>
      <c r="G457" s="51"/>
      <c r="H457" s="52"/>
      <c r="I457" s="52"/>
      <c r="J457" s="68"/>
    </row>
    <row r="458" spans="1:10" s="49" customFormat="1" ht="12.75" x14ac:dyDescent="0.25">
      <c r="A458" s="66">
        <v>2</v>
      </c>
      <c r="B458" s="329" t="s">
        <v>20</v>
      </c>
      <c r="C458" s="329" t="s">
        <v>21</v>
      </c>
      <c r="D458" s="336" t="s">
        <v>22</v>
      </c>
      <c r="E458" s="336" t="s">
        <v>23</v>
      </c>
      <c r="F458" s="53"/>
      <c r="G458" s="54" t="s">
        <v>24</v>
      </c>
      <c r="H458" s="55" t="s">
        <v>25</v>
      </c>
      <c r="I458" s="55" t="s">
        <v>26</v>
      </c>
      <c r="J458" s="67"/>
    </row>
    <row r="459" spans="1:10" s="49" customFormat="1" ht="12.75" x14ac:dyDescent="0.25">
      <c r="A459" s="66"/>
      <c r="B459" s="52">
        <f>Invoice!B2519</f>
        <v>144</v>
      </c>
      <c r="C459" s="333" t="str">
        <f>Invoice!E2519</f>
        <v>GEL PEN KENKO FUN GEL</v>
      </c>
      <c r="D459" s="56">
        <f>Invoice!H2519</f>
        <v>25200</v>
      </c>
      <c r="E459" s="338">
        <f>D459*B459</f>
        <v>3628800</v>
      </c>
      <c r="F459" s="50"/>
      <c r="G459" s="51">
        <f>E459/1.11</f>
        <v>3269189.1891891891</v>
      </c>
      <c r="H459" s="52">
        <f>G459*11%</f>
        <v>359610.81081081083</v>
      </c>
      <c r="I459" s="52">
        <f>G459/B459</f>
        <v>22702.702702702703</v>
      </c>
      <c r="J459" s="68">
        <f>H459/B459</f>
        <v>2497.2972972972975</v>
      </c>
    </row>
    <row r="460" spans="1:10" s="49" customFormat="1" x14ac:dyDescent="0.25">
      <c r="A460" s="66"/>
      <c r="B460" s="327"/>
      <c r="C460" s="327"/>
      <c r="D460" s="338"/>
      <c r="E460" s="338">
        <f>(E459*Invoice!I2519)+((E459-(E459*Invoice!I2519))*Invoice!J2519)</f>
        <v>453600</v>
      </c>
      <c r="F460" s="50"/>
      <c r="G460" s="57">
        <f>E460/1.11</f>
        <v>408648.64864864864</v>
      </c>
      <c r="H460" s="58">
        <f>G460*11%</f>
        <v>44951.351351351354</v>
      </c>
      <c r="I460" s="58">
        <f>G460/B459</f>
        <v>2837.8378378378379</v>
      </c>
      <c r="J460" s="69">
        <f>H460/B459</f>
        <v>312.16216216216219</v>
      </c>
    </row>
    <row r="461" spans="1:10" s="49" customFormat="1" ht="12.75" x14ac:dyDescent="0.25">
      <c r="A461" s="66"/>
      <c r="B461" s="327"/>
      <c r="C461" s="327"/>
      <c r="D461" s="338" t="s">
        <v>23</v>
      </c>
      <c r="E461" s="338">
        <f>E459-E460</f>
        <v>3175200</v>
      </c>
      <c r="F461" s="50"/>
      <c r="G461" s="51">
        <f>G459-G460</f>
        <v>2860540.5405405406</v>
      </c>
      <c r="H461" s="51">
        <f>H459-H460</f>
        <v>314659.45945945947</v>
      </c>
      <c r="I461" s="51">
        <f>I459-I460</f>
        <v>19864.864864864867</v>
      </c>
      <c r="J461" s="70">
        <f>J459-J460</f>
        <v>2185.1351351351354</v>
      </c>
    </row>
    <row r="462" spans="1:10" s="49" customFormat="1" ht="12.75" x14ac:dyDescent="0.25">
      <c r="A462" s="66"/>
      <c r="B462" s="327"/>
      <c r="C462" s="327"/>
      <c r="D462" s="338"/>
      <c r="E462" s="338"/>
      <c r="F462" s="50"/>
      <c r="G462" s="51"/>
      <c r="H462" s="52">
        <f>G461+H461</f>
        <v>3175200</v>
      </c>
      <c r="I462" s="52"/>
      <c r="J462" s="68"/>
    </row>
    <row r="463" spans="1:10" s="49" customFormat="1" ht="12.75" x14ac:dyDescent="0.25">
      <c r="A463" s="66"/>
      <c r="B463" s="331"/>
      <c r="C463" s="327"/>
      <c r="D463" s="338"/>
      <c r="E463" s="338"/>
      <c r="F463" s="50"/>
      <c r="G463" s="51"/>
      <c r="H463" s="52"/>
      <c r="I463" s="52"/>
      <c r="J463" s="68"/>
    </row>
    <row r="464" spans="1:10" s="49" customFormat="1" ht="12.75" x14ac:dyDescent="0.25">
      <c r="A464" s="66">
        <v>3</v>
      </c>
      <c r="B464" s="329" t="s">
        <v>20</v>
      </c>
      <c r="C464" s="329" t="s">
        <v>21</v>
      </c>
      <c r="D464" s="336" t="s">
        <v>22</v>
      </c>
      <c r="E464" s="336" t="s">
        <v>23</v>
      </c>
      <c r="F464" s="53"/>
      <c r="G464" s="54" t="s">
        <v>24</v>
      </c>
      <c r="H464" s="55" t="s">
        <v>25</v>
      </c>
      <c r="I464" s="55" t="s">
        <v>26</v>
      </c>
      <c r="J464" s="67"/>
    </row>
    <row r="465" spans="1:10" s="49" customFormat="1" ht="12.75" x14ac:dyDescent="0.25">
      <c r="A465" s="66"/>
      <c r="B465" s="52">
        <f>Invoice!B2520</f>
        <v>5</v>
      </c>
      <c r="C465" s="333" t="str">
        <f>Invoice!E2520</f>
        <v>GEL PEN KENKO SAHARA</v>
      </c>
      <c r="D465" s="56">
        <f>Invoice!H2520</f>
        <v>36600</v>
      </c>
      <c r="E465" s="338">
        <f>D465*B465</f>
        <v>183000</v>
      </c>
      <c r="F465" s="50"/>
      <c r="G465" s="51">
        <f>E465/1.11</f>
        <v>164864.86486486485</v>
      </c>
      <c r="H465" s="52">
        <f>G465*11%</f>
        <v>18135.135135135133</v>
      </c>
      <c r="I465" s="52">
        <f>G465/B465</f>
        <v>32972.972972972973</v>
      </c>
      <c r="J465" s="68">
        <f>H465/B465</f>
        <v>3627.0270270270266</v>
      </c>
    </row>
    <row r="466" spans="1:10" s="49" customFormat="1" x14ac:dyDescent="0.25">
      <c r="A466" s="66"/>
      <c r="B466" s="327"/>
      <c r="C466" s="327"/>
      <c r="D466" s="338"/>
      <c r="E466" s="338">
        <f>(E465*Invoice!I2520)+((E465-(E465*Invoice!I2520))*Invoice!J2520)</f>
        <v>22875</v>
      </c>
      <c r="F466" s="50"/>
      <c r="G466" s="57">
        <f>E466/1.11</f>
        <v>20608.108108108107</v>
      </c>
      <c r="H466" s="58">
        <f>G466*11%</f>
        <v>2266.8918918918916</v>
      </c>
      <c r="I466" s="58">
        <f>G466/B465</f>
        <v>4121.6216216216217</v>
      </c>
      <c r="J466" s="69">
        <f>H466/B465</f>
        <v>453.37837837837833</v>
      </c>
    </row>
    <row r="467" spans="1:10" s="49" customFormat="1" ht="12.75" x14ac:dyDescent="0.25">
      <c r="A467" s="66"/>
      <c r="B467" s="327"/>
      <c r="C467" s="327"/>
      <c r="D467" s="338" t="s">
        <v>23</v>
      </c>
      <c r="E467" s="338">
        <f>E465-E466</f>
        <v>160125</v>
      </c>
      <c r="F467" s="50"/>
      <c r="G467" s="51">
        <f>G465-G466</f>
        <v>144256.75675675675</v>
      </c>
      <c r="H467" s="51">
        <f>H465-H466</f>
        <v>15868.243243243242</v>
      </c>
      <c r="I467" s="51">
        <f>I465-I466</f>
        <v>28851.351351351354</v>
      </c>
      <c r="J467" s="70">
        <f>J465-J466</f>
        <v>3173.6486486486483</v>
      </c>
    </row>
    <row r="468" spans="1:10" s="49" customFormat="1" ht="12.75" x14ac:dyDescent="0.25">
      <c r="A468" s="66"/>
      <c r="B468" s="327"/>
      <c r="C468" s="327"/>
      <c r="D468" s="338"/>
      <c r="E468" s="338"/>
      <c r="F468" s="50"/>
      <c r="G468" s="51"/>
      <c r="H468" s="52">
        <f>G467+H467</f>
        <v>160125</v>
      </c>
      <c r="I468" s="52"/>
      <c r="J468" s="68"/>
    </row>
    <row r="469" spans="1:10" s="49" customFormat="1" ht="12.75" x14ac:dyDescent="0.25">
      <c r="A469" s="66"/>
      <c r="B469" s="331"/>
      <c r="C469" s="327"/>
      <c r="D469" s="338"/>
      <c r="E469" s="338"/>
      <c r="F469" s="50"/>
      <c r="G469" s="51"/>
      <c r="H469" s="52"/>
      <c r="I469" s="52"/>
      <c r="J469" s="68"/>
    </row>
    <row r="470" spans="1:10" s="49" customFormat="1" ht="12.75" x14ac:dyDescent="0.25">
      <c r="A470" s="66">
        <v>4</v>
      </c>
      <c r="B470" s="329" t="s">
        <v>20</v>
      </c>
      <c r="C470" s="329" t="s">
        <v>21</v>
      </c>
      <c r="D470" s="336" t="s">
        <v>22</v>
      </c>
      <c r="E470" s="336" t="s">
        <v>23</v>
      </c>
      <c r="F470" s="53"/>
      <c r="G470" s="54" t="s">
        <v>24</v>
      </c>
      <c r="H470" s="55" t="s">
        <v>25</v>
      </c>
      <c r="I470" s="55" t="s">
        <v>26</v>
      </c>
      <c r="J470" s="67"/>
    </row>
    <row r="471" spans="1:10" s="49" customFormat="1" ht="12.75" x14ac:dyDescent="0.25">
      <c r="A471" s="66"/>
      <c r="B471" s="52">
        <f>Invoice!B2521</f>
        <v>72</v>
      </c>
      <c r="C471" s="333" t="str">
        <f>Invoice!E2521</f>
        <v>GEL PEN KENKO SAHARA SNACK</v>
      </c>
      <c r="D471" s="56">
        <f>Invoice!H2521</f>
        <v>39000</v>
      </c>
      <c r="E471" s="338">
        <f>D471*B471</f>
        <v>2808000</v>
      </c>
      <c r="F471" s="50"/>
      <c r="G471" s="51">
        <f>E471/1.11</f>
        <v>2529729.7297297297</v>
      </c>
      <c r="H471" s="52">
        <f>G471*11%</f>
        <v>278270.2702702703</v>
      </c>
      <c r="I471" s="52">
        <f>G471/B471</f>
        <v>35135.135135135133</v>
      </c>
      <c r="J471" s="68">
        <f>H471/B471</f>
        <v>3864.864864864865</v>
      </c>
    </row>
    <row r="472" spans="1:10" s="49" customFormat="1" x14ac:dyDescent="0.25">
      <c r="A472" s="66"/>
      <c r="B472" s="327"/>
      <c r="C472" s="327"/>
      <c r="D472" s="338"/>
      <c r="E472" s="338">
        <f>(E471*Invoice!I2521)+((E471-(E471*Invoice!I2521))*Invoice!J2521)</f>
        <v>351000</v>
      </c>
      <c r="F472" s="50"/>
      <c r="G472" s="57">
        <f>E472/1.11</f>
        <v>316216.21621621621</v>
      </c>
      <c r="H472" s="58">
        <f>G472*11%</f>
        <v>34783.783783783787</v>
      </c>
      <c r="I472" s="58">
        <f>G472/B471</f>
        <v>4391.8918918918916</v>
      </c>
      <c r="J472" s="69">
        <f>H472/B471</f>
        <v>483.10810810810813</v>
      </c>
    </row>
    <row r="473" spans="1:10" s="49" customFormat="1" ht="12.75" x14ac:dyDescent="0.25">
      <c r="A473" s="66"/>
      <c r="B473" s="327"/>
      <c r="C473" s="327"/>
      <c r="D473" s="338" t="s">
        <v>23</v>
      </c>
      <c r="E473" s="338">
        <f>E471-E472</f>
        <v>2457000</v>
      </c>
      <c r="F473" s="50"/>
      <c r="G473" s="51">
        <f>G471-G472</f>
        <v>2213513.5135135134</v>
      </c>
      <c r="H473" s="51">
        <f>H471-H472</f>
        <v>243486.48648648651</v>
      </c>
      <c r="I473" s="51">
        <f>I471-I472</f>
        <v>30743.24324324324</v>
      </c>
      <c r="J473" s="70">
        <f>J471-J472</f>
        <v>3381.7567567567567</v>
      </c>
    </row>
    <row r="474" spans="1:10" s="49" customFormat="1" ht="12.75" x14ac:dyDescent="0.25">
      <c r="A474" s="66"/>
      <c r="B474" s="327"/>
      <c r="C474" s="327"/>
      <c r="D474" s="338"/>
      <c r="E474" s="338"/>
      <c r="F474" s="50"/>
      <c r="G474" s="51"/>
      <c r="H474" s="52">
        <f>G473+H473</f>
        <v>2457000</v>
      </c>
      <c r="I474" s="52"/>
      <c r="J474" s="68"/>
    </row>
    <row r="475" spans="1:10" s="49" customFormat="1" ht="12.75" x14ac:dyDescent="0.25">
      <c r="A475" s="66"/>
      <c r="B475" s="331"/>
      <c r="C475" s="327"/>
      <c r="D475" s="338"/>
      <c r="E475" s="338"/>
      <c r="F475" s="50"/>
      <c r="G475" s="51"/>
      <c r="H475" s="52"/>
      <c r="I475" s="52"/>
      <c r="J475" s="68"/>
    </row>
    <row r="476" spans="1:10" s="49" customFormat="1" ht="12.75" x14ac:dyDescent="0.25">
      <c r="A476" s="66">
        <v>5</v>
      </c>
      <c r="B476" s="329" t="s">
        <v>20</v>
      </c>
      <c r="C476" s="329" t="s">
        <v>21</v>
      </c>
      <c r="D476" s="336" t="s">
        <v>22</v>
      </c>
      <c r="E476" s="336" t="s">
        <v>23</v>
      </c>
      <c r="F476" s="53"/>
      <c r="G476" s="54" t="s">
        <v>24</v>
      </c>
      <c r="H476" s="55" t="s">
        <v>25</v>
      </c>
      <c r="I476" s="55" t="s">
        <v>26</v>
      </c>
      <c r="J476" s="67"/>
    </row>
    <row r="477" spans="1:10" s="49" customFormat="1" ht="12.75" x14ac:dyDescent="0.25">
      <c r="A477" s="66"/>
      <c r="B477" s="52">
        <f>Invoice!B2522</f>
        <v>72</v>
      </c>
      <c r="C477" s="333" t="str">
        <f>Invoice!E2522</f>
        <v>CORRECTION FLUID KENKO KE-01</v>
      </c>
      <c r="D477" s="56">
        <f>Invoice!H2522</f>
        <v>54300</v>
      </c>
      <c r="E477" s="338">
        <f>D477*B477</f>
        <v>3909600</v>
      </c>
      <c r="F477" s="50"/>
      <c r="G477" s="51">
        <f>E477/1.11</f>
        <v>3522162.1621621619</v>
      </c>
      <c r="H477" s="52">
        <f>G477*11%</f>
        <v>387437.83783783781</v>
      </c>
      <c r="I477" s="52">
        <f>G477/B477</f>
        <v>48918.918918918913</v>
      </c>
      <c r="J477" s="68">
        <f>H477/B477</f>
        <v>5381.0810810810808</v>
      </c>
    </row>
    <row r="478" spans="1:10" s="49" customFormat="1" x14ac:dyDescent="0.25">
      <c r="A478" s="66"/>
      <c r="B478" s="327"/>
      <c r="C478" s="327"/>
      <c r="D478" s="338"/>
      <c r="E478" s="338">
        <f>(E477*Invoice!I2522)+((E477-(E477*Invoice!I2522))*Invoice!J2522)</f>
        <v>488700</v>
      </c>
      <c r="F478" s="50"/>
      <c r="G478" s="57">
        <f>E478/1.11</f>
        <v>440270.27027027024</v>
      </c>
      <c r="H478" s="58">
        <f>G478*11%</f>
        <v>48429.729729729726</v>
      </c>
      <c r="I478" s="58">
        <f>G478/B477</f>
        <v>6114.8648648648641</v>
      </c>
      <c r="J478" s="69">
        <f>H478/B477</f>
        <v>672.6351351351351</v>
      </c>
    </row>
    <row r="479" spans="1:10" s="49" customFormat="1" ht="12.75" x14ac:dyDescent="0.25">
      <c r="A479" s="66"/>
      <c r="B479" s="327"/>
      <c r="C479" s="327"/>
      <c r="D479" s="338" t="s">
        <v>23</v>
      </c>
      <c r="E479" s="338">
        <f>E477-E478</f>
        <v>3420900</v>
      </c>
      <c r="F479" s="50"/>
      <c r="G479" s="51">
        <f>G477-G478</f>
        <v>3081891.8918918916</v>
      </c>
      <c r="H479" s="51">
        <f>H477-H478</f>
        <v>339008.10810810811</v>
      </c>
      <c r="I479" s="51">
        <f>I477-I478</f>
        <v>42804.054054054046</v>
      </c>
      <c r="J479" s="70">
        <f>J477-J478</f>
        <v>4708.4459459459458</v>
      </c>
    </row>
    <row r="480" spans="1:10" s="49" customFormat="1" ht="12.75" x14ac:dyDescent="0.25">
      <c r="A480" s="66"/>
      <c r="B480" s="327"/>
      <c r="C480" s="327"/>
      <c r="D480" s="338"/>
      <c r="E480" s="338"/>
      <c r="F480" s="50"/>
      <c r="G480" s="51"/>
      <c r="H480" s="52">
        <f>G479+H479</f>
        <v>3420899.9999999995</v>
      </c>
      <c r="I480" s="52"/>
      <c r="J480" s="68"/>
    </row>
    <row r="481" spans="1:10" s="49" customFormat="1" ht="12.75" x14ac:dyDescent="0.25">
      <c r="A481" s="66"/>
      <c r="B481" s="327"/>
      <c r="C481" s="327"/>
      <c r="D481" s="338"/>
      <c r="E481" s="338"/>
      <c r="F481" s="50"/>
      <c r="G481" s="51"/>
      <c r="H481" s="52"/>
      <c r="I481" s="52"/>
      <c r="J481" s="68"/>
    </row>
    <row r="482" spans="1:10" s="49" customFormat="1" ht="12.75" x14ac:dyDescent="0.25">
      <c r="A482" s="66"/>
      <c r="B482" s="327"/>
      <c r="C482" s="327"/>
      <c r="D482" s="338"/>
      <c r="E482" s="338"/>
      <c r="F482" s="50"/>
      <c r="G482" s="51">
        <f>G455+G461+G467+G473+G479</f>
        <v>8898040.5405405406</v>
      </c>
      <c r="H482" s="52">
        <f>H455+H461+H467+H473+H479</f>
        <v>978784.45945945964</v>
      </c>
      <c r="I482" s="52"/>
      <c r="J482" s="68">
        <f>H456+H462+H468+H474+H480</f>
        <v>9876825</v>
      </c>
    </row>
    <row r="483" spans="1:10" s="49" customFormat="1" ht="12.75" x14ac:dyDescent="0.25">
      <c r="A483" s="341"/>
      <c r="B483" s="343"/>
      <c r="C483" s="343"/>
      <c r="D483" s="344"/>
      <c r="E483" s="344"/>
      <c r="F483" s="345"/>
      <c r="G483" s="346"/>
      <c r="H483" s="347"/>
      <c r="I483" s="347"/>
      <c r="J483" s="347"/>
    </row>
    <row r="484" spans="1:10" s="49" customFormat="1" ht="12.75" x14ac:dyDescent="0.25">
      <c r="A484" s="61" t="s">
        <v>1</v>
      </c>
      <c r="B484" s="334">
        <f>Invoice!E2624</f>
        <v>22090024</v>
      </c>
      <c r="C484" s="328"/>
      <c r="D484" s="335"/>
      <c r="E484" s="335"/>
      <c r="F484" s="62"/>
      <c r="G484" s="63"/>
      <c r="H484" s="64"/>
      <c r="I484" s="64"/>
      <c r="J484" s="65"/>
    </row>
    <row r="485" spans="1:10" s="49" customFormat="1" ht="12.75" x14ac:dyDescent="0.25">
      <c r="A485" s="66">
        <v>1</v>
      </c>
      <c r="B485" s="329" t="s">
        <v>20</v>
      </c>
      <c r="C485" s="329" t="s">
        <v>21</v>
      </c>
      <c r="D485" s="336" t="s">
        <v>22</v>
      </c>
      <c r="E485" s="336" t="s">
        <v>23</v>
      </c>
      <c r="F485" s="53"/>
      <c r="G485" s="54" t="s">
        <v>24</v>
      </c>
      <c r="H485" s="55" t="s">
        <v>25</v>
      </c>
      <c r="I485" s="55" t="s">
        <v>26</v>
      </c>
      <c r="J485" s="67"/>
    </row>
    <row r="486" spans="1:10" s="49" customFormat="1" ht="12.75" x14ac:dyDescent="0.25">
      <c r="A486" s="66"/>
      <c r="B486" s="52">
        <f>Invoice!B2632</f>
        <v>72</v>
      </c>
      <c r="C486" s="333" t="str">
        <f>Invoice!E2632</f>
        <v>CORRECTION FLUID KENKO KE-823M</v>
      </c>
      <c r="D486" s="56">
        <f>Invoice!H2632</f>
        <v>57000</v>
      </c>
      <c r="E486" s="338">
        <f>D486*B486</f>
        <v>4104000</v>
      </c>
      <c r="F486" s="50"/>
      <c r="G486" s="51">
        <f>E486/1.11</f>
        <v>3697297.297297297</v>
      </c>
      <c r="H486" s="52">
        <f>G486*11%</f>
        <v>406702.70270270266</v>
      </c>
      <c r="I486" s="52">
        <f>G486/B486</f>
        <v>51351.351351351346</v>
      </c>
      <c r="J486" s="68">
        <f>H486/B486</f>
        <v>5648.6486486486483</v>
      </c>
    </row>
    <row r="487" spans="1:10" s="49" customFormat="1" x14ac:dyDescent="0.25">
      <c r="A487" s="66"/>
      <c r="B487" s="52"/>
      <c r="D487" s="56"/>
      <c r="E487" s="338">
        <f>(E486*Invoice!I2632)+((E486-(E486*Invoice!I2632))*Invoice!J2632)</f>
        <v>533520</v>
      </c>
      <c r="F487" s="50"/>
      <c r="G487" s="57">
        <f>E487/1.11</f>
        <v>480648.64864864858</v>
      </c>
      <c r="H487" s="58">
        <f>G487*11%</f>
        <v>52871.351351351346</v>
      </c>
      <c r="I487" s="58">
        <f>G487/B486</f>
        <v>6675.6756756756749</v>
      </c>
      <c r="J487" s="69">
        <f>H487/B486</f>
        <v>734.32432432432427</v>
      </c>
    </row>
    <row r="488" spans="1:10" s="49" customFormat="1" ht="12.75" x14ac:dyDescent="0.25">
      <c r="A488" s="66"/>
      <c r="B488" s="52"/>
      <c r="D488" s="338" t="s">
        <v>23</v>
      </c>
      <c r="E488" s="338">
        <f>E486-E487</f>
        <v>3570480</v>
      </c>
      <c r="F488" s="50"/>
      <c r="G488" s="51">
        <f>G486-G487</f>
        <v>3216648.6486486485</v>
      </c>
      <c r="H488" s="51">
        <f>H486-H487</f>
        <v>353831.3513513513</v>
      </c>
      <c r="I488" s="51">
        <f>I486-I487</f>
        <v>44675.675675675673</v>
      </c>
      <c r="J488" s="70">
        <f>J486-J487</f>
        <v>4914.3243243243242</v>
      </c>
    </row>
    <row r="489" spans="1:10" s="49" customFormat="1" ht="12.75" x14ac:dyDescent="0.25">
      <c r="A489" s="66"/>
      <c r="B489" s="52"/>
      <c r="D489" s="56"/>
      <c r="E489" s="338"/>
      <c r="F489" s="50"/>
      <c r="G489" s="51"/>
      <c r="H489" s="52">
        <f>G488+H488</f>
        <v>3570480</v>
      </c>
      <c r="I489" s="52"/>
      <c r="J489" s="68"/>
    </row>
    <row r="490" spans="1:10" s="49" customFormat="1" ht="12.75" x14ac:dyDescent="0.25">
      <c r="A490" s="66"/>
      <c r="B490" s="52"/>
      <c r="D490" s="56"/>
      <c r="E490" s="338"/>
      <c r="F490" s="50"/>
      <c r="G490" s="51"/>
      <c r="H490" s="52"/>
      <c r="I490" s="52"/>
      <c r="J490" s="68"/>
    </row>
    <row r="491" spans="1:10" s="49" customFormat="1" ht="12.75" x14ac:dyDescent="0.25">
      <c r="A491" s="66">
        <v>2</v>
      </c>
      <c r="B491" s="329" t="s">
        <v>20</v>
      </c>
      <c r="C491" s="329" t="s">
        <v>21</v>
      </c>
      <c r="D491" s="336" t="s">
        <v>22</v>
      </c>
      <c r="E491" s="336" t="s">
        <v>23</v>
      </c>
      <c r="F491" s="53"/>
      <c r="G491" s="54" t="s">
        <v>24</v>
      </c>
      <c r="H491" s="55" t="s">
        <v>25</v>
      </c>
      <c r="I491" s="55" t="s">
        <v>26</v>
      </c>
      <c r="J491" s="67"/>
    </row>
    <row r="492" spans="1:10" s="49" customFormat="1" ht="12.75" x14ac:dyDescent="0.25">
      <c r="A492" s="66"/>
      <c r="B492" s="52">
        <f>Invoice!B2633</f>
        <v>144</v>
      </c>
      <c r="C492" s="333" t="str">
        <f>Invoice!E2633</f>
        <v>CRAYON / OIL PASTEL KENKO 12W GARDEN</v>
      </c>
      <c r="D492" s="56">
        <f>Invoice!H2633</f>
        <v>12000</v>
      </c>
      <c r="E492" s="338">
        <f>D492*B492</f>
        <v>1728000</v>
      </c>
      <c r="F492" s="50"/>
      <c r="G492" s="51">
        <f>E492/1.11</f>
        <v>1556756.7567567567</v>
      </c>
      <c r="H492" s="52">
        <f>G492*11%</f>
        <v>171243.24324324323</v>
      </c>
      <c r="I492" s="52">
        <f>G492/B492</f>
        <v>10810.81081081081</v>
      </c>
      <c r="J492" s="68">
        <f>H492/B492</f>
        <v>1189.1891891891892</v>
      </c>
    </row>
    <row r="493" spans="1:10" s="49" customFormat="1" x14ac:dyDescent="0.25">
      <c r="A493" s="66"/>
      <c r="B493" s="327"/>
      <c r="C493" s="327"/>
      <c r="D493" s="338"/>
      <c r="E493" s="338">
        <f>(E492*Invoice!I2633)+((E492-(E492*Invoice!I2633))*Invoice!J2633)</f>
        <v>224640</v>
      </c>
      <c r="F493" s="50"/>
      <c r="G493" s="57">
        <f>E493/1.11</f>
        <v>202378.37837837837</v>
      </c>
      <c r="H493" s="58">
        <f>G493*11%</f>
        <v>22261.62162162162</v>
      </c>
      <c r="I493" s="58">
        <f>G493/B492</f>
        <v>1405.4054054054054</v>
      </c>
      <c r="J493" s="69">
        <f>H493/B492</f>
        <v>154.59459459459458</v>
      </c>
    </row>
    <row r="494" spans="1:10" s="49" customFormat="1" ht="12.75" x14ac:dyDescent="0.25">
      <c r="A494" s="66"/>
      <c r="B494" s="327"/>
      <c r="C494" s="327"/>
      <c r="D494" s="338" t="s">
        <v>23</v>
      </c>
      <c r="E494" s="338">
        <f>E492-E493</f>
        <v>1503360</v>
      </c>
      <c r="F494" s="50"/>
      <c r="G494" s="51">
        <f>G492-G493</f>
        <v>1354378.3783783782</v>
      </c>
      <c r="H494" s="51">
        <f>H492-H493</f>
        <v>148981.6216216216</v>
      </c>
      <c r="I494" s="51">
        <f>I492-I493</f>
        <v>9405.405405405405</v>
      </c>
      <c r="J494" s="70">
        <f>J492-J493</f>
        <v>1034.5945945945946</v>
      </c>
    </row>
    <row r="495" spans="1:10" s="49" customFormat="1" ht="12.75" x14ac:dyDescent="0.25">
      <c r="A495" s="66"/>
      <c r="B495" s="327"/>
      <c r="C495" s="327"/>
      <c r="D495" s="338"/>
      <c r="E495" s="338"/>
      <c r="F495" s="50"/>
      <c r="G495" s="51"/>
      <c r="H495" s="52">
        <f>G494+H494</f>
        <v>1503359.9999999998</v>
      </c>
      <c r="I495" s="52"/>
      <c r="J495" s="68"/>
    </row>
    <row r="496" spans="1:10" s="49" customFormat="1" ht="12.75" x14ac:dyDescent="0.25">
      <c r="A496" s="66"/>
      <c r="B496" s="331"/>
      <c r="C496" s="327"/>
      <c r="D496" s="338"/>
      <c r="E496" s="338"/>
      <c r="F496" s="50"/>
      <c r="G496" s="51"/>
      <c r="H496" s="52"/>
      <c r="I496" s="52"/>
      <c r="J496" s="68"/>
    </row>
    <row r="497" spans="1:10" s="49" customFormat="1" ht="12.75" x14ac:dyDescent="0.25">
      <c r="A497" s="66">
        <v>3</v>
      </c>
      <c r="B497" s="329" t="s">
        <v>20</v>
      </c>
      <c r="C497" s="329" t="s">
        <v>21</v>
      </c>
      <c r="D497" s="336" t="s">
        <v>22</v>
      </c>
      <c r="E497" s="336" t="s">
        <v>23</v>
      </c>
      <c r="F497" s="53"/>
      <c r="G497" s="54" t="s">
        <v>24</v>
      </c>
      <c r="H497" s="55" t="s">
        <v>25</v>
      </c>
      <c r="I497" s="55" t="s">
        <v>26</v>
      </c>
      <c r="J497" s="67"/>
    </row>
    <row r="498" spans="1:10" s="49" customFormat="1" ht="12.75" x14ac:dyDescent="0.25">
      <c r="A498" s="66"/>
      <c r="B498" s="52">
        <f>Invoice!B2634</f>
        <v>72</v>
      </c>
      <c r="C498" s="333" t="str">
        <f>Invoice!E2634</f>
        <v>CRAYON / OIL PASTEL KENKO 18W GARDEN</v>
      </c>
      <c r="D498" s="56">
        <f>Invoice!H2634</f>
        <v>21500</v>
      </c>
      <c r="E498" s="338">
        <f>D498*B498</f>
        <v>1548000</v>
      </c>
      <c r="F498" s="50"/>
      <c r="G498" s="51">
        <f>E498/1.11</f>
        <v>1394594.5945945946</v>
      </c>
      <c r="H498" s="52">
        <f>G498*11%</f>
        <v>153405.40540540541</v>
      </c>
      <c r="I498" s="52">
        <f>G498/B498</f>
        <v>19369.369369369368</v>
      </c>
      <c r="J498" s="68">
        <f>H498/B498</f>
        <v>2130.6306306306305</v>
      </c>
    </row>
    <row r="499" spans="1:10" s="49" customFormat="1" x14ac:dyDescent="0.25">
      <c r="A499" s="66"/>
      <c r="B499" s="327"/>
      <c r="C499" s="327"/>
      <c r="D499" s="338"/>
      <c r="E499" s="338">
        <f>(E498*Invoice!I2634)+((E498-(E498*Invoice!I2634))*Invoice!J2634)</f>
        <v>201240</v>
      </c>
      <c r="F499" s="50"/>
      <c r="G499" s="57">
        <f>E499/1.11</f>
        <v>181297.29729729728</v>
      </c>
      <c r="H499" s="58">
        <f>G499*11%</f>
        <v>19942.7027027027</v>
      </c>
      <c r="I499" s="58">
        <f>G499/B498</f>
        <v>2518.0180180180178</v>
      </c>
      <c r="J499" s="69">
        <f>H499/B498</f>
        <v>276.98198198198196</v>
      </c>
    </row>
    <row r="500" spans="1:10" s="49" customFormat="1" ht="12.75" x14ac:dyDescent="0.25">
      <c r="A500" s="66"/>
      <c r="B500" s="327"/>
      <c r="C500" s="327"/>
      <c r="D500" s="338" t="s">
        <v>23</v>
      </c>
      <c r="E500" s="338">
        <f>E498-E499</f>
        <v>1346760</v>
      </c>
      <c r="F500" s="50"/>
      <c r="G500" s="51">
        <f>G498-G499</f>
        <v>1213297.2972972973</v>
      </c>
      <c r="H500" s="51">
        <f>H498-H499</f>
        <v>133462.70270270272</v>
      </c>
      <c r="I500" s="51">
        <f>I498-I499</f>
        <v>16851.35135135135</v>
      </c>
      <c r="J500" s="70">
        <f>J498-J499</f>
        <v>1853.6486486486485</v>
      </c>
    </row>
    <row r="501" spans="1:10" s="49" customFormat="1" ht="12.75" x14ac:dyDescent="0.25">
      <c r="A501" s="66"/>
      <c r="B501" s="327"/>
      <c r="C501" s="327"/>
      <c r="D501" s="338"/>
      <c r="E501" s="338"/>
      <c r="F501" s="50"/>
      <c r="G501" s="51"/>
      <c r="H501" s="52">
        <f>G500+H500</f>
        <v>1346760</v>
      </c>
      <c r="I501" s="52"/>
      <c r="J501" s="68"/>
    </row>
    <row r="502" spans="1:10" s="49" customFormat="1" ht="12.75" x14ac:dyDescent="0.25">
      <c r="A502" s="66"/>
      <c r="B502" s="331"/>
      <c r="C502" s="327"/>
      <c r="D502" s="338"/>
      <c r="E502" s="338"/>
      <c r="F502" s="50"/>
      <c r="G502" s="51"/>
      <c r="H502" s="52"/>
      <c r="I502" s="52"/>
      <c r="J502" s="68"/>
    </row>
    <row r="503" spans="1:10" s="49" customFormat="1" ht="12.75" x14ac:dyDescent="0.25">
      <c r="A503" s="66">
        <v>4</v>
      </c>
      <c r="B503" s="329" t="s">
        <v>20</v>
      </c>
      <c r="C503" s="329" t="s">
        <v>21</v>
      </c>
      <c r="D503" s="336" t="s">
        <v>22</v>
      </c>
      <c r="E503" s="336" t="s">
        <v>23</v>
      </c>
      <c r="F503" s="53"/>
      <c r="G503" s="54" t="s">
        <v>24</v>
      </c>
      <c r="H503" s="55" t="s">
        <v>25</v>
      </c>
      <c r="I503" s="55" t="s">
        <v>26</v>
      </c>
      <c r="J503" s="67"/>
    </row>
    <row r="504" spans="1:10" s="49" customFormat="1" ht="12.75" x14ac:dyDescent="0.25">
      <c r="A504" s="66"/>
      <c r="B504" s="52">
        <f>Invoice!B2635</f>
        <v>480</v>
      </c>
      <c r="C504" s="333" t="str">
        <f>Invoice!E2635</f>
        <v>DOUBLE TAPE KENKO 12 MM - BLUE CORE (1/2")</v>
      </c>
      <c r="D504" s="56">
        <f>Invoice!H2635</f>
        <v>2450</v>
      </c>
      <c r="E504" s="338">
        <f>D504*B504</f>
        <v>1176000</v>
      </c>
      <c r="F504" s="50"/>
      <c r="G504" s="51">
        <f>E504/1.11</f>
        <v>1059459.4594594594</v>
      </c>
      <c r="H504" s="52">
        <f>G504*11%</f>
        <v>116540.54054054053</v>
      </c>
      <c r="I504" s="52">
        <f>G504/B504</f>
        <v>2207.2072072072069</v>
      </c>
      <c r="J504" s="68">
        <f>H504/B504</f>
        <v>242.79279279279277</v>
      </c>
    </row>
    <row r="505" spans="1:10" s="49" customFormat="1" x14ac:dyDescent="0.25">
      <c r="A505" s="66"/>
      <c r="B505" s="327"/>
      <c r="C505" s="327"/>
      <c r="D505" s="338"/>
      <c r="E505" s="338">
        <f>(E504*Invoice!I2635)+((E504-(E504*Invoice!I2635))*Invoice!J2635)</f>
        <v>152880</v>
      </c>
      <c r="F505" s="50"/>
      <c r="G505" s="57">
        <f>E505/1.11</f>
        <v>137729.7297297297</v>
      </c>
      <c r="H505" s="58">
        <f>G505*11%</f>
        <v>15150.270270270268</v>
      </c>
      <c r="I505" s="58">
        <f>G505/B504</f>
        <v>286.93693693693689</v>
      </c>
      <c r="J505" s="69">
        <f>H505/B504</f>
        <v>31.563063063063058</v>
      </c>
    </row>
    <row r="506" spans="1:10" s="49" customFormat="1" ht="12.75" x14ac:dyDescent="0.25">
      <c r="A506" s="66"/>
      <c r="B506" s="327"/>
      <c r="C506" s="327"/>
      <c r="D506" s="338" t="s">
        <v>23</v>
      </c>
      <c r="E506" s="338">
        <f>E504-E505</f>
        <v>1023120</v>
      </c>
      <c r="F506" s="50"/>
      <c r="G506" s="51">
        <f>G504-G505</f>
        <v>921729.7297297297</v>
      </c>
      <c r="H506" s="51">
        <f>H504-H505</f>
        <v>101390.27027027027</v>
      </c>
      <c r="I506" s="51">
        <f>I504-I505</f>
        <v>1920.27027027027</v>
      </c>
      <c r="J506" s="70">
        <f>J504-J505</f>
        <v>211.22972972972971</v>
      </c>
    </row>
    <row r="507" spans="1:10" s="49" customFormat="1" ht="12.75" x14ac:dyDescent="0.25">
      <c r="A507" s="66"/>
      <c r="B507" s="327"/>
      <c r="C507" s="327"/>
      <c r="D507" s="338"/>
      <c r="E507" s="338"/>
      <c r="F507" s="50"/>
      <c r="G507" s="51"/>
      <c r="H507" s="52">
        <f>G506+H506</f>
        <v>1023120</v>
      </c>
      <c r="I507" s="52"/>
      <c r="J507" s="68"/>
    </row>
    <row r="508" spans="1:10" s="49" customFormat="1" ht="12.75" x14ac:dyDescent="0.25">
      <c r="A508" s="66"/>
      <c r="B508" s="331"/>
      <c r="C508" s="327"/>
      <c r="D508" s="338"/>
      <c r="E508" s="338"/>
      <c r="F508" s="50"/>
      <c r="G508" s="51"/>
      <c r="H508" s="52"/>
      <c r="I508" s="52"/>
      <c r="J508" s="68"/>
    </row>
    <row r="509" spans="1:10" s="49" customFormat="1" ht="12.75" x14ac:dyDescent="0.25">
      <c r="A509" s="66">
        <v>5</v>
      </c>
      <c r="B509" s="329" t="s">
        <v>20</v>
      </c>
      <c r="C509" s="329" t="s">
        <v>21</v>
      </c>
      <c r="D509" s="336" t="s">
        <v>22</v>
      </c>
      <c r="E509" s="336" t="s">
        <v>23</v>
      </c>
      <c r="F509" s="53"/>
      <c r="G509" s="54" t="s">
        <v>24</v>
      </c>
      <c r="H509" s="55" t="s">
        <v>25</v>
      </c>
      <c r="I509" s="55" t="s">
        <v>26</v>
      </c>
      <c r="J509" s="67"/>
    </row>
    <row r="510" spans="1:10" s="49" customFormat="1" ht="12.75" x14ac:dyDescent="0.25">
      <c r="A510" s="66"/>
      <c r="B510" s="52">
        <f>Invoice!B2636</f>
        <v>10</v>
      </c>
      <c r="C510" s="333" t="str">
        <f>Invoice!E2636</f>
        <v>CORRECTION TAPE KENKO CT-634N (8M x 5MM)</v>
      </c>
      <c r="D510" s="56">
        <f>Invoice!H2636</f>
        <v>54000</v>
      </c>
      <c r="E510" s="338">
        <f>D510*B510</f>
        <v>540000</v>
      </c>
      <c r="F510" s="50"/>
      <c r="G510" s="51">
        <f>E510/1.11</f>
        <v>486486.48648648645</v>
      </c>
      <c r="H510" s="52">
        <f>G510*11%</f>
        <v>53513.513513513513</v>
      </c>
      <c r="I510" s="52">
        <f>G510/B510</f>
        <v>48648.648648648646</v>
      </c>
      <c r="J510" s="68">
        <f>H510/B510</f>
        <v>5351.3513513513517</v>
      </c>
    </row>
    <row r="511" spans="1:10" s="49" customFormat="1" x14ac:dyDescent="0.25">
      <c r="A511" s="66"/>
      <c r="B511" s="52"/>
      <c r="D511" s="56"/>
      <c r="E511" s="338">
        <f>(E510*Invoice!I2636)+((E510-(E510*Invoice!I2636))*Invoice!J2636)</f>
        <v>70200</v>
      </c>
      <c r="F511" s="50"/>
      <c r="G511" s="57">
        <f>E511/1.11</f>
        <v>63243.24324324324</v>
      </c>
      <c r="H511" s="58">
        <f>G511*11%</f>
        <v>6956.7567567567567</v>
      </c>
      <c r="I511" s="58">
        <f>G511/B510</f>
        <v>6324.3243243243242</v>
      </c>
      <c r="J511" s="69">
        <f>H511/B510</f>
        <v>695.67567567567562</v>
      </c>
    </row>
    <row r="512" spans="1:10" s="49" customFormat="1" ht="12.75" x14ac:dyDescent="0.25">
      <c r="A512" s="66"/>
      <c r="B512" s="52"/>
      <c r="D512" s="56"/>
      <c r="E512" s="338">
        <f>E510-E511</f>
        <v>469800</v>
      </c>
      <c r="F512" s="50"/>
      <c r="G512" s="51">
        <f>G510-G511</f>
        <v>423243.2432432432</v>
      </c>
      <c r="H512" s="51">
        <f>H510-H511</f>
        <v>46556.75675675676</v>
      </c>
      <c r="I512" s="51">
        <f>I510-I511</f>
        <v>42324.32432432432</v>
      </c>
      <c r="J512" s="70">
        <f>J510-J511</f>
        <v>4655.6756756756758</v>
      </c>
    </row>
    <row r="513" spans="1:10" s="49" customFormat="1" ht="12.75" x14ac:dyDescent="0.25">
      <c r="A513" s="66"/>
      <c r="B513" s="52"/>
      <c r="C513" s="333"/>
      <c r="D513" s="56"/>
      <c r="E513" s="338"/>
      <c r="F513" s="50"/>
      <c r="G513" s="51"/>
      <c r="H513" s="52">
        <f>G512+H512</f>
        <v>469799.99999999994</v>
      </c>
      <c r="I513" s="52"/>
      <c r="J513" s="68"/>
    </row>
    <row r="514" spans="1:10" s="49" customFormat="1" ht="12.75" x14ac:dyDescent="0.25">
      <c r="A514" s="66"/>
      <c r="B514" s="52"/>
      <c r="C514" s="333"/>
      <c r="D514" s="56"/>
      <c r="E514" s="338"/>
      <c r="F514" s="50"/>
      <c r="G514" s="51"/>
      <c r="H514" s="52"/>
      <c r="I514" s="52"/>
      <c r="J514" s="68"/>
    </row>
    <row r="515" spans="1:10" s="49" customFormat="1" ht="12.75" x14ac:dyDescent="0.25">
      <c r="A515" s="66">
        <v>6</v>
      </c>
      <c r="B515" s="329" t="s">
        <v>20</v>
      </c>
      <c r="C515" s="329" t="s">
        <v>21</v>
      </c>
      <c r="D515" s="336" t="s">
        <v>22</v>
      </c>
      <c r="E515" s="336" t="s">
        <v>23</v>
      </c>
      <c r="F515" s="53"/>
      <c r="G515" s="54" t="s">
        <v>24</v>
      </c>
      <c r="H515" s="55" t="s">
        <v>25</v>
      </c>
      <c r="I515" s="55" t="s">
        <v>26</v>
      </c>
      <c r="J515" s="67"/>
    </row>
    <row r="516" spans="1:10" s="49" customFormat="1" ht="12.75" x14ac:dyDescent="0.25">
      <c r="A516" s="66"/>
      <c r="B516" s="52">
        <f>Invoice!B2637</f>
        <v>10</v>
      </c>
      <c r="C516" s="333" t="str">
        <f>Invoice!E2637</f>
        <v>CORRECTION TAPE KENKO CT-802N (8M x 5MM)</v>
      </c>
      <c r="D516" s="56">
        <f>Invoice!H2637</f>
        <v>51000</v>
      </c>
      <c r="E516" s="338">
        <f>D516*B516</f>
        <v>510000</v>
      </c>
      <c r="F516" s="50"/>
      <c r="G516" s="51">
        <f>E516/1.11</f>
        <v>459459.45945945941</v>
      </c>
      <c r="H516" s="52">
        <f>G516*11%</f>
        <v>50540.540540540533</v>
      </c>
      <c r="I516" s="52">
        <f>G516/B516</f>
        <v>45945.945945945939</v>
      </c>
      <c r="J516" s="68">
        <f>H516/B516</f>
        <v>5054.0540540540533</v>
      </c>
    </row>
    <row r="517" spans="1:10" s="49" customFormat="1" x14ac:dyDescent="0.25">
      <c r="A517" s="66"/>
      <c r="B517" s="327"/>
      <c r="C517" s="327"/>
      <c r="D517" s="338"/>
      <c r="E517" s="338">
        <f>(E516*Invoice!I2637)+((E516-(E516*Invoice!I2637))*Invoice!J2637)</f>
        <v>66300</v>
      </c>
      <c r="F517" s="50"/>
      <c r="G517" s="57">
        <f>E517/1.11</f>
        <v>59729.729729729726</v>
      </c>
      <c r="H517" s="58">
        <f>G517*11%</f>
        <v>6570.27027027027</v>
      </c>
      <c r="I517" s="58">
        <f>G517/B516</f>
        <v>5972.9729729729725</v>
      </c>
      <c r="J517" s="69">
        <f>H517/B516</f>
        <v>657.02702702702697</v>
      </c>
    </row>
    <row r="518" spans="1:10" s="49" customFormat="1" ht="12.75" x14ac:dyDescent="0.25">
      <c r="A518" s="66"/>
      <c r="B518" s="327"/>
      <c r="C518" s="327"/>
      <c r="D518" s="338" t="s">
        <v>23</v>
      </c>
      <c r="E518" s="338">
        <f>E516-E517</f>
        <v>443700</v>
      </c>
      <c r="F518" s="50"/>
      <c r="G518" s="51">
        <f>G516-G517</f>
        <v>399729.7297297297</v>
      </c>
      <c r="H518" s="51">
        <f>H516-H517</f>
        <v>43970.270270270266</v>
      </c>
      <c r="I518" s="51">
        <f>I516-I517</f>
        <v>39972.972972972966</v>
      </c>
      <c r="J518" s="70">
        <f>J516-J517</f>
        <v>4397.0270270270266</v>
      </c>
    </row>
    <row r="519" spans="1:10" s="49" customFormat="1" ht="12.75" x14ac:dyDescent="0.25">
      <c r="A519" s="66"/>
      <c r="B519" s="327"/>
      <c r="C519" s="327"/>
      <c r="D519" s="338"/>
      <c r="E519" s="338"/>
      <c r="F519" s="50"/>
      <c r="G519" s="51"/>
      <c r="H519" s="52">
        <f>G518+H518</f>
        <v>443700</v>
      </c>
      <c r="I519" s="52"/>
      <c r="J519" s="68"/>
    </row>
    <row r="520" spans="1:10" s="49" customFormat="1" ht="12.75" x14ac:dyDescent="0.25">
      <c r="A520" s="66"/>
      <c r="B520" s="331"/>
      <c r="C520" s="327"/>
      <c r="D520" s="338"/>
      <c r="E520" s="338"/>
      <c r="F520" s="50"/>
      <c r="G520" s="51"/>
      <c r="H520" s="52"/>
      <c r="I520" s="52"/>
      <c r="J520" s="68"/>
    </row>
    <row r="521" spans="1:10" s="49" customFormat="1" ht="12.75" x14ac:dyDescent="0.25">
      <c r="A521" s="66">
        <v>7</v>
      </c>
      <c r="B521" s="329" t="s">
        <v>20</v>
      </c>
      <c r="C521" s="329" t="s">
        <v>21</v>
      </c>
      <c r="D521" s="336" t="s">
        <v>22</v>
      </c>
      <c r="E521" s="336" t="s">
        <v>23</v>
      </c>
      <c r="F521" s="53"/>
      <c r="G521" s="54" t="s">
        <v>24</v>
      </c>
      <c r="H521" s="55" t="s">
        <v>25</v>
      </c>
      <c r="I521" s="55" t="s">
        <v>26</v>
      </c>
      <c r="J521" s="67"/>
    </row>
    <row r="522" spans="1:10" s="49" customFormat="1" ht="12.75" x14ac:dyDescent="0.25">
      <c r="A522" s="66"/>
      <c r="B522" s="52">
        <f>Invoice!B2638</f>
        <v>10</v>
      </c>
      <c r="C522" s="333" t="str">
        <f>Invoice!E2638</f>
        <v>CORRECTION TAPE KENKO CT-902P (12M x 5MM) TRANSPARAN</v>
      </c>
      <c r="D522" s="56">
        <f>Invoice!H2638</f>
        <v>60000</v>
      </c>
      <c r="E522" s="338">
        <f>D522*B522</f>
        <v>600000</v>
      </c>
      <c r="F522" s="50"/>
      <c r="G522" s="51">
        <f>E522/1.11</f>
        <v>540540.54054054047</v>
      </c>
      <c r="H522" s="52">
        <f>G522*11%</f>
        <v>59459.459459459453</v>
      </c>
      <c r="I522" s="52">
        <f>G522/B522</f>
        <v>54054.054054054046</v>
      </c>
      <c r="J522" s="68">
        <f>H522/B522</f>
        <v>5945.9459459459449</v>
      </c>
    </row>
    <row r="523" spans="1:10" s="49" customFormat="1" x14ac:dyDescent="0.25">
      <c r="A523" s="66"/>
      <c r="B523" s="327"/>
      <c r="C523" s="327"/>
      <c r="D523" s="338"/>
      <c r="E523" s="338">
        <f>(E522*Invoice!I2638)+((E522-(E522*Invoice!I2638))*Invoice!J2638)</f>
        <v>78000</v>
      </c>
      <c r="F523" s="50"/>
      <c r="G523" s="57">
        <f>E523/1.11</f>
        <v>70270.270270270266</v>
      </c>
      <c r="H523" s="58">
        <f>G523*11%</f>
        <v>7729.7297297297291</v>
      </c>
      <c r="I523" s="58">
        <f>G523/B522</f>
        <v>7027.0270270270266</v>
      </c>
      <c r="J523" s="69">
        <f>H523/B522</f>
        <v>772.97297297297291</v>
      </c>
    </row>
    <row r="524" spans="1:10" s="49" customFormat="1" ht="12.75" x14ac:dyDescent="0.25">
      <c r="A524" s="66"/>
      <c r="B524" s="327"/>
      <c r="C524" s="327"/>
      <c r="D524" s="338" t="s">
        <v>23</v>
      </c>
      <c r="E524" s="338">
        <f>E522-E523</f>
        <v>522000</v>
      </c>
      <c r="F524" s="50"/>
      <c r="G524" s="51">
        <f>G522-G523</f>
        <v>470270.27027027018</v>
      </c>
      <c r="H524" s="51">
        <f>H522-H523</f>
        <v>51729.729729729726</v>
      </c>
      <c r="I524" s="51">
        <f>I522-I523</f>
        <v>47027.027027027019</v>
      </c>
      <c r="J524" s="70">
        <f>J522-J523</f>
        <v>5172.9729729729715</v>
      </c>
    </row>
    <row r="525" spans="1:10" s="49" customFormat="1" ht="12.75" x14ac:dyDescent="0.25">
      <c r="A525" s="66"/>
      <c r="B525" s="327"/>
      <c r="C525" s="327"/>
      <c r="D525" s="338"/>
      <c r="E525" s="338"/>
      <c r="F525" s="50"/>
      <c r="G525" s="51"/>
      <c r="H525" s="52">
        <f>G524+H524</f>
        <v>521999.99999999988</v>
      </c>
      <c r="I525" s="52"/>
      <c r="J525" s="68"/>
    </row>
    <row r="526" spans="1:10" s="49" customFormat="1" ht="12.75" x14ac:dyDescent="0.25">
      <c r="A526" s="66"/>
      <c r="B526" s="331"/>
      <c r="C526" s="327"/>
      <c r="D526" s="338"/>
      <c r="E526" s="338"/>
      <c r="F526" s="50"/>
      <c r="G526" s="51"/>
      <c r="H526" s="52"/>
      <c r="I526" s="52"/>
      <c r="J526" s="68"/>
    </row>
    <row r="527" spans="1:10" s="49" customFormat="1" ht="12.75" x14ac:dyDescent="0.25">
      <c r="A527" s="66"/>
      <c r="B527" s="331"/>
      <c r="C527" s="327"/>
      <c r="D527" s="338"/>
      <c r="E527" s="338"/>
      <c r="F527" s="50"/>
      <c r="G527" s="51">
        <f>G488+G494+G500+G506+G512+G518+G524</f>
        <v>7999297.297297297</v>
      </c>
      <c r="H527" s="52">
        <f>H488+H494+H500+H506+H512+H518+H524</f>
        <v>879922.70270270272</v>
      </c>
      <c r="I527" s="52"/>
      <c r="J527" s="68">
        <f>H489+H495+H501+H507+H513+H519+H525</f>
        <v>8879220</v>
      </c>
    </row>
    <row r="528" spans="1:10" s="49" customFormat="1" ht="12.75" x14ac:dyDescent="0.25">
      <c r="A528" s="341"/>
      <c r="B528" s="342"/>
      <c r="C528" s="343"/>
      <c r="D528" s="344"/>
      <c r="E528" s="344"/>
      <c r="F528" s="345"/>
      <c r="G528" s="346"/>
      <c r="H528" s="347"/>
      <c r="I528" s="347"/>
      <c r="J528" s="347"/>
    </row>
    <row r="529" spans="1:10" s="49" customFormat="1" ht="12.75" x14ac:dyDescent="0.25">
      <c r="A529" s="348" t="s">
        <v>1</v>
      </c>
      <c r="B529" s="349">
        <f>Invoice!E2738</f>
        <v>22090025</v>
      </c>
      <c r="C529" s="327"/>
      <c r="D529" s="338"/>
      <c r="E529" s="338"/>
      <c r="F529" s="50"/>
      <c r="G529" s="51"/>
      <c r="H529" s="52"/>
      <c r="I529" s="52"/>
      <c r="J529" s="68"/>
    </row>
    <row r="530" spans="1:10" s="49" customFormat="1" ht="12.75" x14ac:dyDescent="0.25">
      <c r="A530" s="66">
        <v>1</v>
      </c>
      <c r="B530" s="329" t="s">
        <v>20</v>
      </c>
      <c r="C530" s="329" t="s">
        <v>21</v>
      </c>
      <c r="D530" s="336" t="s">
        <v>22</v>
      </c>
      <c r="E530" s="336" t="s">
        <v>23</v>
      </c>
      <c r="F530" s="53"/>
      <c r="G530" s="54" t="s">
        <v>24</v>
      </c>
      <c r="H530" s="55" t="s">
        <v>25</v>
      </c>
      <c r="I530" s="55" t="s">
        <v>26</v>
      </c>
      <c r="J530" s="67"/>
    </row>
    <row r="531" spans="1:10" s="49" customFormat="1" ht="12.75" x14ac:dyDescent="0.25">
      <c r="A531" s="66"/>
      <c r="B531" s="52">
        <f>Invoice!B2746</f>
        <v>60</v>
      </c>
      <c r="C531" s="333" t="str">
        <f>Invoice!E2746</f>
        <v>STAPLER KENKO HD-10</v>
      </c>
      <c r="D531" s="56">
        <f>Invoice!H2746</f>
        <v>87000</v>
      </c>
      <c r="E531" s="338">
        <f>D531*B531</f>
        <v>5220000</v>
      </c>
      <c r="F531" s="50"/>
      <c r="G531" s="51">
        <f>E531/1.11</f>
        <v>4702702.702702702</v>
      </c>
      <c r="H531" s="52">
        <f>G531*11%</f>
        <v>517297.29729729722</v>
      </c>
      <c r="I531" s="52">
        <f>G531/B531</f>
        <v>78378.378378378373</v>
      </c>
      <c r="J531" s="68">
        <f>H531/B531</f>
        <v>8621.6216216216199</v>
      </c>
    </row>
    <row r="532" spans="1:10" s="49" customFormat="1" x14ac:dyDescent="0.25">
      <c r="A532" s="66"/>
      <c r="B532" s="327"/>
      <c r="C532" s="327"/>
      <c r="D532" s="338"/>
      <c r="E532" s="338">
        <f>(E531*Invoice!I2746)+((E531-(E531*Invoice!I2746))*Invoice!J2746)</f>
        <v>704700</v>
      </c>
      <c r="F532" s="50"/>
      <c r="G532" s="57">
        <f>E532/1.11</f>
        <v>634864.86486486485</v>
      </c>
      <c r="H532" s="58">
        <f>G532*11%</f>
        <v>69835.135135135133</v>
      </c>
      <c r="I532" s="58">
        <f>G532/B531</f>
        <v>10581.081081081082</v>
      </c>
      <c r="J532" s="69">
        <f>H532/B531</f>
        <v>1163.918918918919</v>
      </c>
    </row>
    <row r="533" spans="1:10" s="49" customFormat="1" ht="12.75" x14ac:dyDescent="0.25">
      <c r="A533" s="66"/>
      <c r="B533" s="327"/>
      <c r="C533" s="327"/>
      <c r="D533" s="338" t="s">
        <v>23</v>
      </c>
      <c r="E533" s="338">
        <f>E531-E532</f>
        <v>4515300</v>
      </c>
      <c r="F533" s="50"/>
      <c r="G533" s="51">
        <f>G531-G532</f>
        <v>4067837.8378378372</v>
      </c>
      <c r="H533" s="51">
        <f>H531-H532</f>
        <v>447462.16216216207</v>
      </c>
      <c r="I533" s="51">
        <f>I531-I532</f>
        <v>67797.297297297293</v>
      </c>
      <c r="J533" s="70">
        <f>J531-J532</f>
        <v>7457.7027027027007</v>
      </c>
    </row>
    <row r="534" spans="1:10" s="49" customFormat="1" ht="12.75" x14ac:dyDescent="0.25">
      <c r="A534" s="66"/>
      <c r="B534" s="327"/>
      <c r="C534" s="327"/>
      <c r="D534" s="338"/>
      <c r="E534" s="338"/>
      <c r="F534" s="50"/>
      <c r="G534" s="51"/>
      <c r="H534" s="52">
        <f>G533+H533</f>
        <v>4515299.9999999991</v>
      </c>
      <c r="I534" s="52"/>
      <c r="J534" s="68"/>
    </row>
    <row r="535" spans="1:10" s="49" customFormat="1" ht="12.75" x14ac:dyDescent="0.25">
      <c r="A535" s="66"/>
      <c r="B535" s="331"/>
      <c r="C535" s="327"/>
      <c r="D535" s="338"/>
      <c r="E535" s="338"/>
      <c r="F535" s="50"/>
      <c r="G535" s="51"/>
      <c r="H535" s="52"/>
      <c r="I535" s="52"/>
      <c r="J535" s="68"/>
    </row>
    <row r="536" spans="1:10" s="49" customFormat="1" ht="12.75" x14ac:dyDescent="0.25">
      <c r="A536" s="66"/>
      <c r="B536" s="331"/>
      <c r="C536" s="327"/>
      <c r="D536" s="338"/>
      <c r="E536" s="338"/>
      <c r="F536" s="50"/>
      <c r="G536" s="51">
        <f>G533</f>
        <v>4067837.8378378372</v>
      </c>
      <c r="H536" s="52">
        <f>H533</f>
        <v>447462.16216216207</v>
      </c>
      <c r="I536" s="52"/>
      <c r="J536" s="68">
        <f>H534</f>
        <v>4515299.9999999991</v>
      </c>
    </row>
    <row r="537" spans="1:10" s="49" customFormat="1" ht="12.75" x14ac:dyDescent="0.25">
      <c r="A537" s="341"/>
      <c r="B537" s="342"/>
      <c r="C537" s="343"/>
      <c r="D537" s="344"/>
      <c r="E537" s="344"/>
      <c r="F537" s="345"/>
      <c r="G537" s="346"/>
      <c r="H537" s="347"/>
      <c r="I537" s="347"/>
      <c r="J537" s="347"/>
    </row>
    <row r="538" spans="1:10" s="49" customFormat="1" ht="12.75" x14ac:dyDescent="0.25">
      <c r="A538" s="348" t="s">
        <v>1</v>
      </c>
      <c r="B538" s="349">
        <f>Invoice!E2852</f>
        <v>22090026</v>
      </c>
      <c r="C538" s="327"/>
      <c r="D538" s="338"/>
      <c r="E538" s="338"/>
      <c r="F538" s="50"/>
      <c r="G538" s="51"/>
      <c r="H538" s="52"/>
      <c r="I538" s="52"/>
      <c r="J538" s="68"/>
    </row>
    <row r="539" spans="1:10" s="49" customFormat="1" ht="12.75" x14ac:dyDescent="0.25">
      <c r="A539" s="66">
        <v>1</v>
      </c>
      <c r="B539" s="329" t="s">
        <v>20</v>
      </c>
      <c r="C539" s="329" t="s">
        <v>21</v>
      </c>
      <c r="D539" s="336" t="s">
        <v>22</v>
      </c>
      <c r="E539" s="336" t="s">
        <v>23</v>
      </c>
      <c r="F539" s="53"/>
      <c r="G539" s="54" t="s">
        <v>24</v>
      </c>
      <c r="H539" s="55" t="s">
        <v>25</v>
      </c>
      <c r="I539" s="55" t="s">
        <v>26</v>
      </c>
      <c r="J539" s="67"/>
    </row>
    <row r="540" spans="1:10" s="49" customFormat="1" ht="12.75" x14ac:dyDescent="0.25">
      <c r="A540" s="66"/>
      <c r="B540" s="52">
        <f>Invoice!B2860</f>
        <v>100</v>
      </c>
      <c r="C540" s="333" t="str">
        <f>Invoice!E2860</f>
        <v>STAPLER JOYKO HD-10</v>
      </c>
      <c r="D540" s="56">
        <f>Invoice!H2860</f>
        <v>85200</v>
      </c>
      <c r="E540" s="338">
        <f>D540*B540</f>
        <v>8520000</v>
      </c>
      <c r="F540" s="50"/>
      <c r="G540" s="51">
        <f>E540/1.11</f>
        <v>7675675.6756756753</v>
      </c>
      <c r="H540" s="52">
        <f>G540*11%</f>
        <v>844324.32432432426</v>
      </c>
      <c r="I540" s="52">
        <f>G540/B540</f>
        <v>76756.756756756746</v>
      </c>
      <c r="J540" s="68">
        <f>H540/B540</f>
        <v>8443.2432432432433</v>
      </c>
    </row>
    <row r="541" spans="1:10" s="49" customFormat="1" x14ac:dyDescent="0.25">
      <c r="A541" s="66"/>
      <c r="B541" s="52"/>
      <c r="D541" s="56"/>
      <c r="E541" s="338">
        <f>(E540*Invoice!I2860)+((E540-(E540*Invoice!I2860))*Invoice!J2860)</f>
        <v>1065000</v>
      </c>
      <c r="F541" s="50"/>
      <c r="G541" s="57">
        <f>E541/1.11</f>
        <v>959459.45945945941</v>
      </c>
      <c r="H541" s="58">
        <f>G541*11%</f>
        <v>105540.54054054053</v>
      </c>
      <c r="I541" s="58">
        <f>G541/B540</f>
        <v>9594.5945945945932</v>
      </c>
      <c r="J541" s="69">
        <f>H541/B540</f>
        <v>1055.4054054054054</v>
      </c>
    </row>
    <row r="542" spans="1:10" s="49" customFormat="1" ht="12.75" x14ac:dyDescent="0.25">
      <c r="A542" s="66"/>
      <c r="B542" s="52"/>
      <c r="D542" s="338" t="s">
        <v>23</v>
      </c>
      <c r="E542" s="338">
        <f>E540-E541</f>
        <v>7455000</v>
      </c>
      <c r="F542" s="50"/>
      <c r="G542" s="51">
        <f>G540-G541</f>
        <v>6716216.2162162159</v>
      </c>
      <c r="H542" s="51">
        <f>H540-H541</f>
        <v>738783.78378378367</v>
      </c>
      <c r="I542" s="51">
        <f>I540-I541</f>
        <v>67162.16216216216</v>
      </c>
      <c r="J542" s="70">
        <f>J540-J541</f>
        <v>7387.8378378378384</v>
      </c>
    </row>
    <row r="543" spans="1:10" s="49" customFormat="1" ht="12.75" x14ac:dyDescent="0.25">
      <c r="A543" s="66"/>
      <c r="B543" s="52"/>
      <c r="C543" s="333"/>
      <c r="D543" s="56"/>
      <c r="E543" s="338"/>
      <c r="F543" s="50"/>
      <c r="G543" s="51"/>
      <c r="H543" s="52">
        <f>G542+H542</f>
        <v>7455000</v>
      </c>
      <c r="I543" s="52"/>
      <c r="J543" s="68"/>
    </row>
    <row r="544" spans="1:10" s="49" customFormat="1" ht="12.75" x14ac:dyDescent="0.25">
      <c r="A544" s="66"/>
      <c r="B544" s="52"/>
      <c r="C544" s="333"/>
      <c r="D544" s="56"/>
      <c r="E544" s="338"/>
      <c r="F544" s="50"/>
      <c r="G544" s="51"/>
      <c r="H544" s="52"/>
      <c r="I544" s="52"/>
      <c r="J544" s="68"/>
    </row>
    <row r="545" spans="1:10" s="49" customFormat="1" ht="12.75" x14ac:dyDescent="0.25">
      <c r="A545" s="66">
        <v>2</v>
      </c>
      <c r="B545" s="329" t="s">
        <v>20</v>
      </c>
      <c r="C545" s="329" t="s">
        <v>21</v>
      </c>
      <c r="D545" s="336" t="s">
        <v>22</v>
      </c>
      <c r="E545" s="336" t="s">
        <v>23</v>
      </c>
      <c r="F545" s="53"/>
      <c r="G545" s="54" t="s">
        <v>24</v>
      </c>
      <c r="H545" s="55" t="s">
        <v>25</v>
      </c>
      <c r="I545" s="55" t="s">
        <v>26</v>
      </c>
      <c r="J545" s="67"/>
    </row>
    <row r="546" spans="1:10" s="49" customFormat="1" ht="12.75" x14ac:dyDescent="0.25">
      <c r="A546" s="66"/>
      <c r="B546" s="52">
        <f>Invoice!B2861</f>
        <v>6</v>
      </c>
      <c r="C546" s="333" t="str">
        <f>Invoice!E2861</f>
        <v>STAPLER HEAVY DUTY JOYKO HD-12N/24</v>
      </c>
      <c r="D546" s="56">
        <f>Invoice!H2861</f>
        <v>187000</v>
      </c>
      <c r="E546" s="338">
        <f>D546*B546</f>
        <v>1122000</v>
      </c>
      <c r="F546" s="50"/>
      <c r="G546" s="51">
        <f>E546/1.11</f>
        <v>1010810.8108108108</v>
      </c>
      <c r="H546" s="52">
        <f>G546*11%</f>
        <v>111189.18918918919</v>
      </c>
      <c r="I546" s="52">
        <f>G546/B546</f>
        <v>168468.46846846846</v>
      </c>
      <c r="J546" s="68">
        <f>H546/B546</f>
        <v>18531.531531531531</v>
      </c>
    </row>
    <row r="547" spans="1:10" s="49" customFormat="1" x14ac:dyDescent="0.25">
      <c r="A547" s="66"/>
      <c r="B547" s="327"/>
      <c r="C547" s="327"/>
      <c r="D547" s="338"/>
      <c r="E547" s="338">
        <f>(E546*Invoice!I2861)+((E546-(E546*Invoice!I2861))*Invoice!J2861)</f>
        <v>140250</v>
      </c>
      <c r="F547" s="50"/>
      <c r="G547" s="57">
        <f>E547/1.11</f>
        <v>126351.35135135135</v>
      </c>
      <c r="H547" s="58">
        <f>G547*11%</f>
        <v>13898.648648648648</v>
      </c>
      <c r="I547" s="58">
        <f>G547/B546</f>
        <v>21058.558558558558</v>
      </c>
      <c r="J547" s="69">
        <f>H547/B546</f>
        <v>2316.4414414414414</v>
      </c>
    </row>
    <row r="548" spans="1:10" s="49" customFormat="1" ht="12.75" x14ac:dyDescent="0.25">
      <c r="A548" s="66"/>
      <c r="B548" s="327"/>
      <c r="C548" s="327"/>
      <c r="D548" s="338" t="s">
        <v>23</v>
      </c>
      <c r="E548" s="338">
        <f>E546-E547</f>
        <v>981750</v>
      </c>
      <c r="F548" s="50"/>
      <c r="G548" s="51">
        <f>G546-G547</f>
        <v>884459.45945945941</v>
      </c>
      <c r="H548" s="51">
        <f>H546-H547</f>
        <v>97290.540540540533</v>
      </c>
      <c r="I548" s="51">
        <f>I546-I547</f>
        <v>147409.90990990991</v>
      </c>
      <c r="J548" s="70">
        <f>J546-J547</f>
        <v>16215.090090090089</v>
      </c>
    </row>
    <row r="549" spans="1:10" s="49" customFormat="1" ht="12.75" x14ac:dyDescent="0.25">
      <c r="A549" s="66"/>
      <c r="B549" s="327"/>
      <c r="C549" s="327"/>
      <c r="D549" s="338"/>
      <c r="E549" s="338"/>
      <c r="F549" s="50"/>
      <c r="G549" s="51"/>
      <c r="H549" s="52">
        <f>G548+H548</f>
        <v>981750</v>
      </c>
      <c r="I549" s="52"/>
      <c r="J549" s="68"/>
    </row>
    <row r="550" spans="1:10" s="49" customFormat="1" ht="12.75" x14ac:dyDescent="0.25">
      <c r="A550" s="66"/>
      <c r="B550" s="331"/>
      <c r="C550" s="327"/>
      <c r="D550" s="338"/>
      <c r="E550" s="338"/>
      <c r="F550" s="50"/>
      <c r="G550" s="51"/>
      <c r="H550" s="52"/>
      <c r="I550" s="52"/>
      <c r="J550" s="68"/>
    </row>
    <row r="551" spans="1:10" s="49" customFormat="1" ht="12.75" x14ac:dyDescent="0.25">
      <c r="A551" s="66">
        <v>3</v>
      </c>
      <c r="B551" s="329" t="s">
        <v>20</v>
      </c>
      <c r="C551" s="329" t="s">
        <v>21</v>
      </c>
      <c r="D551" s="336" t="s">
        <v>22</v>
      </c>
      <c r="E551" s="336" t="s">
        <v>23</v>
      </c>
      <c r="F551" s="53"/>
      <c r="G551" s="54" t="s">
        <v>24</v>
      </c>
      <c r="H551" s="55" t="s">
        <v>25</v>
      </c>
      <c r="I551" s="55" t="s">
        <v>26</v>
      </c>
      <c r="J551" s="67"/>
    </row>
    <row r="552" spans="1:10" s="49" customFormat="1" ht="12.75" x14ac:dyDescent="0.25">
      <c r="A552" s="66"/>
      <c r="B552" s="52">
        <f>Invoice!B2862</f>
        <v>60</v>
      </c>
      <c r="C552" s="333" t="str">
        <f>Invoice!E2862</f>
        <v>CORRECTION TAPE JOYKO CT-522</v>
      </c>
      <c r="D552" s="56">
        <f>Invoice!H2862</f>
        <v>57600</v>
      </c>
      <c r="E552" s="338">
        <f>D552*B552</f>
        <v>3456000</v>
      </c>
      <c r="F552" s="50"/>
      <c r="G552" s="51">
        <f>E552/1.11</f>
        <v>3113513.5135135134</v>
      </c>
      <c r="H552" s="52">
        <f>G552*11%</f>
        <v>342486.48648648645</v>
      </c>
      <c r="I552" s="52">
        <f>G552/B552</f>
        <v>51891.891891891886</v>
      </c>
      <c r="J552" s="68">
        <f>H552/B552</f>
        <v>5708.1081081081074</v>
      </c>
    </row>
    <row r="553" spans="1:10" s="49" customFormat="1" x14ac:dyDescent="0.25">
      <c r="A553" s="66"/>
      <c r="B553" s="327"/>
      <c r="C553" s="327"/>
      <c r="D553" s="338"/>
      <c r="E553" s="338">
        <f>(E552*Invoice!I2862)+((E552-(E552*Invoice!I2862))*Invoice!J2862)</f>
        <v>432000</v>
      </c>
      <c r="F553" s="50"/>
      <c r="G553" s="57">
        <f>E553/1.11</f>
        <v>389189.18918918917</v>
      </c>
      <c r="H553" s="58">
        <f>G553*11%</f>
        <v>42810.810810810806</v>
      </c>
      <c r="I553" s="58">
        <f>G553/B552</f>
        <v>6486.4864864864858</v>
      </c>
      <c r="J553" s="69">
        <f>H553/B552</f>
        <v>713.51351351351343</v>
      </c>
    </row>
    <row r="554" spans="1:10" s="49" customFormat="1" ht="12.75" x14ac:dyDescent="0.25">
      <c r="A554" s="66"/>
      <c r="B554" s="327"/>
      <c r="C554" s="327"/>
      <c r="D554" s="338" t="s">
        <v>23</v>
      </c>
      <c r="E554" s="338">
        <f>E552-E553</f>
        <v>3024000</v>
      </c>
      <c r="F554" s="50"/>
      <c r="G554" s="51">
        <f>G552-G553</f>
        <v>2724324.3243243243</v>
      </c>
      <c r="H554" s="51">
        <f>H552-H553</f>
        <v>299675.67567567562</v>
      </c>
      <c r="I554" s="51">
        <f>I552-I553</f>
        <v>45405.4054054054</v>
      </c>
      <c r="J554" s="70">
        <f>J552-J553</f>
        <v>4994.5945945945941</v>
      </c>
    </row>
    <row r="555" spans="1:10" s="49" customFormat="1" ht="12.75" x14ac:dyDescent="0.25">
      <c r="A555" s="66"/>
      <c r="B555" s="327"/>
      <c r="C555" s="327"/>
      <c r="D555" s="338"/>
      <c r="E555" s="338"/>
      <c r="F555" s="50"/>
      <c r="G555" s="51"/>
      <c r="H555" s="52">
        <f>G554+H554</f>
        <v>3024000</v>
      </c>
      <c r="I555" s="52"/>
      <c r="J555" s="68"/>
    </row>
    <row r="556" spans="1:10" s="49" customFormat="1" ht="12.75" x14ac:dyDescent="0.25">
      <c r="A556" s="66"/>
      <c r="B556" s="331"/>
      <c r="C556" s="327"/>
      <c r="D556" s="338"/>
      <c r="E556" s="338"/>
      <c r="F556" s="50"/>
      <c r="G556" s="51"/>
      <c r="H556" s="52"/>
      <c r="I556" s="52"/>
      <c r="J556" s="68"/>
    </row>
    <row r="557" spans="1:10" s="49" customFormat="1" ht="12.75" x14ac:dyDescent="0.25">
      <c r="A557" s="66"/>
      <c r="B557" s="331"/>
      <c r="C557" s="327"/>
      <c r="D557" s="338"/>
      <c r="E557" s="338"/>
      <c r="F557" s="50"/>
      <c r="G557" s="51">
        <f>G542+G548+G554</f>
        <v>10325000</v>
      </c>
      <c r="H557" s="52">
        <f>H542+H548+H554</f>
        <v>1135750</v>
      </c>
      <c r="I557" s="52"/>
      <c r="J557" s="68">
        <f>H543+H549+H555</f>
        <v>11460750</v>
      </c>
    </row>
    <row r="558" spans="1:10" s="49" customFormat="1" ht="12.75" x14ac:dyDescent="0.25">
      <c r="A558" s="341"/>
      <c r="B558" s="342"/>
      <c r="C558" s="343"/>
      <c r="D558" s="344"/>
      <c r="E558" s="344"/>
      <c r="F558" s="345"/>
      <c r="G558" s="346"/>
      <c r="H558" s="347"/>
      <c r="I558" s="347"/>
      <c r="J558" s="347"/>
    </row>
    <row r="559" spans="1:10" s="49" customFormat="1" ht="12.75" x14ac:dyDescent="0.25">
      <c r="A559" s="348" t="s">
        <v>1</v>
      </c>
      <c r="B559" s="349">
        <f>Invoice!E2966</f>
        <v>22090027</v>
      </c>
      <c r="C559" s="327"/>
      <c r="D559" s="338"/>
      <c r="E559" s="338"/>
      <c r="F559" s="50"/>
      <c r="G559" s="51"/>
      <c r="H559" s="52"/>
      <c r="I559" s="52"/>
      <c r="J559" s="68"/>
    </row>
    <row r="560" spans="1:10" s="49" customFormat="1" ht="12.75" x14ac:dyDescent="0.25">
      <c r="A560" s="66">
        <v>1</v>
      </c>
      <c r="B560" s="329" t="s">
        <v>20</v>
      </c>
      <c r="C560" s="329" t="s">
        <v>21</v>
      </c>
      <c r="D560" s="336" t="s">
        <v>22</v>
      </c>
      <c r="E560" s="336" t="s">
        <v>23</v>
      </c>
      <c r="F560" s="53"/>
      <c r="G560" s="54" t="s">
        <v>24</v>
      </c>
      <c r="H560" s="55" t="s">
        <v>25</v>
      </c>
      <c r="I560" s="55" t="s">
        <v>26</v>
      </c>
      <c r="J560" s="67"/>
    </row>
    <row r="561" spans="1:10" s="49" customFormat="1" ht="12.75" x14ac:dyDescent="0.25">
      <c r="A561" s="66"/>
      <c r="B561" s="52">
        <f>Invoice!B2974</f>
        <v>24</v>
      </c>
      <c r="C561" s="333" t="str">
        <f>Invoice!E2974</f>
        <v>GEL PEN KENKO K-1 HITAM</v>
      </c>
      <c r="D561" s="56">
        <f>Invoice!H2974</f>
        <v>39600</v>
      </c>
      <c r="E561" s="338">
        <f>D561*B561</f>
        <v>950400</v>
      </c>
      <c r="F561" s="50"/>
      <c r="G561" s="51">
        <f>E561/1.11</f>
        <v>856216.2162162161</v>
      </c>
      <c r="H561" s="52">
        <f>G561*11%</f>
        <v>94183.783783783772</v>
      </c>
      <c r="I561" s="52">
        <f>G561/B561</f>
        <v>35675.675675675673</v>
      </c>
      <c r="J561" s="68">
        <f>H561/B561</f>
        <v>3924.3243243243237</v>
      </c>
    </row>
    <row r="562" spans="1:10" s="49" customFormat="1" x14ac:dyDescent="0.25">
      <c r="A562" s="66"/>
      <c r="B562" s="52"/>
      <c r="D562" s="56"/>
      <c r="E562" s="338">
        <f>(E561*Invoice!I2974)+((E561-(E561*Invoice!I2974))*Invoice!J2974)</f>
        <v>95040</v>
      </c>
      <c r="F562" s="50"/>
      <c r="G562" s="57">
        <f>E562/1.11</f>
        <v>85621.621621621613</v>
      </c>
      <c r="H562" s="58">
        <f>G562*11%</f>
        <v>9418.3783783783783</v>
      </c>
      <c r="I562" s="58">
        <f>G562/B561</f>
        <v>3567.567567567567</v>
      </c>
      <c r="J562" s="69">
        <f>H562/B561</f>
        <v>392.43243243243245</v>
      </c>
    </row>
    <row r="563" spans="1:10" s="49" customFormat="1" ht="12.75" x14ac:dyDescent="0.25">
      <c r="A563" s="66"/>
      <c r="B563" s="327"/>
      <c r="C563" s="327"/>
      <c r="D563" s="338" t="s">
        <v>23</v>
      </c>
      <c r="E563" s="338">
        <f>E561-E562</f>
        <v>855360</v>
      </c>
      <c r="F563" s="50"/>
      <c r="G563" s="51">
        <f>G561-G562</f>
        <v>770594.59459459444</v>
      </c>
      <c r="H563" s="51">
        <f>H561-H562</f>
        <v>84765.4054054054</v>
      </c>
      <c r="I563" s="51">
        <f>I561-I562</f>
        <v>32108.108108108107</v>
      </c>
      <c r="J563" s="70">
        <f>J561-J562</f>
        <v>3531.8918918918912</v>
      </c>
    </row>
    <row r="564" spans="1:10" s="49" customFormat="1" ht="12.75" x14ac:dyDescent="0.25">
      <c r="A564" s="66"/>
      <c r="B564" s="327"/>
      <c r="C564" s="327"/>
      <c r="D564" s="338"/>
      <c r="E564" s="338"/>
      <c r="F564" s="50"/>
      <c r="G564" s="51"/>
      <c r="H564" s="52">
        <f>G563+H563</f>
        <v>855359.99999999988</v>
      </c>
      <c r="I564" s="52"/>
      <c r="J564" s="68"/>
    </row>
    <row r="565" spans="1:10" s="49" customFormat="1" ht="12.75" x14ac:dyDescent="0.25">
      <c r="A565" s="66"/>
      <c r="B565" s="331"/>
      <c r="C565" s="327"/>
      <c r="D565" s="338"/>
      <c r="E565" s="338"/>
      <c r="F565" s="50"/>
      <c r="G565" s="51"/>
      <c r="H565" s="52"/>
      <c r="I565" s="52"/>
      <c r="J565" s="68"/>
    </row>
    <row r="566" spans="1:10" s="49" customFormat="1" ht="12.75" x14ac:dyDescent="0.25">
      <c r="A566" s="66">
        <v>2</v>
      </c>
      <c r="B566" s="329" t="s">
        <v>20</v>
      </c>
      <c r="C566" s="329" t="s">
        <v>21</v>
      </c>
      <c r="D566" s="336" t="s">
        <v>22</v>
      </c>
      <c r="E566" s="336" t="s">
        <v>23</v>
      </c>
      <c r="F566" s="53"/>
      <c r="G566" s="54" t="s">
        <v>24</v>
      </c>
      <c r="H566" s="55" t="s">
        <v>25</v>
      </c>
      <c r="I566" s="55" t="s">
        <v>26</v>
      </c>
      <c r="J566" s="67"/>
    </row>
    <row r="567" spans="1:10" s="49" customFormat="1" ht="12.75" x14ac:dyDescent="0.25">
      <c r="A567" s="66"/>
      <c r="B567" s="52">
        <f>Invoice!B2975</f>
        <v>12</v>
      </c>
      <c r="C567" s="333" t="str">
        <f>Invoice!E2975</f>
        <v>ISI CUTTER 18 MM KENKO L-150 (BESAR)</v>
      </c>
      <c r="D567" s="56">
        <f>Invoice!H2975</f>
        <v>64800</v>
      </c>
      <c r="E567" s="338">
        <f>D567*B567</f>
        <v>777600</v>
      </c>
      <c r="F567" s="50"/>
      <c r="G567" s="51">
        <f>E567/1.11</f>
        <v>700540.54054054047</v>
      </c>
      <c r="H567" s="52">
        <f>G567*11%</f>
        <v>77059.459459459453</v>
      </c>
      <c r="I567" s="52">
        <f>G567/B567</f>
        <v>58378.378378378373</v>
      </c>
      <c r="J567" s="68">
        <f>H567/B567</f>
        <v>6421.6216216216208</v>
      </c>
    </row>
    <row r="568" spans="1:10" s="49" customFormat="1" x14ac:dyDescent="0.25">
      <c r="A568" s="66"/>
      <c r="B568" s="327"/>
      <c r="C568" s="327"/>
      <c r="D568" s="338"/>
      <c r="E568" s="338">
        <f>(E567*Invoice!I2975)+((E567-(E567*Invoice!I2975))*Invoice!J2975)</f>
        <v>77760</v>
      </c>
      <c r="F568" s="50"/>
      <c r="G568" s="57">
        <f>E568/1.11</f>
        <v>70054.054054054053</v>
      </c>
      <c r="H568" s="58">
        <f>G568*11%</f>
        <v>7705.9459459459458</v>
      </c>
      <c r="I568" s="58">
        <f>G568/B567</f>
        <v>5837.8378378378375</v>
      </c>
      <c r="J568" s="69">
        <f>H568/B567</f>
        <v>642.16216216216219</v>
      </c>
    </row>
    <row r="569" spans="1:10" s="49" customFormat="1" ht="12.75" x14ac:dyDescent="0.25">
      <c r="A569" s="66"/>
      <c r="B569" s="327"/>
      <c r="C569" s="327"/>
      <c r="D569" s="338" t="s">
        <v>23</v>
      </c>
      <c r="E569" s="338">
        <f>E567-E568</f>
        <v>699840</v>
      </c>
      <c r="F569" s="50"/>
      <c r="G569" s="51">
        <f>G567-G568</f>
        <v>630486.48648648639</v>
      </c>
      <c r="H569" s="51">
        <f>H567-H568</f>
        <v>69353.513513513506</v>
      </c>
      <c r="I569" s="51">
        <f>I567-I568</f>
        <v>52540.540540540533</v>
      </c>
      <c r="J569" s="70">
        <f>J567-J568</f>
        <v>5779.4594594594582</v>
      </c>
    </row>
    <row r="570" spans="1:10" s="49" customFormat="1" ht="12.75" x14ac:dyDescent="0.25">
      <c r="A570" s="66"/>
      <c r="B570" s="327"/>
      <c r="C570" s="327"/>
      <c r="D570" s="338"/>
      <c r="E570" s="338"/>
      <c r="F570" s="50"/>
      <c r="G570" s="51"/>
      <c r="H570" s="52">
        <f>G569+H569</f>
        <v>699839.99999999988</v>
      </c>
      <c r="I570" s="52"/>
      <c r="J570" s="68"/>
    </row>
    <row r="571" spans="1:10" s="49" customFormat="1" ht="12.75" x14ac:dyDescent="0.25">
      <c r="A571" s="66"/>
      <c r="B571" s="331"/>
      <c r="C571" s="327"/>
      <c r="D571" s="338"/>
      <c r="E571" s="338"/>
      <c r="F571" s="50"/>
      <c r="G571" s="51"/>
      <c r="H571" s="52"/>
      <c r="I571" s="52"/>
      <c r="J571" s="68"/>
    </row>
    <row r="572" spans="1:10" s="49" customFormat="1" ht="12.75" x14ac:dyDescent="0.25">
      <c r="A572" s="66"/>
      <c r="B572" s="331"/>
      <c r="C572" s="327"/>
      <c r="D572" s="338"/>
      <c r="E572" s="338"/>
      <c r="F572" s="50"/>
      <c r="G572" s="51">
        <f>G563+G569</f>
        <v>1401081.0810810807</v>
      </c>
      <c r="H572" s="52">
        <f>H563+H569</f>
        <v>154118.91891891891</v>
      </c>
      <c r="I572" s="52"/>
      <c r="J572" s="68">
        <f>H564+H570</f>
        <v>1555199.9999999998</v>
      </c>
    </row>
    <row r="573" spans="1:10" s="49" customFormat="1" ht="12.75" x14ac:dyDescent="0.25">
      <c r="A573" s="341"/>
      <c r="B573" s="342"/>
      <c r="C573" s="343"/>
      <c r="D573" s="344"/>
      <c r="E573" s="344"/>
      <c r="F573" s="345"/>
      <c r="G573" s="346"/>
      <c r="H573" s="347"/>
      <c r="I573" s="347"/>
      <c r="J573" s="347"/>
    </row>
    <row r="574" spans="1:10" s="49" customFormat="1" ht="12.75" x14ac:dyDescent="0.25">
      <c r="A574" s="348" t="s">
        <v>1</v>
      </c>
      <c r="B574" s="349">
        <f>Invoice!E3080</f>
        <v>22090028</v>
      </c>
      <c r="C574" s="327"/>
      <c r="D574" s="338"/>
      <c r="E574" s="338"/>
      <c r="F574" s="50"/>
      <c r="G574" s="51"/>
      <c r="H574" s="52"/>
      <c r="I574" s="52"/>
      <c r="J574" s="68"/>
    </row>
    <row r="575" spans="1:10" s="49" customFormat="1" ht="12.75" x14ac:dyDescent="0.25">
      <c r="A575" s="66">
        <v>1</v>
      </c>
      <c r="B575" s="329" t="s">
        <v>20</v>
      </c>
      <c r="C575" s="329" t="s">
        <v>21</v>
      </c>
      <c r="D575" s="336" t="s">
        <v>22</v>
      </c>
      <c r="E575" s="336" t="s">
        <v>23</v>
      </c>
      <c r="F575" s="53"/>
      <c r="G575" s="54" t="s">
        <v>24</v>
      </c>
      <c r="H575" s="55" t="s">
        <v>25</v>
      </c>
      <c r="I575" s="55" t="s">
        <v>26</v>
      </c>
      <c r="J575" s="67"/>
    </row>
    <row r="576" spans="1:10" s="49" customFormat="1" ht="12.75" x14ac:dyDescent="0.25">
      <c r="A576" s="66"/>
      <c r="B576" s="52">
        <f>Invoice!B3088</f>
        <v>360</v>
      </c>
      <c r="C576" s="326" t="str">
        <f>Invoice!E3088</f>
        <v>CRAYON / OIL PASTEL JOYKO OP-18S PP CASE SEA WORLD</v>
      </c>
      <c r="D576" s="56">
        <f>Invoice!H3088</f>
        <v>23000</v>
      </c>
      <c r="E576" s="338">
        <f>D576*B576</f>
        <v>8280000</v>
      </c>
      <c r="F576" s="50"/>
      <c r="G576" s="51">
        <f>E576/1.11</f>
        <v>7459459.4594594585</v>
      </c>
      <c r="H576" s="52">
        <f>G576*11%</f>
        <v>820540.54054054047</v>
      </c>
      <c r="I576" s="52">
        <f>G576/B576</f>
        <v>20720.720720720718</v>
      </c>
      <c r="J576" s="68">
        <f>H576/B576</f>
        <v>2279.2792792792793</v>
      </c>
    </row>
    <row r="577" spans="1:10" s="49" customFormat="1" x14ac:dyDescent="0.25">
      <c r="A577" s="66"/>
      <c r="B577" s="52"/>
      <c r="D577" s="56"/>
      <c r="E577" s="338">
        <f>(E576*Invoice!I3088)+((E576-(E576*Invoice!I3088))*Invoice!J3088)</f>
        <v>1035000</v>
      </c>
      <c r="F577" s="50"/>
      <c r="G577" s="57">
        <f>E577/1.11</f>
        <v>932432.43243243231</v>
      </c>
      <c r="H577" s="58">
        <f>G577*11%</f>
        <v>102567.56756756756</v>
      </c>
      <c r="I577" s="58">
        <f>G577/B576</f>
        <v>2590.0900900900897</v>
      </c>
      <c r="J577" s="69">
        <f>H577/B576</f>
        <v>284.90990990990991</v>
      </c>
    </row>
    <row r="578" spans="1:10" s="49" customFormat="1" ht="12.75" x14ac:dyDescent="0.25">
      <c r="A578" s="66"/>
      <c r="B578" s="52"/>
      <c r="D578" s="338" t="s">
        <v>23</v>
      </c>
      <c r="E578" s="338">
        <f>E576-E577</f>
        <v>7245000</v>
      </c>
      <c r="F578" s="50"/>
      <c r="G578" s="51">
        <f>G576-G577</f>
        <v>6527027.0270270258</v>
      </c>
      <c r="H578" s="51">
        <f>H576-H577</f>
        <v>717972.9729729729</v>
      </c>
      <c r="I578" s="51">
        <f>I576-I577</f>
        <v>18130.630630630629</v>
      </c>
      <c r="J578" s="70">
        <f>J576-J577</f>
        <v>1994.3693693693695</v>
      </c>
    </row>
    <row r="579" spans="1:10" s="49" customFormat="1" ht="12.75" x14ac:dyDescent="0.25">
      <c r="A579" s="66"/>
      <c r="B579" s="52"/>
      <c r="D579" s="56"/>
      <c r="E579" s="338"/>
      <c r="F579" s="50"/>
      <c r="G579" s="51"/>
      <c r="H579" s="52">
        <f>G578+H578</f>
        <v>7244999.9999999991</v>
      </c>
      <c r="I579" s="52"/>
      <c r="J579" s="68"/>
    </row>
    <row r="580" spans="1:10" s="49" customFormat="1" ht="12.75" x14ac:dyDescent="0.25">
      <c r="A580" s="66"/>
      <c r="B580" s="52"/>
      <c r="D580" s="56"/>
      <c r="E580" s="338"/>
      <c r="F580" s="50"/>
      <c r="G580" s="51"/>
      <c r="H580" s="52"/>
      <c r="I580" s="52"/>
      <c r="J580" s="68"/>
    </row>
    <row r="581" spans="1:10" s="49" customFormat="1" ht="12.75" x14ac:dyDescent="0.25">
      <c r="A581" s="66">
        <v>2</v>
      </c>
      <c r="B581" s="329" t="s">
        <v>20</v>
      </c>
      <c r="C581" s="329" t="s">
        <v>21</v>
      </c>
      <c r="D581" s="336" t="s">
        <v>22</v>
      </c>
      <c r="E581" s="336" t="s">
        <v>23</v>
      </c>
      <c r="F581" s="53"/>
      <c r="G581" s="54" t="s">
        <v>24</v>
      </c>
      <c r="H581" s="55" t="s">
        <v>25</v>
      </c>
      <c r="I581" s="55" t="s">
        <v>26</v>
      </c>
      <c r="J581" s="67"/>
    </row>
    <row r="582" spans="1:10" s="49" customFormat="1" ht="12.75" x14ac:dyDescent="0.25">
      <c r="A582" s="66"/>
      <c r="B582" s="52">
        <f>Invoice!B3089</f>
        <v>720</v>
      </c>
      <c r="C582" s="326" t="str">
        <f>Invoice!E3089</f>
        <v>CRAYON / OIL PASTEL JOYKO OP-12S PP CASE SEA WORLD</v>
      </c>
      <c r="D582" s="56">
        <f>Invoice!H3089</f>
        <v>11900</v>
      </c>
      <c r="E582" s="338">
        <f>D582*B582</f>
        <v>8568000</v>
      </c>
      <c r="F582" s="50"/>
      <c r="G582" s="51">
        <f>E582/1.11</f>
        <v>7718918.9189189179</v>
      </c>
      <c r="H582" s="52">
        <f>G582*11%</f>
        <v>849081.08108108095</v>
      </c>
      <c r="I582" s="52">
        <f>G582/B582</f>
        <v>10720.720720720719</v>
      </c>
      <c r="J582" s="68">
        <f>H582/B582</f>
        <v>1179.2792792792791</v>
      </c>
    </row>
    <row r="583" spans="1:10" s="49" customFormat="1" x14ac:dyDescent="0.25">
      <c r="A583" s="66"/>
      <c r="B583" s="327"/>
      <c r="C583" s="327"/>
      <c r="D583" s="338"/>
      <c r="E583" s="338">
        <f>(E582*Invoice!I3089)+((E582-(E582*Invoice!I3089))*Invoice!J3089)</f>
        <v>1071000</v>
      </c>
      <c r="F583" s="50"/>
      <c r="G583" s="57">
        <f>E583/1.11</f>
        <v>964864.86486486474</v>
      </c>
      <c r="H583" s="58">
        <f>G583*11%</f>
        <v>106135.13513513512</v>
      </c>
      <c r="I583" s="58">
        <f>G583/B582</f>
        <v>1340.0900900900899</v>
      </c>
      <c r="J583" s="69">
        <f>H583/B582</f>
        <v>147.40990990990989</v>
      </c>
    </row>
    <row r="584" spans="1:10" s="49" customFormat="1" ht="12.75" x14ac:dyDescent="0.25">
      <c r="A584" s="66"/>
      <c r="B584" s="327"/>
      <c r="C584" s="327"/>
      <c r="D584" s="338" t="s">
        <v>23</v>
      </c>
      <c r="E584" s="338">
        <f>E582-E583</f>
        <v>7497000</v>
      </c>
      <c r="F584" s="50"/>
      <c r="G584" s="51">
        <f>G582-G583</f>
        <v>6754054.0540540535</v>
      </c>
      <c r="H584" s="51">
        <f>H582-H583</f>
        <v>742945.9459459458</v>
      </c>
      <c r="I584" s="51">
        <f>I582-I583</f>
        <v>9380.6306306306287</v>
      </c>
      <c r="J584" s="70">
        <f>J582-J583</f>
        <v>1031.8693693693692</v>
      </c>
    </row>
    <row r="585" spans="1:10" s="49" customFormat="1" ht="12.75" x14ac:dyDescent="0.25">
      <c r="A585" s="66"/>
      <c r="B585" s="327"/>
      <c r="C585" s="327"/>
      <c r="D585" s="338"/>
      <c r="E585" s="338"/>
      <c r="F585" s="50"/>
      <c r="G585" s="51"/>
      <c r="H585" s="52">
        <f>G584+H584</f>
        <v>7496999.9999999991</v>
      </c>
      <c r="I585" s="52"/>
      <c r="J585" s="68"/>
    </row>
    <row r="586" spans="1:10" s="49" customFormat="1" ht="12.75" x14ac:dyDescent="0.25">
      <c r="A586" s="66"/>
      <c r="B586" s="331"/>
      <c r="C586" s="327"/>
      <c r="D586" s="338"/>
      <c r="E586" s="338"/>
      <c r="F586" s="50"/>
      <c r="G586" s="51"/>
      <c r="H586" s="52"/>
      <c r="I586" s="52"/>
      <c r="J586" s="68"/>
    </row>
    <row r="587" spans="1:10" s="49" customFormat="1" ht="12.75" x14ac:dyDescent="0.25">
      <c r="A587" s="66">
        <v>3</v>
      </c>
      <c r="B587" s="329" t="s">
        <v>20</v>
      </c>
      <c r="C587" s="329" t="s">
        <v>21</v>
      </c>
      <c r="D587" s="336" t="s">
        <v>22</v>
      </c>
      <c r="E587" s="336" t="s">
        <v>23</v>
      </c>
      <c r="F587" s="53"/>
      <c r="G587" s="54" t="s">
        <v>24</v>
      </c>
      <c r="H587" s="55" t="s">
        <v>25</v>
      </c>
      <c r="I587" s="55" t="s">
        <v>26</v>
      </c>
      <c r="J587" s="67"/>
    </row>
    <row r="588" spans="1:10" s="49" customFormat="1" ht="12.75" x14ac:dyDescent="0.25">
      <c r="A588" s="66"/>
      <c r="B588" s="52">
        <f>Invoice!B3090</f>
        <v>384</v>
      </c>
      <c r="C588" s="326" t="str">
        <f>Invoice!E3090</f>
        <v>GEL PEN SET JOYKO GPC-309S DIAMOND ART</v>
      </c>
      <c r="D588" s="56">
        <f>Invoice!H3090</f>
        <v>16200</v>
      </c>
      <c r="E588" s="338">
        <f>D588*B588</f>
        <v>6220800</v>
      </c>
      <c r="F588" s="50"/>
      <c r="G588" s="51">
        <f>E588/1.11</f>
        <v>5604324.3243243238</v>
      </c>
      <c r="H588" s="52">
        <f>G588*11%</f>
        <v>616475.67567567562</v>
      </c>
      <c r="I588" s="52">
        <f>G588/B588</f>
        <v>14594.594594594593</v>
      </c>
      <c r="J588" s="68">
        <f>H588/B588</f>
        <v>1605.4054054054052</v>
      </c>
    </row>
    <row r="589" spans="1:10" s="49" customFormat="1" x14ac:dyDescent="0.25">
      <c r="A589" s="66"/>
      <c r="B589" s="327"/>
      <c r="C589" s="327"/>
      <c r="D589" s="338"/>
      <c r="E589" s="338">
        <f>(E588*Invoice!I3090)+((E588-(E588*Invoice!I3090))*Invoice!J3090)</f>
        <v>777600</v>
      </c>
      <c r="F589" s="50"/>
      <c r="G589" s="57">
        <f>E589/1.11</f>
        <v>700540.54054054047</v>
      </c>
      <c r="H589" s="58">
        <f>G589*11%</f>
        <v>77059.459459459453</v>
      </c>
      <c r="I589" s="58">
        <f>G589/B588</f>
        <v>1824.3243243243242</v>
      </c>
      <c r="J589" s="69">
        <f>H589/B588</f>
        <v>200.67567567567565</v>
      </c>
    </row>
    <row r="590" spans="1:10" s="49" customFormat="1" ht="12.75" x14ac:dyDescent="0.25">
      <c r="A590" s="66"/>
      <c r="B590" s="327"/>
      <c r="C590" s="327"/>
      <c r="D590" s="338" t="s">
        <v>23</v>
      </c>
      <c r="E590" s="338">
        <f>E588-E589</f>
        <v>5443200</v>
      </c>
      <c r="F590" s="50"/>
      <c r="G590" s="51">
        <f>G588-G589</f>
        <v>4903783.7837837832</v>
      </c>
      <c r="H590" s="51">
        <f>H588-H589</f>
        <v>539416.21621621621</v>
      </c>
      <c r="I590" s="51">
        <f>I588-I589</f>
        <v>12770.27027027027</v>
      </c>
      <c r="J590" s="70">
        <f>J588-J589</f>
        <v>1404.7297297297296</v>
      </c>
    </row>
    <row r="591" spans="1:10" s="49" customFormat="1" ht="12.75" x14ac:dyDescent="0.25">
      <c r="A591" s="66"/>
      <c r="B591" s="327"/>
      <c r="C591" s="327"/>
      <c r="D591" s="338"/>
      <c r="E591" s="338"/>
      <c r="F591" s="50"/>
      <c r="G591" s="51"/>
      <c r="H591" s="52">
        <f>G590+H590</f>
        <v>5443199.9999999991</v>
      </c>
      <c r="I591" s="52"/>
      <c r="J591" s="68"/>
    </row>
    <row r="592" spans="1:10" s="49" customFormat="1" ht="12.75" x14ac:dyDescent="0.25">
      <c r="A592" s="66"/>
      <c r="B592" s="331"/>
      <c r="C592" s="327"/>
      <c r="D592" s="338"/>
      <c r="E592" s="338"/>
      <c r="F592" s="50"/>
      <c r="G592" s="51"/>
      <c r="H592" s="52"/>
      <c r="I592" s="52"/>
      <c r="J592" s="68"/>
    </row>
    <row r="593" spans="1:10" s="49" customFormat="1" ht="12.75" x14ac:dyDescent="0.25">
      <c r="A593" s="66">
        <v>4</v>
      </c>
      <c r="B593" s="329" t="s">
        <v>20</v>
      </c>
      <c r="C593" s="329" t="s">
        <v>21</v>
      </c>
      <c r="D593" s="336" t="s">
        <v>22</v>
      </c>
      <c r="E593" s="336" t="s">
        <v>23</v>
      </c>
      <c r="F593" s="53"/>
      <c r="G593" s="54" t="s">
        <v>24</v>
      </c>
      <c r="H593" s="55" t="s">
        <v>25</v>
      </c>
      <c r="I593" s="55" t="s">
        <v>26</v>
      </c>
      <c r="J593" s="67"/>
    </row>
    <row r="594" spans="1:10" s="49" customFormat="1" ht="12.75" x14ac:dyDescent="0.25">
      <c r="A594" s="66"/>
      <c r="B594" s="52">
        <f>Invoice!B3091</f>
        <v>120</v>
      </c>
      <c r="C594" s="326" t="str">
        <f>Invoice!E3091</f>
        <v>TAPE CUTTER JOYKO TD-102</v>
      </c>
      <c r="D594" s="56">
        <f>Invoice!H3091</f>
        <v>10600</v>
      </c>
      <c r="E594" s="338">
        <f>D594*B594</f>
        <v>1272000</v>
      </c>
      <c r="F594" s="50"/>
      <c r="G594" s="51">
        <f>E594/1.11</f>
        <v>1145945.9459459458</v>
      </c>
      <c r="H594" s="52">
        <f>G594*11%</f>
        <v>126054.05405405404</v>
      </c>
      <c r="I594" s="52">
        <f>G594/B594</f>
        <v>9549.5495495495488</v>
      </c>
      <c r="J594" s="68">
        <f>H594/B594</f>
        <v>1050.4504504504503</v>
      </c>
    </row>
    <row r="595" spans="1:10" s="49" customFormat="1" x14ac:dyDescent="0.25">
      <c r="A595" s="66"/>
      <c r="B595" s="327"/>
      <c r="C595" s="327"/>
      <c r="D595" s="338"/>
      <c r="E595" s="338">
        <f>(E594*Invoice!I3091)+((E594-(E594*Invoice!I3091))*Invoice!J3091)</f>
        <v>159000</v>
      </c>
      <c r="F595" s="50"/>
      <c r="G595" s="57">
        <f>E595/1.11</f>
        <v>143243.24324324323</v>
      </c>
      <c r="H595" s="58">
        <f>G595*11%</f>
        <v>15756.756756756755</v>
      </c>
      <c r="I595" s="58">
        <f>G595/B594</f>
        <v>1193.6936936936936</v>
      </c>
      <c r="J595" s="69">
        <f>H595/B594</f>
        <v>131.30630630630628</v>
      </c>
    </row>
    <row r="596" spans="1:10" s="49" customFormat="1" ht="12.75" x14ac:dyDescent="0.25">
      <c r="A596" s="66"/>
      <c r="B596" s="327"/>
      <c r="C596" s="327"/>
      <c r="D596" s="338" t="s">
        <v>23</v>
      </c>
      <c r="E596" s="338">
        <f>E594-E595</f>
        <v>1113000</v>
      </c>
      <c r="F596" s="50"/>
      <c r="G596" s="51">
        <f>G594-G595</f>
        <v>1002702.7027027026</v>
      </c>
      <c r="H596" s="51">
        <f>H594-H595</f>
        <v>110297.29729729728</v>
      </c>
      <c r="I596" s="51">
        <f>I594-I595</f>
        <v>8355.8558558558543</v>
      </c>
      <c r="J596" s="70">
        <f>J594-J595</f>
        <v>919.14414414414398</v>
      </c>
    </row>
    <row r="597" spans="1:10" s="49" customFormat="1" ht="12.75" x14ac:dyDescent="0.25">
      <c r="A597" s="66"/>
      <c r="B597" s="327"/>
      <c r="C597" s="327"/>
      <c r="D597" s="338"/>
      <c r="E597" s="338"/>
      <c r="F597" s="50"/>
      <c r="G597" s="51"/>
      <c r="H597" s="52">
        <f>G596+H596</f>
        <v>1113000</v>
      </c>
      <c r="I597" s="52"/>
      <c r="J597" s="68"/>
    </row>
    <row r="598" spans="1:10" s="49" customFormat="1" ht="12.75" x14ac:dyDescent="0.25">
      <c r="A598" s="66"/>
      <c r="B598" s="331"/>
      <c r="C598" s="327"/>
      <c r="D598" s="338"/>
      <c r="E598" s="338"/>
      <c r="F598" s="50"/>
      <c r="G598" s="51"/>
      <c r="H598" s="52"/>
      <c r="I598" s="52"/>
      <c r="J598" s="68"/>
    </row>
    <row r="599" spans="1:10" s="49" customFormat="1" ht="12.75" x14ac:dyDescent="0.25">
      <c r="A599" s="66">
        <v>5</v>
      </c>
      <c r="B599" s="329" t="s">
        <v>20</v>
      </c>
      <c r="C599" s="329" t="s">
        <v>21</v>
      </c>
      <c r="D599" s="336" t="s">
        <v>22</v>
      </c>
      <c r="E599" s="336" t="s">
        <v>23</v>
      </c>
      <c r="F599" s="53"/>
      <c r="G599" s="54" t="s">
        <v>24</v>
      </c>
      <c r="H599" s="55" t="s">
        <v>25</v>
      </c>
      <c r="I599" s="55" t="s">
        <v>26</v>
      </c>
      <c r="J599" s="67"/>
    </row>
    <row r="600" spans="1:10" s="49" customFormat="1" ht="12.75" x14ac:dyDescent="0.25">
      <c r="A600" s="66"/>
      <c r="B600" s="52">
        <f>Invoice!B3092</f>
        <v>72</v>
      </c>
      <c r="C600" s="326" t="str">
        <f>Invoice!E3092</f>
        <v>CORRECTION FLUID JOYKO CF-S221</v>
      </c>
      <c r="D600" s="56">
        <f>Invoice!H3092</f>
        <v>70800</v>
      </c>
      <c r="E600" s="338">
        <f>D600*B600</f>
        <v>5097600</v>
      </c>
      <c r="F600" s="50"/>
      <c r="G600" s="51">
        <f>E600/1.11</f>
        <v>4592432.4324324317</v>
      </c>
      <c r="H600" s="52">
        <f>G600*11%</f>
        <v>505167.56756756752</v>
      </c>
      <c r="I600" s="52">
        <f>G600/B600</f>
        <v>63783.783783783772</v>
      </c>
      <c r="J600" s="68">
        <f>H600/B600</f>
        <v>7016.2162162162158</v>
      </c>
    </row>
    <row r="601" spans="1:10" s="49" customFormat="1" x14ac:dyDescent="0.25">
      <c r="A601" s="66"/>
      <c r="B601" s="52"/>
      <c r="D601" s="56"/>
      <c r="E601" s="338">
        <f>(E600*Invoice!I3092)+((E600-(E600*Invoice!I3092))*Invoice!J3092)</f>
        <v>637200</v>
      </c>
      <c r="F601" s="50"/>
      <c r="G601" s="57">
        <f>E601/1.11</f>
        <v>574054.05405405397</v>
      </c>
      <c r="H601" s="58">
        <f>G601*11%</f>
        <v>63145.945945945939</v>
      </c>
      <c r="I601" s="58">
        <f>G601/B600</f>
        <v>7972.9729729729715</v>
      </c>
      <c r="J601" s="69">
        <f>H601/B600</f>
        <v>877.02702702702697</v>
      </c>
    </row>
    <row r="602" spans="1:10" s="49" customFormat="1" ht="12.75" x14ac:dyDescent="0.25">
      <c r="A602" s="66"/>
      <c r="B602" s="52"/>
      <c r="D602" s="338" t="s">
        <v>23</v>
      </c>
      <c r="E602" s="338">
        <f>E600-E601</f>
        <v>4460400</v>
      </c>
      <c r="F602" s="50"/>
      <c r="G602" s="51">
        <f>G600-G601</f>
        <v>4018378.3783783778</v>
      </c>
      <c r="H602" s="51">
        <f>H600-H601</f>
        <v>442021.6216216216</v>
      </c>
      <c r="I602" s="51">
        <f>I600-I601</f>
        <v>55810.810810810799</v>
      </c>
      <c r="J602" s="70">
        <f>J600-J601</f>
        <v>6139.1891891891892</v>
      </c>
    </row>
    <row r="603" spans="1:10" s="49" customFormat="1" ht="12.75" x14ac:dyDescent="0.25">
      <c r="A603" s="66"/>
      <c r="B603" s="52"/>
      <c r="C603" s="326"/>
      <c r="D603" s="56"/>
      <c r="E603" s="338"/>
      <c r="F603" s="50"/>
      <c r="G603" s="51"/>
      <c r="H603" s="52">
        <f>G602+H602</f>
        <v>4460399.9999999991</v>
      </c>
      <c r="I603" s="52"/>
      <c r="J603" s="68"/>
    </row>
    <row r="604" spans="1:10" s="49" customFormat="1" ht="12.75" x14ac:dyDescent="0.25">
      <c r="A604" s="66"/>
      <c r="B604" s="52"/>
      <c r="C604" s="326"/>
      <c r="D604" s="56"/>
      <c r="E604" s="338"/>
      <c r="F604" s="50"/>
      <c r="G604" s="51"/>
      <c r="H604" s="52"/>
      <c r="I604" s="52"/>
      <c r="J604" s="68"/>
    </row>
    <row r="605" spans="1:10" s="49" customFormat="1" ht="12.75" x14ac:dyDescent="0.25">
      <c r="A605" s="66">
        <v>6</v>
      </c>
      <c r="B605" s="329" t="s">
        <v>20</v>
      </c>
      <c r="C605" s="329" t="s">
        <v>21</v>
      </c>
      <c r="D605" s="336" t="s">
        <v>22</v>
      </c>
      <c r="E605" s="336" t="s">
        <v>23</v>
      </c>
      <c r="F605" s="53"/>
      <c r="G605" s="54" t="s">
        <v>24</v>
      </c>
      <c r="H605" s="55" t="s">
        <v>25</v>
      </c>
      <c r="I605" s="55" t="s">
        <v>26</v>
      </c>
      <c r="J605" s="67"/>
    </row>
    <row r="606" spans="1:10" s="49" customFormat="1" ht="12.75" x14ac:dyDescent="0.25">
      <c r="A606" s="66"/>
      <c r="B606" s="52">
        <f>Invoice!B3093</f>
        <v>72</v>
      </c>
      <c r="C606" s="326" t="str">
        <f>Invoice!E3093</f>
        <v>CORRECTION FLUID JOYKO CF-S224</v>
      </c>
      <c r="D606" s="56">
        <f>Invoice!H3093</f>
        <v>70800</v>
      </c>
      <c r="E606" s="338">
        <f>D606*B606</f>
        <v>5097600</v>
      </c>
      <c r="F606" s="50"/>
      <c r="G606" s="51">
        <f>E606/1.11</f>
        <v>4592432.4324324317</v>
      </c>
      <c r="H606" s="52">
        <f>G606*11%</f>
        <v>505167.56756756752</v>
      </c>
      <c r="I606" s="52">
        <f>G606/B606</f>
        <v>63783.783783783772</v>
      </c>
      <c r="J606" s="68">
        <f>H606/B606</f>
        <v>7016.2162162162158</v>
      </c>
    </row>
    <row r="607" spans="1:10" s="49" customFormat="1" x14ac:dyDescent="0.25">
      <c r="A607" s="66"/>
      <c r="B607" s="327"/>
      <c r="C607" s="327"/>
      <c r="D607" s="338"/>
      <c r="E607" s="338">
        <f>(E606*Invoice!I3093)+((E606-(E606*Invoice!I3093))*Invoice!J3093)</f>
        <v>637200</v>
      </c>
      <c r="F607" s="50"/>
      <c r="G607" s="57">
        <f>E607/1.11</f>
        <v>574054.05405405397</v>
      </c>
      <c r="H607" s="58">
        <f>G607*11%</f>
        <v>63145.945945945939</v>
      </c>
      <c r="I607" s="58">
        <f>G607/B606</f>
        <v>7972.9729729729715</v>
      </c>
      <c r="J607" s="69">
        <f>H607/B606</f>
        <v>877.02702702702697</v>
      </c>
    </row>
    <row r="608" spans="1:10" s="49" customFormat="1" ht="12.75" x14ac:dyDescent="0.25">
      <c r="A608" s="66"/>
      <c r="B608" s="327"/>
      <c r="C608" s="327"/>
      <c r="D608" s="338" t="s">
        <v>23</v>
      </c>
      <c r="E608" s="338">
        <f>E606-E607</f>
        <v>4460400</v>
      </c>
      <c r="F608" s="50"/>
      <c r="G608" s="51">
        <f>G606-G607</f>
        <v>4018378.3783783778</v>
      </c>
      <c r="H608" s="51">
        <f>H606-H607</f>
        <v>442021.6216216216</v>
      </c>
      <c r="I608" s="51">
        <f>I606-I607</f>
        <v>55810.810810810799</v>
      </c>
      <c r="J608" s="70">
        <f>J606-J607</f>
        <v>6139.1891891891892</v>
      </c>
    </row>
    <row r="609" spans="1:10" s="49" customFormat="1" ht="12.75" x14ac:dyDescent="0.25">
      <c r="A609" s="66"/>
      <c r="B609" s="327"/>
      <c r="C609" s="327"/>
      <c r="D609" s="338"/>
      <c r="E609" s="338"/>
      <c r="F609" s="50"/>
      <c r="G609" s="51"/>
      <c r="H609" s="52">
        <f>G608+H608</f>
        <v>4460399.9999999991</v>
      </c>
      <c r="I609" s="52"/>
      <c r="J609" s="68"/>
    </row>
    <row r="610" spans="1:10" s="49" customFormat="1" ht="12.75" x14ac:dyDescent="0.25">
      <c r="A610" s="66"/>
      <c r="B610" s="331"/>
      <c r="C610" s="327"/>
      <c r="D610" s="338"/>
      <c r="E610" s="338"/>
      <c r="F610" s="50"/>
      <c r="G610" s="51"/>
      <c r="H610" s="52"/>
      <c r="I610" s="52"/>
      <c r="J610" s="68"/>
    </row>
    <row r="611" spans="1:10" s="49" customFormat="1" ht="12.75" x14ac:dyDescent="0.25">
      <c r="A611" s="66">
        <v>7</v>
      </c>
      <c r="B611" s="329" t="s">
        <v>20</v>
      </c>
      <c r="C611" s="329" t="s">
        <v>21</v>
      </c>
      <c r="D611" s="336" t="s">
        <v>22</v>
      </c>
      <c r="E611" s="336" t="s">
        <v>23</v>
      </c>
      <c r="F611" s="53"/>
      <c r="G611" s="54" t="s">
        <v>24</v>
      </c>
      <c r="H611" s="55" t="s">
        <v>25</v>
      </c>
      <c r="I611" s="55" t="s">
        <v>26</v>
      </c>
      <c r="J611" s="67"/>
    </row>
    <row r="612" spans="1:10" s="49" customFormat="1" ht="12.75" x14ac:dyDescent="0.25">
      <c r="A612" s="66"/>
      <c r="B612" s="52">
        <f>Invoice!B3094</f>
        <v>72</v>
      </c>
      <c r="C612" s="326" t="str">
        <f>Invoice!E3094</f>
        <v>CUTTER 18 MM JOYKO L-500 + ISI (BESAR)</v>
      </c>
      <c r="D612" s="56">
        <f>Invoice!H3094</f>
        <v>162000</v>
      </c>
      <c r="E612" s="338">
        <f>D612*B612</f>
        <v>11664000</v>
      </c>
      <c r="F612" s="50"/>
      <c r="G612" s="51">
        <f>E612/1.11</f>
        <v>10508108.108108107</v>
      </c>
      <c r="H612" s="52">
        <f>G612*11%</f>
        <v>1155891.8918918918</v>
      </c>
      <c r="I612" s="52">
        <f>G612/B612</f>
        <v>145945.94594594592</v>
      </c>
      <c r="J612" s="68">
        <f>H612/B612</f>
        <v>16054.054054054053</v>
      </c>
    </row>
    <row r="613" spans="1:10" s="49" customFormat="1" x14ac:dyDescent="0.25">
      <c r="A613" s="66"/>
      <c r="B613" s="327"/>
      <c r="C613" s="327"/>
      <c r="D613" s="338"/>
      <c r="E613" s="338">
        <f>(E612*Invoice!I3094)+((E612-(E612*Invoice!I3094))*Invoice!J3094)</f>
        <v>1458000</v>
      </c>
      <c r="F613" s="50"/>
      <c r="G613" s="57">
        <f>E613/1.11</f>
        <v>1313513.5135135134</v>
      </c>
      <c r="H613" s="58">
        <f>G613*11%</f>
        <v>144486.48648648648</v>
      </c>
      <c r="I613" s="58">
        <f>G613/B612</f>
        <v>18243.24324324324</v>
      </c>
      <c r="J613" s="69">
        <f>H613/B612</f>
        <v>2006.7567567567567</v>
      </c>
    </row>
    <row r="614" spans="1:10" s="49" customFormat="1" ht="12.75" x14ac:dyDescent="0.25">
      <c r="A614" s="66"/>
      <c r="B614" s="327"/>
      <c r="C614" s="327"/>
      <c r="D614" s="338" t="s">
        <v>23</v>
      </c>
      <c r="E614" s="338">
        <f>E612-E613</f>
        <v>10206000</v>
      </c>
      <c r="F614" s="50"/>
      <c r="G614" s="51">
        <f>G612-G613</f>
        <v>9194594.5945945941</v>
      </c>
      <c r="H614" s="51">
        <f>H612-H613</f>
        <v>1011405.4054054053</v>
      </c>
      <c r="I614" s="51">
        <f>I612-I613</f>
        <v>127702.70270270268</v>
      </c>
      <c r="J614" s="70">
        <f>J612-J613</f>
        <v>14047.297297297297</v>
      </c>
    </row>
    <row r="615" spans="1:10" s="49" customFormat="1" ht="12.75" x14ac:dyDescent="0.25">
      <c r="A615" s="66"/>
      <c r="B615" s="327"/>
      <c r="C615" s="327"/>
      <c r="D615" s="338"/>
      <c r="E615" s="338"/>
      <c r="F615" s="50"/>
      <c r="G615" s="51"/>
      <c r="H615" s="52">
        <f>G614+H614</f>
        <v>10206000</v>
      </c>
      <c r="I615" s="52"/>
      <c r="J615" s="68"/>
    </row>
    <row r="616" spans="1:10" s="49" customFormat="1" ht="12.75" x14ac:dyDescent="0.25">
      <c r="A616" s="66"/>
      <c r="B616" s="331"/>
      <c r="C616" s="327"/>
      <c r="D616" s="338"/>
      <c r="E616" s="338"/>
      <c r="F616" s="50"/>
      <c r="G616" s="51"/>
      <c r="H616" s="52"/>
      <c r="I616" s="52"/>
      <c r="J616" s="68"/>
    </row>
    <row r="617" spans="1:10" s="49" customFormat="1" ht="12.75" x14ac:dyDescent="0.25">
      <c r="A617" s="66"/>
      <c r="B617" s="331"/>
      <c r="C617" s="327"/>
      <c r="D617" s="338"/>
      <c r="E617" s="338"/>
      <c r="F617" s="50"/>
      <c r="G617" s="51">
        <f>G578+G584+G590+G596+G602+G608+G614</f>
        <v>36418918.918918908</v>
      </c>
      <c r="H617" s="52">
        <f>H578+H584+H590+H596+H602+H608+H614</f>
        <v>4006081.0810810816</v>
      </c>
      <c r="I617" s="52"/>
      <c r="J617" s="68">
        <f>H579+H585+H591+H597+H603+H609+H615</f>
        <v>40425000</v>
      </c>
    </row>
    <row r="618" spans="1:10" s="49" customFormat="1" ht="12.75" x14ac:dyDescent="0.25">
      <c r="A618" s="341"/>
      <c r="B618" s="342"/>
      <c r="C618" s="343"/>
      <c r="D618" s="344"/>
      <c r="E618" s="344"/>
      <c r="F618" s="345"/>
      <c r="G618" s="346"/>
      <c r="H618" s="347"/>
      <c r="I618" s="347"/>
      <c r="J618" s="347"/>
    </row>
    <row r="619" spans="1:10" s="49" customFormat="1" ht="12.75" x14ac:dyDescent="0.25">
      <c r="A619" s="348" t="s">
        <v>1</v>
      </c>
      <c r="B619" s="349">
        <f>Invoice!E3194</f>
        <v>22090029</v>
      </c>
      <c r="C619" s="327"/>
      <c r="D619" s="338"/>
      <c r="E619" s="338"/>
      <c r="F619" s="50"/>
      <c r="G619" s="51"/>
      <c r="H619" s="52"/>
      <c r="I619" s="52"/>
      <c r="J619" s="68"/>
    </row>
    <row r="620" spans="1:10" s="49" customFormat="1" ht="12.75" x14ac:dyDescent="0.25">
      <c r="A620" s="66">
        <v>1</v>
      </c>
      <c r="B620" s="329" t="s">
        <v>20</v>
      </c>
      <c r="C620" s="329" t="s">
        <v>21</v>
      </c>
      <c r="D620" s="336" t="s">
        <v>22</v>
      </c>
      <c r="E620" s="336" t="s">
        <v>23</v>
      </c>
      <c r="F620" s="53"/>
      <c r="G620" s="54" t="s">
        <v>24</v>
      </c>
      <c r="H620" s="55" t="s">
        <v>25</v>
      </c>
      <c r="I620" s="55" t="s">
        <v>26</v>
      </c>
      <c r="J620" s="67"/>
    </row>
    <row r="621" spans="1:10" s="49" customFormat="1" ht="12.75" x14ac:dyDescent="0.25">
      <c r="A621" s="66"/>
      <c r="B621" s="52">
        <f>Invoice!B3202</f>
        <v>288</v>
      </c>
      <c r="C621" s="326" t="str">
        <f>Invoice!E3202</f>
        <v>CRAYON / OIL PASTEL JOYKO OP-12S PP CASE SEA WORLD</v>
      </c>
      <c r="D621" s="56">
        <f>Invoice!H3202</f>
        <v>11900</v>
      </c>
      <c r="E621" s="338">
        <f>D621*B621</f>
        <v>3427200</v>
      </c>
      <c r="F621" s="50"/>
      <c r="G621" s="51">
        <f>E621/1.11</f>
        <v>3087567.5675675673</v>
      </c>
      <c r="H621" s="52">
        <f>G621*11%</f>
        <v>339632.43243243243</v>
      </c>
      <c r="I621" s="52">
        <f>G621/B621</f>
        <v>10720.720720720719</v>
      </c>
      <c r="J621" s="68">
        <f>H621/B621</f>
        <v>1179.2792792792793</v>
      </c>
    </row>
    <row r="622" spans="1:10" s="49" customFormat="1" x14ac:dyDescent="0.25">
      <c r="A622" s="66"/>
      <c r="B622" s="52"/>
      <c r="C622" s="326"/>
      <c r="D622" s="56"/>
      <c r="E622" s="338">
        <f>(E621*Invoice!I3202)+((E621-(E621*Invoice!I3202))*Invoice!J3202)</f>
        <v>445536</v>
      </c>
      <c r="F622" s="50"/>
      <c r="G622" s="57">
        <f>E622/1.11</f>
        <v>401383.78378378373</v>
      </c>
      <c r="H622" s="58">
        <f>G622*11%</f>
        <v>44152.216216216213</v>
      </c>
      <c r="I622" s="58">
        <f>G622/B621</f>
        <v>1393.6936936936936</v>
      </c>
      <c r="J622" s="69">
        <f>H622/B621</f>
        <v>153.30630630630628</v>
      </c>
    </row>
    <row r="623" spans="1:10" s="49" customFormat="1" ht="12.75" x14ac:dyDescent="0.25">
      <c r="A623" s="66"/>
      <c r="B623" s="327"/>
      <c r="C623" s="327"/>
      <c r="D623" s="338" t="s">
        <v>23</v>
      </c>
      <c r="E623" s="338">
        <f>E621-E622</f>
        <v>2981664</v>
      </c>
      <c r="F623" s="50"/>
      <c r="G623" s="51">
        <f>G621-G622</f>
        <v>2686183.7837837837</v>
      </c>
      <c r="H623" s="51">
        <f>H621-H622</f>
        <v>295480.21621621621</v>
      </c>
      <c r="I623" s="51">
        <f>I621-I622</f>
        <v>9327.0270270270266</v>
      </c>
      <c r="J623" s="70">
        <f>J621-J622</f>
        <v>1025.9729729729729</v>
      </c>
    </row>
    <row r="624" spans="1:10" s="49" customFormat="1" ht="12.75" x14ac:dyDescent="0.25">
      <c r="A624" s="66"/>
      <c r="B624" s="327"/>
      <c r="C624" s="327"/>
      <c r="D624" s="338"/>
      <c r="E624" s="338"/>
      <c r="F624" s="50"/>
      <c r="G624" s="51"/>
      <c r="H624" s="52">
        <f>G623+H623</f>
        <v>2981664</v>
      </c>
      <c r="I624" s="52"/>
      <c r="J624" s="68"/>
    </row>
    <row r="625" spans="1:10" s="49" customFormat="1" ht="12.75" x14ac:dyDescent="0.25">
      <c r="A625" s="66"/>
      <c r="B625" s="331"/>
      <c r="C625" s="327"/>
      <c r="D625" s="338"/>
      <c r="E625" s="338"/>
      <c r="F625" s="50"/>
      <c r="G625" s="51"/>
      <c r="H625" s="52"/>
      <c r="I625" s="52"/>
      <c r="J625" s="68"/>
    </row>
    <row r="626" spans="1:10" s="49" customFormat="1" ht="12.75" x14ac:dyDescent="0.25">
      <c r="A626" s="66">
        <v>2</v>
      </c>
      <c r="B626" s="329" t="s">
        <v>20</v>
      </c>
      <c r="C626" s="329" t="s">
        <v>21</v>
      </c>
      <c r="D626" s="336" t="s">
        <v>22</v>
      </c>
      <c r="E626" s="336" t="s">
        <v>23</v>
      </c>
      <c r="F626" s="53"/>
      <c r="G626" s="54" t="s">
        <v>24</v>
      </c>
      <c r="H626" s="55" t="s">
        <v>25</v>
      </c>
      <c r="I626" s="55" t="s">
        <v>26</v>
      </c>
      <c r="J626" s="67"/>
    </row>
    <row r="627" spans="1:10" s="49" customFormat="1" ht="12.75" x14ac:dyDescent="0.25">
      <c r="A627" s="66"/>
      <c r="B627" s="52">
        <f>Invoice!B3203</f>
        <v>216</v>
      </c>
      <c r="C627" s="326" t="str">
        <f>Invoice!E3203</f>
        <v>CRAYON / OIL PASTEL JOYKO OP-18S PP CASE SEA WORLD</v>
      </c>
      <c r="D627" s="56">
        <f>Invoice!H3203</f>
        <v>23000</v>
      </c>
      <c r="E627" s="338">
        <f>D627*B627</f>
        <v>4968000</v>
      </c>
      <c r="F627" s="50"/>
      <c r="G627" s="51">
        <f>E627/1.11</f>
        <v>4475675.6756756753</v>
      </c>
      <c r="H627" s="52">
        <f>G627*11%</f>
        <v>492324.32432432426</v>
      </c>
      <c r="I627" s="52">
        <f>G627/B627</f>
        <v>20720.720720720718</v>
      </c>
      <c r="J627" s="68">
        <f>H627/B627</f>
        <v>2279.2792792792789</v>
      </c>
    </row>
    <row r="628" spans="1:10" s="49" customFormat="1" x14ac:dyDescent="0.25">
      <c r="A628" s="66"/>
      <c r="B628" s="327"/>
      <c r="C628" s="327"/>
      <c r="D628" s="338"/>
      <c r="E628" s="338">
        <f>(E627*Invoice!I3203)+((E627-(E627*Invoice!I3203))*Invoice!J3203)</f>
        <v>645840</v>
      </c>
      <c r="F628" s="50"/>
      <c r="G628" s="57">
        <f>E628/1.11</f>
        <v>581837.83783783775</v>
      </c>
      <c r="H628" s="58">
        <f>G628*11%</f>
        <v>64002.162162162153</v>
      </c>
      <c r="I628" s="58">
        <f>G628/B627</f>
        <v>2693.6936936936931</v>
      </c>
      <c r="J628" s="69">
        <f>H628/B627</f>
        <v>296.30630630630628</v>
      </c>
    </row>
    <row r="629" spans="1:10" s="49" customFormat="1" ht="12.75" x14ac:dyDescent="0.25">
      <c r="A629" s="66"/>
      <c r="B629" s="327"/>
      <c r="C629" s="327"/>
      <c r="D629" s="338" t="s">
        <v>23</v>
      </c>
      <c r="E629" s="338">
        <f>E627-E628</f>
        <v>4322160</v>
      </c>
      <c r="F629" s="50"/>
      <c r="G629" s="51">
        <f>G627-G628</f>
        <v>3893837.8378378376</v>
      </c>
      <c r="H629" s="51">
        <f>H627-H628</f>
        <v>428322.16216216213</v>
      </c>
      <c r="I629" s="51">
        <f>I627-I628</f>
        <v>18027.027027027023</v>
      </c>
      <c r="J629" s="70">
        <f>J627-J628</f>
        <v>1982.9729729729725</v>
      </c>
    </row>
    <row r="630" spans="1:10" s="49" customFormat="1" ht="12.75" x14ac:dyDescent="0.25">
      <c r="A630" s="66"/>
      <c r="B630" s="327"/>
      <c r="C630" s="327"/>
      <c r="D630" s="338"/>
      <c r="E630" s="338"/>
      <c r="F630" s="50"/>
      <c r="G630" s="51"/>
      <c r="H630" s="52">
        <f>G629+H629</f>
        <v>4322160</v>
      </c>
      <c r="I630" s="52"/>
      <c r="J630" s="68"/>
    </row>
    <row r="631" spans="1:10" s="49" customFormat="1" ht="12.75" x14ac:dyDescent="0.25">
      <c r="A631" s="66"/>
      <c r="B631" s="331"/>
      <c r="C631" s="327"/>
      <c r="D631" s="338"/>
      <c r="E631" s="338"/>
      <c r="F631" s="50"/>
      <c r="G631" s="51"/>
      <c r="H631" s="52"/>
      <c r="I631" s="52"/>
      <c r="J631" s="68"/>
    </row>
    <row r="632" spans="1:10" s="49" customFormat="1" ht="12.75" x14ac:dyDescent="0.25">
      <c r="A632" s="66">
        <v>3</v>
      </c>
      <c r="B632" s="329" t="s">
        <v>20</v>
      </c>
      <c r="C632" s="329" t="s">
        <v>21</v>
      </c>
      <c r="D632" s="336" t="s">
        <v>22</v>
      </c>
      <c r="E632" s="336" t="s">
        <v>23</v>
      </c>
      <c r="F632" s="53"/>
      <c r="G632" s="54" t="s">
        <v>24</v>
      </c>
      <c r="H632" s="55" t="s">
        <v>25</v>
      </c>
      <c r="I632" s="55" t="s">
        <v>26</v>
      </c>
      <c r="J632" s="67"/>
    </row>
    <row r="633" spans="1:10" s="49" customFormat="1" ht="12.75" x14ac:dyDescent="0.25">
      <c r="A633" s="66"/>
      <c r="B633" s="52">
        <f>Invoice!B3204</f>
        <v>96</v>
      </c>
      <c r="C633" s="326" t="str">
        <f>Invoice!E3204</f>
        <v>CRAYON / OIL PASTEL JOYKO OP-24S PP CASE SEA WORLD</v>
      </c>
      <c r="D633" s="56">
        <f>Invoice!H3204</f>
        <v>28700</v>
      </c>
      <c r="E633" s="338">
        <f>D633*B633</f>
        <v>2755200</v>
      </c>
      <c r="F633" s="50"/>
      <c r="G633" s="51">
        <f>E633/1.11</f>
        <v>2482162.1621621619</v>
      </c>
      <c r="H633" s="52">
        <f>G633*11%</f>
        <v>273037.83783783781</v>
      </c>
      <c r="I633" s="52">
        <f>G633/B633</f>
        <v>25855.855855855854</v>
      </c>
      <c r="J633" s="68">
        <f>H633/B633</f>
        <v>2844.1441441441439</v>
      </c>
    </row>
    <row r="634" spans="1:10" s="49" customFormat="1" x14ac:dyDescent="0.25">
      <c r="A634" s="66"/>
      <c r="B634" s="327"/>
      <c r="C634" s="327"/>
      <c r="D634" s="338"/>
      <c r="E634" s="338">
        <f>(E633*Invoice!I3204)+((E633-(E633*Invoice!I3204))*Invoice!J3204)</f>
        <v>358176</v>
      </c>
      <c r="F634" s="50"/>
      <c r="G634" s="57">
        <f>E634/1.11</f>
        <v>322681.08108108107</v>
      </c>
      <c r="H634" s="58">
        <f>G634*11%</f>
        <v>35494.91891891892</v>
      </c>
      <c r="I634" s="58">
        <f>G634/B633</f>
        <v>3361.2612612612611</v>
      </c>
      <c r="J634" s="69">
        <f>H634/B633</f>
        <v>369.73873873873873</v>
      </c>
    </row>
    <row r="635" spans="1:10" s="49" customFormat="1" ht="12.75" x14ac:dyDescent="0.25">
      <c r="A635" s="66"/>
      <c r="B635" s="327"/>
      <c r="C635" s="327"/>
      <c r="D635" s="338" t="s">
        <v>23</v>
      </c>
      <c r="E635" s="338">
        <f>E633-E634</f>
        <v>2397024</v>
      </c>
      <c r="F635" s="50"/>
      <c r="G635" s="51">
        <f>G633-G634</f>
        <v>2159481.0810810807</v>
      </c>
      <c r="H635" s="51">
        <f>H633-H634</f>
        <v>237542.91891891888</v>
      </c>
      <c r="I635" s="51">
        <f>I633-I634</f>
        <v>22494.594594594593</v>
      </c>
      <c r="J635" s="70">
        <f>J633-J634</f>
        <v>2474.405405405405</v>
      </c>
    </row>
    <row r="636" spans="1:10" s="49" customFormat="1" ht="12.75" x14ac:dyDescent="0.25">
      <c r="A636" s="66"/>
      <c r="B636" s="327"/>
      <c r="C636" s="327"/>
      <c r="D636" s="338"/>
      <c r="E636" s="338"/>
      <c r="F636" s="50"/>
      <c r="G636" s="51"/>
      <c r="H636" s="52">
        <f>G635+H635</f>
        <v>2397023.9999999995</v>
      </c>
      <c r="I636" s="52"/>
      <c r="J636" s="68"/>
    </row>
    <row r="637" spans="1:10" s="49" customFormat="1" ht="12.75" x14ac:dyDescent="0.25">
      <c r="A637" s="66"/>
      <c r="B637" s="331"/>
      <c r="C637" s="327"/>
      <c r="D637" s="338"/>
      <c r="E637" s="338"/>
      <c r="F637" s="50"/>
      <c r="G637" s="51"/>
      <c r="H637" s="52"/>
      <c r="I637" s="52"/>
      <c r="J637" s="68"/>
    </row>
    <row r="638" spans="1:10" s="49" customFormat="1" ht="12.75" x14ac:dyDescent="0.25">
      <c r="A638" s="66">
        <v>4</v>
      </c>
      <c r="B638" s="329" t="s">
        <v>20</v>
      </c>
      <c r="C638" s="329" t="s">
        <v>21</v>
      </c>
      <c r="D638" s="336" t="s">
        <v>22</v>
      </c>
      <c r="E638" s="336" t="s">
        <v>23</v>
      </c>
      <c r="F638" s="53"/>
      <c r="G638" s="54" t="s">
        <v>24</v>
      </c>
      <c r="H638" s="55" t="s">
        <v>25</v>
      </c>
      <c r="I638" s="55" t="s">
        <v>26</v>
      </c>
      <c r="J638" s="67"/>
    </row>
    <row r="639" spans="1:10" s="49" customFormat="1" ht="12.75" x14ac:dyDescent="0.25">
      <c r="A639" s="66"/>
      <c r="B639" s="52">
        <f>Invoice!B3205</f>
        <v>15</v>
      </c>
      <c r="C639" s="326" t="str">
        <f>Invoice!E3205</f>
        <v>CORRECTION TAPE KENKO CT-202N</v>
      </c>
      <c r="D639" s="56">
        <f>Invoice!H3205</f>
        <v>58200</v>
      </c>
      <c r="E639" s="338">
        <f>D639*B639</f>
        <v>873000</v>
      </c>
      <c r="F639" s="50"/>
      <c r="G639" s="51">
        <f>E639/1.11</f>
        <v>786486.48648648639</v>
      </c>
      <c r="H639" s="52">
        <f>G639*11%</f>
        <v>86513.513513513506</v>
      </c>
      <c r="I639" s="52">
        <f>G639/B639</f>
        <v>52432.432432432426</v>
      </c>
      <c r="J639" s="68">
        <f>H639/B639</f>
        <v>5767.5675675675675</v>
      </c>
    </row>
    <row r="640" spans="1:10" s="49" customFormat="1" x14ac:dyDescent="0.25">
      <c r="A640" s="66"/>
      <c r="B640" s="327"/>
      <c r="C640" s="327"/>
      <c r="D640" s="338"/>
      <c r="E640" s="338">
        <f>(E639*Invoice!I3205)+((E639-(E639*Invoice!I3205))*Invoice!J3205)</f>
        <v>113490</v>
      </c>
      <c r="F640" s="50"/>
      <c r="G640" s="57">
        <f>E640/1.11</f>
        <v>102243.24324324324</v>
      </c>
      <c r="H640" s="58">
        <f>G640*11%</f>
        <v>11246.756756756757</v>
      </c>
      <c r="I640" s="58">
        <f>G640/B639</f>
        <v>6816.2162162162158</v>
      </c>
      <c r="J640" s="69">
        <f>H640/B639</f>
        <v>749.78378378378375</v>
      </c>
    </row>
    <row r="641" spans="1:10" s="49" customFormat="1" ht="12.75" x14ac:dyDescent="0.25">
      <c r="A641" s="66"/>
      <c r="B641" s="327"/>
      <c r="C641" s="327"/>
      <c r="D641" s="338" t="s">
        <v>23</v>
      </c>
      <c r="E641" s="338">
        <f>E639-E640</f>
        <v>759510</v>
      </c>
      <c r="F641" s="50"/>
      <c r="G641" s="51">
        <f>G639-G640</f>
        <v>684243.2432432432</v>
      </c>
      <c r="H641" s="51">
        <f>H639-H640</f>
        <v>75266.756756756746</v>
      </c>
      <c r="I641" s="51">
        <f>I639-I640</f>
        <v>45616.216216216213</v>
      </c>
      <c r="J641" s="70">
        <f>J639-J640</f>
        <v>5017.7837837837833</v>
      </c>
    </row>
    <row r="642" spans="1:10" s="49" customFormat="1" ht="12.75" x14ac:dyDescent="0.25">
      <c r="A642" s="66"/>
      <c r="B642" s="327"/>
      <c r="C642" s="327"/>
      <c r="D642" s="338"/>
      <c r="E642" s="338"/>
      <c r="F642" s="50"/>
      <c r="G642" s="51"/>
      <c r="H642" s="52">
        <f>G641+H641</f>
        <v>759510</v>
      </c>
      <c r="I642" s="52"/>
      <c r="J642" s="68"/>
    </row>
    <row r="643" spans="1:10" s="49" customFormat="1" ht="12.75" x14ac:dyDescent="0.25">
      <c r="A643" s="66"/>
      <c r="B643" s="331"/>
      <c r="C643" s="327"/>
      <c r="D643" s="338"/>
      <c r="E643" s="338"/>
      <c r="F643" s="50"/>
      <c r="G643" s="51"/>
      <c r="H643" s="52"/>
      <c r="I643" s="52"/>
      <c r="J643" s="68"/>
    </row>
    <row r="644" spans="1:10" s="49" customFormat="1" ht="12.75" x14ac:dyDescent="0.25">
      <c r="A644" s="66">
        <v>5</v>
      </c>
      <c r="B644" s="329" t="s">
        <v>20</v>
      </c>
      <c r="C644" s="329" t="s">
        <v>21</v>
      </c>
      <c r="D644" s="336" t="s">
        <v>22</v>
      </c>
      <c r="E644" s="336" t="s">
        <v>23</v>
      </c>
      <c r="F644" s="53"/>
      <c r="G644" s="54" t="s">
        <v>24</v>
      </c>
      <c r="H644" s="55" t="s">
        <v>25</v>
      </c>
      <c r="I644" s="55" t="s">
        <v>26</v>
      </c>
      <c r="J644" s="67"/>
    </row>
    <row r="645" spans="1:10" s="49" customFormat="1" ht="12.75" x14ac:dyDescent="0.25">
      <c r="A645" s="66"/>
      <c r="B645" s="52">
        <f>Invoice!B3206</f>
        <v>15</v>
      </c>
      <c r="C645" s="326" t="str">
        <f>Invoice!E3206</f>
        <v>CORRECTION TAPE KENKO CT-210SL</v>
      </c>
      <c r="D645" s="56">
        <f>Invoice!H3206</f>
        <v>58800</v>
      </c>
      <c r="E645" s="338">
        <f>D645*B645</f>
        <v>882000</v>
      </c>
      <c r="F645" s="50"/>
      <c r="G645" s="51">
        <f>E645/1.11</f>
        <v>794594.59459459456</v>
      </c>
      <c r="H645" s="52">
        <f>G645*11%</f>
        <v>87405.4054054054</v>
      </c>
      <c r="I645" s="52">
        <f>G645/B645</f>
        <v>52972.972972972973</v>
      </c>
      <c r="J645" s="68">
        <f>H645/B645</f>
        <v>5827.0270270270266</v>
      </c>
    </row>
    <row r="646" spans="1:10" s="49" customFormat="1" x14ac:dyDescent="0.25">
      <c r="A646" s="66"/>
      <c r="B646" s="327"/>
      <c r="C646" s="327"/>
      <c r="D646" s="338"/>
      <c r="E646" s="338">
        <f>(E645*Invoice!I3206)+((E645-(E645*Invoice!I3206))*Invoice!J3206)</f>
        <v>114660</v>
      </c>
      <c r="F646" s="50"/>
      <c r="G646" s="57">
        <f>E646/1.11</f>
        <v>103297.29729729729</v>
      </c>
      <c r="H646" s="58">
        <f>G646*11%</f>
        <v>11362.702702702702</v>
      </c>
      <c r="I646" s="58">
        <f>G646/B645</f>
        <v>6886.4864864864858</v>
      </c>
      <c r="J646" s="69">
        <f>H646/B645</f>
        <v>757.51351351351343</v>
      </c>
    </row>
    <row r="647" spans="1:10" s="49" customFormat="1" ht="12.75" x14ac:dyDescent="0.25">
      <c r="A647" s="66"/>
      <c r="B647" s="327"/>
      <c r="C647" s="327"/>
      <c r="D647" s="338" t="s">
        <v>23</v>
      </c>
      <c r="E647" s="338">
        <f>E645-E646</f>
        <v>767340</v>
      </c>
      <c r="F647" s="50"/>
      <c r="G647" s="51">
        <f>G645-G646</f>
        <v>691297.29729729728</v>
      </c>
      <c r="H647" s="51">
        <f>H645-H646</f>
        <v>76042.702702702692</v>
      </c>
      <c r="I647" s="51">
        <f>I645-I646</f>
        <v>46086.486486486487</v>
      </c>
      <c r="J647" s="70">
        <f>J645-J646</f>
        <v>5069.5135135135133</v>
      </c>
    </row>
    <row r="648" spans="1:10" s="49" customFormat="1" ht="12.75" x14ac:dyDescent="0.25">
      <c r="A648" s="66"/>
      <c r="B648" s="327"/>
      <c r="C648" s="327"/>
      <c r="D648" s="338"/>
      <c r="E648" s="338"/>
      <c r="F648" s="50"/>
      <c r="G648" s="51"/>
      <c r="H648" s="52">
        <f>G647+H647</f>
        <v>767340</v>
      </c>
      <c r="I648" s="52"/>
      <c r="J648" s="68"/>
    </row>
    <row r="649" spans="1:10" s="49" customFormat="1" ht="12.75" x14ac:dyDescent="0.25">
      <c r="A649" s="66"/>
      <c r="B649" s="331"/>
      <c r="C649" s="327"/>
      <c r="D649" s="338"/>
      <c r="E649" s="338"/>
      <c r="F649" s="50"/>
      <c r="G649" s="51"/>
      <c r="H649" s="52"/>
      <c r="I649" s="52"/>
      <c r="J649" s="68"/>
    </row>
    <row r="650" spans="1:10" s="49" customFormat="1" ht="12.75" x14ac:dyDescent="0.25">
      <c r="A650" s="66">
        <v>6</v>
      </c>
      <c r="B650" s="329" t="s">
        <v>20</v>
      </c>
      <c r="C650" s="329" t="s">
        <v>21</v>
      </c>
      <c r="D650" s="336" t="s">
        <v>22</v>
      </c>
      <c r="E650" s="336" t="s">
        <v>23</v>
      </c>
      <c r="F650" s="53"/>
      <c r="G650" s="54" t="s">
        <v>24</v>
      </c>
      <c r="H650" s="55" t="s">
        <v>25</v>
      </c>
      <c r="I650" s="55" t="s">
        <v>26</v>
      </c>
      <c r="J650" s="67"/>
    </row>
    <row r="651" spans="1:10" s="49" customFormat="1" ht="12.75" x14ac:dyDescent="0.25">
      <c r="A651" s="66"/>
      <c r="B651" s="52">
        <f>Invoice!B3207</f>
        <v>15</v>
      </c>
      <c r="C651" s="326" t="str">
        <f>Invoice!E3207</f>
        <v>CORRECTION TAPE KENKO CT-309</v>
      </c>
      <c r="D651" s="56">
        <f>Invoice!H3207</f>
        <v>81600</v>
      </c>
      <c r="E651" s="338">
        <f>D651*B651</f>
        <v>1224000</v>
      </c>
      <c r="F651" s="50"/>
      <c r="G651" s="51">
        <f>E651/1.11</f>
        <v>1102702.7027027027</v>
      </c>
      <c r="H651" s="52">
        <f>G651*11%</f>
        <v>121297.29729729729</v>
      </c>
      <c r="I651" s="52">
        <f>G651/B651</f>
        <v>73513.513513513521</v>
      </c>
      <c r="J651" s="68">
        <f>H651/B651</f>
        <v>8086.4864864864858</v>
      </c>
    </row>
    <row r="652" spans="1:10" s="49" customFormat="1" x14ac:dyDescent="0.25">
      <c r="A652" s="66"/>
      <c r="B652" s="327"/>
      <c r="C652" s="327"/>
      <c r="D652" s="338"/>
      <c r="E652" s="338">
        <f>(E651*Invoice!I3207)+((E651-(E651*Invoice!I3207))*Invoice!J3207)</f>
        <v>159120</v>
      </c>
      <c r="F652" s="50"/>
      <c r="G652" s="57">
        <f>E652/1.11</f>
        <v>143351.35135135133</v>
      </c>
      <c r="H652" s="58">
        <f>G652*11%</f>
        <v>15768.648648648646</v>
      </c>
      <c r="I652" s="58">
        <f>G652/B651</f>
        <v>9556.7567567567548</v>
      </c>
      <c r="J652" s="69">
        <f>H652/B651</f>
        <v>1051.2432432432431</v>
      </c>
    </row>
    <row r="653" spans="1:10" s="49" customFormat="1" ht="12.75" x14ac:dyDescent="0.25">
      <c r="A653" s="66"/>
      <c r="B653" s="327"/>
      <c r="C653" s="327"/>
      <c r="D653" s="338" t="s">
        <v>23</v>
      </c>
      <c r="E653" s="338">
        <f>E651-E652</f>
        <v>1064880</v>
      </c>
      <c r="F653" s="50"/>
      <c r="G653" s="51">
        <f>G651-G652</f>
        <v>959351.35135135136</v>
      </c>
      <c r="H653" s="51">
        <f>H651-H652</f>
        <v>105528.64864864864</v>
      </c>
      <c r="I653" s="51">
        <f>I651-I652</f>
        <v>63956.756756756768</v>
      </c>
      <c r="J653" s="70">
        <f>J651-J652</f>
        <v>7035.2432432432424</v>
      </c>
    </row>
    <row r="654" spans="1:10" s="49" customFormat="1" ht="12.75" x14ac:dyDescent="0.25">
      <c r="A654" s="66"/>
      <c r="B654" s="327"/>
      <c r="C654" s="327"/>
      <c r="D654" s="338"/>
      <c r="E654" s="338"/>
      <c r="F654" s="50"/>
      <c r="G654" s="51"/>
      <c r="H654" s="52">
        <f>G653+H653</f>
        <v>1064880</v>
      </c>
      <c r="I654" s="52"/>
      <c r="J654" s="68"/>
    </row>
    <row r="655" spans="1:10" s="49" customFormat="1" ht="12.75" x14ac:dyDescent="0.25">
      <c r="A655" s="66"/>
      <c r="B655" s="331"/>
      <c r="C655" s="327"/>
      <c r="D655" s="338"/>
      <c r="E655" s="338"/>
      <c r="F655" s="50"/>
      <c r="G655" s="51"/>
      <c r="H655" s="52"/>
      <c r="I655" s="52"/>
      <c r="J655" s="68"/>
    </row>
    <row r="656" spans="1:10" s="49" customFormat="1" ht="12.75" x14ac:dyDescent="0.25">
      <c r="A656" s="66">
        <v>7</v>
      </c>
      <c r="B656" s="329" t="s">
        <v>20</v>
      </c>
      <c r="C656" s="329" t="s">
        <v>21</v>
      </c>
      <c r="D656" s="336" t="s">
        <v>22</v>
      </c>
      <c r="E656" s="336" t="s">
        <v>23</v>
      </c>
      <c r="F656" s="53"/>
      <c r="G656" s="54" t="s">
        <v>24</v>
      </c>
      <c r="H656" s="55" t="s">
        <v>25</v>
      </c>
      <c r="I656" s="55" t="s">
        <v>26</v>
      </c>
      <c r="J656" s="67"/>
    </row>
    <row r="657" spans="1:10" s="49" customFormat="1" ht="12.75" x14ac:dyDescent="0.25">
      <c r="A657" s="66"/>
      <c r="B657" s="52">
        <f>Invoice!B3208</f>
        <v>15</v>
      </c>
      <c r="C657" s="326" t="str">
        <f>Invoice!E3208</f>
        <v>CORRECTION TAPE KENKO CT-310SL</v>
      </c>
      <c r="D657" s="56">
        <f>Invoice!H3208</f>
        <v>84000</v>
      </c>
      <c r="E657" s="338">
        <f>D657*B657</f>
        <v>1260000</v>
      </c>
      <c r="F657" s="50"/>
      <c r="G657" s="51">
        <f>E657/1.11</f>
        <v>1135135.1351351351</v>
      </c>
      <c r="H657" s="52">
        <f>G657*11%</f>
        <v>124864.86486486487</v>
      </c>
      <c r="I657" s="52">
        <f>G657/B657</f>
        <v>75675.67567567568</v>
      </c>
      <c r="J657" s="68">
        <f>H657/B657</f>
        <v>8324.3243243243251</v>
      </c>
    </row>
    <row r="658" spans="1:10" s="49" customFormat="1" x14ac:dyDescent="0.25">
      <c r="A658" s="66"/>
      <c r="B658" s="327"/>
      <c r="C658" s="327"/>
      <c r="D658" s="338"/>
      <c r="E658" s="338">
        <f>(E657*Invoice!I3208)+((E657-(E657*Invoice!I3208))*Invoice!J3208)</f>
        <v>163800</v>
      </c>
      <c r="F658" s="50"/>
      <c r="G658" s="57">
        <f>E658/1.11</f>
        <v>147567.56756756754</v>
      </c>
      <c r="H658" s="58">
        <f>G658*11%</f>
        <v>16232.43243243243</v>
      </c>
      <c r="I658" s="58">
        <f>G658/B657</f>
        <v>9837.8378378378366</v>
      </c>
      <c r="J658" s="69">
        <f>H658/B657</f>
        <v>1082.1621621621621</v>
      </c>
    </row>
    <row r="659" spans="1:10" s="49" customFormat="1" ht="12.75" x14ac:dyDescent="0.25">
      <c r="A659" s="66"/>
      <c r="B659" s="327"/>
      <c r="C659" s="327"/>
      <c r="D659" s="338" t="s">
        <v>23</v>
      </c>
      <c r="E659" s="338">
        <f>E657-E658</f>
        <v>1096200</v>
      </c>
      <c r="F659" s="50"/>
      <c r="G659" s="51">
        <f>G657-G658</f>
        <v>987567.56756756757</v>
      </c>
      <c r="H659" s="51">
        <f>H657-H658</f>
        <v>108632.43243243244</v>
      </c>
      <c r="I659" s="51">
        <f>I657-I658</f>
        <v>65837.83783783784</v>
      </c>
      <c r="J659" s="70">
        <f>J657-J658</f>
        <v>7242.1621621621634</v>
      </c>
    </row>
    <row r="660" spans="1:10" s="49" customFormat="1" ht="12.75" x14ac:dyDescent="0.25">
      <c r="A660" s="66"/>
      <c r="B660" s="327"/>
      <c r="C660" s="327"/>
      <c r="D660" s="338"/>
      <c r="E660" s="338"/>
      <c r="F660" s="50"/>
      <c r="G660" s="51"/>
      <c r="H660" s="52">
        <f>G659+H659</f>
        <v>1096200</v>
      </c>
      <c r="I660" s="52"/>
      <c r="J660" s="68"/>
    </row>
    <row r="661" spans="1:10" s="49" customFormat="1" ht="12.75" x14ac:dyDescent="0.25">
      <c r="A661" s="66"/>
      <c r="B661" s="331"/>
      <c r="C661" s="327"/>
      <c r="D661" s="338"/>
      <c r="E661" s="338"/>
      <c r="F661" s="50"/>
      <c r="G661" s="51"/>
      <c r="H661" s="52"/>
      <c r="I661" s="52"/>
      <c r="J661" s="68"/>
    </row>
    <row r="662" spans="1:10" s="49" customFormat="1" ht="12.75" x14ac:dyDescent="0.25">
      <c r="A662" s="66"/>
      <c r="B662" s="331"/>
      <c r="C662" s="327"/>
      <c r="D662" s="338"/>
      <c r="E662" s="338"/>
      <c r="F662" s="50"/>
      <c r="G662" s="51">
        <f>G623+G629+G635+G641+G647+G653+G659</f>
        <v>12061962.162162162</v>
      </c>
      <c r="H662" s="52">
        <f>H623+H629+H635+H641+H647+H653+H659</f>
        <v>1326815.8378378379</v>
      </c>
      <c r="I662" s="52"/>
      <c r="J662" s="68">
        <f>H624+H630+H636+H642+H648+H654+H660</f>
        <v>13388778</v>
      </c>
    </row>
    <row r="663" spans="1:10" s="49" customFormat="1" ht="12.75" x14ac:dyDescent="0.25">
      <c r="A663" s="341"/>
      <c r="B663" s="342"/>
      <c r="C663" s="343"/>
      <c r="D663" s="344"/>
      <c r="E663" s="344"/>
      <c r="F663" s="345"/>
      <c r="G663" s="346"/>
      <c r="H663" s="347"/>
      <c r="I663" s="347"/>
      <c r="J663" s="347"/>
    </row>
    <row r="664" spans="1:10" s="49" customFormat="1" ht="12.75" x14ac:dyDescent="0.25">
      <c r="A664" s="348" t="s">
        <v>1</v>
      </c>
      <c r="B664" s="349">
        <f>Invoice!E3308</f>
        <v>22090030</v>
      </c>
      <c r="C664" s="327"/>
      <c r="D664" s="338"/>
      <c r="E664" s="338"/>
      <c r="F664" s="50"/>
      <c r="G664" s="51"/>
      <c r="H664" s="52"/>
      <c r="I664" s="52"/>
      <c r="J664" s="68"/>
    </row>
    <row r="665" spans="1:10" s="49" customFormat="1" ht="12.75" x14ac:dyDescent="0.25">
      <c r="A665" s="66">
        <v>1</v>
      </c>
      <c r="B665" s="329" t="s">
        <v>20</v>
      </c>
      <c r="C665" s="329" t="s">
        <v>21</v>
      </c>
      <c r="D665" s="336" t="s">
        <v>22</v>
      </c>
      <c r="E665" s="336" t="s">
        <v>23</v>
      </c>
      <c r="F665" s="53"/>
      <c r="G665" s="54" t="s">
        <v>24</v>
      </c>
      <c r="H665" s="55" t="s">
        <v>25</v>
      </c>
      <c r="I665" s="55" t="s">
        <v>26</v>
      </c>
      <c r="J665" s="67"/>
    </row>
    <row r="666" spans="1:10" s="49" customFormat="1" ht="12.75" x14ac:dyDescent="0.25">
      <c r="A666" s="66"/>
      <c r="B666" s="52">
        <f>Invoice!B3316</f>
        <v>720</v>
      </c>
      <c r="C666" s="326" t="str">
        <f>Invoice!E3316</f>
        <v>CRAYON / OIL PASTEL JOYKO OP-12S PP CASE SEA WORLD</v>
      </c>
      <c r="D666" s="56">
        <f>Invoice!H3316</f>
        <v>11900</v>
      </c>
      <c r="E666" s="338">
        <f>D666*B666</f>
        <v>8568000</v>
      </c>
      <c r="F666" s="50"/>
      <c r="G666" s="51">
        <f>E666/1.11</f>
        <v>7718918.9189189179</v>
      </c>
      <c r="H666" s="52">
        <f>G666*11%</f>
        <v>849081.08108108095</v>
      </c>
      <c r="I666" s="52">
        <f>G666/B666</f>
        <v>10720.720720720719</v>
      </c>
      <c r="J666" s="68">
        <f>H666/B666</f>
        <v>1179.2792792792791</v>
      </c>
    </row>
    <row r="667" spans="1:10" s="49" customFormat="1" x14ac:dyDescent="0.25">
      <c r="A667" s="66"/>
      <c r="B667" s="52"/>
      <c r="D667" s="56"/>
      <c r="E667" s="338">
        <f>(E666*Invoice!I3316)+((E666-(E666*Invoice!I3316))*Invoice!J3316)</f>
        <v>1156680</v>
      </c>
      <c r="F667" s="50"/>
      <c r="G667" s="57">
        <f>E667/1.11</f>
        <v>1042054.054054054</v>
      </c>
      <c r="H667" s="58">
        <f>G667*11%</f>
        <v>114625.94594594593</v>
      </c>
      <c r="I667" s="58">
        <f>G667/B666</f>
        <v>1447.2972972972971</v>
      </c>
      <c r="J667" s="69">
        <f>H667/B666</f>
        <v>159.20270270270268</v>
      </c>
    </row>
    <row r="668" spans="1:10" s="49" customFormat="1" ht="12.75" x14ac:dyDescent="0.25">
      <c r="A668" s="66"/>
      <c r="B668" s="327"/>
      <c r="C668" s="327"/>
      <c r="D668" s="338" t="s">
        <v>23</v>
      </c>
      <c r="E668" s="338">
        <f>E666-E667</f>
        <v>7411320</v>
      </c>
      <c r="F668" s="50"/>
      <c r="G668" s="51">
        <f>G666-G667</f>
        <v>6676864.8648648635</v>
      </c>
      <c r="H668" s="51">
        <f>H666-H667</f>
        <v>734455.13513513503</v>
      </c>
      <c r="I668" s="51">
        <f>I666-I667</f>
        <v>9273.4234234234227</v>
      </c>
      <c r="J668" s="70">
        <f>J666-J667</f>
        <v>1020.0765765765764</v>
      </c>
    </row>
    <row r="669" spans="1:10" s="49" customFormat="1" ht="12.75" x14ac:dyDescent="0.25">
      <c r="A669" s="66"/>
      <c r="B669" s="327"/>
      <c r="C669" s="327"/>
      <c r="D669" s="338"/>
      <c r="E669" s="338"/>
      <c r="F669" s="50"/>
      <c r="G669" s="51"/>
      <c r="H669" s="52">
        <f>G668+H668</f>
        <v>7411319.9999999981</v>
      </c>
      <c r="I669" s="52"/>
      <c r="J669" s="68"/>
    </row>
    <row r="670" spans="1:10" s="49" customFormat="1" ht="12.75" x14ac:dyDescent="0.25">
      <c r="A670" s="66"/>
      <c r="B670" s="331"/>
      <c r="C670" s="327"/>
      <c r="D670" s="338"/>
      <c r="E670" s="338"/>
      <c r="F670" s="50"/>
      <c r="G670" s="51"/>
      <c r="H670" s="52"/>
      <c r="I670" s="52"/>
      <c r="J670" s="68"/>
    </row>
    <row r="671" spans="1:10" s="49" customFormat="1" ht="12.75" x14ac:dyDescent="0.25">
      <c r="A671" s="66">
        <v>2</v>
      </c>
      <c r="B671" s="329" t="s">
        <v>20</v>
      </c>
      <c r="C671" s="329" t="s">
        <v>21</v>
      </c>
      <c r="D671" s="336" t="s">
        <v>22</v>
      </c>
      <c r="E671" s="336" t="s">
        <v>23</v>
      </c>
      <c r="F671" s="53"/>
      <c r="G671" s="54" t="s">
        <v>24</v>
      </c>
      <c r="H671" s="55" t="s">
        <v>25</v>
      </c>
      <c r="I671" s="55" t="s">
        <v>26</v>
      </c>
      <c r="J671" s="67"/>
    </row>
    <row r="672" spans="1:10" s="49" customFormat="1" ht="12.75" x14ac:dyDescent="0.25">
      <c r="A672" s="66"/>
      <c r="B672" s="52">
        <f>Invoice!B3317</f>
        <v>72</v>
      </c>
      <c r="C672" s="326" t="str">
        <f>Invoice!E3317</f>
        <v>CORRECTION FLUID KENKO KE-301</v>
      </c>
      <c r="D672" s="56">
        <f>Invoice!H3317</f>
        <v>53400</v>
      </c>
      <c r="E672" s="338">
        <f>D672*B672</f>
        <v>3844800</v>
      </c>
      <c r="F672" s="50"/>
      <c r="G672" s="51">
        <f>E672/1.11</f>
        <v>3463783.7837837837</v>
      </c>
      <c r="H672" s="52">
        <f>G672*11%</f>
        <v>381016.21621621621</v>
      </c>
      <c r="I672" s="52">
        <f>G672/B672</f>
        <v>48108.108108108107</v>
      </c>
      <c r="J672" s="68">
        <f>H672/B672</f>
        <v>5291.8918918918916</v>
      </c>
    </row>
    <row r="673" spans="1:10" s="49" customFormat="1" x14ac:dyDescent="0.25">
      <c r="A673" s="66"/>
      <c r="B673" s="327"/>
      <c r="C673" s="327"/>
      <c r="D673" s="338"/>
      <c r="E673" s="338">
        <f>(E672*Invoice!I3317)+((E672-(E672*Invoice!I3317))*Invoice!J3317)</f>
        <v>519048.00000000006</v>
      </c>
      <c r="F673" s="50"/>
      <c r="G673" s="57">
        <f>E673/1.11</f>
        <v>467610.81081081083</v>
      </c>
      <c r="H673" s="58">
        <f>G673*11%</f>
        <v>51437.189189189194</v>
      </c>
      <c r="I673" s="58">
        <f>G673/B672</f>
        <v>6494.594594594595</v>
      </c>
      <c r="J673" s="69">
        <f>H673/B672</f>
        <v>714.40540540540542</v>
      </c>
    </row>
    <row r="674" spans="1:10" s="49" customFormat="1" ht="12.75" x14ac:dyDescent="0.25">
      <c r="A674" s="66"/>
      <c r="B674" s="327"/>
      <c r="C674" s="327"/>
      <c r="D674" s="338" t="s">
        <v>23</v>
      </c>
      <c r="E674" s="338">
        <f>E672-E673</f>
        <v>3325752</v>
      </c>
      <c r="F674" s="50"/>
      <c r="G674" s="51">
        <f>G672-G673</f>
        <v>2996172.9729729728</v>
      </c>
      <c r="H674" s="51">
        <f>H672-H673</f>
        <v>329579.02702702704</v>
      </c>
      <c r="I674" s="51">
        <f>I672-I673</f>
        <v>41613.513513513513</v>
      </c>
      <c r="J674" s="70">
        <f>J672-J673</f>
        <v>4577.4864864864867</v>
      </c>
    </row>
    <row r="675" spans="1:10" s="49" customFormat="1" ht="12.75" x14ac:dyDescent="0.25">
      <c r="A675" s="66"/>
      <c r="B675" s="327"/>
      <c r="C675" s="327"/>
      <c r="D675" s="338"/>
      <c r="E675" s="338"/>
      <c r="F675" s="50"/>
      <c r="G675" s="51"/>
      <c r="H675" s="52">
        <f>G674+H674</f>
        <v>3325752</v>
      </c>
      <c r="I675" s="52"/>
      <c r="J675" s="68"/>
    </row>
    <row r="676" spans="1:10" s="49" customFormat="1" ht="12.75" x14ac:dyDescent="0.25">
      <c r="A676" s="66"/>
      <c r="B676" s="327"/>
      <c r="C676" s="327"/>
      <c r="D676" s="338"/>
      <c r="E676" s="338"/>
      <c r="F676" s="50"/>
      <c r="G676" s="51"/>
      <c r="H676" s="52"/>
      <c r="I676" s="52"/>
      <c r="J676" s="68"/>
    </row>
    <row r="677" spans="1:10" s="49" customFormat="1" ht="12.75" x14ac:dyDescent="0.25">
      <c r="A677" s="66"/>
      <c r="B677" s="327"/>
      <c r="C677" s="327"/>
      <c r="D677" s="338"/>
      <c r="E677" s="338"/>
      <c r="F677" s="50"/>
      <c r="G677" s="51">
        <f>G668+G674</f>
        <v>9673037.8378378358</v>
      </c>
      <c r="H677" s="52">
        <f>H668+H674</f>
        <v>1064034.1621621621</v>
      </c>
      <c r="I677" s="52"/>
      <c r="J677" s="68">
        <f>H669+H675</f>
        <v>10737071.999999998</v>
      </c>
    </row>
    <row r="678" spans="1:10" s="49" customFormat="1" ht="12.75" x14ac:dyDescent="0.25">
      <c r="A678" s="341"/>
      <c r="B678" s="343"/>
      <c r="C678" s="343"/>
      <c r="D678" s="344"/>
      <c r="E678" s="344"/>
      <c r="F678" s="345"/>
      <c r="G678" s="346"/>
      <c r="H678" s="347"/>
      <c r="I678" s="347"/>
      <c r="J678" s="347"/>
    </row>
    <row r="679" spans="1:10" s="49" customFormat="1" ht="12.75" x14ac:dyDescent="0.25">
      <c r="A679" s="348" t="s">
        <v>1</v>
      </c>
      <c r="B679" s="349">
        <f>Invoice!E3422</f>
        <v>22090031</v>
      </c>
      <c r="C679" s="327"/>
      <c r="D679" s="338"/>
      <c r="E679" s="338"/>
      <c r="F679" s="50"/>
      <c r="G679" s="51"/>
      <c r="H679" s="52"/>
      <c r="I679" s="52"/>
      <c r="J679" s="68"/>
    </row>
    <row r="680" spans="1:10" s="49" customFormat="1" ht="12.75" x14ac:dyDescent="0.25">
      <c r="A680" s="66">
        <v>1</v>
      </c>
      <c r="B680" s="329" t="s">
        <v>20</v>
      </c>
      <c r="C680" s="329" t="s">
        <v>21</v>
      </c>
      <c r="D680" s="336" t="s">
        <v>22</v>
      </c>
      <c r="E680" s="336" t="s">
        <v>23</v>
      </c>
      <c r="F680" s="53"/>
      <c r="G680" s="54" t="s">
        <v>24</v>
      </c>
      <c r="H680" s="55" t="s">
        <v>25</v>
      </c>
      <c r="I680" s="55" t="s">
        <v>26</v>
      </c>
      <c r="J680" s="67"/>
    </row>
    <row r="681" spans="1:10" s="49" customFormat="1" ht="12.75" x14ac:dyDescent="0.25">
      <c r="A681" s="66"/>
      <c r="B681" s="52">
        <f>Invoice!B3430</f>
        <v>24</v>
      </c>
      <c r="C681" s="333" t="str">
        <f>Invoice!E3430</f>
        <v>LEM LIQUID (CAIR) JOYKO GL-W02</v>
      </c>
      <c r="D681" s="56">
        <f>Invoice!H3430</f>
        <v>36000</v>
      </c>
      <c r="E681" s="338">
        <f>D681*B681</f>
        <v>864000</v>
      </c>
      <c r="F681" s="50"/>
      <c r="G681" s="51">
        <f>E681/1.11</f>
        <v>778378.37837837834</v>
      </c>
      <c r="H681" s="52">
        <f>G681*11%</f>
        <v>85621.621621621613</v>
      </c>
      <c r="I681" s="52">
        <f>G681/B681</f>
        <v>32432.43243243243</v>
      </c>
      <c r="J681" s="68">
        <f>H681/B681</f>
        <v>3567.567567567567</v>
      </c>
    </row>
    <row r="682" spans="1:10" s="49" customFormat="1" x14ac:dyDescent="0.25">
      <c r="A682" s="66"/>
      <c r="B682" s="52"/>
      <c r="C682" s="333"/>
      <c r="D682" s="56"/>
      <c r="E682" s="338">
        <f>(E681*Invoice!I3430)+((E681-(E681*Invoice!I3430))*Invoice!J3430)</f>
        <v>108000</v>
      </c>
      <c r="F682" s="50"/>
      <c r="G682" s="57">
        <f>E682/1.11</f>
        <v>97297.297297297293</v>
      </c>
      <c r="H682" s="58">
        <f>G682*11%</f>
        <v>10702.702702702702</v>
      </c>
      <c r="I682" s="58">
        <f>G682/B681</f>
        <v>4054.0540540540537</v>
      </c>
      <c r="J682" s="69">
        <f>H682/B681</f>
        <v>445.94594594594588</v>
      </c>
    </row>
    <row r="683" spans="1:10" s="49" customFormat="1" ht="12.75" x14ac:dyDescent="0.25">
      <c r="A683" s="66"/>
      <c r="B683" s="327"/>
      <c r="C683" s="327"/>
      <c r="D683" s="338" t="s">
        <v>23</v>
      </c>
      <c r="E683" s="338">
        <f>E681-E682</f>
        <v>756000</v>
      </c>
      <c r="F683" s="50"/>
      <c r="G683" s="51">
        <f>G681-G682</f>
        <v>681081.08108108107</v>
      </c>
      <c r="H683" s="51">
        <f>H681-H682</f>
        <v>74918.918918918906</v>
      </c>
      <c r="I683" s="51">
        <f>I681-I682</f>
        <v>28378.378378378377</v>
      </c>
      <c r="J683" s="70">
        <f>J681-J682</f>
        <v>3121.6216216216212</v>
      </c>
    </row>
    <row r="684" spans="1:10" s="49" customFormat="1" ht="12.75" x14ac:dyDescent="0.25">
      <c r="A684" s="66"/>
      <c r="B684" s="327"/>
      <c r="C684" s="327"/>
      <c r="D684" s="338"/>
      <c r="E684" s="338"/>
      <c r="F684" s="50"/>
      <c r="G684" s="51"/>
      <c r="H684" s="52">
        <f>G683+H683</f>
        <v>756000</v>
      </c>
      <c r="I684" s="52"/>
      <c r="J684" s="68"/>
    </row>
    <row r="685" spans="1:10" s="49" customFormat="1" ht="12.75" x14ac:dyDescent="0.25">
      <c r="A685" s="66"/>
      <c r="B685" s="331"/>
      <c r="C685" s="327"/>
      <c r="D685" s="338"/>
      <c r="E685" s="338"/>
      <c r="F685" s="50"/>
      <c r="G685" s="51"/>
      <c r="H685" s="52"/>
      <c r="I685" s="52"/>
      <c r="J685" s="68"/>
    </row>
    <row r="686" spans="1:10" s="49" customFormat="1" ht="12.75" x14ac:dyDescent="0.25">
      <c r="A686" s="66">
        <v>2</v>
      </c>
      <c r="B686" s="329" t="s">
        <v>20</v>
      </c>
      <c r="C686" s="329" t="s">
        <v>21</v>
      </c>
      <c r="D686" s="336" t="s">
        <v>22</v>
      </c>
      <c r="E686" s="336" t="s">
        <v>23</v>
      </c>
      <c r="F686" s="53"/>
      <c r="G686" s="54" t="s">
        <v>24</v>
      </c>
      <c r="H686" s="55" t="s">
        <v>25</v>
      </c>
      <c r="I686" s="55" t="s">
        <v>26</v>
      </c>
      <c r="J686" s="67"/>
    </row>
    <row r="687" spans="1:10" s="49" customFormat="1" ht="12.75" x14ac:dyDescent="0.25">
      <c r="A687" s="66"/>
      <c r="B687" s="52">
        <f>Invoice!B3431</f>
        <v>36</v>
      </c>
      <c r="C687" s="333" t="str">
        <f>Invoice!E3431</f>
        <v>CORRECTION TAPE KENKO CT-202N (6M x 5MM)</v>
      </c>
      <c r="D687" s="56">
        <f>Invoice!H3431</f>
        <v>58200</v>
      </c>
      <c r="E687" s="338">
        <f>D687*B687</f>
        <v>2095200</v>
      </c>
      <c r="F687" s="50"/>
      <c r="G687" s="51">
        <f>E687/1.11</f>
        <v>1887567.5675675673</v>
      </c>
      <c r="H687" s="52">
        <f>G687*11%</f>
        <v>207632.4324324324</v>
      </c>
      <c r="I687" s="52">
        <f>G687/B687</f>
        <v>52432.432432432426</v>
      </c>
      <c r="J687" s="68">
        <f>H687/B687</f>
        <v>5767.5675675675666</v>
      </c>
    </row>
    <row r="688" spans="1:10" s="49" customFormat="1" x14ac:dyDescent="0.25">
      <c r="A688" s="66"/>
      <c r="B688" s="327"/>
      <c r="C688" s="327"/>
      <c r="D688" s="338"/>
      <c r="E688" s="338">
        <f>(E687*Invoice!I3431)+((E687-(E687*Invoice!I3431))*Invoice!J3431)</f>
        <v>261900</v>
      </c>
      <c r="F688" s="50"/>
      <c r="G688" s="57">
        <f>E688/1.11</f>
        <v>235945.94594594592</v>
      </c>
      <c r="H688" s="58">
        <f>G688*11%</f>
        <v>25954.05405405405</v>
      </c>
      <c r="I688" s="58">
        <f>G688/B687</f>
        <v>6554.0540540540533</v>
      </c>
      <c r="J688" s="69">
        <f>H688/B687</f>
        <v>720.94594594594582</v>
      </c>
    </row>
    <row r="689" spans="1:10" s="49" customFormat="1" ht="12.75" x14ac:dyDescent="0.25">
      <c r="A689" s="66"/>
      <c r="B689" s="327"/>
      <c r="C689" s="327"/>
      <c r="D689" s="338" t="s">
        <v>23</v>
      </c>
      <c r="E689" s="338">
        <f>E687-E688</f>
        <v>1833300</v>
      </c>
      <c r="F689" s="50"/>
      <c r="G689" s="51">
        <f>G687-G688</f>
        <v>1651621.6216216213</v>
      </c>
      <c r="H689" s="51">
        <f>H687-H688</f>
        <v>181678.37837837834</v>
      </c>
      <c r="I689" s="51">
        <f>I687-I688</f>
        <v>45878.378378378373</v>
      </c>
      <c r="J689" s="70">
        <f>J687-J688</f>
        <v>5046.6216216216208</v>
      </c>
    </row>
    <row r="690" spans="1:10" s="49" customFormat="1" ht="12.75" x14ac:dyDescent="0.25">
      <c r="A690" s="66"/>
      <c r="B690" s="327"/>
      <c r="C690" s="327"/>
      <c r="D690" s="338"/>
      <c r="E690" s="338"/>
      <c r="F690" s="50"/>
      <c r="G690" s="51"/>
      <c r="H690" s="52">
        <f>G689+H689</f>
        <v>1833299.9999999995</v>
      </c>
      <c r="I690" s="52"/>
      <c r="J690" s="68"/>
    </row>
    <row r="691" spans="1:10" s="49" customFormat="1" ht="12.75" x14ac:dyDescent="0.25">
      <c r="A691" s="66"/>
      <c r="B691" s="331"/>
      <c r="C691" s="327"/>
      <c r="D691" s="338"/>
      <c r="E691" s="338"/>
      <c r="F691" s="50"/>
      <c r="G691" s="51"/>
      <c r="H691" s="52"/>
      <c r="I691" s="52"/>
      <c r="J691" s="68"/>
    </row>
    <row r="692" spans="1:10" s="49" customFormat="1" ht="12.75" x14ac:dyDescent="0.25">
      <c r="A692" s="71"/>
      <c r="B692" s="339"/>
      <c r="C692" s="330"/>
      <c r="D692" s="340"/>
      <c r="E692" s="340"/>
      <c r="F692" s="72"/>
      <c r="G692" s="73">
        <f>G683+G689</f>
        <v>2332702.7027027025</v>
      </c>
      <c r="H692" s="74">
        <f>H683+H689</f>
        <v>256597.29729729725</v>
      </c>
      <c r="I692" s="74"/>
      <c r="J692" s="75">
        <f>H684+H690</f>
        <v>2589299.9999999995</v>
      </c>
    </row>
    <row r="694" spans="1:10" s="49" customFormat="1" ht="12.75" x14ac:dyDescent="0.25">
      <c r="A694" s="61" t="s">
        <v>1</v>
      </c>
      <c r="B694" s="334">
        <f>Invoice!E3536</f>
        <v>22090032</v>
      </c>
      <c r="C694" s="328"/>
      <c r="D694" s="335"/>
      <c r="E694" s="335"/>
      <c r="F694" s="62"/>
      <c r="G694" s="63"/>
      <c r="H694" s="64"/>
      <c r="I694" s="64"/>
      <c r="J694" s="65"/>
    </row>
    <row r="695" spans="1:10" s="49" customFormat="1" ht="12.75" x14ac:dyDescent="0.25">
      <c r="A695" s="66">
        <v>1</v>
      </c>
      <c r="B695" s="329" t="s">
        <v>20</v>
      </c>
      <c r="C695" s="329" t="s">
        <v>21</v>
      </c>
      <c r="D695" s="336" t="s">
        <v>22</v>
      </c>
      <c r="E695" s="336" t="s">
        <v>23</v>
      </c>
      <c r="F695" s="53"/>
      <c r="G695" s="54" t="s">
        <v>24</v>
      </c>
      <c r="H695" s="55" t="s">
        <v>25</v>
      </c>
      <c r="I695" s="55" t="s">
        <v>26</v>
      </c>
      <c r="J695" s="67"/>
    </row>
    <row r="696" spans="1:10" s="49" customFormat="1" ht="12.75" x14ac:dyDescent="0.25">
      <c r="A696" s="66"/>
      <c r="B696" s="52">
        <f>Invoice!B3544</f>
        <v>30</v>
      </c>
      <c r="C696" s="333" t="str">
        <f>Invoice!E3544</f>
        <v>CUTTER 9 MM KENKO A-300 (KECIL)</v>
      </c>
      <c r="D696" s="56">
        <f>Invoice!H3544</f>
        <v>57000</v>
      </c>
      <c r="E696" s="338">
        <f>D696*B696</f>
        <v>1710000</v>
      </c>
      <c r="F696" s="50"/>
      <c r="G696" s="51">
        <f>E696/1.11</f>
        <v>1540540.5405405404</v>
      </c>
      <c r="H696" s="52">
        <f>G696*11%</f>
        <v>169459.45945945944</v>
      </c>
      <c r="I696" s="52">
        <f>G696/B696</f>
        <v>51351.351351351346</v>
      </c>
      <c r="J696" s="68">
        <f>H696/B696</f>
        <v>5648.6486486486483</v>
      </c>
    </row>
    <row r="697" spans="1:10" s="49" customFormat="1" x14ac:dyDescent="0.25">
      <c r="A697" s="66"/>
      <c r="B697" s="52"/>
      <c r="C697" s="333"/>
      <c r="D697" s="56"/>
      <c r="E697" s="338">
        <f>(E696*Invoice!I3544)+((E696-(E696*Invoice!I3544))*Invoice!J3544)</f>
        <v>230850.00000000003</v>
      </c>
      <c r="F697" s="50"/>
      <c r="G697" s="57">
        <f>E697/1.11</f>
        <v>207972.97297297299</v>
      </c>
      <c r="H697" s="58">
        <f>G697*11%</f>
        <v>22877.02702702703</v>
      </c>
      <c r="I697" s="58">
        <f>G697/B696</f>
        <v>6932.4324324324325</v>
      </c>
      <c r="J697" s="69">
        <f>H697/B696</f>
        <v>762.56756756756772</v>
      </c>
    </row>
    <row r="698" spans="1:10" s="49" customFormat="1" ht="12.75" x14ac:dyDescent="0.25">
      <c r="A698" s="66"/>
      <c r="B698" s="327"/>
      <c r="C698" s="327"/>
      <c r="D698" s="338" t="s">
        <v>23</v>
      </c>
      <c r="E698" s="338">
        <f>E696-E697</f>
        <v>1479150</v>
      </c>
      <c r="F698" s="50"/>
      <c r="G698" s="51">
        <f>G696-G697</f>
        <v>1332567.5675675673</v>
      </c>
      <c r="H698" s="51">
        <f>H696-H697</f>
        <v>146582.4324324324</v>
      </c>
      <c r="I698" s="51">
        <f>I696-I697</f>
        <v>44418.918918918913</v>
      </c>
      <c r="J698" s="70">
        <f>J696-J697</f>
        <v>4886.0810810810808</v>
      </c>
    </row>
    <row r="699" spans="1:10" s="49" customFormat="1" ht="12.75" x14ac:dyDescent="0.25">
      <c r="A699" s="66"/>
      <c r="B699" s="327"/>
      <c r="C699" s="327"/>
      <c r="D699" s="338"/>
      <c r="E699" s="338"/>
      <c r="F699" s="50"/>
      <c r="G699" s="51"/>
      <c r="H699" s="52">
        <f>G698+H698</f>
        <v>1479149.9999999998</v>
      </c>
      <c r="I699" s="52"/>
      <c r="J699" s="68"/>
    </row>
    <row r="700" spans="1:10" s="49" customFormat="1" ht="12.75" x14ac:dyDescent="0.25">
      <c r="A700" s="66"/>
      <c r="B700" s="331"/>
      <c r="C700" s="327"/>
      <c r="D700" s="338"/>
      <c r="E700" s="338"/>
      <c r="F700" s="50"/>
      <c r="G700" s="51"/>
      <c r="H700" s="52"/>
      <c r="I700" s="52"/>
      <c r="J700" s="68"/>
    </row>
    <row r="701" spans="1:10" s="49" customFormat="1" ht="12.75" x14ac:dyDescent="0.25">
      <c r="A701" s="66">
        <v>2</v>
      </c>
      <c r="B701" s="329" t="s">
        <v>20</v>
      </c>
      <c r="C701" s="329" t="s">
        <v>21</v>
      </c>
      <c r="D701" s="336" t="s">
        <v>22</v>
      </c>
      <c r="E701" s="336" t="s">
        <v>23</v>
      </c>
      <c r="F701" s="53"/>
      <c r="G701" s="54" t="s">
        <v>24</v>
      </c>
      <c r="H701" s="55" t="s">
        <v>25</v>
      </c>
      <c r="I701" s="55" t="s">
        <v>26</v>
      </c>
      <c r="J701" s="67"/>
    </row>
    <row r="702" spans="1:10" s="49" customFormat="1" ht="12.75" x14ac:dyDescent="0.25">
      <c r="A702" s="66"/>
      <c r="B702" s="52">
        <f>Invoice!B3545</f>
        <v>300</v>
      </c>
      <c r="C702" s="333" t="str">
        <f>Invoice!E3545</f>
        <v>ISI CUTTER 18 MM KENKO L-150 (BESAR)</v>
      </c>
      <c r="D702" s="56">
        <f>Invoice!H3545</f>
        <v>64800</v>
      </c>
      <c r="E702" s="338">
        <f>D702*B702</f>
        <v>19440000</v>
      </c>
      <c r="F702" s="50"/>
      <c r="G702" s="51">
        <f>E702/1.11</f>
        <v>17513513.513513513</v>
      </c>
      <c r="H702" s="52">
        <f>G702*11%</f>
        <v>1926486.4864864864</v>
      </c>
      <c r="I702" s="52">
        <f>G702/B702</f>
        <v>58378.378378378373</v>
      </c>
      <c r="J702" s="68">
        <f>H702/B702</f>
        <v>6421.6216216216217</v>
      </c>
    </row>
    <row r="703" spans="1:10" s="49" customFormat="1" x14ac:dyDescent="0.25">
      <c r="A703" s="66"/>
      <c r="B703" s="327"/>
      <c r="D703" s="338"/>
      <c r="E703" s="338">
        <f>(E702*Invoice!I3545)+((E702-(E702*Invoice!I3545))*Invoice!J3545)</f>
        <v>2624400</v>
      </c>
      <c r="F703" s="50"/>
      <c r="G703" s="57">
        <f>E703/1.11</f>
        <v>2364324.3243243243</v>
      </c>
      <c r="H703" s="58">
        <f>G703*11%</f>
        <v>260075.67567567568</v>
      </c>
      <c r="I703" s="58">
        <f>G703/B702</f>
        <v>7881.0810810810808</v>
      </c>
      <c r="J703" s="69">
        <f>H703/B702</f>
        <v>866.91891891891896</v>
      </c>
    </row>
    <row r="704" spans="1:10" s="49" customFormat="1" ht="12.75" x14ac:dyDescent="0.25">
      <c r="A704" s="66"/>
      <c r="B704" s="327"/>
      <c r="D704" s="338" t="s">
        <v>23</v>
      </c>
      <c r="E704" s="338">
        <f>E702-E703</f>
        <v>16815600</v>
      </c>
      <c r="F704" s="50"/>
      <c r="G704" s="51">
        <f>G702-G703</f>
        <v>15149189.189189188</v>
      </c>
      <c r="H704" s="51">
        <f>H702-H703</f>
        <v>1666410.8108108107</v>
      </c>
      <c r="I704" s="51">
        <f>I702-I703</f>
        <v>50497.297297297293</v>
      </c>
      <c r="J704" s="70">
        <f>J702-J703</f>
        <v>5554.7027027027025</v>
      </c>
    </row>
    <row r="705" spans="1:10" s="49" customFormat="1" ht="12.75" x14ac:dyDescent="0.25">
      <c r="A705" s="66"/>
      <c r="B705" s="327"/>
      <c r="D705" s="338"/>
      <c r="E705" s="338"/>
      <c r="F705" s="50"/>
      <c r="G705" s="51"/>
      <c r="H705" s="52">
        <f>G704+H704</f>
        <v>16815600</v>
      </c>
      <c r="I705" s="52"/>
      <c r="J705" s="68"/>
    </row>
    <row r="706" spans="1:10" s="49" customFormat="1" ht="12.75" x14ac:dyDescent="0.25">
      <c r="A706" s="66"/>
      <c r="B706" s="331"/>
      <c r="D706" s="338"/>
      <c r="E706" s="338"/>
      <c r="F706" s="50"/>
      <c r="G706" s="51"/>
      <c r="H706" s="52"/>
      <c r="I706" s="52"/>
      <c r="J706" s="68"/>
    </row>
    <row r="707" spans="1:10" s="49" customFormat="1" ht="12.75" x14ac:dyDescent="0.25">
      <c r="A707" s="66">
        <v>3</v>
      </c>
      <c r="B707" s="329" t="s">
        <v>20</v>
      </c>
      <c r="C707" s="329" t="s">
        <v>21</v>
      </c>
      <c r="D707" s="336" t="s">
        <v>22</v>
      </c>
      <c r="E707" s="336" t="s">
        <v>23</v>
      </c>
      <c r="F707" s="53"/>
      <c r="G707" s="54" t="s">
        <v>24</v>
      </c>
      <c r="H707" s="55" t="s">
        <v>25</v>
      </c>
      <c r="I707" s="55" t="s">
        <v>26</v>
      </c>
      <c r="J707" s="67"/>
    </row>
    <row r="708" spans="1:10" s="49" customFormat="1" ht="12.75" x14ac:dyDescent="0.25">
      <c r="A708" s="66"/>
      <c r="B708" s="52">
        <f>Invoice!B3546</f>
        <v>288</v>
      </c>
      <c r="C708" s="333" t="str">
        <f>Invoice!E3546</f>
        <v>CRAYON / OIL PASTEL JOYKO OP-18S PP CASE SEA WORLD</v>
      </c>
      <c r="D708" s="56">
        <f>Invoice!H3546</f>
        <v>23000</v>
      </c>
      <c r="E708" s="338">
        <f>D708*B708</f>
        <v>6624000</v>
      </c>
      <c r="F708" s="50"/>
      <c r="G708" s="51">
        <f>E708/1.11</f>
        <v>5967567.5675675673</v>
      </c>
      <c r="H708" s="52">
        <f>G708*11%</f>
        <v>656432.43243243243</v>
      </c>
      <c r="I708" s="52">
        <f>G708/B708</f>
        <v>20720.720720720721</v>
      </c>
      <c r="J708" s="68">
        <f>H708/B708</f>
        <v>2279.2792792792793</v>
      </c>
    </row>
    <row r="709" spans="1:10" s="49" customFormat="1" x14ac:dyDescent="0.25">
      <c r="A709" s="66"/>
      <c r="B709" s="327"/>
      <c r="C709" s="327"/>
      <c r="D709" s="338"/>
      <c r="E709" s="338">
        <f>(E708*Invoice!I3546)+((E708-(E708*Invoice!I3546))*Invoice!J3546)</f>
        <v>894240.00000000012</v>
      </c>
      <c r="F709" s="50"/>
      <c r="G709" s="57">
        <f>E709/1.11</f>
        <v>805621.62162162166</v>
      </c>
      <c r="H709" s="58">
        <f>G709*11%</f>
        <v>88618.378378378387</v>
      </c>
      <c r="I709" s="58">
        <f>G709/B708</f>
        <v>2797.2972972972975</v>
      </c>
      <c r="J709" s="69">
        <f>H709/B708</f>
        <v>307.70270270270271</v>
      </c>
    </row>
    <row r="710" spans="1:10" s="49" customFormat="1" ht="12.75" x14ac:dyDescent="0.25">
      <c r="A710" s="66"/>
      <c r="B710" s="327"/>
      <c r="C710" s="327"/>
      <c r="D710" s="338" t="s">
        <v>23</v>
      </c>
      <c r="E710" s="338">
        <f>E708-E709</f>
        <v>5729760</v>
      </c>
      <c r="F710" s="50"/>
      <c r="G710" s="51">
        <f>G708-G709</f>
        <v>5161945.9459459456</v>
      </c>
      <c r="H710" s="51">
        <f>H708-H709</f>
        <v>567814.05405405408</v>
      </c>
      <c r="I710" s="51">
        <f>I708-I709</f>
        <v>17923.423423423425</v>
      </c>
      <c r="J710" s="70">
        <f>J708-J709</f>
        <v>1971.5765765765766</v>
      </c>
    </row>
    <row r="711" spans="1:10" s="49" customFormat="1" ht="12.75" x14ac:dyDescent="0.25">
      <c r="A711" s="66"/>
      <c r="B711" s="327"/>
      <c r="C711" s="327"/>
      <c r="D711" s="338"/>
      <c r="E711" s="338"/>
      <c r="F711" s="50"/>
      <c r="G711" s="51"/>
      <c r="H711" s="52">
        <f>G710+H710</f>
        <v>5729760</v>
      </c>
      <c r="I711" s="52"/>
      <c r="J711" s="68"/>
    </row>
    <row r="712" spans="1:10" s="49" customFormat="1" ht="12.75" x14ac:dyDescent="0.25">
      <c r="A712" s="66"/>
      <c r="B712" s="331"/>
      <c r="C712" s="327"/>
      <c r="D712" s="338"/>
      <c r="E712" s="338"/>
      <c r="F712" s="50"/>
      <c r="G712" s="51"/>
      <c r="H712" s="52"/>
      <c r="I712" s="52"/>
      <c r="J712" s="68"/>
    </row>
    <row r="713" spans="1:10" s="49" customFormat="1" ht="12.75" x14ac:dyDescent="0.25">
      <c r="A713" s="66">
        <v>4</v>
      </c>
      <c r="B713" s="329" t="s">
        <v>20</v>
      </c>
      <c r="C713" s="329" t="s">
        <v>21</v>
      </c>
      <c r="D713" s="336" t="s">
        <v>22</v>
      </c>
      <c r="E713" s="336" t="s">
        <v>23</v>
      </c>
      <c r="F713" s="53"/>
      <c r="G713" s="54" t="s">
        <v>24</v>
      </c>
      <c r="H713" s="55" t="s">
        <v>25</v>
      </c>
      <c r="I713" s="55" t="s">
        <v>26</v>
      </c>
      <c r="J713" s="67"/>
    </row>
    <row r="714" spans="1:10" s="49" customFormat="1" ht="12.75" x14ac:dyDescent="0.25">
      <c r="A714" s="66"/>
      <c r="B714" s="52">
        <f>Invoice!B3547</f>
        <v>10</v>
      </c>
      <c r="C714" s="333" t="str">
        <f>Invoice!E3547</f>
        <v>STAPLER KENKO HD-50</v>
      </c>
      <c r="D714" s="56">
        <f>Invoice!H3547</f>
        <v>228000</v>
      </c>
      <c r="E714" s="338">
        <f>D714*B714</f>
        <v>2280000</v>
      </c>
      <c r="F714" s="50"/>
      <c r="G714" s="51">
        <f>E714/1.11</f>
        <v>2054054.054054054</v>
      </c>
      <c r="H714" s="52">
        <f>G714*11%</f>
        <v>225945.94594594595</v>
      </c>
      <c r="I714" s="52">
        <f>G714/B714</f>
        <v>205405.40540540538</v>
      </c>
      <c r="J714" s="68">
        <f>H714/B714</f>
        <v>22594.594594594593</v>
      </c>
    </row>
    <row r="715" spans="1:10" s="49" customFormat="1" x14ac:dyDescent="0.25">
      <c r="A715" s="66"/>
      <c r="B715" s="327"/>
      <c r="C715" s="327"/>
      <c r="D715" s="338"/>
      <c r="E715" s="338">
        <f>(E714*Invoice!I3547)+((E714-(E714*Invoice!I3547))*Invoice!J3547)</f>
        <v>307800</v>
      </c>
      <c r="F715" s="50"/>
      <c r="G715" s="57">
        <f>E715/1.11</f>
        <v>277297.29729729728</v>
      </c>
      <c r="H715" s="58">
        <f>G715*11%</f>
        <v>30502.7027027027</v>
      </c>
      <c r="I715" s="58">
        <f>G715/B714</f>
        <v>27729.729729729726</v>
      </c>
      <c r="J715" s="69">
        <f>H715/B714</f>
        <v>3050.27027027027</v>
      </c>
    </row>
    <row r="716" spans="1:10" s="49" customFormat="1" ht="12.75" x14ac:dyDescent="0.25">
      <c r="A716" s="66"/>
      <c r="B716" s="327"/>
      <c r="C716" s="327"/>
      <c r="D716" s="338" t="s">
        <v>23</v>
      </c>
      <c r="E716" s="338">
        <f>E714-E715</f>
        <v>1972200</v>
      </c>
      <c r="F716" s="50"/>
      <c r="G716" s="51">
        <f>G714-G715</f>
        <v>1776756.7567567567</v>
      </c>
      <c r="H716" s="51">
        <f>H714-H715</f>
        <v>195443.24324324325</v>
      </c>
      <c r="I716" s="51">
        <f>I714-I715</f>
        <v>177675.67567567565</v>
      </c>
      <c r="J716" s="70">
        <f>J714-J715</f>
        <v>19544.324324324323</v>
      </c>
    </row>
    <row r="717" spans="1:10" s="49" customFormat="1" ht="12.75" x14ac:dyDescent="0.25">
      <c r="A717" s="66"/>
      <c r="B717" s="327"/>
      <c r="C717" s="327"/>
      <c r="D717" s="338"/>
      <c r="E717" s="338"/>
      <c r="F717" s="50"/>
      <c r="G717" s="51"/>
      <c r="H717" s="52">
        <f>G716+H716</f>
        <v>1972200</v>
      </c>
      <c r="I717" s="52"/>
      <c r="J717" s="68"/>
    </row>
    <row r="718" spans="1:10" s="49" customFormat="1" ht="12.75" x14ac:dyDescent="0.25">
      <c r="A718" s="66"/>
      <c r="B718" s="331"/>
      <c r="C718" s="327"/>
      <c r="D718" s="338"/>
      <c r="E718" s="338"/>
      <c r="F718" s="50"/>
      <c r="G718" s="51"/>
      <c r="H718" s="52"/>
      <c r="I718" s="52"/>
      <c r="J718" s="68"/>
    </row>
    <row r="719" spans="1:10" s="49" customFormat="1" ht="12.75" x14ac:dyDescent="0.25">
      <c r="A719" s="66">
        <v>5</v>
      </c>
      <c r="B719" s="329" t="s">
        <v>20</v>
      </c>
      <c r="C719" s="329" t="s">
        <v>21</v>
      </c>
      <c r="D719" s="336" t="s">
        <v>22</v>
      </c>
      <c r="E719" s="336" t="s">
        <v>23</v>
      </c>
      <c r="F719" s="53"/>
      <c r="G719" s="54" t="s">
        <v>24</v>
      </c>
      <c r="H719" s="55" t="s">
        <v>25</v>
      </c>
      <c r="I719" s="55" t="s">
        <v>26</v>
      </c>
      <c r="J719" s="67"/>
    </row>
    <row r="720" spans="1:10" s="49" customFormat="1" ht="12.75" x14ac:dyDescent="0.25">
      <c r="A720" s="66"/>
      <c r="B720" s="52">
        <f>Invoice!B3548</f>
        <v>36</v>
      </c>
      <c r="C720" s="333" t="str">
        <f>Invoice!E3548</f>
        <v>LEM STICK KENKO 25 GR (BESAR) isi 12 pc</v>
      </c>
      <c r="D720" s="56">
        <f>Invoice!H3548</f>
        <v>60000</v>
      </c>
      <c r="E720" s="338">
        <f>D720*B720</f>
        <v>2160000</v>
      </c>
      <c r="F720" s="50"/>
      <c r="G720" s="51">
        <f>E720/1.11</f>
        <v>1945945.9459459458</v>
      </c>
      <c r="H720" s="52">
        <f>G720*11%</f>
        <v>214054.05405405405</v>
      </c>
      <c r="I720" s="52">
        <f>G720/B720</f>
        <v>54054.054054054053</v>
      </c>
      <c r="J720" s="68">
        <f>H720/B720</f>
        <v>5945.9459459459458</v>
      </c>
    </row>
    <row r="721" spans="1:10" s="49" customFormat="1" x14ac:dyDescent="0.25">
      <c r="A721" s="66"/>
      <c r="B721" s="327"/>
      <c r="C721" s="327"/>
      <c r="D721" s="338"/>
      <c r="E721" s="338">
        <f>(E720*Invoice!I3548)+((E720-(E720*Invoice!I3548))*Invoice!J3548)</f>
        <v>291600</v>
      </c>
      <c r="F721" s="50"/>
      <c r="G721" s="57">
        <f>E721/1.11</f>
        <v>262702.70270270266</v>
      </c>
      <c r="H721" s="58">
        <f>G721*11%</f>
        <v>28897.297297297293</v>
      </c>
      <c r="I721" s="58">
        <f>G721/B720</f>
        <v>7297.2972972972966</v>
      </c>
      <c r="J721" s="69">
        <f>H721/B720</f>
        <v>802.7027027027026</v>
      </c>
    </row>
    <row r="722" spans="1:10" s="49" customFormat="1" ht="12.75" x14ac:dyDescent="0.25">
      <c r="A722" s="66"/>
      <c r="B722" s="327"/>
      <c r="C722" s="327"/>
      <c r="D722" s="338" t="s">
        <v>23</v>
      </c>
      <c r="E722" s="338">
        <f>E720-E721</f>
        <v>1868400</v>
      </c>
      <c r="F722" s="50"/>
      <c r="G722" s="51">
        <f>G720-G721</f>
        <v>1683243.2432432431</v>
      </c>
      <c r="H722" s="51">
        <f>H720-H721</f>
        <v>185156.75675675675</v>
      </c>
      <c r="I722" s="51">
        <f>I720-I721</f>
        <v>46756.75675675676</v>
      </c>
      <c r="J722" s="70">
        <f>J720-J721</f>
        <v>5143.2432432432433</v>
      </c>
    </row>
    <row r="723" spans="1:10" s="49" customFormat="1" ht="12.75" x14ac:dyDescent="0.25">
      <c r="A723" s="66"/>
      <c r="B723" s="327"/>
      <c r="C723" s="327"/>
      <c r="D723" s="338"/>
      <c r="E723" s="338"/>
      <c r="F723" s="50"/>
      <c r="G723" s="51"/>
      <c r="H723" s="52">
        <f>G722+H722</f>
        <v>1868399.9999999998</v>
      </c>
      <c r="I723" s="52"/>
      <c r="J723" s="68"/>
    </row>
    <row r="724" spans="1:10" s="49" customFormat="1" ht="12.75" x14ac:dyDescent="0.25">
      <c r="A724" s="66"/>
      <c r="B724" s="327"/>
      <c r="C724" s="327"/>
      <c r="D724" s="338"/>
      <c r="E724" s="338"/>
      <c r="F724" s="50"/>
      <c r="G724" s="51"/>
      <c r="H724" s="52"/>
      <c r="I724" s="52"/>
      <c r="J724" s="68"/>
    </row>
    <row r="725" spans="1:10" s="49" customFormat="1" ht="12.75" x14ac:dyDescent="0.25">
      <c r="A725" s="71"/>
      <c r="B725" s="339"/>
      <c r="C725" s="330"/>
      <c r="D725" s="340"/>
      <c r="E725" s="340"/>
      <c r="F725" s="72"/>
      <c r="G725" s="73">
        <f>G698+G704+G710+G716+G722</f>
        <v>25103702.702702701</v>
      </c>
      <c r="H725" s="74">
        <f>H722+H716+H710+H704+H698</f>
        <v>2761407.297297297</v>
      </c>
      <c r="I725" s="74"/>
      <c r="J725" s="75">
        <f>H723+H717+H711+H705+H699</f>
        <v>27865110</v>
      </c>
    </row>
    <row r="726" spans="1:10" s="49" customFormat="1" ht="12.75" x14ac:dyDescent="0.25">
      <c r="B726" s="327"/>
      <c r="C726" s="327"/>
      <c r="D726" s="338"/>
      <c r="E726" s="338"/>
      <c r="F726" s="50"/>
      <c r="G726" s="51"/>
      <c r="H726" s="52"/>
      <c r="I726" s="52"/>
      <c r="J726" s="52"/>
    </row>
    <row r="727" spans="1:10" s="49" customFormat="1" ht="12.75" x14ac:dyDescent="0.25">
      <c r="A727" s="61" t="s">
        <v>1</v>
      </c>
      <c r="B727" s="334">
        <f>B694+1</f>
        <v>22090033</v>
      </c>
      <c r="C727" s="328"/>
      <c r="D727" s="335"/>
      <c r="E727" s="335"/>
      <c r="F727" s="62"/>
      <c r="G727" s="63"/>
      <c r="H727" s="64"/>
      <c r="I727" s="64"/>
      <c r="J727" s="65"/>
    </row>
    <row r="728" spans="1:10" s="49" customFormat="1" ht="12.75" x14ac:dyDescent="0.25">
      <c r="A728" s="66">
        <v>1</v>
      </c>
      <c r="B728" s="329" t="s">
        <v>20</v>
      </c>
      <c r="C728" s="329" t="s">
        <v>21</v>
      </c>
      <c r="D728" s="336" t="s">
        <v>22</v>
      </c>
      <c r="E728" s="336" t="s">
        <v>23</v>
      </c>
      <c r="F728" s="53"/>
      <c r="G728" s="54" t="s">
        <v>24</v>
      </c>
      <c r="H728" s="55" t="s">
        <v>25</v>
      </c>
      <c r="I728" s="55" t="s">
        <v>26</v>
      </c>
      <c r="J728" s="67"/>
    </row>
    <row r="729" spans="1:10" s="49" customFormat="1" ht="12.75" x14ac:dyDescent="0.25">
      <c r="A729" s="66"/>
      <c r="B729" s="52">
        <f>Invoice!B3658</f>
        <v>120</v>
      </c>
      <c r="C729" s="333" t="str">
        <f>Invoice!E3658</f>
        <v>CALCULATOR JOYKO CC-15A</v>
      </c>
      <c r="D729" s="56">
        <f>Invoice!H3658</f>
        <v>47000</v>
      </c>
      <c r="E729" s="338">
        <f>D729*B729</f>
        <v>5640000</v>
      </c>
      <c r="F729" s="50"/>
      <c r="G729" s="51">
        <f>E729/1.11</f>
        <v>5081081.0810810803</v>
      </c>
      <c r="H729" s="52">
        <f>G729*11%</f>
        <v>558918.91891891882</v>
      </c>
      <c r="I729" s="52">
        <f>G729/B729</f>
        <v>42342.342342342337</v>
      </c>
      <c r="J729" s="68">
        <f>H729/B729</f>
        <v>4657.6576576576572</v>
      </c>
    </row>
    <row r="730" spans="1:10" s="49" customFormat="1" x14ac:dyDescent="0.25">
      <c r="A730" s="66"/>
      <c r="B730" s="52"/>
      <c r="D730" s="56"/>
      <c r="E730" s="338">
        <f>(E729*Invoice!I3658)+((E729-(E729*Invoice!I3658))*Invoice!J3658)</f>
        <v>705000</v>
      </c>
      <c r="F730" s="50"/>
      <c r="G730" s="57">
        <f>E730/1.11</f>
        <v>635135.13513513503</v>
      </c>
      <c r="H730" s="58">
        <f>G730*11%</f>
        <v>69864.864864864852</v>
      </c>
      <c r="I730" s="58">
        <f>G730/B729</f>
        <v>5292.7927927927922</v>
      </c>
      <c r="J730" s="69">
        <f>H730/B729</f>
        <v>582.20720720720715</v>
      </c>
    </row>
    <row r="731" spans="1:10" s="49" customFormat="1" ht="12.75" x14ac:dyDescent="0.25">
      <c r="A731" s="66"/>
      <c r="B731" s="327"/>
      <c r="C731" s="327"/>
      <c r="D731" s="338" t="s">
        <v>23</v>
      </c>
      <c r="E731" s="338">
        <f>E729-E730</f>
        <v>4935000</v>
      </c>
      <c r="F731" s="50"/>
      <c r="G731" s="51">
        <f>G729-G730</f>
        <v>4445945.9459459456</v>
      </c>
      <c r="H731" s="51">
        <f>H729-H730</f>
        <v>489054.05405405397</v>
      </c>
      <c r="I731" s="51">
        <f>I729-I730</f>
        <v>37049.549549549542</v>
      </c>
      <c r="J731" s="70">
        <f>J729-J730</f>
        <v>4075.4504504504503</v>
      </c>
    </row>
    <row r="732" spans="1:10" s="49" customFormat="1" ht="12.75" x14ac:dyDescent="0.25">
      <c r="A732" s="66"/>
      <c r="B732" s="327"/>
      <c r="C732" s="327"/>
      <c r="D732" s="338"/>
      <c r="E732" s="338"/>
      <c r="F732" s="50"/>
      <c r="G732" s="51"/>
      <c r="H732" s="52">
        <f>G731+H731</f>
        <v>4935000</v>
      </c>
      <c r="I732" s="52"/>
      <c r="J732" s="68"/>
    </row>
    <row r="733" spans="1:10" s="49" customFormat="1" ht="12.75" x14ac:dyDescent="0.25">
      <c r="A733" s="66"/>
      <c r="B733" s="331"/>
      <c r="C733" s="327"/>
      <c r="D733" s="338"/>
      <c r="E733" s="338"/>
      <c r="F733" s="50"/>
      <c r="G733" s="51"/>
      <c r="H733" s="52"/>
      <c r="I733" s="52"/>
      <c r="J733" s="68"/>
    </row>
    <row r="734" spans="1:10" s="49" customFormat="1" ht="12.75" x14ac:dyDescent="0.25">
      <c r="A734" s="66">
        <v>2</v>
      </c>
      <c r="B734" s="329" t="s">
        <v>20</v>
      </c>
      <c r="C734" s="329" t="s">
        <v>21</v>
      </c>
      <c r="D734" s="336" t="s">
        <v>22</v>
      </c>
      <c r="E734" s="336" t="s">
        <v>23</v>
      </c>
      <c r="F734" s="53"/>
      <c r="G734" s="54" t="s">
        <v>24</v>
      </c>
      <c r="H734" s="55" t="s">
        <v>25</v>
      </c>
      <c r="I734" s="55" t="s">
        <v>26</v>
      </c>
      <c r="J734" s="67"/>
    </row>
    <row r="735" spans="1:10" s="49" customFormat="1" ht="12.75" x14ac:dyDescent="0.25">
      <c r="A735" s="66"/>
      <c r="B735" s="52">
        <f>Invoice!B3659</f>
        <v>20</v>
      </c>
      <c r="C735" s="333" t="str">
        <f>Invoice!E3659</f>
        <v>MESIN LABEL HARGA JOYKO MX-5500M (8 DIGITS, 1 LINE)</v>
      </c>
      <c r="D735" s="56">
        <f>Invoice!H3659</f>
        <v>40500</v>
      </c>
      <c r="E735" s="338">
        <f>D735*B735</f>
        <v>810000</v>
      </c>
      <c r="F735" s="50"/>
      <c r="G735" s="51">
        <f>E735/1.11</f>
        <v>729729.7297297297</v>
      </c>
      <c r="H735" s="52">
        <f>G735*11%</f>
        <v>80270.270270270266</v>
      </c>
      <c r="I735" s="52">
        <f>G735/B735</f>
        <v>36486.486486486487</v>
      </c>
      <c r="J735" s="68">
        <f>H735/B735</f>
        <v>4013.5135135135133</v>
      </c>
    </row>
    <row r="736" spans="1:10" s="49" customFormat="1" x14ac:dyDescent="0.25">
      <c r="A736" s="66"/>
      <c r="B736" s="327"/>
      <c r="D736" s="338"/>
      <c r="E736" s="338">
        <f>(E735*Invoice!I3659)+((E735-(E735*Invoice!I3659))*Invoice!J3659)</f>
        <v>101250</v>
      </c>
      <c r="F736" s="50"/>
      <c r="G736" s="57">
        <f>E736/1.11</f>
        <v>91216.216216216213</v>
      </c>
      <c r="H736" s="58">
        <f>G736*11%</f>
        <v>10033.783783783783</v>
      </c>
      <c r="I736" s="58">
        <f>G736/B735</f>
        <v>4560.8108108108108</v>
      </c>
      <c r="J736" s="69">
        <f>H736/B735</f>
        <v>501.68918918918916</v>
      </c>
    </row>
    <row r="737" spans="1:10" s="49" customFormat="1" ht="12.75" x14ac:dyDescent="0.25">
      <c r="A737" s="66"/>
      <c r="B737" s="327"/>
      <c r="D737" s="338" t="s">
        <v>23</v>
      </c>
      <c r="E737" s="338">
        <f>E735-E736</f>
        <v>708750</v>
      </c>
      <c r="F737" s="50"/>
      <c r="G737" s="51">
        <f>G735-G736</f>
        <v>638513.51351351349</v>
      </c>
      <c r="H737" s="51">
        <f>H735-H736</f>
        <v>70236.486486486479</v>
      </c>
      <c r="I737" s="51">
        <f>I735-I736</f>
        <v>31925.675675675677</v>
      </c>
      <c r="J737" s="70">
        <f>J735-J736</f>
        <v>3511.8243243243242</v>
      </c>
    </row>
    <row r="738" spans="1:10" s="49" customFormat="1" ht="12.75" x14ac:dyDescent="0.25">
      <c r="A738" s="66"/>
      <c r="B738" s="327"/>
      <c r="D738" s="338"/>
      <c r="E738" s="338"/>
      <c r="F738" s="50"/>
      <c r="G738" s="51"/>
      <c r="H738" s="52">
        <f>G737+H737</f>
        <v>708750</v>
      </c>
      <c r="I738" s="52"/>
      <c r="J738" s="68"/>
    </row>
    <row r="739" spans="1:10" s="49" customFormat="1" ht="12.75" x14ac:dyDescent="0.25">
      <c r="A739" s="66"/>
      <c r="B739" s="331"/>
      <c r="D739" s="338"/>
      <c r="E739" s="338"/>
      <c r="F739" s="50"/>
      <c r="G739" s="51"/>
      <c r="H739" s="52"/>
      <c r="I739" s="52"/>
      <c r="J739" s="68"/>
    </row>
    <row r="740" spans="1:10" s="49" customFormat="1" ht="12.75" x14ac:dyDescent="0.25">
      <c r="A740" s="66">
        <v>3</v>
      </c>
      <c r="B740" s="329" t="s">
        <v>20</v>
      </c>
      <c r="C740" s="329" t="s">
        <v>21</v>
      </c>
      <c r="D740" s="336" t="s">
        <v>22</v>
      </c>
      <c r="E740" s="336" t="s">
        <v>23</v>
      </c>
      <c r="F740" s="53"/>
      <c r="G740" s="54" t="s">
        <v>24</v>
      </c>
      <c r="H740" s="55" t="s">
        <v>25</v>
      </c>
      <c r="I740" s="55" t="s">
        <v>26</v>
      </c>
      <c r="J740" s="67"/>
    </row>
    <row r="741" spans="1:10" s="49" customFormat="1" ht="12.75" x14ac:dyDescent="0.25">
      <c r="A741" s="66"/>
      <c r="B741" s="52">
        <f>Invoice!B3660</f>
        <v>24</v>
      </c>
      <c r="C741" s="333" t="str">
        <f>Invoice!E3660</f>
        <v>JANGKA (MATH SET) JOYKO MS-25</v>
      </c>
      <c r="D741" s="56">
        <f>Invoice!H3660</f>
        <v>88200</v>
      </c>
      <c r="E741" s="338">
        <f>D741*B741</f>
        <v>2116800</v>
      </c>
      <c r="F741" s="50"/>
      <c r="G741" s="51">
        <f>E741/1.11</f>
        <v>1907027.0270270268</v>
      </c>
      <c r="H741" s="52">
        <f>G741*11%</f>
        <v>209772.97297297293</v>
      </c>
      <c r="I741" s="52">
        <f>G741/B741</f>
        <v>79459.459459459453</v>
      </c>
      <c r="J741" s="68">
        <f>H741/B741</f>
        <v>8740.5405405405381</v>
      </c>
    </row>
    <row r="742" spans="1:10" s="49" customFormat="1" x14ac:dyDescent="0.25">
      <c r="A742" s="66"/>
      <c r="B742" s="327"/>
      <c r="C742" s="327"/>
      <c r="D742" s="338"/>
      <c r="E742" s="338">
        <f>(E741*Invoice!I3660)+((E741-(E741*Invoice!I3660))*Invoice!J3660)</f>
        <v>264600</v>
      </c>
      <c r="F742" s="50"/>
      <c r="G742" s="57">
        <f>E742/1.11</f>
        <v>238378.37837837834</v>
      </c>
      <c r="H742" s="58">
        <f>G742*11%</f>
        <v>26221.621621621616</v>
      </c>
      <c r="I742" s="58">
        <f>G742/B741</f>
        <v>9932.4324324324316</v>
      </c>
      <c r="J742" s="69">
        <f>H742/B741</f>
        <v>1092.5675675675673</v>
      </c>
    </row>
    <row r="743" spans="1:10" s="49" customFormat="1" ht="12.75" x14ac:dyDescent="0.25">
      <c r="A743" s="66"/>
      <c r="B743" s="327"/>
      <c r="C743" s="327"/>
      <c r="D743" s="338" t="s">
        <v>23</v>
      </c>
      <c r="E743" s="338">
        <f>E741-E742</f>
        <v>1852200</v>
      </c>
      <c r="F743" s="50"/>
      <c r="G743" s="51">
        <f>G741-G742</f>
        <v>1668648.6486486485</v>
      </c>
      <c r="H743" s="51">
        <f>H741-H742</f>
        <v>183551.3513513513</v>
      </c>
      <c r="I743" s="51">
        <f>I741-I742</f>
        <v>69527.027027027027</v>
      </c>
      <c r="J743" s="70">
        <f>J741-J742</f>
        <v>7647.9729729729706</v>
      </c>
    </row>
    <row r="744" spans="1:10" s="49" customFormat="1" ht="12.75" x14ac:dyDescent="0.25">
      <c r="A744" s="66"/>
      <c r="B744" s="327"/>
      <c r="C744" s="327"/>
      <c r="D744" s="338"/>
      <c r="E744" s="338"/>
      <c r="F744" s="50"/>
      <c r="G744" s="51"/>
      <c r="H744" s="52">
        <f>G743+H743</f>
        <v>1852199.9999999998</v>
      </c>
      <c r="I744" s="52"/>
      <c r="J744" s="68"/>
    </row>
    <row r="745" spans="1:10" s="49" customFormat="1" ht="12.75" x14ac:dyDescent="0.25">
      <c r="A745" s="66"/>
      <c r="B745" s="331"/>
      <c r="C745" s="327"/>
      <c r="D745" s="338"/>
      <c r="E745" s="338"/>
      <c r="F745" s="50"/>
      <c r="G745" s="51"/>
      <c r="H745" s="52"/>
      <c r="I745" s="52"/>
      <c r="J745" s="68"/>
    </row>
    <row r="746" spans="1:10" s="49" customFormat="1" ht="12.75" x14ac:dyDescent="0.25">
      <c r="A746" s="66">
        <v>4</v>
      </c>
      <c r="B746" s="329" t="s">
        <v>20</v>
      </c>
      <c r="C746" s="329" t="s">
        <v>21</v>
      </c>
      <c r="D746" s="336" t="s">
        <v>22</v>
      </c>
      <c r="E746" s="336" t="s">
        <v>23</v>
      </c>
      <c r="F746" s="53"/>
      <c r="G746" s="54" t="s">
        <v>24</v>
      </c>
      <c r="H746" s="55" t="s">
        <v>25</v>
      </c>
      <c r="I746" s="55" t="s">
        <v>26</v>
      </c>
      <c r="J746" s="67"/>
    </row>
    <row r="747" spans="1:10" s="49" customFormat="1" ht="12.75" x14ac:dyDescent="0.25">
      <c r="A747" s="66"/>
      <c r="B747" s="52">
        <f>Invoice!B3661</f>
        <v>720</v>
      </c>
      <c r="C747" s="333" t="str">
        <f>Invoice!E3661</f>
        <v>GEL PEN KENKO HI-TECH-H 0.28 MM</v>
      </c>
      <c r="D747" s="56">
        <f>Invoice!H3661</f>
        <v>39000</v>
      </c>
      <c r="E747" s="338">
        <f>D747*B747</f>
        <v>28080000</v>
      </c>
      <c r="F747" s="50"/>
      <c r="G747" s="51">
        <f>E747/1.11</f>
        <v>25297297.297297295</v>
      </c>
      <c r="H747" s="52">
        <f>G747*11%</f>
        <v>2782702.7027027025</v>
      </c>
      <c r="I747" s="52">
        <f>G747/B747</f>
        <v>35135.135135135133</v>
      </c>
      <c r="J747" s="68">
        <f>H747/B747</f>
        <v>3864.8648648648646</v>
      </c>
    </row>
    <row r="748" spans="1:10" s="49" customFormat="1" x14ac:dyDescent="0.25">
      <c r="A748" s="66"/>
      <c r="B748" s="327"/>
      <c r="C748" s="327"/>
      <c r="D748" s="338"/>
      <c r="E748" s="338">
        <f>(E747*Invoice!I3661)+((E747-(E747*Invoice!I3661))*Invoice!J3661)</f>
        <v>3510000</v>
      </c>
      <c r="F748" s="50"/>
      <c r="G748" s="57">
        <f>E748/1.11</f>
        <v>3162162.1621621619</v>
      </c>
      <c r="H748" s="58">
        <f>G748*11%</f>
        <v>347837.83783783781</v>
      </c>
      <c r="I748" s="58">
        <f>G748/B747</f>
        <v>4391.8918918918916</v>
      </c>
      <c r="J748" s="69">
        <f>H748/B747</f>
        <v>483.10810810810807</v>
      </c>
    </row>
    <row r="749" spans="1:10" s="49" customFormat="1" ht="12.75" x14ac:dyDescent="0.25">
      <c r="A749" s="66"/>
      <c r="B749" s="327"/>
      <c r="C749" s="327"/>
      <c r="D749" s="338" t="s">
        <v>23</v>
      </c>
      <c r="E749" s="338">
        <f>E747-E748</f>
        <v>24570000</v>
      </c>
      <c r="F749" s="50"/>
      <c r="G749" s="51">
        <f>G747-G748</f>
        <v>22135135.135135133</v>
      </c>
      <c r="H749" s="51">
        <f>H747-H748</f>
        <v>2434864.8648648649</v>
      </c>
      <c r="I749" s="51">
        <f>I747-I748</f>
        <v>30743.24324324324</v>
      </c>
      <c r="J749" s="70">
        <f>J747-J748</f>
        <v>3381.7567567567567</v>
      </c>
    </row>
    <row r="750" spans="1:10" s="49" customFormat="1" ht="12.75" x14ac:dyDescent="0.25">
      <c r="A750" s="66"/>
      <c r="B750" s="327"/>
      <c r="C750" s="327"/>
      <c r="D750" s="338"/>
      <c r="E750" s="338"/>
      <c r="F750" s="50"/>
      <c r="G750" s="51"/>
      <c r="H750" s="52">
        <f>G749+H749</f>
        <v>24569999.999999996</v>
      </c>
      <c r="I750" s="52"/>
      <c r="J750" s="68"/>
    </row>
    <row r="751" spans="1:10" s="49" customFormat="1" ht="12.75" x14ac:dyDescent="0.25">
      <c r="A751" s="66"/>
      <c r="B751" s="327"/>
      <c r="C751" s="327"/>
      <c r="D751" s="338"/>
      <c r="E751" s="338"/>
      <c r="F751" s="50"/>
      <c r="G751" s="51"/>
      <c r="H751" s="52"/>
      <c r="I751" s="52"/>
      <c r="J751" s="68"/>
    </row>
    <row r="752" spans="1:10" s="49" customFormat="1" ht="12.75" x14ac:dyDescent="0.25">
      <c r="A752" s="71"/>
      <c r="B752" s="339"/>
      <c r="C752" s="330"/>
      <c r="D752" s="340"/>
      <c r="E752" s="340"/>
      <c r="F752" s="72"/>
      <c r="G752" s="73">
        <f>G749+G743+G737+G731</f>
        <v>28888243.24324324</v>
      </c>
      <c r="H752" s="74">
        <f>H749+H743+H737+H731</f>
        <v>3177706.7567567569</v>
      </c>
      <c r="I752" s="74"/>
      <c r="J752" s="75">
        <f>H750+H744+H738+H732</f>
        <v>32065949.999999996</v>
      </c>
    </row>
    <row r="754" spans="1:10" s="49" customFormat="1" ht="12.75" x14ac:dyDescent="0.25">
      <c r="A754" s="61" t="s">
        <v>1</v>
      </c>
      <c r="B754" s="334">
        <f>Invoice!E3764</f>
        <v>22090034</v>
      </c>
      <c r="C754" s="328"/>
      <c r="D754" s="335"/>
      <c r="E754" s="335"/>
      <c r="F754" s="62"/>
      <c r="G754" s="63"/>
      <c r="H754" s="64"/>
      <c r="I754" s="64"/>
      <c r="J754" s="65"/>
    </row>
    <row r="755" spans="1:10" s="49" customFormat="1" ht="12.75" x14ac:dyDescent="0.25">
      <c r="A755" s="66">
        <v>1</v>
      </c>
      <c r="B755" s="329" t="s">
        <v>20</v>
      </c>
      <c r="C755" s="329" t="s">
        <v>21</v>
      </c>
      <c r="D755" s="336" t="s">
        <v>22</v>
      </c>
      <c r="E755" s="336" t="s">
        <v>23</v>
      </c>
      <c r="F755" s="53"/>
      <c r="G755" s="54" t="s">
        <v>24</v>
      </c>
      <c r="H755" s="55" t="s">
        <v>25</v>
      </c>
      <c r="I755" s="55" t="s">
        <v>26</v>
      </c>
      <c r="J755" s="67"/>
    </row>
    <row r="756" spans="1:10" s="49" customFormat="1" ht="12.75" x14ac:dyDescent="0.25">
      <c r="A756" s="66"/>
      <c r="B756" s="52">
        <f>Invoice!B3772</f>
        <v>432</v>
      </c>
      <c r="C756" s="333" t="str">
        <f>Invoice!E3772</f>
        <v>GEL INK TIANJIAO TZ-501</v>
      </c>
      <c r="D756" s="56">
        <f>Invoice!H3772</f>
        <v>24000</v>
      </c>
      <c r="E756" s="338">
        <f>D756*B756</f>
        <v>10368000</v>
      </c>
      <c r="F756" s="50"/>
      <c r="G756" s="51">
        <f>E756/1.11</f>
        <v>9340540.5405405406</v>
      </c>
      <c r="H756" s="52">
        <f>G756*11%</f>
        <v>1027459.4594594595</v>
      </c>
      <c r="I756" s="52">
        <f>G756/B756</f>
        <v>21621.621621621623</v>
      </c>
      <c r="J756" s="68">
        <f>H756/B756</f>
        <v>2378.3783783783783</v>
      </c>
    </row>
    <row r="757" spans="1:10" s="49" customFormat="1" x14ac:dyDescent="0.25">
      <c r="A757" s="66"/>
      <c r="B757" s="327"/>
      <c r="C757" s="327"/>
      <c r="D757" s="338"/>
      <c r="E757" s="338">
        <f>(E756*Invoice!I3772)+((E756-(E756*Invoice!I3772))*Invoice!J3772)</f>
        <v>0</v>
      </c>
      <c r="F757" s="50"/>
      <c r="G757" s="57">
        <f>E757/1.11</f>
        <v>0</v>
      </c>
      <c r="H757" s="58">
        <f>G757*11%</f>
        <v>0</v>
      </c>
      <c r="I757" s="58">
        <f>G757/B756</f>
        <v>0</v>
      </c>
      <c r="J757" s="69">
        <f>H757/B756</f>
        <v>0</v>
      </c>
    </row>
    <row r="758" spans="1:10" s="49" customFormat="1" ht="12.75" x14ac:dyDescent="0.25">
      <c r="A758" s="66"/>
      <c r="B758" s="327"/>
      <c r="C758" s="327"/>
      <c r="D758" s="338" t="s">
        <v>23</v>
      </c>
      <c r="E758" s="338">
        <f>E756-E757</f>
        <v>10368000</v>
      </c>
      <c r="F758" s="50"/>
      <c r="G758" s="51">
        <f>G756-G757</f>
        <v>9340540.5405405406</v>
      </c>
      <c r="H758" s="51">
        <f>H756-H757</f>
        <v>1027459.4594594595</v>
      </c>
      <c r="I758" s="51">
        <f>I756-I757</f>
        <v>21621.621621621623</v>
      </c>
      <c r="J758" s="70">
        <f>J756-J757</f>
        <v>2378.3783783783783</v>
      </c>
    </row>
    <row r="759" spans="1:10" s="49" customFormat="1" ht="12.75" x14ac:dyDescent="0.25">
      <c r="A759" s="66"/>
      <c r="B759" s="327"/>
      <c r="C759" s="327"/>
      <c r="D759" s="338"/>
      <c r="E759" s="338"/>
      <c r="F759" s="50"/>
      <c r="G759" s="51"/>
      <c r="H759" s="52">
        <f>G758+H758</f>
        <v>10368000</v>
      </c>
      <c r="I759" s="52"/>
      <c r="J759" s="68"/>
    </row>
    <row r="760" spans="1:10" s="49" customFormat="1" ht="12.75" x14ac:dyDescent="0.25">
      <c r="A760" s="66"/>
      <c r="B760" s="327"/>
      <c r="C760" s="327"/>
      <c r="D760" s="338"/>
      <c r="E760" s="338"/>
      <c r="F760" s="50"/>
      <c r="G760" s="51"/>
      <c r="H760" s="52"/>
      <c r="I760" s="52"/>
      <c r="J760" s="68"/>
    </row>
    <row r="761" spans="1:10" s="49" customFormat="1" ht="12.75" x14ac:dyDescent="0.25">
      <c r="A761" s="71"/>
      <c r="B761" s="339"/>
      <c r="C761" s="330"/>
      <c r="D761" s="340"/>
      <c r="E761" s="340"/>
      <c r="F761" s="72"/>
      <c r="G761" s="73">
        <f>G758</f>
        <v>9340540.5405405406</v>
      </c>
      <c r="H761" s="74">
        <f>H758</f>
        <v>1027459.4594594595</v>
      </c>
      <c r="I761" s="74"/>
      <c r="J761" s="75">
        <f>H759</f>
        <v>10368000</v>
      </c>
    </row>
    <row r="763" spans="1:10" s="49" customFormat="1" ht="12.75" x14ac:dyDescent="0.25">
      <c r="A763" s="61" t="s">
        <v>1</v>
      </c>
      <c r="B763" s="334">
        <f>Invoice!E3878</f>
        <v>22090035</v>
      </c>
      <c r="C763" s="328"/>
      <c r="D763" s="335"/>
      <c r="E763" s="335"/>
      <c r="F763" s="62"/>
      <c r="G763" s="63"/>
      <c r="H763" s="64"/>
      <c r="I763" s="64"/>
      <c r="J763" s="65"/>
    </row>
    <row r="764" spans="1:10" s="49" customFormat="1" ht="12.75" x14ac:dyDescent="0.25">
      <c r="A764" s="66">
        <v>1</v>
      </c>
      <c r="B764" s="329" t="s">
        <v>20</v>
      </c>
      <c r="C764" s="329" t="s">
        <v>21</v>
      </c>
      <c r="D764" s="336" t="s">
        <v>22</v>
      </c>
      <c r="E764" s="336" t="s">
        <v>23</v>
      </c>
      <c r="F764" s="53"/>
      <c r="G764" s="54" t="s">
        <v>24</v>
      </c>
      <c r="H764" s="55" t="s">
        <v>25</v>
      </c>
      <c r="I764" s="55" t="s">
        <v>26</v>
      </c>
      <c r="J764" s="67"/>
    </row>
    <row r="765" spans="1:10" s="49" customFormat="1" ht="12.75" x14ac:dyDescent="0.25">
      <c r="A765" s="66"/>
      <c r="B765" s="52">
        <f>Invoice!B3886</f>
        <v>50</v>
      </c>
      <c r="C765" s="55" t="str">
        <f>Invoice!E3886</f>
        <v>STIP / PENGHAPUS KENKO ERW-40SQ PUTIH</v>
      </c>
      <c r="D765" s="56">
        <f>Invoice!H3886</f>
        <v>27500</v>
      </c>
      <c r="E765" s="338">
        <f>D765*B765</f>
        <v>1375000</v>
      </c>
      <c r="F765" s="50"/>
      <c r="G765" s="51">
        <f>E765/1.11</f>
        <v>1238738.7387387387</v>
      </c>
      <c r="H765" s="52">
        <f>G765*11%</f>
        <v>136261.26126126127</v>
      </c>
      <c r="I765" s="52">
        <f>G765/B765</f>
        <v>24774.774774774774</v>
      </c>
      <c r="J765" s="68">
        <f>H765/B765</f>
        <v>2725.2252252252256</v>
      </c>
    </row>
    <row r="766" spans="1:10" s="49" customFormat="1" x14ac:dyDescent="0.25">
      <c r="A766" s="66"/>
      <c r="B766" s="327"/>
      <c r="C766" s="327"/>
      <c r="D766" s="338"/>
      <c r="E766" s="338">
        <f>(E765*Invoice!I3886)+((E765-(E765*Invoice!I3886))*Invoice!J3886)</f>
        <v>185625</v>
      </c>
      <c r="F766" s="50"/>
      <c r="G766" s="57">
        <f>E766/1.11</f>
        <v>167229.7297297297</v>
      </c>
      <c r="H766" s="58">
        <f>G766*11%</f>
        <v>18395.270270270266</v>
      </c>
      <c r="I766" s="58">
        <f>G766/B765</f>
        <v>3344.5945945945941</v>
      </c>
      <c r="J766" s="69">
        <f>H766/B765</f>
        <v>367.9054054054053</v>
      </c>
    </row>
    <row r="767" spans="1:10" s="49" customFormat="1" ht="12.75" x14ac:dyDescent="0.25">
      <c r="A767" s="66"/>
      <c r="B767" s="327"/>
      <c r="C767" s="327"/>
      <c r="D767" s="338" t="s">
        <v>23</v>
      </c>
      <c r="E767" s="338">
        <f>E765-E766</f>
        <v>1189375</v>
      </c>
      <c r="F767" s="50"/>
      <c r="G767" s="51">
        <f>G765-G766</f>
        <v>1071509.009009009</v>
      </c>
      <c r="H767" s="51">
        <f>H765-H766</f>
        <v>117865.99099099101</v>
      </c>
      <c r="I767" s="51">
        <f>I765-I766</f>
        <v>21430.180180180181</v>
      </c>
      <c r="J767" s="70">
        <f>J765-J766</f>
        <v>2357.3198198198202</v>
      </c>
    </row>
    <row r="768" spans="1:10" s="49" customFormat="1" ht="12.75" x14ac:dyDescent="0.25">
      <c r="A768" s="66"/>
      <c r="B768" s="327"/>
      <c r="C768" s="327"/>
      <c r="D768" s="338"/>
      <c r="E768" s="338"/>
      <c r="F768" s="50"/>
      <c r="G768" s="51"/>
      <c r="H768" s="52">
        <f>G767+H767</f>
        <v>1189375</v>
      </c>
      <c r="I768" s="52"/>
      <c r="J768" s="68"/>
    </row>
    <row r="769" spans="1:10" s="49" customFormat="1" ht="12.75" x14ac:dyDescent="0.25">
      <c r="A769" s="66"/>
      <c r="B769" s="331"/>
      <c r="C769" s="327"/>
      <c r="D769" s="338"/>
      <c r="E769" s="338"/>
      <c r="F769" s="50"/>
      <c r="G769" s="51"/>
      <c r="H769" s="52"/>
      <c r="I769" s="52"/>
      <c r="J769" s="68"/>
    </row>
    <row r="770" spans="1:10" s="49" customFormat="1" ht="12.75" x14ac:dyDescent="0.25">
      <c r="A770" s="66">
        <v>2</v>
      </c>
      <c r="B770" s="329" t="s">
        <v>20</v>
      </c>
      <c r="C770" s="329" t="s">
        <v>21</v>
      </c>
      <c r="D770" s="336" t="s">
        <v>22</v>
      </c>
      <c r="E770" s="336" t="s">
        <v>23</v>
      </c>
      <c r="F770" s="53"/>
      <c r="G770" s="54" t="s">
        <v>24</v>
      </c>
      <c r="H770" s="55" t="s">
        <v>25</v>
      </c>
      <c r="I770" s="55" t="s">
        <v>26</v>
      </c>
      <c r="J770" s="67"/>
    </row>
    <row r="771" spans="1:10" s="49" customFormat="1" ht="12.75" x14ac:dyDescent="0.25">
      <c r="A771" s="66"/>
      <c r="B771" s="52">
        <f>Invoice!B3887</f>
        <v>50</v>
      </c>
      <c r="C771" s="55" t="str">
        <f>Invoice!E3887</f>
        <v>STIP / PENGHAPUS KENKO ERW-20SQ PUTIH</v>
      </c>
      <c r="D771" s="56">
        <f>Invoice!H3887</f>
        <v>30000</v>
      </c>
      <c r="E771" s="338">
        <f>D771*B771</f>
        <v>1500000</v>
      </c>
      <c r="F771" s="50"/>
      <c r="G771" s="51">
        <f>E771/1.11</f>
        <v>1351351.3513513512</v>
      </c>
      <c r="H771" s="52">
        <f>G771*11%</f>
        <v>148648.64864864864</v>
      </c>
      <c r="I771" s="52">
        <f>G771/B771</f>
        <v>27027.027027027027</v>
      </c>
      <c r="J771" s="68">
        <f>H771/B771</f>
        <v>2972.9729729729729</v>
      </c>
    </row>
    <row r="772" spans="1:10" s="49" customFormat="1" x14ac:dyDescent="0.25">
      <c r="A772" s="66"/>
      <c r="B772" s="327"/>
      <c r="C772" s="327"/>
      <c r="D772" s="338"/>
      <c r="E772" s="338">
        <f>(E771*Invoice!I3887)+((E771-(E771*Invoice!I3887))*Invoice!J3887)</f>
        <v>202500</v>
      </c>
      <c r="F772" s="50"/>
      <c r="G772" s="57">
        <f>E772/1.11</f>
        <v>182432.43243243243</v>
      </c>
      <c r="H772" s="58">
        <f>G772*11%</f>
        <v>20067.567567567567</v>
      </c>
      <c r="I772" s="58">
        <f>G772/B771</f>
        <v>3648.6486486486483</v>
      </c>
      <c r="J772" s="69">
        <f>H772/B771</f>
        <v>401.35135135135135</v>
      </c>
    </row>
    <row r="773" spans="1:10" s="49" customFormat="1" ht="12.75" x14ac:dyDescent="0.25">
      <c r="A773" s="66"/>
      <c r="B773" s="327"/>
      <c r="C773" s="327"/>
      <c r="D773" s="338" t="s">
        <v>23</v>
      </c>
      <c r="E773" s="338">
        <f>E771-E772</f>
        <v>1297500</v>
      </c>
      <c r="F773" s="50"/>
      <c r="G773" s="51">
        <f>G771-G772</f>
        <v>1168918.9189189188</v>
      </c>
      <c r="H773" s="51">
        <f>H771-H772</f>
        <v>128581.08108108107</v>
      </c>
      <c r="I773" s="51">
        <f>I771-I772</f>
        <v>23378.37837837838</v>
      </c>
      <c r="J773" s="70">
        <f>J771-J772</f>
        <v>2571.6216216216217</v>
      </c>
    </row>
    <row r="774" spans="1:10" s="49" customFormat="1" ht="12.75" x14ac:dyDescent="0.25">
      <c r="A774" s="66"/>
      <c r="B774" s="327"/>
      <c r="C774" s="327"/>
      <c r="D774" s="338"/>
      <c r="E774" s="338"/>
      <c r="F774" s="50"/>
      <c r="G774" s="51"/>
      <c r="H774" s="52">
        <f>G773+H773</f>
        <v>1297500</v>
      </c>
      <c r="I774" s="52"/>
      <c r="J774" s="68"/>
    </row>
    <row r="775" spans="1:10" s="49" customFormat="1" ht="12.75" x14ac:dyDescent="0.25">
      <c r="A775" s="66"/>
      <c r="B775" s="331"/>
      <c r="C775" s="327"/>
      <c r="D775" s="338"/>
      <c r="E775" s="338"/>
      <c r="F775" s="50"/>
      <c r="G775" s="51"/>
      <c r="H775" s="52"/>
      <c r="I775" s="52"/>
      <c r="J775" s="68"/>
    </row>
    <row r="776" spans="1:10" s="49" customFormat="1" ht="12.75" x14ac:dyDescent="0.25">
      <c r="A776" s="66">
        <v>3</v>
      </c>
      <c r="B776" s="329" t="s">
        <v>20</v>
      </c>
      <c r="C776" s="329" t="s">
        <v>21</v>
      </c>
      <c r="D776" s="336" t="s">
        <v>22</v>
      </c>
      <c r="E776" s="336" t="s">
        <v>23</v>
      </c>
      <c r="F776" s="53"/>
      <c r="G776" s="54" t="s">
        <v>24</v>
      </c>
      <c r="H776" s="55" t="s">
        <v>25</v>
      </c>
      <c r="I776" s="55" t="s">
        <v>26</v>
      </c>
      <c r="J776" s="67"/>
    </row>
    <row r="777" spans="1:10" s="49" customFormat="1" ht="12.75" x14ac:dyDescent="0.25">
      <c r="A777" s="66"/>
      <c r="B777" s="52">
        <f>Invoice!B3888</f>
        <v>100</v>
      </c>
      <c r="C777" s="55" t="str">
        <f>Invoice!E3888</f>
        <v>STIP / PENGHAPUS KENKO ERB-40SQ HITAM</v>
      </c>
      <c r="D777" s="56">
        <f>Invoice!H3888</f>
        <v>27500</v>
      </c>
      <c r="E777" s="338">
        <f>D777*B777</f>
        <v>2750000</v>
      </c>
      <c r="F777" s="50"/>
      <c r="G777" s="51">
        <f>E777/1.11</f>
        <v>2477477.4774774774</v>
      </c>
      <c r="H777" s="52">
        <f>G777*11%</f>
        <v>272522.52252252254</v>
      </c>
      <c r="I777" s="52">
        <f>G777/B777</f>
        <v>24774.774774774774</v>
      </c>
      <c r="J777" s="68">
        <f>H777/B777</f>
        <v>2725.2252252252256</v>
      </c>
    </row>
    <row r="778" spans="1:10" s="49" customFormat="1" x14ac:dyDescent="0.25">
      <c r="A778" s="66"/>
      <c r="B778" s="327"/>
      <c r="C778" s="327"/>
      <c r="D778" s="338"/>
      <c r="E778" s="338">
        <f>(E777*Invoice!I3888)+((E777-(E777*Invoice!I3888))*Invoice!J3888)</f>
        <v>371250</v>
      </c>
      <c r="F778" s="50"/>
      <c r="G778" s="57">
        <f>E778/1.11</f>
        <v>334459.45945945941</v>
      </c>
      <c r="H778" s="58">
        <f>G778*11%</f>
        <v>36790.540540540533</v>
      </c>
      <c r="I778" s="58">
        <f>G778/B777</f>
        <v>3344.5945945945941</v>
      </c>
      <c r="J778" s="69">
        <f>H778/B777</f>
        <v>367.9054054054053</v>
      </c>
    </row>
    <row r="779" spans="1:10" s="49" customFormat="1" ht="12.75" x14ac:dyDescent="0.25">
      <c r="A779" s="66"/>
      <c r="B779" s="327"/>
      <c r="C779" s="327"/>
      <c r="D779" s="338" t="s">
        <v>23</v>
      </c>
      <c r="E779" s="338">
        <f>E777-E778</f>
        <v>2378750</v>
      </c>
      <c r="F779" s="50"/>
      <c r="G779" s="51">
        <f>G777-G778</f>
        <v>2143018.018018018</v>
      </c>
      <c r="H779" s="51">
        <f>H777-H778</f>
        <v>235731.98198198201</v>
      </c>
      <c r="I779" s="51">
        <f>I777-I778</f>
        <v>21430.180180180181</v>
      </c>
      <c r="J779" s="70">
        <f>J777-J778</f>
        <v>2357.3198198198202</v>
      </c>
    </row>
    <row r="780" spans="1:10" s="49" customFormat="1" ht="12.75" x14ac:dyDescent="0.25">
      <c r="A780" s="66"/>
      <c r="B780" s="327"/>
      <c r="C780" s="327"/>
      <c r="D780" s="338"/>
      <c r="E780" s="338"/>
      <c r="F780" s="50"/>
      <c r="G780" s="51"/>
      <c r="H780" s="52">
        <f>G779+H779</f>
        <v>2378750</v>
      </c>
      <c r="I780" s="52"/>
      <c r="J780" s="68"/>
    </row>
    <row r="781" spans="1:10" s="49" customFormat="1" ht="12.75" x14ac:dyDescent="0.25">
      <c r="A781" s="66"/>
      <c r="B781" s="327"/>
      <c r="C781" s="327"/>
      <c r="D781" s="338"/>
      <c r="E781" s="338"/>
      <c r="F781" s="50"/>
      <c r="G781" s="51"/>
      <c r="H781" s="52"/>
      <c r="I781" s="52"/>
      <c r="J781" s="68"/>
    </row>
    <row r="782" spans="1:10" s="49" customFormat="1" ht="12.75" x14ac:dyDescent="0.25">
      <c r="A782" s="71"/>
      <c r="B782" s="339"/>
      <c r="C782" s="330"/>
      <c r="D782" s="340"/>
      <c r="E782" s="340"/>
      <c r="F782" s="72"/>
      <c r="G782" s="73">
        <f>G779+G773+G767</f>
        <v>4383445.9459459456</v>
      </c>
      <c r="H782" s="74">
        <f>H767+H773+H779</f>
        <v>482179.05405405408</v>
      </c>
      <c r="I782" s="74"/>
      <c r="J782" s="75">
        <f>H768+H774+H780</f>
        <v>4865625</v>
      </c>
    </row>
    <row r="784" spans="1:10" s="49" customFormat="1" ht="12.75" x14ac:dyDescent="0.25">
      <c r="A784" s="61" t="s">
        <v>1</v>
      </c>
      <c r="B784" s="334">
        <f>Invoice!E3992</f>
        <v>22090036</v>
      </c>
      <c r="C784" s="328"/>
      <c r="D784" s="335"/>
      <c r="E784" s="335"/>
      <c r="F784" s="62"/>
      <c r="G784" s="63"/>
      <c r="H784" s="64"/>
      <c r="I784" s="64"/>
      <c r="J784" s="65"/>
    </row>
    <row r="785" spans="1:10" s="49" customFormat="1" ht="12.75" x14ac:dyDescent="0.25">
      <c r="A785" s="66">
        <v>1</v>
      </c>
      <c r="B785" s="329" t="s">
        <v>20</v>
      </c>
      <c r="C785" s="329" t="s">
        <v>21</v>
      </c>
      <c r="D785" s="336" t="s">
        <v>22</v>
      </c>
      <c r="E785" s="336" t="s">
        <v>23</v>
      </c>
      <c r="F785" s="53"/>
      <c r="G785" s="54" t="s">
        <v>24</v>
      </c>
      <c r="H785" s="55" t="s">
        <v>25</v>
      </c>
      <c r="I785" s="55" t="s">
        <v>26</v>
      </c>
      <c r="J785" s="67"/>
    </row>
    <row r="786" spans="1:10" s="49" customFormat="1" ht="12.75" x14ac:dyDescent="0.25">
      <c r="A786" s="66"/>
      <c r="B786" s="52">
        <f>Invoice!B4000</f>
        <v>30</v>
      </c>
      <c r="C786" s="333" t="str">
        <f>Invoice!E4000</f>
        <v>BINDER CLIP KENKO NO. 111</v>
      </c>
      <c r="D786" s="56">
        <f>Invoice!H4000</f>
        <v>49200</v>
      </c>
      <c r="E786" s="338">
        <f>D786*B786</f>
        <v>1476000</v>
      </c>
      <c r="F786" s="50"/>
      <c r="G786" s="51">
        <f>E786/1.11</f>
        <v>1329729.7297297297</v>
      </c>
      <c r="H786" s="52">
        <f>G786*11%</f>
        <v>146270.27027027027</v>
      </c>
      <c r="I786" s="52">
        <f>G786/B786</f>
        <v>44324.324324324327</v>
      </c>
      <c r="J786" s="68">
        <f>H786/B786</f>
        <v>4875.6756756756758</v>
      </c>
    </row>
    <row r="787" spans="1:10" s="49" customFormat="1" x14ac:dyDescent="0.25">
      <c r="A787" s="66"/>
      <c r="B787" s="327"/>
      <c r="C787" s="327"/>
      <c r="D787" s="338"/>
      <c r="E787" s="338">
        <f>(E786*Invoice!I4000)+((E786-(E786*Invoice!I4000))*Invoice!J4000)</f>
        <v>206640.00000000003</v>
      </c>
      <c r="F787" s="50"/>
      <c r="G787" s="57">
        <f>E787/1.11</f>
        <v>186162.16216216216</v>
      </c>
      <c r="H787" s="58">
        <f>G787*11%</f>
        <v>20477.837837837837</v>
      </c>
      <c r="I787" s="58">
        <f>G787/B786</f>
        <v>6205.405405405405</v>
      </c>
      <c r="J787" s="69">
        <f>H787/B786</f>
        <v>682.59459459459458</v>
      </c>
    </row>
    <row r="788" spans="1:10" s="49" customFormat="1" ht="12.75" x14ac:dyDescent="0.25">
      <c r="A788" s="66"/>
      <c r="B788" s="327"/>
      <c r="C788" s="327"/>
      <c r="D788" s="338" t="s">
        <v>23</v>
      </c>
      <c r="E788" s="338">
        <f>E786-E787</f>
        <v>1269360</v>
      </c>
      <c r="F788" s="50"/>
      <c r="G788" s="51">
        <f>G786-G787</f>
        <v>1143567.5675675676</v>
      </c>
      <c r="H788" s="51">
        <f>H786-H787</f>
        <v>125792.43243243243</v>
      </c>
      <c r="I788" s="51">
        <f>I786-I787</f>
        <v>38118.91891891892</v>
      </c>
      <c r="J788" s="70">
        <f>J786-J787</f>
        <v>4193.0810810810817</v>
      </c>
    </row>
    <row r="789" spans="1:10" s="49" customFormat="1" ht="12.75" x14ac:dyDescent="0.25">
      <c r="A789" s="66"/>
      <c r="B789" s="327"/>
      <c r="C789" s="327"/>
      <c r="D789" s="338"/>
      <c r="E789" s="338"/>
      <c r="F789" s="50"/>
      <c r="G789" s="51"/>
      <c r="H789" s="52">
        <f>G788+H788</f>
        <v>1269360</v>
      </c>
      <c r="I789" s="52"/>
      <c r="J789" s="68"/>
    </row>
    <row r="790" spans="1:10" s="49" customFormat="1" ht="12.75" x14ac:dyDescent="0.25">
      <c r="A790" s="66"/>
      <c r="B790" s="331"/>
      <c r="C790" s="327"/>
      <c r="D790" s="338"/>
      <c r="E790" s="338"/>
      <c r="F790" s="50"/>
      <c r="G790" s="51"/>
      <c r="H790" s="52"/>
      <c r="I790" s="52"/>
      <c r="J790" s="68"/>
    </row>
    <row r="791" spans="1:10" s="49" customFormat="1" ht="12.75" x14ac:dyDescent="0.25">
      <c r="A791" s="66">
        <v>2</v>
      </c>
      <c r="B791" s="329" t="s">
        <v>20</v>
      </c>
      <c r="C791" s="329" t="s">
        <v>21</v>
      </c>
      <c r="D791" s="336" t="s">
        <v>22</v>
      </c>
      <c r="E791" s="336" t="s">
        <v>23</v>
      </c>
      <c r="F791" s="53"/>
      <c r="G791" s="54" t="s">
        <v>24</v>
      </c>
      <c r="H791" s="55" t="s">
        <v>25</v>
      </c>
      <c r="I791" s="55" t="s">
        <v>26</v>
      </c>
      <c r="J791" s="67"/>
    </row>
    <row r="792" spans="1:10" s="49" customFormat="1" ht="12.75" x14ac:dyDescent="0.25">
      <c r="A792" s="66"/>
      <c r="B792" s="52">
        <f>Invoice!B4001</f>
        <v>10</v>
      </c>
      <c r="C792" s="333" t="str">
        <f>Invoice!E4001</f>
        <v>BINDER CLIP KENKO NO. 200</v>
      </c>
      <c r="D792" s="56">
        <f>Invoice!H4001</f>
        <v>120000</v>
      </c>
      <c r="E792" s="338">
        <f>D792*B792</f>
        <v>1200000</v>
      </c>
      <c r="F792" s="50"/>
      <c r="G792" s="51">
        <f>E792/1.11</f>
        <v>1081081.0810810809</v>
      </c>
      <c r="H792" s="52">
        <f>G792*11%</f>
        <v>118918.91891891891</v>
      </c>
      <c r="I792" s="52">
        <f>G792/B792</f>
        <v>108108.10810810809</v>
      </c>
      <c r="J792" s="68">
        <f>H792/B792</f>
        <v>11891.89189189189</v>
      </c>
    </row>
    <row r="793" spans="1:10" s="49" customFormat="1" x14ac:dyDescent="0.25">
      <c r="A793" s="66"/>
      <c r="B793" s="327"/>
      <c r="C793" s="327"/>
      <c r="D793" s="338"/>
      <c r="E793" s="338">
        <f>(E792*Invoice!I4001)+((E792-(E792*Invoice!I4001))*Invoice!J4001)</f>
        <v>168000.00000000003</v>
      </c>
      <c r="F793" s="50"/>
      <c r="G793" s="57">
        <f>E793/1.11</f>
        <v>151351.35135135136</v>
      </c>
      <c r="H793" s="58">
        <f>G793*11%</f>
        <v>16648.64864864865</v>
      </c>
      <c r="I793" s="58">
        <f>G793/B792</f>
        <v>15135.135135135137</v>
      </c>
      <c r="J793" s="69">
        <f>H793/B792</f>
        <v>1664.864864864865</v>
      </c>
    </row>
    <row r="794" spans="1:10" s="49" customFormat="1" ht="12.75" x14ac:dyDescent="0.25">
      <c r="A794" s="66"/>
      <c r="B794" s="327"/>
      <c r="C794" s="327"/>
      <c r="D794" s="338" t="s">
        <v>23</v>
      </c>
      <c r="E794" s="338">
        <f>E792-E793</f>
        <v>1032000</v>
      </c>
      <c r="F794" s="50"/>
      <c r="G794" s="51">
        <f>G792-G793</f>
        <v>929729.72972972959</v>
      </c>
      <c r="H794" s="51">
        <f>H792-H793</f>
        <v>102270.27027027025</v>
      </c>
      <c r="I794" s="51">
        <f>I792-I793</f>
        <v>92972.972972972959</v>
      </c>
      <c r="J794" s="70">
        <f>J792-J793</f>
        <v>10227.027027027025</v>
      </c>
    </row>
    <row r="795" spans="1:10" s="49" customFormat="1" ht="12.75" x14ac:dyDescent="0.25">
      <c r="A795" s="66"/>
      <c r="B795" s="327"/>
      <c r="C795" s="327"/>
      <c r="D795" s="338"/>
      <c r="E795" s="338"/>
      <c r="F795" s="50"/>
      <c r="G795" s="51"/>
      <c r="H795" s="52">
        <f>G794+H794</f>
        <v>1031999.9999999999</v>
      </c>
      <c r="I795" s="52"/>
      <c r="J795" s="68"/>
    </row>
    <row r="796" spans="1:10" s="49" customFormat="1" ht="12.75" x14ac:dyDescent="0.25">
      <c r="A796" s="66"/>
      <c r="B796" s="331"/>
      <c r="C796" s="327"/>
      <c r="D796" s="338"/>
      <c r="E796" s="338"/>
      <c r="F796" s="50"/>
      <c r="G796" s="51"/>
      <c r="H796" s="52"/>
      <c r="I796" s="52"/>
      <c r="J796" s="68"/>
    </row>
    <row r="797" spans="1:10" s="49" customFormat="1" ht="12.75" x14ac:dyDescent="0.25">
      <c r="A797" s="71"/>
      <c r="B797" s="339"/>
      <c r="C797" s="330"/>
      <c r="D797" s="340"/>
      <c r="E797" s="340"/>
      <c r="F797" s="72"/>
      <c r="G797" s="73">
        <f>G788+G794</f>
        <v>2073297.297297297</v>
      </c>
      <c r="H797" s="74">
        <f>H788+H794</f>
        <v>228062.70270270266</v>
      </c>
      <c r="I797" s="74"/>
      <c r="J797" s="75">
        <f>H789+H795</f>
        <v>2301360</v>
      </c>
    </row>
    <row r="799" spans="1:10" s="49" customFormat="1" ht="12.75" x14ac:dyDescent="0.25">
      <c r="A799" s="61" t="s">
        <v>1</v>
      </c>
      <c r="B799" s="334">
        <f>Invoice!E4106</f>
        <v>22090037</v>
      </c>
      <c r="C799" s="328"/>
      <c r="D799" s="335"/>
      <c r="E799" s="335"/>
      <c r="F799" s="62"/>
      <c r="G799" s="63"/>
      <c r="H799" s="64"/>
      <c r="I799" s="64"/>
      <c r="J799" s="65"/>
    </row>
    <row r="800" spans="1:10" s="49" customFormat="1" ht="12.75" x14ac:dyDescent="0.25">
      <c r="A800" s="66">
        <v>1</v>
      </c>
      <c r="B800" s="329" t="s">
        <v>20</v>
      </c>
      <c r="C800" s="329" t="s">
        <v>21</v>
      </c>
      <c r="D800" s="336" t="s">
        <v>22</v>
      </c>
      <c r="E800" s="336" t="s">
        <v>23</v>
      </c>
      <c r="F800" s="53"/>
      <c r="G800" s="54" t="s">
        <v>24</v>
      </c>
      <c r="H800" s="55" t="s">
        <v>25</v>
      </c>
      <c r="I800" s="55" t="s">
        <v>26</v>
      </c>
      <c r="J800" s="67"/>
    </row>
    <row r="801" spans="1:10" s="49" customFormat="1" ht="12.75" x14ac:dyDescent="0.25">
      <c r="A801" s="66"/>
      <c r="B801" s="52">
        <f>Invoice!B4114</f>
        <v>50</v>
      </c>
      <c r="C801" s="333" t="str">
        <f>Invoice!E4114</f>
        <v>STIP / PENGHAPUS KENKO ERW-40SQ PUTIH</v>
      </c>
      <c r="D801" s="56">
        <f>Invoice!H4114</f>
        <v>27500</v>
      </c>
      <c r="E801" s="338">
        <f>D801*B801</f>
        <v>1375000</v>
      </c>
      <c r="F801" s="50"/>
      <c r="G801" s="51">
        <f>E801/1.11</f>
        <v>1238738.7387387387</v>
      </c>
      <c r="H801" s="52">
        <f>G801*11%</f>
        <v>136261.26126126127</v>
      </c>
      <c r="I801" s="52">
        <f>G801/B801</f>
        <v>24774.774774774774</v>
      </c>
      <c r="J801" s="68">
        <f>H801/B801</f>
        <v>2725.2252252252256</v>
      </c>
    </row>
    <row r="802" spans="1:10" s="49" customFormat="1" x14ac:dyDescent="0.25">
      <c r="A802" s="66"/>
      <c r="B802" s="327"/>
      <c r="C802" s="327"/>
      <c r="D802" s="338"/>
      <c r="E802" s="338">
        <f>(E801*Invoice!I4114)+((E801-(E801*Invoice!I4114))*Invoice!J4114)</f>
        <v>178750</v>
      </c>
      <c r="F802" s="50"/>
      <c r="G802" s="57">
        <f>E802/1.11</f>
        <v>161036.03603603604</v>
      </c>
      <c r="H802" s="58">
        <f>G802*11%</f>
        <v>17713.963963963964</v>
      </c>
      <c r="I802" s="58">
        <f>G802/B801</f>
        <v>3220.7207207207207</v>
      </c>
      <c r="J802" s="69">
        <f>H802/B801</f>
        <v>354.27927927927931</v>
      </c>
    </row>
    <row r="803" spans="1:10" s="49" customFormat="1" ht="12.75" x14ac:dyDescent="0.25">
      <c r="A803" s="66"/>
      <c r="B803" s="327"/>
      <c r="C803" s="327"/>
      <c r="D803" s="338" t="s">
        <v>23</v>
      </c>
      <c r="E803" s="338">
        <f>E801-E802</f>
        <v>1196250</v>
      </c>
      <c r="F803" s="50"/>
      <c r="G803" s="51">
        <f>G801-G802</f>
        <v>1077702.7027027027</v>
      </c>
      <c r="H803" s="51">
        <f>H801-H802</f>
        <v>118547.29729729731</v>
      </c>
      <c r="I803" s="51">
        <f>I801-I802</f>
        <v>21554.054054054053</v>
      </c>
      <c r="J803" s="70">
        <f>J801-J802</f>
        <v>2370.9459459459463</v>
      </c>
    </row>
    <row r="804" spans="1:10" s="49" customFormat="1" ht="12.75" x14ac:dyDescent="0.25">
      <c r="A804" s="66"/>
      <c r="B804" s="327"/>
      <c r="C804" s="327"/>
      <c r="D804" s="338"/>
      <c r="E804" s="338"/>
      <c r="F804" s="50"/>
      <c r="G804" s="51"/>
      <c r="H804" s="52">
        <f>G803+H803</f>
        <v>1196250</v>
      </c>
      <c r="I804" s="52"/>
      <c r="J804" s="68"/>
    </row>
    <row r="805" spans="1:10" s="49" customFormat="1" ht="12.75" x14ac:dyDescent="0.25">
      <c r="A805" s="66"/>
      <c r="B805" s="331"/>
      <c r="C805" s="327"/>
      <c r="D805" s="338"/>
      <c r="E805" s="338"/>
      <c r="F805" s="50"/>
      <c r="G805" s="51"/>
      <c r="H805" s="52"/>
      <c r="I805" s="52"/>
      <c r="J805" s="68"/>
    </row>
    <row r="806" spans="1:10" s="49" customFormat="1" ht="12.75" x14ac:dyDescent="0.25">
      <c r="A806" s="66">
        <v>2</v>
      </c>
      <c r="B806" s="329" t="s">
        <v>20</v>
      </c>
      <c r="C806" s="329" t="s">
        <v>21</v>
      </c>
      <c r="D806" s="336" t="s">
        <v>22</v>
      </c>
      <c r="E806" s="336" t="s">
        <v>23</v>
      </c>
      <c r="F806" s="53"/>
      <c r="G806" s="54" t="s">
        <v>24</v>
      </c>
      <c r="H806" s="55" t="s">
        <v>25</v>
      </c>
      <c r="I806" s="55" t="s">
        <v>26</v>
      </c>
      <c r="J806" s="67"/>
    </row>
    <row r="807" spans="1:10" s="49" customFormat="1" ht="12.75" x14ac:dyDescent="0.25">
      <c r="A807" s="66"/>
      <c r="B807" s="52">
        <f>Invoice!B4115</f>
        <v>50</v>
      </c>
      <c r="C807" s="333" t="str">
        <f>Invoice!E4115</f>
        <v>STIP / PENGHAPUS KENKO ERW-20SQ PUTIH</v>
      </c>
      <c r="D807" s="56">
        <f>Invoice!H4115</f>
        <v>30000</v>
      </c>
      <c r="E807" s="338">
        <f>D807*B807</f>
        <v>1500000</v>
      </c>
      <c r="F807" s="50"/>
      <c r="G807" s="51">
        <f>E807/1.11</f>
        <v>1351351.3513513512</v>
      </c>
      <c r="H807" s="52">
        <f>G807*11%</f>
        <v>148648.64864864864</v>
      </c>
      <c r="I807" s="52">
        <f>G807/B807</f>
        <v>27027.027027027027</v>
      </c>
      <c r="J807" s="68">
        <f>H807/B807</f>
        <v>2972.9729729729729</v>
      </c>
    </row>
    <row r="808" spans="1:10" s="49" customFormat="1" x14ac:dyDescent="0.25">
      <c r="A808" s="66"/>
      <c r="B808" s="327"/>
      <c r="C808" s="327"/>
      <c r="D808" s="338"/>
      <c r="E808" s="338">
        <f>(E807*Invoice!I4115)+((E807-(E807*Invoice!I4115))*Invoice!J4115)</f>
        <v>195000</v>
      </c>
      <c r="F808" s="50"/>
      <c r="G808" s="57">
        <f>E808/1.11</f>
        <v>175675.67567567565</v>
      </c>
      <c r="H808" s="58">
        <f>G808*11%</f>
        <v>19324.324324324323</v>
      </c>
      <c r="I808" s="58">
        <f>G808/B807</f>
        <v>3513.5135135135129</v>
      </c>
      <c r="J808" s="69">
        <f>H808/B807</f>
        <v>386.48648648648646</v>
      </c>
    </row>
    <row r="809" spans="1:10" s="49" customFormat="1" ht="12.75" x14ac:dyDescent="0.25">
      <c r="A809" s="66"/>
      <c r="B809" s="327"/>
      <c r="C809" s="327"/>
      <c r="D809" s="338" t="s">
        <v>23</v>
      </c>
      <c r="E809" s="338">
        <f>E807-E808</f>
        <v>1305000</v>
      </c>
      <c r="F809" s="50"/>
      <c r="G809" s="51">
        <f>G807-G808</f>
        <v>1175675.6756756755</v>
      </c>
      <c r="H809" s="51">
        <f>H807-H808</f>
        <v>129324.32432432432</v>
      </c>
      <c r="I809" s="51">
        <f>I807-I808</f>
        <v>23513.513513513513</v>
      </c>
      <c r="J809" s="70">
        <f>J807-J808</f>
        <v>2586.4864864864867</v>
      </c>
    </row>
    <row r="810" spans="1:10" s="49" customFormat="1" ht="12.75" x14ac:dyDescent="0.25">
      <c r="A810" s="66"/>
      <c r="B810" s="327"/>
      <c r="C810" s="327"/>
      <c r="D810" s="338"/>
      <c r="E810" s="338"/>
      <c r="F810" s="50"/>
      <c r="G810" s="51"/>
      <c r="H810" s="52">
        <f>G809+H809</f>
        <v>1304999.9999999998</v>
      </c>
      <c r="I810" s="52"/>
      <c r="J810" s="68"/>
    </row>
    <row r="811" spans="1:10" s="49" customFormat="1" ht="12.75" x14ac:dyDescent="0.25">
      <c r="A811" s="66"/>
      <c r="B811" s="327"/>
      <c r="C811" s="327"/>
      <c r="D811" s="338"/>
      <c r="E811" s="338"/>
      <c r="F811" s="50"/>
      <c r="G811" s="51"/>
      <c r="H811" s="52"/>
      <c r="I811" s="52"/>
      <c r="J811" s="68"/>
    </row>
    <row r="812" spans="1:10" s="49" customFormat="1" ht="12.75" x14ac:dyDescent="0.25">
      <c r="A812" s="71"/>
      <c r="B812" s="339"/>
      <c r="C812" s="330"/>
      <c r="D812" s="340"/>
      <c r="E812" s="340"/>
      <c r="F812" s="72"/>
      <c r="G812" s="73">
        <f>G809+G803</f>
        <v>2253378.3783783782</v>
      </c>
      <c r="H812" s="74">
        <f>H809+H803</f>
        <v>247871.62162162163</v>
      </c>
      <c r="I812" s="74"/>
      <c r="J812" s="75">
        <f>H810+H804</f>
        <v>2501250</v>
      </c>
    </row>
    <row r="813" spans="1:10" s="49" customFormat="1" ht="12.75" x14ac:dyDescent="0.25">
      <c r="B813" s="327"/>
      <c r="C813" s="327"/>
      <c r="D813" s="338"/>
      <c r="E813" s="338"/>
      <c r="F813" s="50"/>
      <c r="G813" s="51"/>
      <c r="H813" s="52"/>
      <c r="I813" s="52"/>
      <c r="J813" s="52"/>
    </row>
    <row r="814" spans="1:10" s="49" customFormat="1" ht="12.75" x14ac:dyDescent="0.25">
      <c r="A814" s="61" t="s">
        <v>1</v>
      </c>
      <c r="B814" s="334">
        <f>Invoice!E4220</f>
        <v>22090038</v>
      </c>
      <c r="C814" s="328"/>
      <c r="D814" s="335"/>
      <c r="E814" s="335"/>
      <c r="F814" s="62"/>
      <c r="G814" s="63"/>
      <c r="H814" s="64"/>
      <c r="I814" s="64"/>
      <c r="J814" s="65"/>
    </row>
    <row r="815" spans="1:10" s="49" customFormat="1" ht="12.75" x14ac:dyDescent="0.25">
      <c r="A815" s="66">
        <v>1</v>
      </c>
      <c r="B815" s="329" t="s">
        <v>20</v>
      </c>
      <c r="C815" s="329" t="s">
        <v>21</v>
      </c>
      <c r="D815" s="336" t="s">
        <v>22</v>
      </c>
      <c r="E815" s="336" t="s">
        <v>23</v>
      </c>
      <c r="F815" s="53"/>
      <c r="G815" s="54" t="s">
        <v>24</v>
      </c>
      <c r="H815" s="55" t="s">
        <v>25</v>
      </c>
      <c r="I815" s="55" t="s">
        <v>26</v>
      </c>
      <c r="J815" s="67"/>
    </row>
    <row r="816" spans="1:10" s="49" customFormat="1" ht="12.75" x14ac:dyDescent="0.25">
      <c r="A816" s="66"/>
      <c r="B816" s="52">
        <f>Invoice!B4228</f>
        <v>50</v>
      </c>
      <c r="C816" s="333" t="str">
        <f>Invoice!E4228</f>
        <v>STIP / PENGHAPUS KENKO ERW-40SQ PUTIH</v>
      </c>
      <c r="D816" s="56">
        <f>Invoice!H4228</f>
        <v>27500</v>
      </c>
      <c r="E816" s="338">
        <f>D816*B816</f>
        <v>1375000</v>
      </c>
      <c r="F816" s="50"/>
      <c r="G816" s="51">
        <f>E816/1.11</f>
        <v>1238738.7387387387</v>
      </c>
      <c r="H816" s="52">
        <f>G816*11%</f>
        <v>136261.26126126127</v>
      </c>
      <c r="I816" s="52">
        <f>G816/B816</f>
        <v>24774.774774774774</v>
      </c>
      <c r="J816" s="68">
        <f>H816/B816</f>
        <v>2725.2252252252256</v>
      </c>
    </row>
    <row r="817" spans="1:10" s="49" customFormat="1" x14ac:dyDescent="0.25">
      <c r="A817" s="66"/>
      <c r="B817" s="327"/>
      <c r="C817" s="327"/>
      <c r="D817" s="338"/>
      <c r="E817" s="338">
        <f>(E816*Invoice!I4228)+((E816-(E816*Invoice!I4228))*Invoice!J4228)</f>
        <v>185625</v>
      </c>
      <c r="F817" s="50"/>
      <c r="G817" s="57">
        <f>E817/1.11</f>
        <v>167229.7297297297</v>
      </c>
      <c r="H817" s="58">
        <f>G817*11%</f>
        <v>18395.270270270266</v>
      </c>
      <c r="I817" s="58">
        <f>G817/B816</f>
        <v>3344.5945945945941</v>
      </c>
      <c r="J817" s="69">
        <f>H817/B816</f>
        <v>367.9054054054053</v>
      </c>
    </row>
    <row r="818" spans="1:10" s="49" customFormat="1" ht="12.75" x14ac:dyDescent="0.25">
      <c r="A818" s="66"/>
      <c r="B818" s="327"/>
      <c r="C818" s="327"/>
      <c r="D818" s="338" t="s">
        <v>23</v>
      </c>
      <c r="E818" s="338">
        <f>E816-E817</f>
        <v>1189375</v>
      </c>
      <c r="F818" s="50"/>
      <c r="G818" s="51">
        <f>G816-G817</f>
        <v>1071509.009009009</v>
      </c>
      <c r="H818" s="51">
        <f>H816-H817</f>
        <v>117865.99099099101</v>
      </c>
      <c r="I818" s="51">
        <f>I816-I817</f>
        <v>21430.180180180181</v>
      </c>
      <c r="J818" s="70">
        <f>J816-J817</f>
        <v>2357.3198198198202</v>
      </c>
    </row>
    <row r="819" spans="1:10" s="49" customFormat="1" ht="12.75" x14ac:dyDescent="0.25">
      <c r="A819" s="66"/>
      <c r="B819" s="327"/>
      <c r="C819" s="327"/>
      <c r="D819" s="338"/>
      <c r="E819" s="338"/>
      <c r="F819" s="50"/>
      <c r="G819" s="51"/>
      <c r="H819" s="52">
        <f>G818+H818</f>
        <v>1189375</v>
      </c>
      <c r="I819" s="52"/>
      <c r="J819" s="68"/>
    </row>
    <row r="820" spans="1:10" s="49" customFormat="1" ht="12.75" x14ac:dyDescent="0.25">
      <c r="A820" s="66"/>
      <c r="B820" s="331"/>
      <c r="C820" s="327"/>
      <c r="D820" s="338"/>
      <c r="E820" s="338"/>
      <c r="F820" s="50"/>
      <c r="G820" s="51"/>
      <c r="H820" s="52"/>
      <c r="I820" s="52"/>
      <c r="J820" s="68"/>
    </row>
    <row r="821" spans="1:10" s="49" customFormat="1" ht="12.75" x14ac:dyDescent="0.25">
      <c r="A821" s="66">
        <v>2</v>
      </c>
      <c r="B821" s="329" t="s">
        <v>20</v>
      </c>
      <c r="C821" s="329" t="s">
        <v>21</v>
      </c>
      <c r="D821" s="336" t="s">
        <v>22</v>
      </c>
      <c r="E821" s="336" t="s">
        <v>23</v>
      </c>
      <c r="F821" s="53"/>
      <c r="G821" s="54" t="s">
        <v>24</v>
      </c>
      <c r="H821" s="55" t="s">
        <v>25</v>
      </c>
      <c r="I821" s="55" t="s">
        <v>26</v>
      </c>
      <c r="J821" s="67"/>
    </row>
    <row r="822" spans="1:10" s="49" customFormat="1" ht="12.75" x14ac:dyDescent="0.25">
      <c r="A822" s="66"/>
      <c r="B822" s="52">
        <f>Invoice!B4229</f>
        <v>72</v>
      </c>
      <c r="C822" s="333" t="str">
        <f>Invoice!E4229</f>
        <v>CRAYON / OIL PASTEL JOYKO OP-18S PP CASE SEA WORLD</v>
      </c>
      <c r="D822" s="56">
        <f>Invoice!H4229</f>
        <v>23000</v>
      </c>
      <c r="E822" s="338">
        <f>D822*B822</f>
        <v>1656000</v>
      </c>
      <c r="F822" s="50"/>
      <c r="G822" s="51">
        <f>E822/1.11</f>
        <v>1491891.8918918918</v>
      </c>
      <c r="H822" s="52">
        <f>G822*11%</f>
        <v>164108.10810810811</v>
      </c>
      <c r="I822" s="52">
        <f>G822/B822</f>
        <v>20720.720720720721</v>
      </c>
      <c r="J822" s="68">
        <f>H822/B822</f>
        <v>2279.2792792792793</v>
      </c>
    </row>
    <row r="823" spans="1:10" s="49" customFormat="1" x14ac:dyDescent="0.25">
      <c r="A823" s="66"/>
      <c r="B823" s="327"/>
      <c r="C823" s="327"/>
      <c r="D823" s="338"/>
      <c r="E823" s="338">
        <f>(E822*Invoice!I4229)+((E822-(E822*Invoice!I4229))*Invoice!J4229)</f>
        <v>223560.00000000003</v>
      </c>
      <c r="F823" s="50"/>
      <c r="G823" s="57">
        <f>E823/1.11</f>
        <v>201405.40540540541</v>
      </c>
      <c r="H823" s="58">
        <f>G823*11%</f>
        <v>22154.594594594597</v>
      </c>
      <c r="I823" s="58">
        <f>G823/B822</f>
        <v>2797.2972972972975</v>
      </c>
      <c r="J823" s="69">
        <f>H823/B822</f>
        <v>307.70270270270271</v>
      </c>
    </row>
    <row r="824" spans="1:10" s="49" customFormat="1" ht="12.75" x14ac:dyDescent="0.25">
      <c r="A824" s="66"/>
      <c r="B824" s="327"/>
      <c r="C824" s="327"/>
      <c r="D824" s="338" t="s">
        <v>23</v>
      </c>
      <c r="E824" s="338">
        <f>E822-E823</f>
        <v>1432440</v>
      </c>
      <c r="F824" s="50"/>
      <c r="G824" s="51">
        <f>G822-G823</f>
        <v>1290486.4864864864</v>
      </c>
      <c r="H824" s="51">
        <f>H822-H823</f>
        <v>141953.51351351352</v>
      </c>
      <c r="I824" s="51">
        <f>I822-I823</f>
        <v>17923.423423423425</v>
      </c>
      <c r="J824" s="70">
        <f>J822-J823</f>
        <v>1971.5765765765766</v>
      </c>
    </row>
    <row r="825" spans="1:10" s="49" customFormat="1" ht="12.75" x14ac:dyDescent="0.25">
      <c r="A825" s="66"/>
      <c r="B825" s="327"/>
      <c r="C825" s="327"/>
      <c r="D825" s="338"/>
      <c r="E825" s="338"/>
      <c r="F825" s="50"/>
      <c r="G825" s="51"/>
      <c r="H825" s="52">
        <f>G824+H824</f>
        <v>1432440</v>
      </c>
      <c r="I825" s="52"/>
      <c r="J825" s="68"/>
    </row>
    <row r="826" spans="1:10" s="49" customFormat="1" ht="12.75" x14ac:dyDescent="0.25">
      <c r="A826" s="66"/>
      <c r="B826" s="331"/>
      <c r="C826" s="327"/>
      <c r="D826" s="338"/>
      <c r="E826" s="338"/>
      <c r="F826" s="50"/>
      <c r="G826" s="51"/>
      <c r="H826" s="52"/>
      <c r="I826" s="52"/>
      <c r="J826" s="68"/>
    </row>
    <row r="827" spans="1:10" s="49" customFormat="1" ht="12.75" x14ac:dyDescent="0.25">
      <c r="A827" s="71"/>
      <c r="B827" s="339"/>
      <c r="C827" s="330"/>
      <c r="D827" s="340"/>
      <c r="E827" s="340"/>
      <c r="F827" s="72"/>
      <c r="G827" s="73">
        <f>G818+G824</f>
        <v>2361995.4954954954</v>
      </c>
      <c r="H827" s="74">
        <f>H818+H824</f>
        <v>259819.50450450453</v>
      </c>
      <c r="I827" s="74"/>
      <c r="J827" s="75">
        <f>H819+H825</f>
        <v>2621815</v>
      </c>
    </row>
    <row r="829" spans="1:10" s="49" customFormat="1" ht="12.75" x14ac:dyDescent="0.25">
      <c r="A829" s="61" t="s">
        <v>1</v>
      </c>
      <c r="B829" s="334">
        <f>B814+1</f>
        <v>22090039</v>
      </c>
      <c r="C829" s="328"/>
      <c r="D829" s="335"/>
      <c r="E829" s="335"/>
      <c r="F829" s="62"/>
      <c r="G829" s="63"/>
      <c r="H829" s="64"/>
      <c r="I829" s="64"/>
      <c r="J829" s="65"/>
    </row>
    <row r="830" spans="1:10" s="49" customFormat="1" ht="12.75" x14ac:dyDescent="0.25">
      <c r="A830" s="66">
        <v>1</v>
      </c>
      <c r="B830" s="329" t="s">
        <v>20</v>
      </c>
      <c r="C830" s="329" t="s">
        <v>21</v>
      </c>
      <c r="D830" s="336" t="s">
        <v>22</v>
      </c>
      <c r="E830" s="336" t="s">
        <v>23</v>
      </c>
      <c r="F830" s="53"/>
      <c r="G830" s="54" t="s">
        <v>24</v>
      </c>
      <c r="H830" s="55" t="s">
        <v>25</v>
      </c>
      <c r="I830" s="55" t="s">
        <v>26</v>
      </c>
      <c r="J830" s="67"/>
    </row>
    <row r="831" spans="1:10" s="49" customFormat="1" ht="12.75" x14ac:dyDescent="0.25">
      <c r="A831" s="66"/>
      <c r="B831" s="52">
        <f>Invoice!B4342</f>
        <v>1</v>
      </c>
      <c r="C831" s="333" t="str">
        <f>Invoice!E4342</f>
        <v>CRAYON / OIL PASTEL PUTAR JOYKO TWCR-12S (PANJANG)</v>
      </c>
      <c r="D831" s="56">
        <f>Invoice!H4342</f>
        <v>294000</v>
      </c>
      <c r="E831" s="338">
        <f>D831*B831</f>
        <v>294000</v>
      </c>
      <c r="F831" s="50"/>
      <c r="G831" s="51">
        <f>E831/1.11</f>
        <v>264864.86486486485</v>
      </c>
      <c r="H831" s="52">
        <f>G831*11%</f>
        <v>29135.135135135133</v>
      </c>
      <c r="I831" s="52">
        <f>G831/B831</f>
        <v>264864.86486486485</v>
      </c>
      <c r="J831" s="68">
        <f>H831/B831</f>
        <v>29135.135135135133</v>
      </c>
    </row>
    <row r="832" spans="1:10" s="49" customFormat="1" x14ac:dyDescent="0.25">
      <c r="A832" s="66"/>
      <c r="B832" s="52"/>
      <c r="D832" s="56"/>
      <c r="E832" s="338">
        <f>(E831*Invoice!I4342)+((E831-(E831*Invoice!I4342))*Invoice!J4342)</f>
        <v>29400</v>
      </c>
      <c r="F832" s="50"/>
      <c r="G832" s="57">
        <f>E832/1.11</f>
        <v>26486.486486486483</v>
      </c>
      <c r="H832" s="58">
        <f>G832*11%</f>
        <v>2913.5135135135133</v>
      </c>
      <c r="I832" s="58">
        <f>G832/B831</f>
        <v>26486.486486486483</v>
      </c>
      <c r="J832" s="69">
        <f>H832/B831</f>
        <v>2913.5135135135133</v>
      </c>
    </row>
    <row r="833" spans="1:10" s="49" customFormat="1" ht="12.75" x14ac:dyDescent="0.25">
      <c r="A833" s="66"/>
      <c r="B833" s="52"/>
      <c r="D833" s="338" t="s">
        <v>23</v>
      </c>
      <c r="E833" s="338">
        <f>E831-E832</f>
        <v>264600</v>
      </c>
      <c r="F833" s="50"/>
      <c r="G833" s="51">
        <f>G831-G832</f>
        <v>238378.37837837837</v>
      </c>
      <c r="H833" s="51">
        <f>H831-H832</f>
        <v>26221.62162162162</v>
      </c>
      <c r="I833" s="51">
        <f>I831-I832</f>
        <v>238378.37837837837</v>
      </c>
      <c r="J833" s="70">
        <f>J831-J832</f>
        <v>26221.62162162162</v>
      </c>
    </row>
    <row r="834" spans="1:10" s="49" customFormat="1" ht="12.75" x14ac:dyDescent="0.25">
      <c r="A834" s="66"/>
      <c r="B834" s="52"/>
      <c r="D834" s="56"/>
      <c r="E834" s="338"/>
      <c r="F834" s="50"/>
      <c r="G834" s="51"/>
      <c r="H834" s="52">
        <f>G833+H833</f>
        <v>264600</v>
      </c>
      <c r="I834" s="52"/>
      <c r="J834" s="68"/>
    </row>
    <row r="835" spans="1:10" s="49" customFormat="1" ht="12.75" x14ac:dyDescent="0.25">
      <c r="A835" s="66"/>
      <c r="B835" s="52"/>
      <c r="D835" s="56"/>
      <c r="E835" s="338"/>
      <c r="F835" s="50"/>
      <c r="G835" s="51"/>
      <c r="H835" s="52"/>
      <c r="I835" s="52"/>
      <c r="J835" s="68"/>
    </row>
    <row r="836" spans="1:10" s="49" customFormat="1" ht="12.75" x14ac:dyDescent="0.25">
      <c r="A836" s="66">
        <v>2</v>
      </c>
      <c r="B836" s="329" t="s">
        <v>20</v>
      </c>
      <c r="C836" s="329" t="s">
        <v>21</v>
      </c>
      <c r="D836" s="336" t="s">
        <v>22</v>
      </c>
      <c r="E836" s="336" t="s">
        <v>23</v>
      </c>
      <c r="F836" s="53"/>
      <c r="G836" s="54" t="s">
        <v>24</v>
      </c>
      <c r="H836" s="55" t="s">
        <v>25</v>
      </c>
      <c r="I836" s="55" t="s">
        <v>26</v>
      </c>
      <c r="J836" s="67"/>
    </row>
    <row r="837" spans="1:10" s="49" customFormat="1" ht="12.75" x14ac:dyDescent="0.25">
      <c r="A837" s="66"/>
      <c r="B837" s="52">
        <f>Invoice!B4343</f>
        <v>3</v>
      </c>
      <c r="C837" s="333" t="str">
        <f>Invoice!E4343</f>
        <v>GEL PEN JOYKO GP-265 Q-GEL Hitam</v>
      </c>
      <c r="D837" s="56">
        <f>Invoice!H4343</f>
        <v>27600</v>
      </c>
      <c r="E837" s="338">
        <f>D837*B837</f>
        <v>82800</v>
      </c>
      <c r="F837" s="50"/>
      <c r="G837" s="51">
        <f>E837/1.11</f>
        <v>74594.594594594586</v>
      </c>
      <c r="H837" s="52">
        <f>G837*11%</f>
        <v>8205.405405405405</v>
      </c>
      <c r="I837" s="52">
        <f>G837/B837</f>
        <v>24864.864864864863</v>
      </c>
      <c r="J837" s="68">
        <f>H837/B837</f>
        <v>2735.135135135135</v>
      </c>
    </row>
    <row r="838" spans="1:10" s="49" customFormat="1" x14ac:dyDescent="0.25">
      <c r="A838" s="66"/>
      <c r="B838" s="327"/>
      <c r="D838" s="338"/>
      <c r="E838" s="338">
        <f>(E837*Invoice!I4343)+((E837-(E837*Invoice!I4343))*Invoice!J4343)</f>
        <v>8280</v>
      </c>
      <c r="F838" s="50"/>
      <c r="G838" s="57">
        <f>E838/1.11</f>
        <v>7459.4594594594591</v>
      </c>
      <c r="H838" s="58">
        <f>G838*11%</f>
        <v>820.54054054054052</v>
      </c>
      <c r="I838" s="58">
        <f>G838/B837</f>
        <v>2486.4864864864862</v>
      </c>
      <c r="J838" s="69">
        <f>H838/B837</f>
        <v>273.51351351351349</v>
      </c>
    </row>
    <row r="839" spans="1:10" s="49" customFormat="1" ht="12.75" x14ac:dyDescent="0.25">
      <c r="A839" s="66"/>
      <c r="B839" s="327"/>
      <c r="D839" s="338" t="s">
        <v>23</v>
      </c>
      <c r="E839" s="338">
        <f>E837-E838</f>
        <v>74520</v>
      </c>
      <c r="F839" s="50"/>
      <c r="G839" s="51">
        <f>G837-G838</f>
        <v>67135.135135135133</v>
      </c>
      <c r="H839" s="51">
        <f>H837-H838</f>
        <v>7384.8648648648641</v>
      </c>
      <c r="I839" s="51">
        <f>I837-I838</f>
        <v>22378.378378378377</v>
      </c>
      <c r="J839" s="70">
        <f>J837-J838</f>
        <v>2461.6216216216217</v>
      </c>
    </row>
    <row r="840" spans="1:10" s="49" customFormat="1" ht="12.75" x14ac:dyDescent="0.25">
      <c r="A840" s="66"/>
      <c r="B840" s="327"/>
      <c r="D840" s="338"/>
      <c r="E840" s="338"/>
      <c r="F840" s="50"/>
      <c r="G840" s="51"/>
      <c r="H840" s="52">
        <f>G839+H839</f>
        <v>74520</v>
      </c>
      <c r="I840" s="52"/>
      <c r="J840" s="68"/>
    </row>
    <row r="841" spans="1:10" s="49" customFormat="1" ht="12.75" x14ac:dyDescent="0.25">
      <c r="A841" s="66"/>
      <c r="B841" s="331"/>
      <c r="C841" s="327"/>
      <c r="D841" s="338"/>
      <c r="E841" s="338"/>
      <c r="F841" s="50"/>
      <c r="G841" s="51"/>
      <c r="H841" s="52"/>
      <c r="I841" s="52"/>
      <c r="J841" s="68"/>
    </row>
    <row r="842" spans="1:10" s="49" customFormat="1" ht="12.75" x14ac:dyDescent="0.25">
      <c r="A842" s="66">
        <v>3</v>
      </c>
      <c r="B842" s="329" t="s">
        <v>20</v>
      </c>
      <c r="C842" s="329" t="s">
        <v>21</v>
      </c>
      <c r="D842" s="336" t="s">
        <v>22</v>
      </c>
      <c r="E842" s="336" t="s">
        <v>23</v>
      </c>
      <c r="F842" s="53"/>
      <c r="G842" s="54" t="s">
        <v>24</v>
      </c>
      <c r="H842" s="55" t="s">
        <v>25</v>
      </c>
      <c r="I842" s="55" t="s">
        <v>26</v>
      </c>
      <c r="J842" s="67"/>
    </row>
    <row r="843" spans="1:10" s="49" customFormat="1" ht="12.75" x14ac:dyDescent="0.25">
      <c r="A843" s="66"/>
      <c r="B843" s="52">
        <f>Invoice!B4344</f>
        <v>10</v>
      </c>
      <c r="C843" s="333" t="str">
        <f>Invoice!E4344</f>
        <v>BUKU PERSEDIAAN BARANG (BPB) FOLIO</v>
      </c>
      <c r="D843" s="56">
        <f>Invoice!H4344</f>
        <v>18500</v>
      </c>
      <c r="E843" s="338">
        <f>D843*B843</f>
        <v>185000</v>
      </c>
      <c r="F843" s="50"/>
      <c r="G843" s="51">
        <f>E843/1.11</f>
        <v>166666.66666666666</v>
      </c>
      <c r="H843" s="52">
        <f>G843*11%</f>
        <v>18333.333333333332</v>
      </c>
      <c r="I843" s="52">
        <f>G843/B843</f>
        <v>16666.666666666664</v>
      </c>
      <c r="J843" s="68">
        <f>H843/B843</f>
        <v>1833.3333333333333</v>
      </c>
    </row>
    <row r="844" spans="1:10" s="49" customFormat="1" x14ac:dyDescent="0.25">
      <c r="A844" s="66"/>
      <c r="B844" s="327"/>
      <c r="D844" s="338"/>
      <c r="E844" s="338">
        <f>(E843*Invoice!I4344)+((E843-(E843*Invoice!I4344))*Invoice!J4344)</f>
        <v>0</v>
      </c>
      <c r="F844" s="50"/>
      <c r="G844" s="57">
        <f>E844/1.11</f>
        <v>0</v>
      </c>
      <c r="H844" s="58">
        <f>G844*11%</f>
        <v>0</v>
      </c>
      <c r="I844" s="58">
        <f>G844/B843</f>
        <v>0</v>
      </c>
      <c r="J844" s="69">
        <f>H844/B843</f>
        <v>0</v>
      </c>
    </row>
    <row r="845" spans="1:10" s="49" customFormat="1" ht="12.75" x14ac:dyDescent="0.25">
      <c r="A845" s="66"/>
      <c r="B845" s="327"/>
      <c r="D845" s="338" t="s">
        <v>23</v>
      </c>
      <c r="E845" s="338">
        <f>E843-E844</f>
        <v>185000</v>
      </c>
      <c r="F845" s="50"/>
      <c r="G845" s="51">
        <f>G843-G844</f>
        <v>166666.66666666666</v>
      </c>
      <c r="H845" s="51">
        <f>H843-H844</f>
        <v>18333.333333333332</v>
      </c>
      <c r="I845" s="51">
        <f>I843-I844</f>
        <v>16666.666666666664</v>
      </c>
      <c r="J845" s="70">
        <f>J843-J844</f>
        <v>1833.3333333333333</v>
      </c>
    </row>
    <row r="846" spans="1:10" s="49" customFormat="1" ht="12.75" x14ac:dyDescent="0.25">
      <c r="A846" s="66"/>
      <c r="B846" s="327"/>
      <c r="C846" s="327"/>
      <c r="D846" s="338"/>
      <c r="E846" s="338"/>
      <c r="F846" s="50"/>
      <c r="G846" s="51"/>
      <c r="H846" s="52">
        <f>G845+H845</f>
        <v>185000</v>
      </c>
      <c r="I846" s="52"/>
      <c r="J846" s="68"/>
    </row>
    <row r="847" spans="1:10" s="49" customFormat="1" ht="12.75" x14ac:dyDescent="0.25">
      <c r="A847" s="66"/>
      <c r="B847" s="331"/>
      <c r="C847" s="327"/>
      <c r="D847" s="338"/>
      <c r="E847" s="338"/>
      <c r="F847" s="50"/>
      <c r="G847" s="51"/>
      <c r="H847" s="52"/>
      <c r="I847" s="52"/>
      <c r="J847" s="68"/>
    </row>
    <row r="848" spans="1:10" s="49" customFormat="1" ht="12.75" x14ac:dyDescent="0.25">
      <c r="A848" s="66">
        <v>4</v>
      </c>
      <c r="B848" s="329" t="s">
        <v>20</v>
      </c>
      <c r="C848" s="329" t="s">
        <v>21</v>
      </c>
      <c r="D848" s="336" t="s">
        <v>22</v>
      </c>
      <c r="E848" s="336" t="s">
        <v>23</v>
      </c>
      <c r="F848" s="53"/>
      <c r="G848" s="54" t="s">
        <v>24</v>
      </c>
      <c r="H848" s="55" t="s">
        <v>25</v>
      </c>
      <c r="I848" s="55" t="s">
        <v>26</v>
      </c>
      <c r="J848" s="67"/>
    </row>
    <row r="849" spans="1:10" s="49" customFormat="1" ht="12.75" x14ac:dyDescent="0.25">
      <c r="A849" s="66"/>
      <c r="B849" s="52">
        <f>Invoice!B4345</f>
        <v>25</v>
      </c>
      <c r="C849" s="333" t="str">
        <f>Invoice!E4345</f>
        <v>LOOSE LEAF KENKO A5-LL 50-2070</v>
      </c>
      <c r="D849" s="56">
        <f>Invoice!H4345</f>
        <v>4400</v>
      </c>
      <c r="E849" s="338">
        <f>D849*B849</f>
        <v>110000</v>
      </c>
      <c r="F849" s="50"/>
      <c r="G849" s="51">
        <f>E849/1.11</f>
        <v>99099.099099099083</v>
      </c>
      <c r="H849" s="52">
        <f>G849*11%</f>
        <v>10900.900900900899</v>
      </c>
      <c r="I849" s="52">
        <f>G849/B849</f>
        <v>3963.9639639639631</v>
      </c>
      <c r="J849" s="68">
        <f>H849/B849</f>
        <v>436.03603603603597</v>
      </c>
    </row>
    <row r="850" spans="1:10" s="49" customFormat="1" x14ac:dyDescent="0.25">
      <c r="A850" s="66"/>
      <c r="B850" s="327"/>
      <c r="D850" s="338"/>
      <c r="E850" s="338">
        <f>(E849*Invoice!I4345)+((E849-(E849*Invoice!I4345))*Invoice!J4345)</f>
        <v>11000</v>
      </c>
      <c r="F850" s="50"/>
      <c r="G850" s="57">
        <f>E850/1.11</f>
        <v>9909.9099099099094</v>
      </c>
      <c r="H850" s="58">
        <f>G850*11%</f>
        <v>1090.0900900900901</v>
      </c>
      <c r="I850" s="58">
        <f>G850/B849</f>
        <v>396.39639639639637</v>
      </c>
      <c r="J850" s="69">
        <f>H850/B849</f>
        <v>43.603603603603602</v>
      </c>
    </row>
    <row r="851" spans="1:10" s="49" customFormat="1" ht="12.75" x14ac:dyDescent="0.25">
      <c r="A851" s="66"/>
      <c r="B851" s="327"/>
      <c r="C851" s="327"/>
      <c r="D851" s="338" t="s">
        <v>23</v>
      </c>
      <c r="E851" s="338">
        <f>E849-E850</f>
        <v>99000</v>
      </c>
      <c r="F851" s="50"/>
      <c r="G851" s="51">
        <f>G849-G850</f>
        <v>89189.189189189172</v>
      </c>
      <c r="H851" s="51">
        <f>H849-H850</f>
        <v>9810.8108108108081</v>
      </c>
      <c r="I851" s="51">
        <f>I849-I850</f>
        <v>3567.5675675675666</v>
      </c>
      <c r="J851" s="70">
        <f>J849-J850</f>
        <v>392.43243243243239</v>
      </c>
    </row>
    <row r="852" spans="1:10" s="49" customFormat="1" ht="12.75" x14ac:dyDescent="0.25">
      <c r="A852" s="66"/>
      <c r="B852" s="327"/>
      <c r="C852" s="327"/>
      <c r="D852" s="338"/>
      <c r="E852" s="338"/>
      <c r="F852" s="50"/>
      <c r="G852" s="51"/>
      <c r="H852" s="52">
        <f>G851+H851</f>
        <v>98999.999999999985</v>
      </c>
      <c r="I852" s="52"/>
      <c r="J852" s="68"/>
    </row>
    <row r="853" spans="1:10" s="49" customFormat="1" ht="12.75" x14ac:dyDescent="0.25">
      <c r="A853" s="66"/>
      <c r="B853" s="331"/>
      <c r="C853" s="327"/>
      <c r="D853" s="338"/>
      <c r="E853" s="338"/>
      <c r="F853" s="50"/>
      <c r="G853" s="51"/>
      <c r="H853" s="52"/>
      <c r="I853" s="52"/>
      <c r="J853" s="68"/>
    </row>
    <row r="854" spans="1:10" s="49" customFormat="1" ht="12.75" x14ac:dyDescent="0.25">
      <c r="A854" s="66">
        <v>5</v>
      </c>
      <c r="B854" s="329" t="s">
        <v>20</v>
      </c>
      <c r="C854" s="329" t="s">
        <v>21</v>
      </c>
      <c r="D854" s="336" t="s">
        <v>22</v>
      </c>
      <c r="E854" s="336" t="s">
        <v>23</v>
      </c>
      <c r="F854" s="53"/>
      <c r="G854" s="54" t="s">
        <v>24</v>
      </c>
      <c r="H854" s="55" t="s">
        <v>25</v>
      </c>
      <c r="I854" s="55" t="s">
        <v>26</v>
      </c>
      <c r="J854" s="67"/>
    </row>
    <row r="855" spans="1:10" s="49" customFormat="1" ht="12.75" x14ac:dyDescent="0.25">
      <c r="A855" s="66"/>
      <c r="B855" s="52">
        <f>Invoice!B4346</f>
        <v>2</v>
      </c>
      <c r="C855" s="333" t="str">
        <f>Invoice!E4346</f>
        <v>ISI CUTTER 9 MM KENKO A-100 (KECIL)</v>
      </c>
      <c r="D855" s="56">
        <f>Invoice!H4346</f>
        <v>32400</v>
      </c>
      <c r="E855" s="338">
        <f>D855*B855</f>
        <v>64800</v>
      </c>
      <c r="F855" s="50"/>
      <c r="G855" s="51">
        <f>E855/1.11</f>
        <v>58378.378378378373</v>
      </c>
      <c r="H855" s="52">
        <f>G855*11%</f>
        <v>6421.6216216216208</v>
      </c>
      <c r="I855" s="52">
        <f>G855/B855</f>
        <v>29189.189189189186</v>
      </c>
      <c r="J855" s="68">
        <f>H855/B855</f>
        <v>3210.8108108108104</v>
      </c>
    </row>
    <row r="856" spans="1:10" s="49" customFormat="1" x14ac:dyDescent="0.25">
      <c r="A856" s="66"/>
      <c r="B856" s="327"/>
      <c r="C856" s="327"/>
      <c r="D856" s="338"/>
      <c r="E856" s="338">
        <f>(E855*Invoice!I4346)+((E855-(E855*Invoice!I4346))*Invoice!J4346)</f>
        <v>6480</v>
      </c>
      <c r="F856" s="50"/>
      <c r="G856" s="57">
        <f>E856/1.11</f>
        <v>5837.8378378378375</v>
      </c>
      <c r="H856" s="58">
        <f>G856*11%</f>
        <v>642.16216216216208</v>
      </c>
      <c r="I856" s="58">
        <f>G856/B855</f>
        <v>2918.9189189189187</v>
      </c>
      <c r="J856" s="69">
        <f>H856/B855</f>
        <v>321.08108108108104</v>
      </c>
    </row>
    <row r="857" spans="1:10" s="49" customFormat="1" ht="12.75" x14ac:dyDescent="0.25">
      <c r="A857" s="66"/>
      <c r="B857" s="327"/>
      <c r="C857" s="327"/>
      <c r="D857" s="338" t="s">
        <v>23</v>
      </c>
      <c r="E857" s="338">
        <f>E855-E856</f>
        <v>58320</v>
      </c>
      <c r="F857" s="50"/>
      <c r="G857" s="51">
        <f>G855-G856</f>
        <v>52540.540540540533</v>
      </c>
      <c r="H857" s="51">
        <f>H855-H856</f>
        <v>5779.4594594594582</v>
      </c>
      <c r="I857" s="51">
        <f>I855-I856</f>
        <v>26270.270270270266</v>
      </c>
      <c r="J857" s="70">
        <f>J855-J856</f>
        <v>2889.7297297297291</v>
      </c>
    </row>
    <row r="858" spans="1:10" s="49" customFormat="1" ht="12.75" x14ac:dyDescent="0.25">
      <c r="A858" s="66"/>
      <c r="B858" s="327"/>
      <c r="C858" s="327"/>
      <c r="D858" s="338"/>
      <c r="E858" s="338"/>
      <c r="F858" s="50"/>
      <c r="G858" s="51"/>
      <c r="H858" s="52">
        <f>G857+H857</f>
        <v>58319.999999999993</v>
      </c>
      <c r="I858" s="52"/>
      <c r="J858" s="68"/>
    </row>
    <row r="859" spans="1:10" s="49" customFormat="1" ht="12.75" x14ac:dyDescent="0.25">
      <c r="A859" s="66"/>
      <c r="B859" s="331"/>
      <c r="C859" s="327"/>
      <c r="D859" s="338"/>
      <c r="E859" s="338"/>
      <c r="F859" s="50"/>
      <c r="G859" s="51"/>
      <c r="H859" s="52"/>
      <c r="I859" s="52"/>
      <c r="J859" s="68"/>
    </row>
    <row r="860" spans="1:10" s="49" customFormat="1" ht="12.75" x14ac:dyDescent="0.25">
      <c r="A860" s="71"/>
      <c r="B860" s="339"/>
      <c r="C860" s="330"/>
      <c r="D860" s="340"/>
      <c r="E860" s="340"/>
      <c r="F860" s="72"/>
      <c r="G860" s="73">
        <f>G857+G851+G845+G839+G833</f>
        <v>613909.90990990982</v>
      </c>
      <c r="H860" s="74">
        <f>H857+H851+H845+H839+H833</f>
        <v>67530.090090090089</v>
      </c>
      <c r="I860" s="74"/>
      <c r="J860" s="75">
        <f>H858+H852+H846+H840+H834</f>
        <v>681440</v>
      </c>
    </row>
    <row r="862" spans="1:10" s="49" customFormat="1" ht="12.75" x14ac:dyDescent="0.25">
      <c r="A862" s="61" t="s">
        <v>1</v>
      </c>
      <c r="B862" s="334">
        <f>B829+1</f>
        <v>22090040</v>
      </c>
      <c r="C862" s="328"/>
      <c r="D862" s="335"/>
      <c r="E862" s="335"/>
      <c r="F862" s="62"/>
      <c r="G862" s="63"/>
      <c r="H862" s="64"/>
      <c r="I862" s="64"/>
      <c r="J862" s="65"/>
    </row>
    <row r="863" spans="1:10" s="49" customFormat="1" ht="12.75" x14ac:dyDescent="0.25">
      <c r="A863" s="66">
        <v>1</v>
      </c>
      <c r="B863" s="329" t="s">
        <v>20</v>
      </c>
      <c r="C863" s="329" t="s">
        <v>21</v>
      </c>
      <c r="D863" s="336" t="s">
        <v>22</v>
      </c>
      <c r="E863" s="336" t="s">
        <v>23</v>
      </c>
      <c r="F863" s="53"/>
      <c r="G863" s="54" t="s">
        <v>24</v>
      </c>
      <c r="H863" s="55" t="s">
        <v>25</v>
      </c>
      <c r="I863" s="55" t="s">
        <v>26</v>
      </c>
      <c r="J863" s="67"/>
    </row>
    <row r="864" spans="1:10" s="49" customFormat="1" ht="12.75" x14ac:dyDescent="0.25">
      <c r="A864" s="66"/>
      <c r="B864" s="52">
        <f>Invoice!B4456</f>
        <v>5</v>
      </c>
      <c r="C864" s="333" t="str">
        <f>Invoice!E4456</f>
        <v>BINDER CLIP JOYKO NO.107</v>
      </c>
      <c r="D864" s="56">
        <f>Invoice!H4456</f>
        <v>31200</v>
      </c>
      <c r="E864" s="338">
        <f>D864*B864</f>
        <v>156000</v>
      </c>
      <c r="F864" s="50"/>
      <c r="G864" s="51">
        <f>E864/1.11</f>
        <v>140540.54054054053</v>
      </c>
      <c r="H864" s="52">
        <f>G864*11%</f>
        <v>15459.459459459458</v>
      </c>
      <c r="I864" s="52">
        <f>G864/B864</f>
        <v>28108.108108108107</v>
      </c>
      <c r="J864" s="68">
        <f>H864/B864</f>
        <v>3091.8918918918916</v>
      </c>
    </row>
    <row r="865" spans="1:10" s="49" customFormat="1" x14ac:dyDescent="0.25">
      <c r="A865" s="66"/>
      <c r="B865" s="52"/>
      <c r="D865" s="56"/>
      <c r="E865" s="338">
        <f>(E864*Invoice!I4456)+((E864-(E864*Invoice!I4456))*Invoice!J4456)</f>
        <v>15600</v>
      </c>
      <c r="F865" s="50"/>
      <c r="G865" s="57">
        <f>E865/1.11</f>
        <v>14054.054054054053</v>
      </c>
      <c r="H865" s="58">
        <f>G865*11%</f>
        <v>1545.9459459459458</v>
      </c>
      <c r="I865" s="58">
        <f>G865/B864</f>
        <v>2810.8108108108108</v>
      </c>
      <c r="J865" s="69">
        <f>H865/B864</f>
        <v>309.18918918918916</v>
      </c>
    </row>
    <row r="866" spans="1:10" s="49" customFormat="1" ht="12.75" x14ac:dyDescent="0.25">
      <c r="A866" s="66"/>
      <c r="B866" s="52"/>
      <c r="D866" s="338" t="s">
        <v>23</v>
      </c>
      <c r="E866" s="338">
        <f>E864-E865</f>
        <v>140400</v>
      </c>
      <c r="F866" s="50"/>
      <c r="G866" s="51">
        <f>G864-G865</f>
        <v>126486.48648648648</v>
      </c>
      <c r="H866" s="51">
        <f>H864-H865</f>
        <v>13913.513513513513</v>
      </c>
      <c r="I866" s="51">
        <f>I864-I865</f>
        <v>25297.297297297297</v>
      </c>
      <c r="J866" s="70">
        <f>J864-J865</f>
        <v>2782.7027027027025</v>
      </c>
    </row>
    <row r="867" spans="1:10" s="49" customFormat="1" ht="12.75" x14ac:dyDescent="0.25">
      <c r="A867" s="66"/>
      <c r="B867" s="52"/>
      <c r="D867" s="56"/>
      <c r="E867" s="338"/>
      <c r="F867" s="50"/>
      <c r="G867" s="51"/>
      <c r="H867" s="52">
        <f>G866+H866</f>
        <v>140400</v>
      </c>
      <c r="I867" s="52"/>
      <c r="J867" s="68"/>
    </row>
    <row r="868" spans="1:10" s="49" customFormat="1" ht="12.75" x14ac:dyDescent="0.25">
      <c r="A868" s="66"/>
      <c r="B868" s="52"/>
      <c r="D868" s="56"/>
      <c r="E868" s="338"/>
      <c r="F868" s="50"/>
      <c r="G868" s="51"/>
      <c r="H868" s="52"/>
      <c r="I868" s="52"/>
      <c r="J868" s="68"/>
    </row>
    <row r="869" spans="1:10" s="49" customFormat="1" ht="12.75" x14ac:dyDescent="0.25">
      <c r="A869" s="71"/>
      <c r="B869" s="339"/>
      <c r="C869" s="330"/>
      <c r="D869" s="340"/>
      <c r="E869" s="340"/>
      <c r="F869" s="72"/>
      <c r="G869" s="73">
        <f>G866</f>
        <v>126486.48648648648</v>
      </c>
      <c r="H869" s="74">
        <f>H866</f>
        <v>13913.513513513513</v>
      </c>
      <c r="I869" s="74"/>
      <c r="J869" s="75">
        <f>H867</f>
        <v>140400</v>
      </c>
    </row>
    <row r="871" spans="1:10" s="49" customFormat="1" ht="12.75" x14ac:dyDescent="0.25">
      <c r="A871" s="61" t="s">
        <v>1</v>
      </c>
      <c r="B871" s="334">
        <f>Invoice!E4562</f>
        <v>22090137</v>
      </c>
      <c r="C871" s="328"/>
      <c r="D871" s="335"/>
      <c r="E871" s="335"/>
      <c r="F871" s="62"/>
      <c r="G871" s="63"/>
      <c r="H871" s="64"/>
      <c r="I871" s="64"/>
      <c r="J871" s="65"/>
    </row>
    <row r="872" spans="1:10" s="49" customFormat="1" ht="12.75" x14ac:dyDescent="0.25">
      <c r="A872" s="66">
        <v>1</v>
      </c>
      <c r="B872" s="329" t="s">
        <v>20</v>
      </c>
      <c r="C872" s="329" t="s">
        <v>21</v>
      </c>
      <c r="D872" s="336" t="s">
        <v>22</v>
      </c>
      <c r="E872" s="336" t="s">
        <v>23</v>
      </c>
      <c r="F872" s="53"/>
      <c r="G872" s="54" t="s">
        <v>24</v>
      </c>
      <c r="H872" s="55" t="s">
        <v>25</v>
      </c>
      <c r="I872" s="55" t="s">
        <v>26</v>
      </c>
      <c r="J872" s="67"/>
    </row>
    <row r="873" spans="1:10" s="49" customFormat="1" ht="12.75" x14ac:dyDescent="0.25">
      <c r="A873" s="66"/>
      <c r="B873" s="52">
        <f>Invoice!B4570</f>
        <v>6</v>
      </c>
      <c r="C873" s="333" t="str">
        <f>Invoice!E4570</f>
        <v>CORRECTION FLUID KENKO KE-01</v>
      </c>
      <c r="D873" s="56">
        <f>Invoice!H4570</f>
        <v>54300</v>
      </c>
      <c r="E873" s="338">
        <f>D873*B873</f>
        <v>325800</v>
      </c>
      <c r="F873" s="50"/>
      <c r="G873" s="51">
        <f>E873/1.11</f>
        <v>293513.51351351349</v>
      </c>
      <c r="H873" s="52">
        <f>G873*11%</f>
        <v>32286.486486486483</v>
      </c>
      <c r="I873" s="52">
        <f>G873/B873</f>
        <v>48918.918918918913</v>
      </c>
      <c r="J873" s="68">
        <f>H873/B873</f>
        <v>5381.0810810810808</v>
      </c>
    </row>
    <row r="874" spans="1:10" s="49" customFormat="1" x14ac:dyDescent="0.25">
      <c r="A874" s="66"/>
      <c r="B874" s="52"/>
      <c r="D874" s="56"/>
      <c r="E874" s="338">
        <f>(E873*Invoice!I4570)+((E873-(E873*Invoice!I4570))*Invoice!J4570)</f>
        <v>32580</v>
      </c>
      <c r="F874" s="50"/>
      <c r="G874" s="57">
        <f>E874/1.11</f>
        <v>29351.35135135135</v>
      </c>
      <c r="H874" s="58">
        <f>G874*11%</f>
        <v>3228.6486486486483</v>
      </c>
      <c r="I874" s="58">
        <f>G874/B873</f>
        <v>4891.8918918918916</v>
      </c>
      <c r="J874" s="69">
        <f>H874/B873</f>
        <v>538.10810810810801</v>
      </c>
    </row>
    <row r="875" spans="1:10" s="49" customFormat="1" ht="12.75" x14ac:dyDescent="0.25">
      <c r="A875" s="66"/>
      <c r="B875" s="52"/>
      <c r="D875" s="56"/>
      <c r="E875" s="338">
        <f>E873-E874</f>
        <v>293220</v>
      </c>
      <c r="F875" s="50"/>
      <c r="G875" s="51">
        <f>G873-G874</f>
        <v>264162.16216216213</v>
      </c>
      <c r="H875" s="51">
        <f>H873-H874</f>
        <v>29057.837837837833</v>
      </c>
      <c r="I875" s="51">
        <f>I873-I874</f>
        <v>44027.027027027019</v>
      </c>
      <c r="J875" s="70">
        <f>J873-J874</f>
        <v>4842.9729729729725</v>
      </c>
    </row>
    <row r="876" spans="1:10" s="49" customFormat="1" ht="12.75" x14ac:dyDescent="0.25">
      <c r="A876" s="66"/>
      <c r="B876" s="52"/>
      <c r="D876" s="56"/>
      <c r="E876" s="338"/>
      <c r="F876" s="50"/>
      <c r="G876" s="51"/>
      <c r="H876" s="52">
        <f>G875+H875</f>
        <v>293219.99999999994</v>
      </c>
      <c r="I876" s="52"/>
      <c r="J876" s="68"/>
    </row>
    <row r="877" spans="1:10" s="49" customFormat="1" ht="12.75" x14ac:dyDescent="0.25">
      <c r="A877" s="66"/>
      <c r="B877" s="52"/>
      <c r="D877" s="56"/>
      <c r="E877" s="338"/>
      <c r="F877" s="50"/>
      <c r="G877" s="51"/>
      <c r="H877" s="52"/>
      <c r="I877" s="52"/>
      <c r="J877" s="68"/>
    </row>
    <row r="878" spans="1:10" s="49" customFormat="1" ht="12.75" x14ac:dyDescent="0.25">
      <c r="A878" s="66">
        <v>2</v>
      </c>
      <c r="B878" s="329" t="s">
        <v>20</v>
      </c>
      <c r="C878" s="329" t="s">
        <v>21</v>
      </c>
      <c r="D878" s="336" t="s">
        <v>22</v>
      </c>
      <c r="E878" s="336" t="s">
        <v>23</v>
      </c>
      <c r="F878" s="53"/>
      <c r="G878" s="54" t="s">
        <v>24</v>
      </c>
      <c r="H878" s="55" t="s">
        <v>25</v>
      </c>
      <c r="I878" s="55" t="s">
        <v>26</v>
      </c>
      <c r="J878" s="67"/>
    </row>
    <row r="879" spans="1:10" s="49" customFormat="1" ht="12.75" x14ac:dyDescent="0.25">
      <c r="A879" s="66"/>
      <c r="B879" s="52">
        <f>Invoice!B4571</f>
        <v>2</v>
      </c>
      <c r="C879" s="333" t="str">
        <f>Invoice!E4571</f>
        <v>PUNCH KENKO NO. 40XL</v>
      </c>
      <c r="D879" s="56">
        <f>Invoice!H4571</f>
        <v>384000</v>
      </c>
      <c r="E879" s="338">
        <f>D879*B879</f>
        <v>768000</v>
      </c>
      <c r="F879" s="50"/>
      <c r="G879" s="51">
        <f>E879/1.11</f>
        <v>691891.89189189184</v>
      </c>
      <c r="H879" s="52">
        <f>G879*11%</f>
        <v>76108.108108108107</v>
      </c>
      <c r="I879" s="52">
        <f>G879/B879</f>
        <v>345945.94594594592</v>
      </c>
      <c r="J879" s="68">
        <f>H879/B879</f>
        <v>38054.054054054053</v>
      </c>
    </row>
    <row r="880" spans="1:10" s="49" customFormat="1" x14ac:dyDescent="0.25">
      <c r="A880" s="66"/>
      <c r="B880" s="327"/>
      <c r="D880" s="338"/>
      <c r="E880" s="338">
        <f>(E879*Invoice!I4571)+((E879-(E879*Invoice!I4571))*Invoice!J4571)</f>
        <v>76800</v>
      </c>
      <c r="F880" s="50"/>
      <c r="G880" s="57">
        <f>E880/1.11</f>
        <v>69189.189189189186</v>
      </c>
      <c r="H880" s="58">
        <f>G880*11%</f>
        <v>7610.8108108108108</v>
      </c>
      <c r="I880" s="58">
        <f>G880/B879</f>
        <v>34594.594594594593</v>
      </c>
      <c r="J880" s="69">
        <f>H880/B879</f>
        <v>3805.4054054054054</v>
      </c>
    </row>
    <row r="881" spans="1:10" s="49" customFormat="1" ht="12.75" x14ac:dyDescent="0.25">
      <c r="A881" s="66"/>
      <c r="B881" s="327"/>
      <c r="D881" s="338" t="s">
        <v>23</v>
      </c>
      <c r="E881" s="338">
        <f>E879-E880</f>
        <v>691200</v>
      </c>
      <c r="F881" s="50"/>
      <c r="G881" s="51">
        <f>G879-G880</f>
        <v>622702.70270270261</v>
      </c>
      <c r="H881" s="51">
        <f>H879-H880</f>
        <v>68497.297297297293</v>
      </c>
      <c r="I881" s="51">
        <f>I879-I880</f>
        <v>311351.3513513513</v>
      </c>
      <c r="J881" s="70">
        <f>J879-J880</f>
        <v>34248.648648648646</v>
      </c>
    </row>
    <row r="882" spans="1:10" s="49" customFormat="1" ht="12.75" x14ac:dyDescent="0.25">
      <c r="A882" s="66"/>
      <c r="B882" s="327"/>
      <c r="D882" s="338"/>
      <c r="E882" s="338"/>
      <c r="F882" s="50"/>
      <c r="G882" s="51"/>
      <c r="H882" s="52">
        <f>G881+H881</f>
        <v>691199.99999999988</v>
      </c>
      <c r="I882" s="52"/>
      <c r="J882" s="68"/>
    </row>
    <row r="883" spans="1:10" s="49" customFormat="1" ht="12.75" x14ac:dyDescent="0.25">
      <c r="A883" s="66"/>
      <c r="B883" s="331"/>
      <c r="C883" s="327"/>
      <c r="D883" s="338"/>
      <c r="E883" s="338"/>
      <c r="F883" s="50"/>
      <c r="G883" s="51"/>
      <c r="H883" s="52"/>
      <c r="I883" s="52"/>
      <c r="J883" s="68"/>
    </row>
    <row r="884" spans="1:10" s="49" customFormat="1" ht="12.75" x14ac:dyDescent="0.25">
      <c r="A884" s="66">
        <v>3</v>
      </c>
      <c r="B884" s="329" t="s">
        <v>20</v>
      </c>
      <c r="C884" s="329" t="s">
        <v>21</v>
      </c>
      <c r="D884" s="336" t="s">
        <v>22</v>
      </c>
      <c r="E884" s="336" t="s">
        <v>23</v>
      </c>
      <c r="F884" s="53"/>
      <c r="G884" s="54" t="s">
        <v>24</v>
      </c>
      <c r="H884" s="55" t="s">
        <v>25</v>
      </c>
      <c r="I884" s="55" t="s">
        <v>26</v>
      </c>
      <c r="J884" s="67"/>
    </row>
    <row r="885" spans="1:10" s="49" customFormat="1" ht="12.75" x14ac:dyDescent="0.25">
      <c r="A885" s="66"/>
      <c r="B885" s="52">
        <f>Invoice!B4572</f>
        <v>19</v>
      </c>
      <c r="C885" s="333" t="str">
        <f>Invoice!E4572</f>
        <v>BINDER CLIP KENKO NO. 155</v>
      </c>
      <c r="D885" s="56">
        <f>Invoice!H4572</f>
        <v>69000</v>
      </c>
      <c r="E885" s="338">
        <f>D885*B885</f>
        <v>1311000</v>
      </c>
      <c r="F885" s="50"/>
      <c r="G885" s="51">
        <f>E885/1.11</f>
        <v>1181081.0810810809</v>
      </c>
      <c r="H885" s="52">
        <f>G885*11%</f>
        <v>129918.91891891891</v>
      </c>
      <c r="I885" s="52">
        <f>G885/B885</f>
        <v>62162.162162162153</v>
      </c>
      <c r="J885" s="68">
        <f>H885/B885</f>
        <v>6837.8378378378375</v>
      </c>
    </row>
    <row r="886" spans="1:10" s="49" customFormat="1" x14ac:dyDescent="0.25">
      <c r="A886" s="66"/>
      <c r="B886" s="327"/>
      <c r="D886" s="338"/>
      <c r="E886" s="338">
        <f>(E885*Invoice!I4572)+((E885-(E885*Invoice!I4572))*Invoice!J4572)</f>
        <v>131100</v>
      </c>
      <c r="F886" s="50"/>
      <c r="G886" s="57">
        <f>E886/1.11</f>
        <v>118108.10810810809</v>
      </c>
      <c r="H886" s="58">
        <f>G886*11%</f>
        <v>12991.89189189189</v>
      </c>
      <c r="I886" s="58">
        <f>G886/B885</f>
        <v>6216.2162162162158</v>
      </c>
      <c r="J886" s="69">
        <f>H886/B885</f>
        <v>683.78378378378363</v>
      </c>
    </row>
    <row r="887" spans="1:10" s="49" customFormat="1" ht="12.75" x14ac:dyDescent="0.25">
      <c r="A887" s="66"/>
      <c r="B887" s="327"/>
      <c r="D887" s="338" t="s">
        <v>23</v>
      </c>
      <c r="E887" s="338">
        <f>E885-E886</f>
        <v>1179900</v>
      </c>
      <c r="F887" s="50"/>
      <c r="G887" s="51">
        <f>G885-G886</f>
        <v>1062972.9729729728</v>
      </c>
      <c r="H887" s="51">
        <f>H885-H886</f>
        <v>116927.02702702701</v>
      </c>
      <c r="I887" s="51">
        <f>I885-I886</f>
        <v>55945.945945945939</v>
      </c>
      <c r="J887" s="70">
        <f>J885-J886</f>
        <v>6154.0540540540542</v>
      </c>
    </row>
    <row r="888" spans="1:10" s="49" customFormat="1" ht="12.75" x14ac:dyDescent="0.25">
      <c r="A888" s="66"/>
      <c r="B888" s="327"/>
      <c r="C888" s="327"/>
      <c r="D888" s="338"/>
      <c r="E888" s="338"/>
      <c r="F888" s="50"/>
      <c r="G888" s="51"/>
      <c r="H888" s="52">
        <f>G887+H887</f>
        <v>1179899.9999999998</v>
      </c>
      <c r="I888" s="52"/>
      <c r="J888" s="68"/>
    </row>
    <row r="889" spans="1:10" s="49" customFormat="1" ht="12.75" x14ac:dyDescent="0.25">
      <c r="A889" s="66"/>
      <c r="B889" s="331"/>
      <c r="C889" s="327"/>
      <c r="D889" s="338"/>
      <c r="E889" s="338"/>
      <c r="F889" s="50"/>
      <c r="G889" s="51"/>
      <c r="H889" s="52"/>
      <c r="I889" s="52"/>
      <c r="J889" s="68"/>
    </row>
    <row r="890" spans="1:10" s="49" customFormat="1" ht="12.75" x14ac:dyDescent="0.25">
      <c r="A890" s="71"/>
      <c r="B890" s="339"/>
      <c r="C890" s="330"/>
      <c r="D890" s="340"/>
      <c r="E890" s="340"/>
      <c r="F890" s="72"/>
      <c r="G890" s="73">
        <f>G887+G881+G875</f>
        <v>1949837.8378378374</v>
      </c>
      <c r="H890" s="74">
        <f>H887+H881+H875</f>
        <v>214482.16216216216</v>
      </c>
      <c r="I890" s="74"/>
      <c r="J890" s="75">
        <f>H888+H882+H876</f>
        <v>2164319.9999999995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2022-10-15T04:11:32Z</cp:lastPrinted>
  <dcterms:created xsi:type="dcterms:W3CDTF">2022-01-21T06:52:44Z</dcterms:created>
  <dcterms:modified xsi:type="dcterms:W3CDTF">2022-10-15T04:41:48Z</dcterms:modified>
</cp:coreProperties>
</file>