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 activeTab="1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0" r:id="rId16"/>
  </pivotCaches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N57" i="1" l="1"/>
  <c r="P56" i="1"/>
  <c r="N56" i="1"/>
  <c r="AJ3" i="1" l="1"/>
  <c r="AJ11" i="1"/>
  <c r="AE630" i="1" l="1"/>
  <c r="B961" i="1" l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AE820" i="1"/>
  <c r="W820" i="1" s="1"/>
  <c r="AK820" i="1"/>
  <c r="AD820" i="1" l="1"/>
  <c r="AL820" i="1" s="1"/>
  <c r="X820" i="1"/>
  <c r="Y820" i="1"/>
  <c r="AM820" i="1"/>
  <c r="C821" i="1"/>
  <c r="AE821" i="1"/>
  <c r="W821" i="1" s="1"/>
  <c r="AK821" i="1"/>
  <c r="AD821" i="1" l="1"/>
  <c r="AL821" i="1" s="1"/>
  <c r="Z820" i="1"/>
  <c r="AA820" i="1" s="1"/>
  <c r="AM821" i="1"/>
  <c r="X821" i="1"/>
  <c r="C822" i="1"/>
  <c r="AE822" i="1"/>
  <c r="W822" i="1" s="1"/>
  <c r="AK822" i="1"/>
  <c r="AD822" i="1" l="1"/>
  <c r="AL822" i="1" s="1"/>
  <c r="Y821" i="1"/>
  <c r="Z821" i="1" s="1"/>
  <c r="AA821" i="1" s="1"/>
  <c r="X822" i="1"/>
  <c r="Y822" i="1"/>
  <c r="AM822" i="1"/>
  <c r="C823" i="1"/>
  <c r="AE823" i="1"/>
  <c r="W823" i="1" s="1"/>
  <c r="AK823" i="1"/>
  <c r="AM823" i="1" s="1"/>
  <c r="AD823" i="1" l="1"/>
  <c r="Z822" i="1"/>
  <c r="AA822" i="1" s="1"/>
  <c r="X823" i="1"/>
  <c r="Y823" i="1" s="1"/>
  <c r="Z823" i="1" s="1"/>
  <c r="AA823" i="1" s="1"/>
  <c r="AL823" i="1"/>
  <c r="C824" i="1"/>
  <c r="AE824" i="1"/>
  <c r="W824" i="1" s="1"/>
  <c r="AK824" i="1"/>
  <c r="AM824" i="1" s="1"/>
  <c r="AD824" i="1" l="1"/>
  <c r="X824" i="1"/>
  <c r="AL824" i="1"/>
  <c r="C825" i="1"/>
  <c r="AE825" i="1"/>
  <c r="W825" i="1" s="1"/>
  <c r="AK825" i="1"/>
  <c r="AD825" i="1" l="1"/>
  <c r="AL825" i="1" s="1"/>
  <c r="Y824" i="1"/>
  <c r="Z824" i="1" s="1"/>
  <c r="AA824" i="1" s="1"/>
  <c r="AM825" i="1"/>
  <c r="X825" i="1"/>
  <c r="C826" i="1"/>
  <c r="D826" i="1"/>
  <c r="AB826" i="1" s="1"/>
  <c r="AD826" i="1"/>
  <c r="AE826" i="1"/>
  <c r="W826" i="1" s="1"/>
  <c r="AG826" i="1"/>
  <c r="AJ826" i="1" s="1"/>
  <c r="AK826" i="1"/>
  <c r="AL826" i="1" s="1"/>
  <c r="Y825" i="1" l="1"/>
  <c r="Z825" i="1" s="1"/>
  <c r="AA825" i="1" s="1"/>
  <c r="AC826" i="1"/>
  <c r="AH826" i="1"/>
  <c r="AF826" i="1"/>
  <c r="X826" i="1"/>
  <c r="Z826" i="1"/>
  <c r="Y826" i="1"/>
  <c r="AA826" i="1"/>
  <c r="AM826" i="1"/>
  <c r="AD827" i="1"/>
  <c r="AE827" i="1"/>
  <c r="W827" i="1" s="1"/>
  <c r="AK827" i="1"/>
  <c r="AL827" i="1" s="1"/>
  <c r="AM827" i="1" l="1"/>
  <c r="X827" i="1"/>
  <c r="C828" i="1"/>
  <c r="AD828" i="1"/>
  <c r="AE828" i="1"/>
  <c r="W828" i="1" s="1"/>
  <c r="AK828" i="1"/>
  <c r="AL828" i="1" s="1"/>
  <c r="Y827" i="1" l="1"/>
  <c r="Z827" i="1" s="1"/>
  <c r="AA827" i="1" s="1"/>
  <c r="X828" i="1"/>
  <c r="AM828" i="1"/>
  <c r="C829" i="1"/>
  <c r="AD829" i="1"/>
  <c r="AE829" i="1"/>
  <c r="W829" i="1" s="1"/>
  <c r="AK829" i="1"/>
  <c r="AL829" i="1" s="1"/>
  <c r="Y828" i="1" l="1"/>
  <c r="Z828" i="1" s="1"/>
  <c r="AA828" i="1" s="1"/>
  <c r="AM829" i="1"/>
  <c r="X829" i="1"/>
  <c r="Y829" i="1" s="1"/>
  <c r="Z829" i="1" s="1"/>
  <c r="AA829" i="1" s="1"/>
  <c r="C830" i="1"/>
  <c r="AD830" i="1"/>
  <c r="AE830" i="1"/>
  <c r="W830" i="1" s="1"/>
  <c r="AK830" i="1"/>
  <c r="AL830" i="1" s="1"/>
  <c r="X830" i="1" l="1"/>
  <c r="Z830" i="1" s="1"/>
  <c r="AA830" i="1" s="1"/>
  <c r="Y830" i="1"/>
  <c r="AM830" i="1"/>
  <c r="C831" i="1"/>
  <c r="AD831" i="1"/>
  <c r="AE831" i="1"/>
  <c r="W831" i="1" s="1"/>
  <c r="AK831" i="1"/>
  <c r="AL831" i="1" s="1"/>
  <c r="AM831" i="1" l="1"/>
  <c r="X831" i="1"/>
  <c r="C832" i="1"/>
  <c r="AE832" i="1"/>
  <c r="W832" i="1" s="1"/>
  <c r="AK832" i="1"/>
  <c r="AD832" i="1" l="1"/>
  <c r="AL832" i="1" s="1"/>
  <c r="Y831" i="1"/>
  <c r="Z831" i="1" s="1"/>
  <c r="AA831" i="1" s="1"/>
  <c r="X832" i="1"/>
  <c r="AM832" i="1"/>
  <c r="C833" i="1"/>
  <c r="AD833" i="1"/>
  <c r="AE833" i="1"/>
  <c r="W833" i="1" s="1"/>
  <c r="AK833" i="1"/>
  <c r="AL833" i="1" l="1"/>
  <c r="Y832" i="1"/>
  <c r="Z832" i="1" s="1"/>
  <c r="AA832" i="1" s="1"/>
  <c r="X833" i="1"/>
  <c r="Y833" i="1" s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Z833" i="1" l="1"/>
  <c r="AA833" i="1" s="1"/>
  <c r="AH834" i="1"/>
  <c r="AF834" i="1"/>
  <c r="AB834" i="1"/>
  <c r="Y834" i="1"/>
  <c r="AA834" i="1"/>
  <c r="X834" i="1"/>
  <c r="Z834" i="1"/>
  <c r="AM834" i="1"/>
  <c r="AD835" i="1"/>
  <c r="AE835" i="1"/>
  <c r="W835" i="1" s="1"/>
  <c r="AK835" i="1"/>
  <c r="AL835" i="1" l="1"/>
  <c r="AM835" i="1"/>
  <c r="X835" i="1"/>
  <c r="Y835" i="1" s="1"/>
  <c r="C836" i="1"/>
  <c r="AD836" i="1"/>
  <c r="AE836" i="1"/>
  <c r="W836" i="1" s="1"/>
  <c r="AK836" i="1"/>
  <c r="AL836" i="1" s="1"/>
  <c r="Z835" i="1" l="1"/>
  <c r="AA835" i="1" s="1"/>
  <c r="X836" i="1"/>
  <c r="AM836" i="1"/>
  <c r="C837" i="1"/>
  <c r="AD837" i="1"/>
  <c r="AE837" i="1"/>
  <c r="W837" i="1" s="1"/>
  <c r="AK837" i="1"/>
  <c r="AL837" i="1" s="1"/>
  <c r="Y836" i="1" l="1"/>
  <c r="Z836" i="1" s="1"/>
  <c r="AA836" i="1" s="1"/>
  <c r="AM837" i="1"/>
  <c r="X837" i="1"/>
  <c r="Y837" i="1" s="1"/>
  <c r="Z837" i="1" s="1"/>
  <c r="AA837" i="1" s="1"/>
  <c r="C838" i="1"/>
  <c r="AD838" i="1"/>
  <c r="AE838" i="1"/>
  <c r="W838" i="1" s="1"/>
  <c r="AK838" i="1"/>
  <c r="AL838" i="1" s="1"/>
  <c r="X838" i="1" l="1"/>
  <c r="Y838" i="1"/>
  <c r="AM838" i="1"/>
  <c r="C839" i="1"/>
  <c r="AD839" i="1"/>
  <c r="AE839" i="1"/>
  <c r="W839" i="1" s="1"/>
  <c r="AK839" i="1"/>
  <c r="AL839" i="1" s="1"/>
  <c r="Z838" i="1" l="1"/>
  <c r="AA838" i="1" s="1"/>
  <c r="AM839" i="1"/>
  <c r="X839" i="1"/>
  <c r="Y839" i="1" s="1"/>
  <c r="Z839" i="1" s="1"/>
  <c r="AA839" i="1" s="1"/>
  <c r="C840" i="1"/>
  <c r="AD840" i="1"/>
  <c r="AE840" i="1"/>
  <c r="W840" i="1" s="1"/>
  <c r="AK840" i="1"/>
  <c r="AL840" i="1" s="1"/>
  <c r="X840" i="1" l="1"/>
  <c r="Z840" i="1"/>
  <c r="Y840" i="1"/>
  <c r="AA840" i="1"/>
  <c r="AM840" i="1"/>
  <c r="C841" i="1"/>
  <c r="AD841" i="1"/>
  <c r="AE841" i="1"/>
  <c r="W841" i="1" s="1"/>
  <c r="AK841" i="1"/>
  <c r="AL841" i="1" s="1"/>
  <c r="AM841" i="1" l="1"/>
  <c r="X841" i="1"/>
  <c r="C842" i="1"/>
  <c r="D842" i="1"/>
  <c r="AB842" i="1" s="1"/>
  <c r="AD842" i="1"/>
  <c r="AE842" i="1"/>
  <c r="W842" i="1" s="1"/>
  <c r="AG842" i="1"/>
  <c r="AJ842" i="1" s="1"/>
  <c r="AK842" i="1"/>
  <c r="AL842" i="1" s="1"/>
  <c r="Y841" i="1" l="1"/>
  <c r="Z841" i="1" s="1"/>
  <c r="AA841" i="1" s="1"/>
  <c r="AC842" i="1"/>
  <c r="AH842" i="1"/>
  <c r="AF842" i="1"/>
  <c r="X842" i="1"/>
  <c r="Z842" i="1"/>
  <c r="Y842" i="1"/>
  <c r="AA842" i="1"/>
  <c r="AM842" i="1"/>
  <c r="AD843" i="1"/>
  <c r="AE843" i="1"/>
  <c r="W843" i="1" s="1"/>
  <c r="AK843" i="1"/>
  <c r="AL843" i="1" s="1"/>
  <c r="AM843" i="1" l="1"/>
  <c r="X843" i="1"/>
  <c r="C844" i="1"/>
  <c r="AD844" i="1"/>
  <c r="AE844" i="1"/>
  <c r="W844" i="1" s="1"/>
  <c r="AK844" i="1"/>
  <c r="AL844" i="1" s="1"/>
  <c r="Y843" i="1" l="1"/>
  <c r="Z843" i="1" s="1"/>
  <c r="AA843" i="1" s="1"/>
  <c r="X844" i="1"/>
  <c r="AM844" i="1"/>
  <c r="C845" i="1"/>
  <c r="AD845" i="1"/>
  <c r="AE845" i="1"/>
  <c r="W845" i="1" s="1"/>
  <c r="AK845" i="1"/>
  <c r="AL845" i="1" s="1"/>
  <c r="Y844" i="1" l="1"/>
  <c r="Z844" i="1" s="1"/>
  <c r="AA844" i="1" s="1"/>
  <c r="X845" i="1"/>
  <c r="AM845" i="1"/>
  <c r="C846" i="1"/>
  <c r="AD846" i="1"/>
  <c r="AE846" i="1"/>
  <c r="W846" i="1" s="1"/>
  <c r="AK846" i="1"/>
  <c r="AL846" i="1" s="1"/>
  <c r="Y845" i="1" l="1"/>
  <c r="Z845" i="1" s="1"/>
  <c r="AA845" i="1" s="1"/>
  <c r="AM846" i="1"/>
  <c r="X846" i="1"/>
  <c r="Y846" i="1" s="1"/>
  <c r="Z846" i="1" s="1"/>
  <c r="AA846" i="1" s="1"/>
  <c r="C847" i="1"/>
  <c r="AD847" i="1"/>
  <c r="AE847" i="1"/>
  <c r="W847" i="1" s="1"/>
  <c r="AK847" i="1"/>
  <c r="AL847" i="1" s="1"/>
  <c r="X847" i="1" l="1"/>
  <c r="Z847" i="1"/>
  <c r="Y847" i="1"/>
  <c r="AA847" i="1"/>
  <c r="AM847" i="1"/>
  <c r="C848" i="1"/>
  <c r="AD848" i="1"/>
  <c r="AE848" i="1"/>
  <c r="W848" i="1" s="1"/>
  <c r="AK848" i="1"/>
  <c r="AL848" i="1" s="1"/>
  <c r="X848" i="1" l="1"/>
  <c r="Y848" i="1" s="1"/>
  <c r="Z848" i="1" s="1"/>
  <c r="AA848" i="1" s="1"/>
  <c r="AM848" i="1"/>
  <c r="C849" i="1"/>
  <c r="AD849" i="1"/>
  <c r="AE849" i="1"/>
  <c r="W849" i="1" s="1"/>
  <c r="AK849" i="1"/>
  <c r="AL849" i="1" l="1"/>
  <c r="X849" i="1"/>
  <c r="Y849" i="1" s="1"/>
  <c r="Z849" i="1" s="1"/>
  <c r="AA849" i="1" s="1"/>
  <c r="AM849" i="1"/>
  <c r="C850" i="1"/>
  <c r="AD850" i="1"/>
  <c r="AE850" i="1"/>
  <c r="W850" i="1" s="1"/>
  <c r="AK850" i="1"/>
  <c r="AL850" i="1" s="1"/>
  <c r="AM850" i="1" l="1"/>
  <c r="X850" i="1"/>
  <c r="C851" i="1"/>
  <c r="AD851" i="1"/>
  <c r="AE851" i="1"/>
  <c r="W851" i="1" s="1"/>
  <c r="AK851" i="1"/>
  <c r="AL851" i="1" s="1"/>
  <c r="Y850" i="1" l="1"/>
  <c r="Z850" i="1" s="1"/>
  <c r="AA850" i="1" s="1"/>
  <c r="X851" i="1"/>
  <c r="AM851" i="1"/>
  <c r="C852" i="1"/>
  <c r="AD852" i="1"/>
  <c r="AE852" i="1"/>
  <c r="W852" i="1" s="1"/>
  <c r="AK852" i="1"/>
  <c r="AL852" i="1" s="1"/>
  <c r="Y851" i="1" l="1"/>
  <c r="Z851" i="1" s="1"/>
  <c r="AA851" i="1" s="1"/>
  <c r="AM852" i="1"/>
  <c r="X852" i="1"/>
  <c r="Y852" i="1" s="1"/>
  <c r="Z852" i="1" s="1"/>
  <c r="AA852" i="1" s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AE854" i="1"/>
  <c r="W854" i="1" s="1"/>
  <c r="AK854" i="1"/>
  <c r="AL854" i="1" s="1"/>
  <c r="AD854" i="1" l="1"/>
  <c r="AM854" i="1"/>
  <c r="X854" i="1"/>
  <c r="Y854" i="1" s="1"/>
  <c r="C855" i="1"/>
  <c r="AE855" i="1"/>
  <c r="W855" i="1" s="1"/>
  <c r="AK855" i="1"/>
  <c r="AL855" i="1" s="1"/>
  <c r="AD855" i="1" l="1"/>
  <c r="Z854" i="1"/>
  <c r="AA854" i="1" s="1"/>
  <c r="X855" i="1"/>
  <c r="Z855" i="1" s="1"/>
  <c r="AA855" i="1" s="1"/>
  <c r="Y855" i="1"/>
  <c r="AM855" i="1"/>
  <c r="C856" i="1"/>
  <c r="AE856" i="1"/>
  <c r="W856" i="1" s="1"/>
  <c r="AK856" i="1"/>
  <c r="AL856" i="1" s="1"/>
  <c r="AD856" i="1" l="1"/>
  <c r="X856" i="1"/>
  <c r="AM856" i="1"/>
  <c r="C857" i="1"/>
  <c r="AE857" i="1"/>
  <c r="W857" i="1" s="1"/>
  <c r="AK857" i="1"/>
  <c r="AL857" i="1" s="1"/>
  <c r="Y856" i="1" l="1"/>
  <c r="Z856" i="1" s="1"/>
  <c r="AA856" i="1" s="1"/>
  <c r="AM857" i="1"/>
  <c r="X857" i="1"/>
  <c r="C858" i="1"/>
  <c r="D858" i="1"/>
  <c r="AB858" i="1" s="1"/>
  <c r="AD858" i="1"/>
  <c r="AE858" i="1"/>
  <c r="W858" i="1" s="1"/>
  <c r="AG858" i="1"/>
  <c r="AJ858" i="1" s="1"/>
  <c r="AK858" i="1"/>
  <c r="AL858" i="1" s="1"/>
  <c r="Y857" i="1" l="1"/>
  <c r="Z857" i="1" s="1"/>
  <c r="AA857" i="1" s="1"/>
  <c r="AC858" i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AE208" i="1" l="1"/>
  <c r="AD208" i="1" s="1"/>
  <c r="AK208" i="1"/>
  <c r="AK358" i="1"/>
  <c r="W208" i="1" l="1"/>
  <c r="X208" i="1" s="1"/>
  <c r="Y208" i="1" s="1"/>
  <c r="Z208" i="1" s="1"/>
  <c r="AA208" i="1" s="1"/>
  <c r="AL20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L27" i="1" s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L53" i="1" s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L79" i="1" s="1"/>
  <c r="AK80" i="1"/>
  <c r="AK81" i="1"/>
  <c r="AK82" i="1"/>
  <c r="AK83" i="1"/>
  <c r="AK84" i="1"/>
  <c r="AK85" i="1"/>
  <c r="AK86" i="1"/>
  <c r="AK87" i="1"/>
  <c r="AK88" i="1"/>
  <c r="AK89" i="1"/>
  <c r="AK90" i="1"/>
  <c r="AL90" i="1" s="1"/>
  <c r="AK59" i="1"/>
  <c r="AK60" i="1"/>
  <c r="AK61" i="1"/>
  <c r="AL61" i="1" s="1"/>
  <c r="AK62" i="1"/>
  <c r="AK63" i="1"/>
  <c r="AL63" i="1" s="1"/>
  <c r="AK64" i="1"/>
  <c r="AK65" i="1"/>
  <c r="AL65" i="1" s="1"/>
  <c r="AK91" i="1"/>
  <c r="AK92" i="1"/>
  <c r="AL92" i="1" s="1"/>
  <c r="AK66" i="1"/>
  <c r="AK67" i="1"/>
  <c r="AK68" i="1"/>
  <c r="AK69" i="1"/>
  <c r="AL69" i="1" s="1"/>
  <c r="AK93" i="1"/>
  <c r="AK94" i="1"/>
  <c r="AK56" i="1"/>
  <c r="AK57" i="1"/>
  <c r="AK58" i="1"/>
  <c r="AK95" i="1"/>
  <c r="AK96" i="1"/>
  <c r="AL96" i="1" s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K163" i="1"/>
  <c r="AK164" i="1"/>
  <c r="AL164" i="1" s="1"/>
  <c r="AK165" i="1"/>
  <c r="AK166" i="1"/>
  <c r="AK167" i="1"/>
  <c r="AK168" i="1"/>
  <c r="AK169" i="1"/>
  <c r="AK170" i="1"/>
  <c r="AL170" i="1" s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56" i="1"/>
  <c r="AM66" i="1"/>
  <c r="AM50" i="1"/>
  <c r="AM30" i="1"/>
  <c r="AM28" i="1"/>
  <c r="AM22" i="1"/>
  <c r="AM20" i="1"/>
  <c r="AM18" i="1"/>
  <c r="AM8" i="1"/>
  <c r="AM6" i="1"/>
  <c r="AM4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69" i="1"/>
  <c r="AM83" i="1"/>
  <c r="AM79" i="1"/>
  <c r="AM77" i="1"/>
  <c r="AM53" i="1"/>
  <c r="AM41" i="1"/>
  <c r="AE19" i="1" l="1"/>
  <c r="W19" i="1" s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AL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AE144" i="1"/>
  <c r="AE143" i="1"/>
  <c r="W143" i="1" s="1"/>
  <c r="C143" i="1"/>
  <c r="AE142" i="1"/>
  <c r="W142" i="1" s="1"/>
  <c r="AE141" i="1"/>
  <c r="AD141" i="1" s="1"/>
  <c r="AL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L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L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D18" i="1" l="1"/>
  <c r="AL18" i="1" s="1"/>
  <c r="AD605" i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308" i="1"/>
  <c r="AH341" i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308" i="1"/>
  <c r="AF341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57" i="1"/>
  <c r="AL57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AL50" i="1" s="1"/>
  <c r="W50" i="1"/>
  <c r="X50" i="1" s="1"/>
  <c r="W77" i="1"/>
  <c r="X77" i="1" s="1"/>
  <c r="AD82" i="1"/>
  <c r="AL82" i="1" s="1"/>
  <c r="W82" i="1"/>
  <c r="X82" i="1" s="1"/>
  <c r="AD164" i="1"/>
  <c r="W164" i="1"/>
  <c r="AD166" i="1"/>
  <c r="AL166" i="1" s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X285" i="1" s="1"/>
  <c r="Y285" i="1" s="1"/>
  <c r="AD291" i="1"/>
  <c r="AL291" i="1" s="1"/>
  <c r="W291" i="1"/>
  <c r="X291" i="1" s="1"/>
  <c r="Y291" i="1" s="1"/>
  <c r="AD22" i="1"/>
  <c r="AL22" i="1" s="1"/>
  <c r="W22" i="1"/>
  <c r="X22" i="1" s="1"/>
  <c r="Y22" i="1" s="1"/>
  <c r="Z22" i="1" s="1"/>
  <c r="AA22" i="1" s="1"/>
  <c r="W25" i="1"/>
  <c r="W27" i="1"/>
  <c r="AD30" i="1"/>
  <c r="AL30" i="1" s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81" i="1"/>
  <c r="X81" i="1" s="1"/>
  <c r="AD83" i="1"/>
  <c r="AL83" i="1" s="1"/>
  <c r="W83" i="1"/>
  <c r="X83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X176" i="1" s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AL28" i="1" s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AL41" i="1" s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70" i="1"/>
  <c r="AL70" i="1" s="1"/>
  <c r="W70" i="1"/>
  <c r="W71" i="1"/>
  <c r="X71" i="1" s="1"/>
  <c r="AD72" i="1"/>
  <c r="AL72" i="1" s="1"/>
  <c r="W72" i="1"/>
  <c r="X72" i="1" s="1"/>
  <c r="W73" i="1"/>
  <c r="X73" i="1" s="1"/>
  <c r="AD74" i="1"/>
  <c r="AL74" i="1" s="1"/>
  <c r="W74" i="1"/>
  <c r="X74" i="1" s="1"/>
  <c r="Y74" i="1" s="1"/>
  <c r="W75" i="1"/>
  <c r="X75" i="1" s="1"/>
  <c r="AD76" i="1"/>
  <c r="AL76" i="1" s="1"/>
  <c r="W76" i="1"/>
  <c r="AD78" i="1"/>
  <c r="AL78" i="1" s="1"/>
  <c r="W78" i="1"/>
  <c r="X78" i="1" s="1"/>
  <c r="W79" i="1"/>
  <c r="X79" i="1" s="1"/>
  <c r="AD85" i="1"/>
  <c r="AL85" i="1" s="1"/>
  <c r="W85" i="1"/>
  <c r="AD86" i="1"/>
  <c r="AL86" i="1" s="1"/>
  <c r="W86" i="1"/>
  <c r="X86" i="1" s="1"/>
  <c r="Y86" i="1" s="1"/>
  <c r="Z86" i="1" s="1"/>
  <c r="AA86" i="1" s="1"/>
  <c r="AD87" i="1"/>
  <c r="AL87" i="1" s="1"/>
  <c r="W87" i="1"/>
  <c r="X87" i="1" s="1"/>
  <c r="W127" i="1"/>
  <c r="W129" i="1"/>
  <c r="AD163" i="1"/>
  <c r="AL163" i="1" s="1"/>
  <c r="W163" i="1"/>
  <c r="X163" i="1" s="1"/>
  <c r="AD168" i="1"/>
  <c r="AL168" i="1" s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X175" i="1" s="1"/>
  <c r="Y175" i="1" s="1"/>
  <c r="Z175" i="1" s="1"/>
  <c r="AA175" i="1" s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X222" i="1" s="1"/>
  <c r="Y222" i="1" s="1"/>
  <c r="AD223" i="1"/>
  <c r="AL223" i="1" s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W249" i="1"/>
  <c r="X249" i="1" s="1"/>
  <c r="W254" i="1"/>
  <c r="X254" i="1" s="1"/>
  <c r="W256" i="1"/>
  <c r="AD257" i="1"/>
  <c r="W257" i="1"/>
  <c r="X257" i="1" s="1"/>
  <c r="Y257" i="1" s="1"/>
  <c r="AD258" i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AL8" i="1" s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AL60" i="1" s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AL64" i="1" s="1"/>
  <c r="W64" i="1"/>
  <c r="X64" i="1" s="1"/>
  <c r="AD66" i="1"/>
  <c r="AL66" i="1" s="1"/>
  <c r="W66" i="1"/>
  <c r="AD68" i="1"/>
  <c r="AL68" i="1" s="1"/>
  <c r="W68" i="1"/>
  <c r="X68" i="1" s="1"/>
  <c r="Y68" i="1" s="1"/>
  <c r="AD100" i="1"/>
  <c r="AL100" i="1" s="1"/>
  <c r="W100" i="1"/>
  <c r="X100" i="1" s="1"/>
  <c r="Y100" i="1" s="1"/>
  <c r="Z100" i="1" s="1"/>
  <c r="AA100" i="1" s="1"/>
  <c r="AD102" i="1"/>
  <c r="AL102" i="1" s="1"/>
  <c r="W102" i="1"/>
  <c r="AD104" i="1"/>
  <c r="AL104" i="1" s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AL4" i="1" s="1"/>
  <c r="W4" i="1"/>
  <c r="AD7" i="1"/>
  <c r="AL7" i="1" s="1"/>
  <c r="W7" i="1"/>
  <c r="W9" i="1"/>
  <c r="X9" i="1" s="1"/>
  <c r="AD10" i="1"/>
  <c r="AL10" i="1" s="1"/>
  <c r="W10" i="1"/>
  <c r="X10" i="1" s="1"/>
  <c r="Y10" i="1" s="1"/>
  <c r="Z10" i="1" s="1"/>
  <c r="AA10" i="1" s="1"/>
  <c r="AD15" i="1"/>
  <c r="AL15" i="1" s="1"/>
  <c r="W15" i="1"/>
  <c r="X15" i="1" s="1"/>
  <c r="AD16" i="1"/>
  <c r="AL16" i="1" s="1"/>
  <c r="W16" i="1"/>
  <c r="X16" i="1" s="1"/>
  <c r="AD20" i="1"/>
  <c r="AL20" i="1" s="1"/>
  <c r="W20" i="1"/>
  <c r="AD23" i="1"/>
  <c r="AL23" i="1" s="1"/>
  <c r="AD29" i="1"/>
  <c r="AL29" i="1" s="1"/>
  <c r="AD47" i="1"/>
  <c r="AL47" i="1" s="1"/>
  <c r="AD73" i="1"/>
  <c r="AL73" i="1" s="1"/>
  <c r="AD81" i="1"/>
  <c r="AL81" i="1" s="1"/>
  <c r="AD89" i="1"/>
  <c r="AL89" i="1" s="1"/>
  <c r="AD59" i="1"/>
  <c r="AL59" i="1" s="1"/>
  <c r="AD62" i="1"/>
  <c r="AL62" i="1" s="1"/>
  <c r="W62" i="1"/>
  <c r="X62" i="1" s="1"/>
  <c r="AD91" i="1"/>
  <c r="AL91" i="1" s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AL56" i="1" s="1"/>
  <c r="W56" i="1"/>
  <c r="X56" i="1" s="1"/>
  <c r="Y56" i="1" s="1"/>
  <c r="Z56" i="1" s="1"/>
  <c r="AA56" i="1" s="1"/>
  <c r="AD58" i="1"/>
  <c r="AL58" i="1" s="1"/>
  <c r="W58" i="1"/>
  <c r="X58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X120" i="1" s="1"/>
  <c r="Y120" i="1" s="1"/>
  <c r="Z120" i="1" s="1"/>
  <c r="AA120" i="1" s="1"/>
  <c r="AD121" i="1"/>
  <c r="AL121" i="1" s="1"/>
  <c r="AD122" i="1"/>
  <c r="AL122" i="1" s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L148" i="1" s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L209" i="1" s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AL225" i="1" s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L238" i="1" s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X559" i="1" s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AL6" i="1" s="1"/>
  <c r="W6" i="1"/>
  <c r="X6" i="1" s="1"/>
  <c r="W92" i="1"/>
  <c r="AD67" i="1"/>
  <c r="AL67" i="1" s="1"/>
  <c r="W6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AL198" i="1" s="1"/>
  <c r="W198" i="1"/>
  <c r="X198" i="1" s="1"/>
  <c r="AD200" i="1"/>
  <c r="AL200" i="1" s="1"/>
  <c r="W200" i="1"/>
  <c r="X200" i="1" s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AL233" i="1" s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W427" i="1"/>
  <c r="X427" i="1" s="1"/>
  <c r="AD434" i="1"/>
  <c r="AL434" i="1" s="1"/>
  <c r="W434" i="1"/>
  <c r="X434" i="1" s="1"/>
  <c r="AD436" i="1"/>
  <c r="AL436" i="1" s="1"/>
  <c r="W436" i="1"/>
  <c r="Y436" i="1" s="1"/>
  <c r="Z436" i="1" s="1"/>
  <c r="AA436" i="1" s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X492" i="1" s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88" i="1"/>
  <c r="AL88" i="1" s="1"/>
  <c r="AD61" i="1"/>
  <c r="AD65" i="1"/>
  <c r="AD69" i="1"/>
  <c r="AD93" i="1"/>
  <c r="AL93" i="1" s="1"/>
  <c r="AD101" i="1"/>
  <c r="AL101" i="1" s="1"/>
  <c r="AD103" i="1"/>
  <c r="AL103" i="1" s="1"/>
  <c r="AD107" i="1"/>
  <c r="AL107" i="1" s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AL143" i="1" s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Y177" i="1" s="1"/>
  <c r="Z177" i="1" s="1"/>
  <c r="AA177" i="1" s="1"/>
  <c r="AD177" i="1"/>
  <c r="AL177" i="1" s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79" i="1"/>
  <c r="AD80" i="1"/>
  <c r="AL80" i="1" s="1"/>
  <c r="AD71" i="1"/>
  <c r="AL71" i="1" s="1"/>
  <c r="AD75" i="1"/>
  <c r="AL75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84" i="1"/>
  <c r="AL84" i="1" s="1"/>
  <c r="X84" i="1"/>
  <c r="Y84" i="1" s="1"/>
  <c r="Z84" i="1" s="1"/>
  <c r="AA84" i="1" s="1"/>
  <c r="AD98" i="1"/>
  <c r="AL98" i="1" s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76" i="1"/>
  <c r="Y76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AL162" i="1" s="1"/>
  <c r="X162" i="1"/>
  <c r="X341" i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82" i="1"/>
  <c r="X199" i="1"/>
  <c r="X209" i="1"/>
  <c r="X210" i="1"/>
  <c r="Y210" i="1" s="1"/>
  <c r="X214" i="1"/>
  <c r="Y214" i="1" s="1"/>
  <c r="Z214" i="1" s="1"/>
  <c r="AA214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3" i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30" i="1"/>
  <c r="Z230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X287" i="1"/>
  <c r="Y287" i="1" s="1"/>
  <c r="Y294" i="1"/>
  <c r="Z294" i="1" s="1"/>
  <c r="AA294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AB308" i="1"/>
  <c r="Y313" i="1"/>
  <c r="Z313" i="1" s="1"/>
  <c r="AA313" i="1" s="1"/>
  <c r="Y315" i="1"/>
  <c r="Y317" i="1"/>
  <c r="Y319" i="1"/>
  <c r="Y336" i="1"/>
  <c r="AB341" i="1"/>
  <c r="Y344" i="1"/>
  <c r="Z344" i="1" s="1"/>
  <c r="AA344" i="1" s="1"/>
  <c r="Y360" i="1"/>
  <c r="Z360" i="1" s="1"/>
  <c r="AA360" i="1" s="1"/>
  <c r="Y376" i="1"/>
  <c r="Z376" i="1" s="1"/>
  <c r="AA376" i="1" s="1"/>
  <c r="AB381" i="1"/>
  <c r="Y392" i="1"/>
  <c r="Z392" i="1" s="1"/>
  <c r="AA392" i="1" s="1"/>
  <c r="Y400" i="1"/>
  <c r="Z400" i="1" s="1"/>
  <c r="AA400" i="1" s="1"/>
  <c r="Y404" i="1"/>
  <c r="Z404" i="1" s="1"/>
  <c r="AA404" i="1" s="1"/>
  <c r="AB406" i="1"/>
  <c r="Y427" i="1"/>
  <c r="Z427" i="1" s="1"/>
  <c r="AA427" i="1" s="1"/>
  <c r="AB432" i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245" i="1" l="1"/>
  <c r="Z245" i="1" s="1"/>
  <c r="AA245" i="1" s="1"/>
  <c r="Y545" i="1"/>
  <c r="Y409" i="1"/>
  <c r="Z409" i="1" s="1"/>
  <c r="AA409" i="1" s="1"/>
  <c r="Y396" i="1"/>
  <c r="Z396" i="1" s="1"/>
  <c r="AA396" i="1" s="1"/>
  <c r="Y544" i="1"/>
  <c r="Z544" i="1" s="1"/>
  <c r="AA544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Z303" i="1" s="1"/>
  <c r="AA303" i="1" s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Y47" i="1"/>
  <c r="Z47" i="1" s="1"/>
  <c r="AA47" i="1" s="1"/>
  <c r="X101" i="1"/>
  <c r="Y101" i="1" s="1"/>
  <c r="Z101" i="1" s="1"/>
  <c r="AA101" i="1" s="1"/>
  <c r="X95" i="1"/>
  <c r="Y95" i="1" s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32" i="1" l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293" i="1"/>
  <c r="AG293" i="1"/>
  <c r="AJ293" i="1" s="1"/>
  <c r="AG303" i="1"/>
  <c r="AJ303" i="1" s="1"/>
  <c r="D303" i="1"/>
  <c r="AG306" i="1"/>
  <c r="AJ306" i="1" s="1"/>
  <c r="D306" i="1"/>
  <c r="AG310" i="1"/>
  <c r="AJ310" i="1" s="1"/>
  <c r="D310" i="1"/>
  <c r="AG312" i="1"/>
  <c r="AJ312" i="1" s="1"/>
  <c r="D312" i="1"/>
  <c r="AG314" i="1"/>
  <c r="AJ314" i="1" s="1"/>
  <c r="D314" i="1"/>
  <c r="AG317" i="1"/>
  <c r="AJ317" i="1" s="1"/>
  <c r="D317" i="1"/>
  <c r="D319" i="1"/>
  <c r="AG319" i="1"/>
  <c r="AJ319" i="1" s="1"/>
  <c r="AG331" i="1"/>
  <c r="AJ331" i="1" s="1"/>
  <c r="D331" i="1"/>
  <c r="AG353" i="1"/>
  <c r="AJ353" i="1" s="1"/>
  <c r="D353" i="1"/>
  <c r="AG355" i="1"/>
  <c r="AJ355" i="1" s="1"/>
  <c r="D355" i="1"/>
  <c r="AG366" i="1"/>
  <c r="AJ366" i="1" s="1"/>
  <c r="D366" i="1"/>
  <c r="AG369" i="1"/>
  <c r="AJ369" i="1" s="1"/>
  <c r="D369" i="1"/>
  <c r="AG371" i="1"/>
  <c r="AJ371" i="1" s="1"/>
  <c r="D371" i="1"/>
  <c r="AG376" i="1"/>
  <c r="AJ376" i="1" s="1"/>
  <c r="D376" i="1"/>
  <c r="AG383" i="1"/>
  <c r="AJ383" i="1" s="1"/>
  <c r="D383" i="1"/>
  <c r="D388" i="1"/>
  <c r="AG388" i="1"/>
  <c r="AJ388" i="1" s="1"/>
  <c r="D424" i="1"/>
  <c r="AG424" i="1"/>
  <c r="AJ424" i="1" s="1"/>
  <c r="AG427" i="1"/>
  <c r="AJ427" i="1" s="1"/>
  <c r="D427" i="1"/>
  <c r="D430" i="1"/>
  <c r="AG430" i="1"/>
  <c r="AJ430" i="1" s="1"/>
  <c r="AG435" i="1"/>
  <c r="AJ435" i="1" s="1"/>
  <c r="D435" i="1"/>
  <c r="D445" i="1"/>
  <c r="AG445" i="1"/>
  <c r="AJ445" i="1" s="1"/>
  <c r="D448" i="1"/>
  <c r="AG448" i="1"/>
  <c r="AJ448" i="1" s="1"/>
  <c r="AG459" i="1"/>
  <c r="AJ459" i="1" s="1"/>
  <c r="D459" i="1"/>
  <c r="D463" i="1"/>
  <c r="AG463" i="1"/>
  <c r="AJ463" i="1" s="1"/>
  <c r="D466" i="1"/>
  <c r="AG466" i="1"/>
  <c r="AJ466" i="1" s="1"/>
  <c r="AG469" i="1"/>
  <c r="AJ469" i="1" s="1"/>
  <c r="D469" i="1"/>
  <c r="D471" i="1"/>
  <c r="AG471" i="1"/>
  <c r="AJ471" i="1" s="1"/>
  <c r="D483" i="1"/>
  <c r="AG483" i="1"/>
  <c r="AJ483" i="1" s="1"/>
  <c r="D494" i="1"/>
  <c r="AG494" i="1"/>
  <c r="AJ494" i="1" s="1"/>
  <c r="AG500" i="1"/>
  <c r="AJ500" i="1" s="1"/>
  <c r="D500" i="1"/>
  <c r="D508" i="1"/>
  <c r="AG508" i="1"/>
  <c r="AJ508" i="1" s="1"/>
  <c r="D513" i="1"/>
  <c r="AG513" i="1"/>
  <c r="AJ513" i="1" s="1"/>
  <c r="D522" i="1"/>
  <c r="AG522" i="1"/>
  <c r="AJ522" i="1" s="1"/>
  <c r="AG525" i="1"/>
  <c r="AJ525" i="1" s="1"/>
  <c r="D525" i="1"/>
  <c r="D527" i="1"/>
  <c r="AG527" i="1"/>
  <c r="AJ527" i="1" s="1"/>
  <c r="D529" i="1"/>
  <c r="AG529" i="1"/>
  <c r="AJ529" i="1" s="1"/>
  <c r="AG531" i="1"/>
  <c r="AJ531" i="1" s="1"/>
  <c r="D531" i="1"/>
  <c r="D535" i="1"/>
  <c r="AG535" i="1"/>
  <c r="AJ535" i="1" s="1"/>
  <c r="AG538" i="1"/>
  <c r="AJ538" i="1" s="1"/>
  <c r="D538" i="1"/>
  <c r="AG542" i="1"/>
  <c r="AJ542" i="1" s="1"/>
  <c r="D542" i="1"/>
  <c r="AG544" i="1"/>
  <c r="AJ544" i="1" s="1"/>
  <c r="D544" i="1"/>
  <c r="D553" i="1"/>
  <c r="AG553" i="1"/>
  <c r="AJ553" i="1" s="1"/>
  <c r="D563" i="1"/>
  <c r="AG563" i="1"/>
  <c r="AJ563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AH319" i="1"/>
  <c r="AH293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4" i="1"/>
  <c r="C104" i="1"/>
  <c r="C122" i="1"/>
  <c r="C168" i="1"/>
  <c r="C6" i="1"/>
  <c r="C170" i="1"/>
  <c r="C200" i="1"/>
  <c r="C231" i="1"/>
  <c r="C248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F73" i="2" s="1"/>
  <c r="A75" i="2"/>
  <c r="I75" i="2" s="1"/>
  <c r="A76" i="2"/>
  <c r="I76" i="2" s="1"/>
  <c r="A74" i="2"/>
  <c r="B74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2" i="2"/>
  <c r="A3" i="1"/>
  <c r="C76" i="2" l="1"/>
  <c r="F82" i="2"/>
  <c r="C77" i="2"/>
  <c r="C89" i="2"/>
  <c r="F91" i="2"/>
  <c r="I74" i="2"/>
  <c r="F85" i="2"/>
  <c r="I73" i="2"/>
  <c r="C80" i="2"/>
  <c r="I92" i="2"/>
  <c r="B83" i="2"/>
  <c r="C92" i="2"/>
  <c r="B92" i="2"/>
  <c r="H92" i="2"/>
  <c r="I89" i="2"/>
  <c r="I84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I78" i="2"/>
  <c r="B76" i="2"/>
  <c r="B73" i="2"/>
  <c r="B88" i="2"/>
  <c r="B90" i="2"/>
  <c r="C85" i="2"/>
  <c r="F88" i="2"/>
  <c r="I87" i="2"/>
  <c r="H86" i="2"/>
  <c r="I80" i="2"/>
  <c r="B80" i="2"/>
  <c r="I77" i="2"/>
  <c r="B77" i="2"/>
  <c r="F78" i="2"/>
  <c r="B78" i="2"/>
  <c r="C79" i="2"/>
  <c r="H76" i="2"/>
  <c r="F75" i="2"/>
  <c r="F90" i="2"/>
  <c r="I90" i="2"/>
  <c r="C86" i="2"/>
  <c r="F86" i="2"/>
  <c r="B93" i="2"/>
  <c r="C90" i="2"/>
  <c r="I93" i="2"/>
  <c r="C88" i="2"/>
  <c r="I88" i="2"/>
  <c r="B87" i="2"/>
  <c r="B86" i="2"/>
  <c r="F84" i="2"/>
  <c r="I82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I81" i="2"/>
  <c r="C78" i="2"/>
  <c r="F79" i="2"/>
  <c r="B79" i="2"/>
  <c r="I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AG249" i="1"/>
  <c r="AJ249" i="1" s="1"/>
  <c r="D249" i="1"/>
  <c r="D258" i="1"/>
  <c r="AG258" i="1"/>
  <c r="AJ258" i="1" s="1"/>
  <c r="AG269" i="1"/>
  <c r="AJ269" i="1" s="1"/>
  <c r="D269" i="1"/>
  <c r="AG281" i="1"/>
  <c r="AJ281" i="1" s="1"/>
  <c r="D281" i="1"/>
  <c r="AG285" i="1"/>
  <c r="AJ285" i="1" s="1"/>
  <c r="D285" i="1"/>
  <c r="J73" i="2"/>
  <c r="J80" i="2"/>
  <c r="J81" i="2"/>
  <c r="J75" i="2"/>
  <c r="AG3" i="1"/>
  <c r="J92" i="2"/>
  <c r="J84" i="2"/>
  <c r="J77" i="2"/>
  <c r="J91" i="2"/>
  <c r="J74" i="2"/>
  <c r="J78" i="2"/>
  <c r="J83" i="2"/>
  <c r="D3" i="1"/>
  <c r="A4" i="1"/>
  <c r="J87" i="2"/>
  <c r="J85" i="2"/>
  <c r="A5" i="1"/>
  <c r="AG4" i="1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J4" i="1"/>
  <c r="AH285" i="1"/>
  <c r="AH281" i="1"/>
  <c r="AH258" i="1"/>
  <c r="AH188" i="1"/>
  <c r="AH170" i="1"/>
  <c r="AH96" i="1"/>
  <c r="AH269" i="1"/>
  <c r="AH249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F285" i="1"/>
  <c r="AC285" i="1"/>
  <c r="AC281" i="1"/>
  <c r="AB281" i="1"/>
  <c r="AF269" i="1"/>
  <c r="AB269" i="1"/>
  <c r="AB258" i="1"/>
  <c r="AF258" i="1"/>
  <c r="AC249" i="1"/>
  <c r="AB249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D4" i="1"/>
  <c r="AG5" i="1"/>
  <c r="D5" i="1"/>
  <c r="A6" i="1"/>
  <c r="AJ5" i="1" l="1"/>
  <c r="AI6" i="1"/>
  <c r="C24" i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C284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AH4" i="1"/>
  <c r="J89" i="2"/>
  <c r="AG6" i="1"/>
  <c r="J88" i="2"/>
  <c r="J2" i="2"/>
  <c r="AH5" i="1"/>
  <c r="AF3" i="1"/>
  <c r="D6" i="1"/>
  <c r="H2" i="2"/>
  <c r="J90" i="2"/>
  <c r="J76" i="2"/>
  <c r="I2" i="2"/>
  <c r="J82" i="2"/>
  <c r="AF4" i="1"/>
  <c r="A7" i="1"/>
  <c r="D7" i="1" s="1"/>
  <c r="A8" i="1"/>
  <c r="F2" i="2"/>
  <c r="J79" i="2"/>
  <c r="J93" i="2"/>
  <c r="AG8" i="1"/>
  <c r="J86" i="2"/>
  <c r="AF5" i="1"/>
  <c r="AG7" i="1"/>
  <c r="AJ6" i="1" l="1"/>
  <c r="AJ7" i="1" s="1"/>
  <c r="AJ8" i="1" s="1"/>
  <c r="AI8" i="1"/>
  <c r="AG10" i="1"/>
  <c r="AJ10" i="1" s="1"/>
  <c r="D10" i="1"/>
  <c r="AF6" i="1"/>
  <c r="A9" i="1"/>
  <c r="A10" i="1" s="1"/>
  <c r="AH6" i="1"/>
  <c r="D9" i="1"/>
  <c r="D8" i="1"/>
  <c r="AF7" i="1"/>
  <c r="AI10" i="1" l="1"/>
  <c r="AF10" i="1"/>
  <c r="AH10" i="1"/>
  <c r="A11" i="1"/>
  <c r="A12" i="1"/>
  <c r="A13" i="1"/>
  <c r="AG9" i="1"/>
  <c r="AH7" i="1"/>
  <c r="AG12" i="1"/>
  <c r="AF8" i="1"/>
  <c r="AF9" i="1"/>
  <c r="AG11" i="1"/>
  <c r="D12" i="1"/>
  <c r="AG13" i="1"/>
  <c r="D11" i="1"/>
  <c r="AJ9" i="1" l="1"/>
  <c r="AI12" i="1"/>
  <c r="AJ12" i="1"/>
  <c r="AJ13" i="1" s="1"/>
  <c r="AI13" i="1"/>
  <c r="AH11" i="1"/>
  <c r="D13" i="1"/>
  <c r="AF12" i="1"/>
  <c r="AH8" i="1"/>
  <c r="A14" i="1"/>
  <c r="AF11" i="1"/>
  <c r="D14" i="1"/>
  <c r="AG14" i="1"/>
  <c r="A15" i="1"/>
  <c r="AG15" i="1"/>
  <c r="D15" i="1"/>
  <c r="A16" i="1"/>
  <c r="AI14" i="1" l="1"/>
  <c r="AJ14" i="1"/>
  <c r="AJ15" i="1" s="1"/>
  <c r="AI15" i="1"/>
  <c r="AI16" i="1"/>
  <c r="AF13" i="1"/>
  <c r="AH9" i="1"/>
  <c r="AF14" i="1"/>
  <c r="AH12" i="1"/>
  <c r="AG16" i="1"/>
  <c r="D16" i="1"/>
  <c r="AJ16" i="1" l="1"/>
  <c r="B4" i="6"/>
  <c r="B3" i="11"/>
  <c r="AF15" i="1"/>
  <c r="A17" i="1"/>
  <c r="A18" i="1"/>
  <c r="D17" i="1"/>
  <c r="AH13" i="1"/>
  <c r="AF16" i="1"/>
  <c r="AG17" i="1"/>
  <c r="AJ17" i="1" l="1"/>
  <c r="AI18" i="1"/>
  <c r="AI17" i="1"/>
  <c r="E4" i="6"/>
  <c r="F4" i="6"/>
  <c r="D4" i="6"/>
  <c r="I4" i="6"/>
  <c r="H4" i="6"/>
  <c r="G4" i="6"/>
  <c r="C4" i="6"/>
  <c r="A4" i="6" s="1"/>
  <c r="J4" i="6"/>
  <c r="G3" i="11"/>
  <c r="F3" i="11"/>
  <c r="H3" i="11"/>
  <c r="D3" i="11"/>
  <c r="AG21" i="1"/>
  <c r="AJ21" i="1" s="1"/>
  <c r="D21" i="1"/>
  <c r="AF17" i="1"/>
  <c r="A19" i="1"/>
  <c r="AH14" i="1"/>
  <c r="D19" i="1"/>
  <c r="B2" i="2"/>
  <c r="AG18" i="1"/>
  <c r="D18" i="1"/>
  <c r="A20" i="1"/>
  <c r="AJ18" i="1" l="1"/>
  <c r="C3" i="11"/>
  <c r="A3" i="11" s="1"/>
  <c r="AH21" i="1"/>
  <c r="AI20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AG19" i="1"/>
  <c r="AH15" i="1"/>
  <c r="AF18" i="1"/>
  <c r="AF19" i="1"/>
  <c r="A21" i="1"/>
  <c r="D20" i="1"/>
  <c r="AG20" i="1"/>
  <c r="AJ19" i="1" l="1"/>
  <c r="AJ20" i="1"/>
  <c r="AJ22" i="1"/>
  <c r="AH144" i="1"/>
  <c r="AH137" i="1"/>
  <c r="AH101" i="1"/>
  <c r="AH80" i="1"/>
  <c r="G2" i="2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E3" i="11"/>
  <c r="AH46" i="1"/>
  <c r="AF24" i="1"/>
  <c r="AH119" i="1"/>
  <c r="AH147" i="1"/>
  <c r="AH27" i="1"/>
  <c r="AH196" i="1"/>
  <c r="AH205" i="1"/>
  <c r="AH90" i="1"/>
  <c r="AH175" i="1"/>
  <c r="AH35" i="1"/>
  <c r="AH207" i="1"/>
  <c r="AH63" i="1"/>
  <c r="A22" i="1"/>
  <c r="A23" i="1"/>
  <c r="AF20" i="1"/>
  <c r="AH16" i="1"/>
  <c r="AG23" i="1"/>
  <c r="D22" i="1"/>
  <c r="AG22" i="1"/>
  <c r="AH22" i="1" l="1"/>
  <c r="AJ23" i="1"/>
  <c r="D23" i="1"/>
  <c r="AH17" i="1"/>
  <c r="AF22" i="1"/>
  <c r="A24" i="1"/>
  <c r="A25" i="1"/>
  <c r="A26" i="1" s="1"/>
  <c r="D25" i="1"/>
  <c r="AG25" i="1"/>
  <c r="AI24" i="1" l="1"/>
  <c r="AH25" i="1"/>
  <c r="AJ25" i="1"/>
  <c r="AI26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48" i="1"/>
  <c r="AJ248" i="1" s="1"/>
  <c r="AG250" i="1"/>
  <c r="AJ250" i="1" s="1"/>
  <c r="AG251" i="1"/>
  <c r="AJ251" i="1" s="1"/>
  <c r="AG252" i="1"/>
  <c r="AJ252" i="1" s="1"/>
  <c r="AG253" i="1"/>
  <c r="AJ253" i="1" s="1"/>
  <c r="AG254" i="1"/>
  <c r="AJ254" i="1" s="1"/>
  <c r="AG255" i="1"/>
  <c r="AJ255" i="1" s="1"/>
  <c r="AG256" i="1"/>
  <c r="AJ256" i="1" s="1"/>
  <c r="AG257" i="1"/>
  <c r="AJ257" i="1" s="1"/>
  <c r="AG259" i="1"/>
  <c r="AJ259" i="1" s="1"/>
  <c r="AG260" i="1"/>
  <c r="AJ260" i="1" s="1"/>
  <c r="AG261" i="1"/>
  <c r="AJ261" i="1" s="1"/>
  <c r="AG262" i="1"/>
  <c r="AJ262" i="1" s="1"/>
  <c r="AG263" i="1"/>
  <c r="AJ263" i="1" s="1"/>
  <c r="AG264" i="1"/>
  <c r="AJ264" i="1" s="1"/>
  <c r="AG265" i="1"/>
  <c r="AJ265" i="1" s="1"/>
  <c r="AG266" i="1"/>
  <c r="AJ266" i="1" s="1"/>
  <c r="AG267" i="1"/>
  <c r="AJ267" i="1" s="1"/>
  <c r="AG268" i="1"/>
  <c r="AJ268" i="1" s="1"/>
  <c r="AG270" i="1"/>
  <c r="AJ270" i="1" s="1"/>
  <c r="AG271" i="1"/>
  <c r="AJ271" i="1" s="1"/>
  <c r="AG272" i="1"/>
  <c r="AJ272" i="1" s="1"/>
  <c r="AG273" i="1"/>
  <c r="AJ273" i="1" s="1"/>
  <c r="AG274" i="1"/>
  <c r="AJ274" i="1" s="1"/>
  <c r="AG275" i="1"/>
  <c r="AJ275" i="1" s="1"/>
  <c r="AG276" i="1"/>
  <c r="AJ276" i="1" s="1"/>
  <c r="AG277" i="1"/>
  <c r="AJ277" i="1" s="1"/>
  <c r="AG278" i="1"/>
  <c r="AJ278" i="1" s="1"/>
  <c r="AG279" i="1"/>
  <c r="AJ279" i="1" s="1"/>
  <c r="AG280" i="1"/>
  <c r="AJ280" i="1" s="1"/>
  <c r="D282" i="1"/>
  <c r="AG283" i="1"/>
  <c r="AJ283" i="1" s="1"/>
  <c r="AG284" i="1"/>
  <c r="AJ284" i="1" s="1"/>
  <c r="AG286" i="1"/>
  <c r="AJ286" i="1" s="1"/>
  <c r="AG287" i="1"/>
  <c r="AJ287" i="1" s="1"/>
  <c r="D288" i="1"/>
  <c r="AG289" i="1"/>
  <c r="AJ289" i="1" s="1"/>
  <c r="D290" i="1"/>
  <c r="AG291" i="1"/>
  <c r="AJ291" i="1" s="1"/>
  <c r="D292" i="1"/>
  <c r="AG294" i="1"/>
  <c r="AJ294" i="1" s="1"/>
  <c r="D294" i="1"/>
  <c r="AG292" i="1"/>
  <c r="AJ292" i="1" s="1"/>
  <c r="D291" i="1"/>
  <c r="AG290" i="1"/>
  <c r="AJ290" i="1" s="1"/>
  <c r="D289" i="1"/>
  <c r="AG288" i="1"/>
  <c r="AJ288" i="1" s="1"/>
  <c r="D287" i="1"/>
  <c r="D286" i="1"/>
  <c r="D284" i="1"/>
  <c r="D283" i="1"/>
  <c r="AG282" i="1"/>
  <c r="AJ282" i="1" s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7" i="1"/>
  <c r="D256" i="1"/>
  <c r="D255" i="1"/>
  <c r="D254" i="1"/>
  <c r="D253" i="1"/>
  <c r="D252" i="1"/>
  <c r="D251" i="1"/>
  <c r="D250" i="1"/>
  <c r="D248" i="1"/>
  <c r="D247" i="1"/>
  <c r="D237" i="1"/>
  <c r="D232" i="1"/>
  <c r="D221" i="1"/>
  <c r="D219" i="1"/>
  <c r="D211" i="1"/>
  <c r="AF23" i="1"/>
  <c r="AH18" i="1"/>
  <c r="AG26" i="1"/>
  <c r="A27" i="1"/>
  <c r="AF25" i="1"/>
  <c r="AH23" i="1"/>
  <c r="D26" i="1"/>
  <c r="AJ26" i="1" l="1"/>
  <c r="AJ28" i="1"/>
  <c r="AI27" i="1"/>
  <c r="AH294" i="1"/>
  <c r="AH286" i="1"/>
  <c r="AH282" i="1"/>
  <c r="AH270" i="1"/>
  <c r="AH259" i="1"/>
  <c r="AH250" i="1"/>
  <c r="AF292" i="1"/>
  <c r="AF290" i="1"/>
  <c r="AF287" i="1"/>
  <c r="AF284" i="1"/>
  <c r="AF282" i="1"/>
  <c r="AF278" i="1"/>
  <c r="AF271" i="1"/>
  <c r="AF265" i="1"/>
  <c r="AF263" i="1"/>
  <c r="AF260" i="1"/>
  <c r="AF255" i="1"/>
  <c r="AF252" i="1"/>
  <c r="AF247" i="1"/>
  <c r="AF294" i="1"/>
  <c r="AF283" i="1"/>
  <c r="AF274" i="1"/>
  <c r="AF270" i="1"/>
  <c r="AH260" i="1"/>
  <c r="AH251" i="1"/>
  <c r="AF291" i="1"/>
  <c r="AF288" i="1"/>
  <c r="AF286" i="1"/>
  <c r="AH283" i="1"/>
  <c r="AF280" i="1"/>
  <c r="AF276" i="1"/>
  <c r="AF267" i="1"/>
  <c r="AF264" i="1"/>
  <c r="AF261" i="1"/>
  <c r="AF256" i="1"/>
  <c r="AF253" i="1"/>
  <c r="AF251" i="1"/>
  <c r="AF237" i="1"/>
  <c r="AF211" i="1"/>
  <c r="AF289" i="1"/>
  <c r="AH284" i="1"/>
  <c r="AF279" i="1"/>
  <c r="AF275" i="1"/>
  <c r="AF273" i="1"/>
  <c r="AH271" i="1"/>
  <c r="AF268" i="1"/>
  <c r="AF262" i="1"/>
  <c r="AF259" i="1"/>
  <c r="AF254" i="1"/>
  <c r="AF250" i="1"/>
  <c r="AF219" i="1"/>
  <c r="AF221" i="1"/>
  <c r="AG295" i="1"/>
  <c r="AJ295" i="1" s="1"/>
  <c r="AH287" i="1"/>
  <c r="AF277" i="1"/>
  <c r="AF272" i="1"/>
  <c r="AF266" i="1"/>
  <c r="AF257" i="1"/>
  <c r="AF248" i="1"/>
  <c r="AF232" i="1"/>
  <c r="AH211" i="1"/>
  <c r="AG296" i="1"/>
  <c r="AJ296" i="1" s="1"/>
  <c r="D295" i="1"/>
  <c r="D296" i="1"/>
  <c r="AG297" i="1"/>
  <c r="AJ297" i="1" s="1"/>
  <c r="D297" i="1"/>
  <c r="AG298" i="1"/>
  <c r="AJ298" i="1" s="1"/>
  <c r="D298" i="1"/>
  <c r="AG299" i="1"/>
  <c r="AJ299" i="1" s="1"/>
  <c r="D299" i="1"/>
  <c r="AG300" i="1"/>
  <c r="AJ300" i="1" s="1"/>
  <c r="D300" i="1"/>
  <c r="AG301" i="1"/>
  <c r="AJ301" i="1" s="1"/>
  <c r="D301" i="1"/>
  <c r="AG302" i="1"/>
  <c r="AJ302" i="1" s="1"/>
  <c r="D302" i="1"/>
  <c r="AG304" i="1"/>
  <c r="AJ304" i="1" s="1"/>
  <c r="D304" i="1"/>
  <c r="A28" i="1"/>
  <c r="AH19" i="1"/>
  <c r="AF26" i="1"/>
  <c r="AH26" i="1"/>
  <c r="AG28" i="1"/>
  <c r="D28" i="1"/>
  <c r="A29" i="1"/>
  <c r="AH28" i="1" l="1"/>
  <c r="AH304" i="1"/>
  <c r="AH272" i="1"/>
  <c r="AF300" i="1"/>
  <c r="AH295" i="1"/>
  <c r="AF301" i="1"/>
  <c r="AH288" i="1"/>
  <c r="AF302" i="1"/>
  <c r="AF299" i="1"/>
  <c r="AF297" i="1"/>
  <c r="AF304" i="1"/>
  <c r="AF296" i="1"/>
  <c r="AH261" i="1"/>
  <c r="AG305" i="1"/>
  <c r="AJ305" i="1" s="1"/>
  <c r="AF298" i="1"/>
  <c r="AH252" i="1"/>
  <c r="AF295" i="1"/>
  <c r="AH273" i="1"/>
  <c r="D305" i="1"/>
  <c r="AG307" i="1"/>
  <c r="AJ307" i="1" s="1"/>
  <c r="AH20" i="1"/>
  <c r="A30" i="1"/>
  <c r="A31" i="1"/>
  <c r="D31" i="1"/>
  <c r="AF28" i="1"/>
  <c r="AG29" i="1"/>
  <c r="D29" i="1"/>
  <c r="AG30" i="1"/>
  <c r="AG31" i="1"/>
  <c r="D30" i="1"/>
  <c r="AI30" i="1" l="1"/>
  <c r="AJ29" i="1"/>
  <c r="AJ30" i="1" s="1"/>
  <c r="AJ31" i="1" s="1"/>
  <c r="AH262" i="1"/>
  <c r="AH289" i="1"/>
  <c r="AH274" i="1"/>
  <c r="AH296" i="1"/>
  <c r="AH305" i="1"/>
  <c r="AH253" i="1"/>
  <c r="AF305" i="1"/>
  <c r="D309" i="1"/>
  <c r="AH237" i="1"/>
  <c r="AG309" i="1"/>
  <c r="AJ309" i="1" s="1"/>
  <c r="AH29" i="1"/>
  <c r="AF29" i="1"/>
  <c r="AF30" i="1"/>
  <c r="AF31" i="1"/>
  <c r="AH30" i="1"/>
  <c r="A32" i="1"/>
  <c r="AG32" i="1"/>
  <c r="D32" i="1"/>
  <c r="AI32" i="1" l="1"/>
  <c r="AJ32" i="1"/>
  <c r="AH309" i="1"/>
  <c r="AH254" i="1"/>
  <c r="AH297" i="1"/>
  <c r="AH263" i="1"/>
  <c r="AH264" i="1" s="1"/>
  <c r="AH265" i="1"/>
  <c r="AF309" i="1"/>
  <c r="AH290" i="1"/>
  <c r="AH291" i="1" s="1"/>
  <c r="AH292" i="1" s="1"/>
  <c r="AH275" i="1"/>
  <c r="D311" i="1"/>
  <c r="AH298" i="1"/>
  <c r="AG311" i="1"/>
  <c r="AJ311" i="1" s="1"/>
  <c r="A33" i="1"/>
  <c r="AG33" i="1"/>
  <c r="AH31" i="1"/>
  <c r="AH32" i="1"/>
  <c r="A34" i="1"/>
  <c r="D33" i="1"/>
  <c r="AF32" i="1"/>
  <c r="D34" i="1"/>
  <c r="A35" i="1"/>
  <c r="A36" i="1" s="1"/>
  <c r="AG34" i="1"/>
  <c r="AI33" i="1" l="1"/>
  <c r="AI34" i="1"/>
  <c r="AJ33" i="1"/>
  <c r="AJ34" i="1" s="1"/>
  <c r="AJ36" i="1"/>
  <c r="AI35" i="1"/>
  <c r="AH311" i="1"/>
  <c r="AH276" i="1"/>
  <c r="AH266" i="1"/>
  <c r="AH219" i="1"/>
  <c r="AH255" i="1"/>
  <c r="AH256" i="1" s="1"/>
  <c r="AF311" i="1"/>
  <c r="AH299" i="1"/>
  <c r="D313" i="1"/>
  <c r="A37" i="1"/>
  <c r="AH33" i="1"/>
  <c r="AF34" i="1"/>
  <c r="AG37" i="1"/>
  <c r="D36" i="1"/>
  <c r="AF33" i="1"/>
  <c r="D37" i="1"/>
  <c r="AG36" i="1"/>
  <c r="A38" i="1"/>
  <c r="AH36" i="1" l="1"/>
  <c r="AJ37" i="1"/>
  <c r="AI38" i="1"/>
  <c r="AI37" i="1"/>
  <c r="AH313" i="1"/>
  <c r="AH257" i="1"/>
  <c r="AH267" i="1"/>
  <c r="AH300" i="1"/>
  <c r="AH232" i="1"/>
  <c r="AH277" i="1"/>
  <c r="AF313" i="1"/>
  <c r="AG315" i="1"/>
  <c r="AJ315" i="1" s="1"/>
  <c r="D315" i="1"/>
  <c r="AG38" i="1"/>
  <c r="AH37" i="1"/>
  <c r="D38" i="1"/>
  <c r="A39" i="1"/>
  <c r="A40" i="1" s="1"/>
  <c r="AH34" i="1"/>
  <c r="AF36" i="1"/>
  <c r="AF37" i="1"/>
  <c r="AJ38" i="1" l="1"/>
  <c r="AI40" i="1"/>
  <c r="AI39" i="1"/>
  <c r="AH315" i="1"/>
  <c r="AH278" i="1"/>
  <c r="AH268" i="1"/>
  <c r="D316" i="1"/>
  <c r="AH301" i="1"/>
  <c r="AH247" i="1"/>
  <c r="AF315" i="1"/>
  <c r="AG316" i="1"/>
  <c r="AJ316" i="1" s="1"/>
  <c r="D318" i="1"/>
  <c r="AG318" i="1"/>
  <c r="AJ318" i="1" s="1"/>
  <c r="AH38" i="1"/>
  <c r="AG40" i="1"/>
  <c r="D39" i="1"/>
  <c r="A41" i="1"/>
  <c r="D40" i="1"/>
  <c r="AF38" i="1"/>
  <c r="AG39" i="1"/>
  <c r="AG41" i="1"/>
  <c r="D41" i="1"/>
  <c r="A42" i="1"/>
  <c r="AJ39" i="1" l="1"/>
  <c r="AJ40" i="1" s="1"/>
  <c r="AJ41" i="1" s="1"/>
  <c r="AI41" i="1"/>
  <c r="AH318" i="1"/>
  <c r="AH248" i="1"/>
  <c r="AH279" i="1"/>
  <c r="AF316" i="1"/>
  <c r="AH316" i="1"/>
  <c r="AH302" i="1"/>
  <c r="AF318" i="1"/>
  <c r="AG320" i="1"/>
  <c r="AJ320" i="1" s="1"/>
  <c r="D320" i="1"/>
  <c r="AF41" i="1"/>
  <c r="AH39" i="1"/>
  <c r="A43" i="1"/>
  <c r="AF40" i="1"/>
  <c r="D42" i="1"/>
  <c r="AG42" i="1"/>
  <c r="AF39" i="1"/>
  <c r="D43" i="1"/>
  <c r="AJ42" i="1" l="1"/>
  <c r="AI43" i="1"/>
  <c r="AH320" i="1"/>
  <c r="AH280" i="1"/>
  <c r="AG321" i="1"/>
  <c r="AJ321" i="1" s="1"/>
  <c r="AF320" i="1"/>
  <c r="D321" i="1"/>
  <c r="D322" i="1"/>
  <c r="AG322" i="1"/>
  <c r="AJ322" i="1" s="1"/>
  <c r="AG323" i="1"/>
  <c r="AJ323" i="1" s="1"/>
  <c r="D323" i="1"/>
  <c r="AG324" i="1"/>
  <c r="AJ324" i="1" s="1"/>
  <c r="D324" i="1"/>
  <c r="AG325" i="1"/>
  <c r="AJ325" i="1" s="1"/>
  <c r="D325" i="1"/>
  <c r="D326" i="1"/>
  <c r="AG326" i="1"/>
  <c r="AJ326" i="1" s="1"/>
  <c r="AG327" i="1"/>
  <c r="AJ327" i="1" s="1"/>
  <c r="D327" i="1"/>
  <c r="AG328" i="1"/>
  <c r="AJ328" i="1" s="1"/>
  <c r="D328" i="1"/>
  <c r="AG329" i="1"/>
  <c r="AJ329" i="1" s="1"/>
  <c r="D329" i="1"/>
  <c r="D330" i="1"/>
  <c r="AG330" i="1"/>
  <c r="AJ330" i="1" s="1"/>
  <c r="D332" i="1"/>
  <c r="AG332" i="1"/>
  <c r="AJ332" i="1" s="1"/>
  <c r="A44" i="1"/>
  <c r="AF43" i="1"/>
  <c r="AG44" i="1"/>
  <c r="AF42" i="1"/>
  <c r="AG43" i="1"/>
  <c r="A45" i="1"/>
  <c r="AH40" i="1"/>
  <c r="D44" i="1"/>
  <c r="D45" i="1"/>
  <c r="A46" i="1"/>
  <c r="AI44" i="1" l="1"/>
  <c r="AJ43" i="1"/>
  <c r="AJ44" i="1" s="1"/>
  <c r="AI46" i="1"/>
  <c r="AI45" i="1"/>
  <c r="AH332" i="1"/>
  <c r="AF328" i="1"/>
  <c r="AF324" i="1"/>
  <c r="AH321" i="1"/>
  <c r="AF329" i="1"/>
  <c r="AF325" i="1"/>
  <c r="AH322" i="1"/>
  <c r="D334" i="1"/>
  <c r="AF330" i="1"/>
  <c r="AF326" i="1"/>
  <c r="AF322" i="1"/>
  <c r="AF332" i="1"/>
  <c r="AF327" i="1"/>
  <c r="AF323" i="1"/>
  <c r="AF321" i="1"/>
  <c r="D333" i="1"/>
  <c r="AG334" i="1"/>
  <c r="AJ334" i="1" s="1"/>
  <c r="AG335" i="1"/>
  <c r="AJ335" i="1" s="1"/>
  <c r="AG333" i="1"/>
  <c r="AJ333" i="1" s="1"/>
  <c r="D335" i="1"/>
  <c r="AG336" i="1"/>
  <c r="AJ336" i="1" s="1"/>
  <c r="D336" i="1"/>
  <c r="AG337" i="1"/>
  <c r="AJ337" i="1" s="1"/>
  <c r="D337" i="1"/>
  <c r="AG338" i="1"/>
  <c r="AJ338" i="1" s="1"/>
  <c r="D338" i="1"/>
  <c r="AG339" i="1"/>
  <c r="AJ339" i="1" s="1"/>
  <c r="D339" i="1"/>
  <c r="AG340" i="1"/>
  <c r="AJ340" i="1" s="1"/>
  <c r="D340" i="1"/>
  <c r="AG342" i="1"/>
  <c r="AJ342" i="1" s="1"/>
  <c r="D342" i="1"/>
  <c r="AH41" i="1"/>
  <c r="AH42" i="1"/>
  <c r="AF44" i="1"/>
  <c r="A47" i="1"/>
  <c r="AG45" i="1"/>
  <c r="AF45" i="1"/>
  <c r="AJ45" i="1" l="1"/>
  <c r="AJ47" i="1"/>
  <c r="AH342" i="1"/>
  <c r="AH323" i="1"/>
  <c r="AF338" i="1"/>
  <c r="AF334" i="1"/>
  <c r="AF339" i="1"/>
  <c r="AF333" i="1"/>
  <c r="AH333" i="1"/>
  <c r="D343" i="1"/>
  <c r="AF340" i="1"/>
  <c r="AF336" i="1"/>
  <c r="AF342" i="1"/>
  <c r="AF337" i="1"/>
  <c r="AF335" i="1"/>
  <c r="AG343" i="1"/>
  <c r="AJ343" i="1" s="1"/>
  <c r="D344" i="1"/>
  <c r="AG344" i="1"/>
  <c r="AJ344" i="1" s="1"/>
  <c r="D345" i="1"/>
  <c r="AG345" i="1"/>
  <c r="AJ345" i="1" s="1"/>
  <c r="D346" i="1"/>
  <c r="AG346" i="1"/>
  <c r="AJ346" i="1" s="1"/>
  <c r="D347" i="1"/>
  <c r="AG347" i="1"/>
  <c r="AJ347" i="1" s="1"/>
  <c r="D348" i="1"/>
  <c r="AG348" i="1"/>
  <c r="AJ348" i="1" s="1"/>
  <c r="D349" i="1"/>
  <c r="AG349" i="1"/>
  <c r="AJ349" i="1" s="1"/>
  <c r="D350" i="1"/>
  <c r="AG350" i="1"/>
  <c r="AJ350" i="1" s="1"/>
  <c r="D351" i="1"/>
  <c r="AG351" i="1"/>
  <c r="AJ351" i="1" s="1"/>
  <c r="D352" i="1"/>
  <c r="AG352" i="1"/>
  <c r="AJ352" i="1" s="1"/>
  <c r="AG354" i="1"/>
  <c r="AJ354" i="1" s="1"/>
  <c r="D354" i="1"/>
  <c r="AH43" i="1"/>
  <c r="D47" i="1"/>
  <c r="AG47" i="1"/>
  <c r="A48" i="1"/>
  <c r="A49" i="1"/>
  <c r="D48" i="1"/>
  <c r="AG48" i="1"/>
  <c r="AH47" i="1" l="1"/>
  <c r="AJ48" i="1"/>
  <c r="AI48" i="1"/>
  <c r="AI49" i="1"/>
  <c r="AH354" i="1"/>
  <c r="AH334" i="1"/>
  <c r="AF352" i="1"/>
  <c r="AF348" i="1"/>
  <c r="AH335" i="1"/>
  <c r="AF351" i="1"/>
  <c r="AF346" i="1"/>
  <c r="AH343" i="1"/>
  <c r="AF343" i="1"/>
  <c r="AH324" i="1"/>
  <c r="AF350" i="1"/>
  <c r="AF345" i="1"/>
  <c r="AF354" i="1"/>
  <c r="AF349" i="1"/>
  <c r="AF344" i="1"/>
  <c r="AF347" i="1"/>
  <c r="D356" i="1"/>
  <c r="AF47" i="1"/>
  <c r="AG49" i="1"/>
  <c r="D49" i="1"/>
  <c r="AF48" i="1"/>
  <c r="AH48" i="1"/>
  <c r="AH44" i="1"/>
  <c r="A50" i="1"/>
  <c r="D50" i="1" s="1"/>
  <c r="A51" i="1"/>
  <c r="AG50" i="1"/>
  <c r="AJ49" i="1" l="1"/>
  <c r="AJ50" i="1" s="1"/>
  <c r="AI50" i="1"/>
  <c r="AH356" i="1"/>
  <c r="AH325" i="1"/>
  <c r="AH344" i="1"/>
  <c r="AH336" i="1"/>
  <c r="AF356" i="1"/>
  <c r="AG357" i="1"/>
  <c r="AJ357" i="1" s="1"/>
  <c r="D358" i="1"/>
  <c r="AG359" i="1"/>
  <c r="AJ359" i="1" s="1"/>
  <c r="D360" i="1"/>
  <c r="AG361" i="1"/>
  <c r="AJ361" i="1" s="1"/>
  <c r="D362" i="1"/>
  <c r="AG363" i="1"/>
  <c r="AJ363" i="1" s="1"/>
  <c r="D365" i="1"/>
  <c r="AG364" i="1"/>
  <c r="AJ364" i="1" s="1"/>
  <c r="D367" i="1"/>
  <c r="AG365" i="1"/>
  <c r="AJ365" i="1" s="1"/>
  <c r="D364" i="1"/>
  <c r="AG367" i="1"/>
  <c r="AJ367" i="1" s="1"/>
  <c r="D363" i="1"/>
  <c r="AG362" i="1"/>
  <c r="AJ362" i="1" s="1"/>
  <c r="D361" i="1"/>
  <c r="AG360" i="1"/>
  <c r="AJ360" i="1" s="1"/>
  <c r="D359" i="1"/>
  <c r="AG358" i="1"/>
  <c r="AJ358" i="1" s="1"/>
  <c r="D357" i="1"/>
  <c r="A52" i="1"/>
  <c r="AH49" i="1"/>
  <c r="AH45" i="1"/>
  <c r="D51" i="1"/>
  <c r="AG52" i="1"/>
  <c r="AF50" i="1"/>
  <c r="AG51" i="1"/>
  <c r="AF49" i="1"/>
  <c r="D52" i="1"/>
  <c r="A53" i="1"/>
  <c r="AJ51" i="1" l="1"/>
  <c r="AJ52" i="1" s="1"/>
  <c r="AI52" i="1"/>
  <c r="AI53" i="1"/>
  <c r="AH367" i="1"/>
  <c r="AH337" i="1"/>
  <c r="AH326" i="1"/>
  <c r="AF362" i="1"/>
  <c r="AH357" i="1"/>
  <c r="AF363" i="1"/>
  <c r="AF364" i="1"/>
  <c r="AF360" i="1"/>
  <c r="AF357" i="1"/>
  <c r="AG368" i="1"/>
  <c r="AJ368" i="1" s="1"/>
  <c r="AH345" i="1"/>
  <c r="AF367" i="1"/>
  <c r="AF359" i="1"/>
  <c r="AF365" i="1"/>
  <c r="AF361" i="1"/>
  <c r="AF358" i="1"/>
  <c r="AH358" i="1"/>
  <c r="D368" i="1"/>
  <c r="AG370" i="1"/>
  <c r="AJ370" i="1" s="1"/>
  <c r="AF51" i="1"/>
  <c r="AH50" i="1"/>
  <c r="A54" i="1"/>
  <c r="D54" i="1" s="1"/>
  <c r="AF52" i="1"/>
  <c r="AH54" i="1" l="1"/>
  <c r="AJ54" i="1"/>
  <c r="AG601" i="1"/>
  <c r="AJ601" i="1" s="1"/>
  <c r="D601" i="1"/>
  <c r="AH359" i="1"/>
  <c r="AH327" i="1"/>
  <c r="AH368" i="1"/>
  <c r="AF368" i="1"/>
  <c r="AH346" i="1"/>
  <c r="AH338" i="1"/>
  <c r="D372" i="1"/>
  <c r="A55" i="1"/>
  <c r="AG54" i="1"/>
  <c r="AF54" i="1"/>
  <c r="AH51" i="1"/>
  <c r="AI55" i="1" l="1"/>
  <c r="AJ70" i="1"/>
  <c r="AH372" i="1"/>
  <c r="AC601" i="1"/>
  <c r="AB601" i="1"/>
  <c r="AF601" i="1"/>
  <c r="AH601" i="1"/>
  <c r="AH339" i="1"/>
  <c r="AH328" i="1"/>
  <c r="AF372" i="1"/>
  <c r="AH347" i="1"/>
  <c r="AH348" i="1" s="1"/>
  <c r="AH360" i="1"/>
  <c r="AH361" i="1" s="1"/>
  <c r="D373" i="1"/>
  <c r="AG373" i="1"/>
  <c r="AJ373" i="1" s="1"/>
  <c r="AG374" i="1"/>
  <c r="AJ374" i="1" s="1"/>
  <c r="D374" i="1"/>
  <c r="D375" i="1"/>
  <c r="AG375" i="1"/>
  <c r="AJ375" i="1" s="1"/>
  <c r="AG377" i="1"/>
  <c r="AJ377" i="1" s="1"/>
  <c r="D377" i="1"/>
  <c r="AH52" i="1"/>
  <c r="AH377" i="1" l="1"/>
  <c r="AH362" i="1"/>
  <c r="AH329" i="1"/>
  <c r="AF374" i="1"/>
  <c r="AF377" i="1"/>
  <c r="AF373" i="1"/>
  <c r="AH349" i="1"/>
  <c r="AH340" i="1"/>
  <c r="AF375" i="1"/>
  <c r="AH373" i="1"/>
  <c r="AG378" i="1"/>
  <c r="AJ378" i="1" s="1"/>
  <c r="D379" i="1"/>
  <c r="AG380" i="1"/>
  <c r="AJ380" i="1" s="1"/>
  <c r="D382" i="1"/>
  <c r="AG382" i="1"/>
  <c r="AJ382" i="1" s="1"/>
  <c r="D380" i="1"/>
  <c r="AG379" i="1"/>
  <c r="AJ379" i="1" s="1"/>
  <c r="D378" i="1"/>
  <c r="AH382" i="1" l="1"/>
  <c r="AH350" i="1"/>
  <c r="AH363" i="1"/>
  <c r="AH378" i="1"/>
  <c r="AF378" i="1"/>
  <c r="D384" i="1"/>
  <c r="AH330" i="1"/>
  <c r="AF382" i="1"/>
  <c r="AF380" i="1"/>
  <c r="AF379" i="1"/>
  <c r="AH374" i="1"/>
  <c r="AG384" i="1"/>
  <c r="AJ384" i="1" s="1"/>
  <c r="AJ77" i="1" l="1"/>
  <c r="AH76" i="1"/>
  <c r="AH384" i="1"/>
  <c r="AH375" i="1"/>
  <c r="AH364" i="1"/>
  <c r="AF384" i="1"/>
  <c r="D385" i="1"/>
  <c r="AH379" i="1"/>
  <c r="AH351" i="1"/>
  <c r="AH380" i="1"/>
  <c r="AG385" i="1"/>
  <c r="AJ385" i="1" s="1"/>
  <c r="AG386" i="1"/>
  <c r="AJ386" i="1" s="1"/>
  <c r="D386" i="1"/>
  <c r="D387" i="1"/>
  <c r="AG387" i="1"/>
  <c r="AJ387" i="1" s="1"/>
  <c r="AG389" i="1"/>
  <c r="AJ389" i="1" s="1"/>
  <c r="D389" i="1"/>
  <c r="AH389" i="1" l="1"/>
  <c r="AH352" i="1"/>
  <c r="AF387" i="1"/>
  <c r="AF386" i="1"/>
  <c r="D390" i="1"/>
  <c r="D391" i="1"/>
  <c r="AH365" i="1"/>
  <c r="AF389" i="1"/>
  <c r="AH385" i="1"/>
  <c r="AF385" i="1"/>
  <c r="AG390" i="1"/>
  <c r="AJ390" i="1" s="1"/>
  <c r="AG391" i="1"/>
  <c r="AJ391" i="1" s="1"/>
  <c r="D392" i="1"/>
  <c r="AG392" i="1"/>
  <c r="AJ392" i="1" s="1"/>
  <c r="AG393" i="1"/>
  <c r="AJ393" i="1" s="1"/>
  <c r="D393" i="1"/>
  <c r="AG394" i="1"/>
  <c r="AJ394" i="1" s="1"/>
  <c r="D394" i="1"/>
  <c r="D395" i="1"/>
  <c r="AG395" i="1"/>
  <c r="AJ395" i="1" s="1"/>
  <c r="D396" i="1"/>
  <c r="AG396" i="1"/>
  <c r="AJ396" i="1" s="1"/>
  <c r="D397" i="1"/>
  <c r="AG397" i="1"/>
  <c r="AJ397" i="1" s="1"/>
  <c r="AG398" i="1"/>
  <c r="AJ398" i="1" s="1"/>
  <c r="D398" i="1"/>
  <c r="D399" i="1"/>
  <c r="AG399" i="1"/>
  <c r="AJ399" i="1" s="1"/>
  <c r="D400" i="1"/>
  <c r="AG400" i="1"/>
  <c r="AJ400" i="1" s="1"/>
  <c r="AG401" i="1"/>
  <c r="AJ401" i="1" s="1"/>
  <c r="D401" i="1"/>
  <c r="D402" i="1"/>
  <c r="AG402" i="1"/>
  <c r="AJ402" i="1" s="1"/>
  <c r="AG403" i="1"/>
  <c r="AJ403" i="1" s="1"/>
  <c r="D403" i="1"/>
  <c r="AG404" i="1"/>
  <c r="AJ404" i="1" s="1"/>
  <c r="D404" i="1"/>
  <c r="AG405" i="1"/>
  <c r="AJ405" i="1" s="1"/>
  <c r="D405" i="1"/>
  <c r="AG407" i="1"/>
  <c r="AJ407" i="1" s="1"/>
  <c r="D407" i="1"/>
  <c r="AJ81" i="1" l="1"/>
  <c r="AH407" i="1"/>
  <c r="AH386" i="1"/>
  <c r="AH387" i="1" s="1"/>
  <c r="AF407" i="1"/>
  <c r="AF404" i="1"/>
  <c r="AF397" i="1"/>
  <c r="AF393" i="1"/>
  <c r="AF390" i="1"/>
  <c r="AF403" i="1"/>
  <c r="AF400" i="1"/>
  <c r="AF398" i="1"/>
  <c r="AF394" i="1"/>
  <c r="AF392" i="1"/>
  <c r="AF402" i="1"/>
  <c r="AF395" i="1"/>
  <c r="AH390" i="1"/>
  <c r="AF405" i="1"/>
  <c r="AF401" i="1"/>
  <c r="AF399" i="1"/>
  <c r="AF396" i="1"/>
  <c r="AF391" i="1"/>
  <c r="AG408" i="1"/>
  <c r="AJ408" i="1" s="1"/>
  <c r="D408" i="1"/>
  <c r="AG409" i="1"/>
  <c r="AJ409" i="1" s="1"/>
  <c r="D409" i="1"/>
  <c r="AG410" i="1"/>
  <c r="AJ410" i="1" s="1"/>
  <c r="D410" i="1"/>
  <c r="AG411" i="1"/>
  <c r="AJ411" i="1" s="1"/>
  <c r="D411" i="1"/>
  <c r="AG412" i="1"/>
  <c r="AJ412" i="1" s="1"/>
  <c r="D412" i="1"/>
  <c r="AG413" i="1"/>
  <c r="AJ413" i="1" s="1"/>
  <c r="D413" i="1"/>
  <c r="D414" i="1"/>
  <c r="AG414" i="1"/>
  <c r="AJ414" i="1" s="1"/>
  <c r="D415" i="1"/>
  <c r="AG415" i="1"/>
  <c r="AJ415" i="1" s="1"/>
  <c r="D416" i="1"/>
  <c r="AG416" i="1"/>
  <c r="AJ416" i="1" s="1"/>
  <c r="D417" i="1"/>
  <c r="AG417" i="1"/>
  <c r="AJ417" i="1" s="1"/>
  <c r="D418" i="1"/>
  <c r="AG418" i="1"/>
  <c r="AJ418" i="1" s="1"/>
  <c r="D419" i="1"/>
  <c r="AG419" i="1"/>
  <c r="AJ419" i="1" s="1"/>
  <c r="AG420" i="1"/>
  <c r="AJ420" i="1" s="1"/>
  <c r="D420" i="1"/>
  <c r="D421" i="1"/>
  <c r="AG421" i="1"/>
  <c r="AJ421" i="1" s="1"/>
  <c r="AG422" i="1"/>
  <c r="AJ422" i="1" s="1"/>
  <c r="D422" i="1"/>
  <c r="AG423" i="1"/>
  <c r="AJ423" i="1" s="1"/>
  <c r="D423" i="1"/>
  <c r="AG425" i="1"/>
  <c r="AJ425" i="1" s="1"/>
  <c r="D425" i="1"/>
  <c r="AH425" i="1" l="1"/>
  <c r="AH391" i="1"/>
  <c r="AF413" i="1"/>
  <c r="AF408" i="1"/>
  <c r="AF421" i="1"/>
  <c r="AF417" i="1"/>
  <c r="AF414" i="1"/>
  <c r="AG426" i="1"/>
  <c r="AJ426" i="1" s="1"/>
  <c r="AF425" i="1"/>
  <c r="AF422" i="1"/>
  <c r="AF409" i="1"/>
  <c r="AF423" i="1"/>
  <c r="AF419" i="1"/>
  <c r="AF415" i="1"/>
  <c r="AH408" i="1"/>
  <c r="AF420" i="1"/>
  <c r="AF416" i="1"/>
  <c r="AF412" i="1"/>
  <c r="D426" i="1"/>
  <c r="AF411" i="1"/>
  <c r="AF418" i="1"/>
  <c r="AF410" i="1"/>
  <c r="AG428" i="1"/>
  <c r="AJ428" i="1" s="1"/>
  <c r="AH392" i="1" l="1"/>
  <c r="AH393" i="1" s="1"/>
  <c r="AH409" i="1"/>
  <c r="D429" i="1"/>
  <c r="AH426" i="1"/>
  <c r="AF426" i="1"/>
  <c r="AG429" i="1"/>
  <c r="AJ429" i="1" s="1"/>
  <c r="AG431" i="1"/>
  <c r="AJ431" i="1" s="1"/>
  <c r="D431" i="1"/>
  <c r="AH431" i="1" l="1"/>
  <c r="AH410" i="1"/>
  <c r="AF431" i="1"/>
  <c r="AF429" i="1"/>
  <c r="AH394" i="1"/>
  <c r="AH429" i="1"/>
  <c r="D433" i="1"/>
  <c r="AH433" i="1" l="1"/>
  <c r="AH395" i="1"/>
  <c r="AF433" i="1"/>
  <c r="AH411" i="1"/>
  <c r="AH412" i="1" s="1"/>
  <c r="AH413" i="1" s="1"/>
  <c r="D434" i="1"/>
  <c r="AG434" i="1"/>
  <c r="AJ434" i="1" s="1"/>
  <c r="AG436" i="1"/>
  <c r="AJ436" i="1" s="1"/>
  <c r="D436" i="1"/>
  <c r="AH436" i="1" l="1"/>
  <c r="AH414" i="1"/>
  <c r="AF436" i="1"/>
  <c r="AF434" i="1"/>
  <c r="AH396" i="1"/>
  <c r="AH434" i="1"/>
  <c r="AG437" i="1"/>
  <c r="AJ437" i="1" s="1"/>
  <c r="D437" i="1"/>
  <c r="AG438" i="1"/>
  <c r="AJ438" i="1" s="1"/>
  <c r="D438" i="1"/>
  <c r="D439" i="1"/>
  <c r="AG439" i="1"/>
  <c r="AJ439" i="1" s="1"/>
  <c r="D441" i="1"/>
  <c r="AG441" i="1"/>
  <c r="AJ441" i="1" s="1"/>
  <c r="AJ59" i="1" l="1"/>
  <c r="AH441" i="1"/>
  <c r="AH397" i="1"/>
  <c r="AH398" i="1" s="1"/>
  <c r="AH399" i="1" s="1"/>
  <c r="AH400" i="1" s="1"/>
  <c r="AF441" i="1"/>
  <c r="AF439" i="1"/>
  <c r="AF437" i="1"/>
  <c r="AH415" i="1"/>
  <c r="AF438" i="1"/>
  <c r="AH437" i="1"/>
  <c r="D442" i="1"/>
  <c r="AG442" i="1"/>
  <c r="AJ442" i="1" s="1"/>
  <c r="D443" i="1"/>
  <c r="AG443" i="1"/>
  <c r="AJ443" i="1" s="1"/>
  <c r="AG444" i="1"/>
  <c r="AJ444" i="1" s="1"/>
  <c r="D444" i="1"/>
  <c r="D446" i="1"/>
  <c r="AG446" i="1"/>
  <c r="AJ446" i="1" s="1"/>
  <c r="AJ62" i="1" l="1"/>
  <c r="AH61" i="1"/>
  <c r="AH446" i="1"/>
  <c r="AH416" i="1"/>
  <c r="AF446" i="1"/>
  <c r="AF443" i="1"/>
  <c r="AF442" i="1"/>
  <c r="AH401" i="1"/>
  <c r="AH442" i="1"/>
  <c r="AH443" i="1"/>
  <c r="AH438" i="1"/>
  <c r="D447" i="1"/>
  <c r="AF444" i="1"/>
  <c r="AG449" i="1"/>
  <c r="AJ449" i="1" s="1"/>
  <c r="D449" i="1"/>
  <c r="AJ64" i="1" l="1"/>
  <c r="AH449" i="1"/>
  <c r="AH439" i="1"/>
  <c r="AH402" i="1"/>
  <c r="AF447" i="1"/>
  <c r="AG450" i="1"/>
  <c r="AJ450" i="1" s="1"/>
  <c r="AH444" i="1"/>
  <c r="AH417" i="1"/>
  <c r="AF449" i="1"/>
  <c r="AH447" i="1"/>
  <c r="D450" i="1"/>
  <c r="AG451" i="1"/>
  <c r="AJ451" i="1" s="1"/>
  <c r="D451" i="1"/>
  <c r="AG452" i="1"/>
  <c r="AJ452" i="1" s="1"/>
  <c r="D452" i="1"/>
  <c r="D453" i="1"/>
  <c r="AG453" i="1"/>
  <c r="AJ453" i="1" s="1"/>
  <c r="D454" i="1"/>
  <c r="AG454" i="1"/>
  <c r="AJ454" i="1" s="1"/>
  <c r="D455" i="1"/>
  <c r="AG455" i="1"/>
  <c r="AJ455" i="1" s="1"/>
  <c r="D456" i="1"/>
  <c r="AG456" i="1"/>
  <c r="AJ456" i="1" s="1"/>
  <c r="AG457" i="1"/>
  <c r="AJ457" i="1" s="1"/>
  <c r="D457" i="1"/>
  <c r="AG458" i="1"/>
  <c r="AJ458" i="1" s="1"/>
  <c r="D458" i="1"/>
  <c r="D460" i="1"/>
  <c r="AG460" i="1"/>
  <c r="AJ460" i="1" s="1"/>
  <c r="AJ91" i="1" l="1"/>
  <c r="AH460" i="1"/>
  <c r="AH418" i="1"/>
  <c r="AF460" i="1"/>
  <c r="AF457" i="1"/>
  <c r="AF452" i="1"/>
  <c r="AF458" i="1"/>
  <c r="AF454" i="1"/>
  <c r="AF450" i="1"/>
  <c r="AH403" i="1"/>
  <c r="AF455" i="1"/>
  <c r="AH450" i="1"/>
  <c r="AF456" i="1"/>
  <c r="AF453" i="1"/>
  <c r="AF451" i="1"/>
  <c r="D461" i="1"/>
  <c r="AG462" i="1"/>
  <c r="AJ462" i="1" s="1"/>
  <c r="AG464" i="1"/>
  <c r="AJ464" i="1" s="1"/>
  <c r="D464" i="1"/>
  <c r="D462" i="1"/>
  <c r="AG461" i="1"/>
  <c r="AJ461" i="1" s="1"/>
  <c r="AH464" i="1" l="1"/>
  <c r="AH451" i="1"/>
  <c r="AH452" i="1" s="1"/>
  <c r="AH419" i="1"/>
  <c r="AF462" i="1"/>
  <c r="AH453" i="1"/>
  <c r="AH404" i="1"/>
  <c r="AF464" i="1"/>
  <c r="AH461" i="1"/>
  <c r="AH462" i="1" s="1"/>
  <c r="AF461" i="1"/>
  <c r="AG465" i="1"/>
  <c r="AJ465" i="1" s="1"/>
  <c r="D465" i="1"/>
  <c r="D467" i="1"/>
  <c r="AG467" i="1"/>
  <c r="AJ467" i="1" s="1"/>
  <c r="AJ66" i="1" l="1"/>
  <c r="AH467" i="1"/>
  <c r="AH405" i="1"/>
  <c r="AH420" i="1"/>
  <c r="AH465" i="1"/>
  <c r="AF465" i="1"/>
  <c r="AH454" i="1"/>
  <c r="AF467" i="1"/>
  <c r="D468" i="1"/>
  <c r="AG470" i="1"/>
  <c r="AJ470" i="1" s="1"/>
  <c r="D470" i="1"/>
  <c r="AG468" i="1"/>
  <c r="AJ468" i="1" s="1"/>
  <c r="AJ93" i="1" l="1"/>
  <c r="AH470" i="1"/>
  <c r="AH455" i="1"/>
  <c r="AH468" i="1"/>
  <c r="AH421" i="1"/>
  <c r="AF470" i="1"/>
  <c r="AF468" i="1"/>
  <c r="AG472" i="1"/>
  <c r="AJ472" i="1" s="1"/>
  <c r="A56" i="1"/>
  <c r="D56" i="1"/>
  <c r="AG56" i="1"/>
  <c r="AH56" i="1" l="1"/>
  <c r="AJ56" i="1"/>
  <c r="AH422" i="1"/>
  <c r="AH456" i="1"/>
  <c r="AG473" i="1"/>
  <c r="AJ473" i="1" s="1"/>
  <c r="D473" i="1"/>
  <c r="AG474" i="1"/>
  <c r="AJ474" i="1" s="1"/>
  <c r="D474" i="1"/>
  <c r="AG475" i="1"/>
  <c r="AJ475" i="1" s="1"/>
  <c r="D475" i="1"/>
  <c r="D476" i="1"/>
  <c r="AG476" i="1"/>
  <c r="AJ476" i="1" s="1"/>
  <c r="AG477" i="1"/>
  <c r="AJ477" i="1" s="1"/>
  <c r="D477" i="1"/>
  <c r="D478" i="1"/>
  <c r="AG478" i="1"/>
  <c r="AJ478" i="1" s="1"/>
  <c r="AG479" i="1"/>
  <c r="AJ479" i="1" s="1"/>
  <c r="D479" i="1"/>
  <c r="D480" i="1"/>
  <c r="AG480" i="1"/>
  <c r="AJ480" i="1" s="1"/>
  <c r="D481" i="1"/>
  <c r="AG481" i="1"/>
  <c r="AJ481" i="1" s="1"/>
  <c r="D482" i="1"/>
  <c r="AG482" i="1"/>
  <c r="AJ482" i="1" s="1"/>
  <c r="D484" i="1"/>
  <c r="AG484" i="1"/>
  <c r="AJ484" i="1" s="1"/>
  <c r="A57" i="1"/>
  <c r="AF56" i="1"/>
  <c r="D57" i="1"/>
  <c r="A58" i="1"/>
  <c r="AG57" i="1"/>
  <c r="AJ57" i="1" l="1"/>
  <c r="AI58" i="1"/>
  <c r="AH484" i="1"/>
  <c r="AH457" i="1"/>
  <c r="AF476" i="1"/>
  <c r="AH473" i="1"/>
  <c r="AF481" i="1"/>
  <c r="AF478" i="1"/>
  <c r="AF474" i="1"/>
  <c r="AG485" i="1"/>
  <c r="AJ485" i="1" s="1"/>
  <c r="D486" i="1"/>
  <c r="AH423" i="1"/>
  <c r="AF484" i="1"/>
  <c r="AF479" i="1"/>
  <c r="AF475" i="1"/>
  <c r="AF482" i="1"/>
  <c r="AF480" i="1"/>
  <c r="AF477" i="1"/>
  <c r="AF473" i="1"/>
  <c r="D485" i="1"/>
  <c r="AG486" i="1"/>
  <c r="AJ486" i="1" s="1"/>
  <c r="AG487" i="1"/>
  <c r="AJ487" i="1" s="1"/>
  <c r="D487" i="1"/>
  <c r="D488" i="1"/>
  <c r="AG488" i="1"/>
  <c r="AJ488" i="1" s="1"/>
  <c r="D489" i="1"/>
  <c r="AG489" i="1"/>
  <c r="AJ489" i="1" s="1"/>
  <c r="D490" i="1"/>
  <c r="AG490" i="1"/>
  <c r="AJ490" i="1" s="1"/>
  <c r="D491" i="1"/>
  <c r="AG491" i="1"/>
  <c r="AJ491" i="1" s="1"/>
  <c r="AG492" i="1"/>
  <c r="AJ492" i="1" s="1"/>
  <c r="D492" i="1"/>
  <c r="D493" i="1"/>
  <c r="AG493" i="1"/>
  <c r="AJ493" i="1" s="1"/>
  <c r="AG495" i="1"/>
  <c r="AJ495" i="1" s="1"/>
  <c r="D495" i="1"/>
  <c r="A59" i="1"/>
  <c r="D59" i="1" s="1"/>
  <c r="AG59" i="1"/>
  <c r="AH57" i="1"/>
  <c r="AF57" i="1"/>
  <c r="AH59" i="1" l="1"/>
  <c r="AH495" i="1"/>
  <c r="AH474" i="1"/>
  <c r="AF493" i="1"/>
  <c r="AF488" i="1"/>
  <c r="AH475" i="1"/>
  <c r="AH458" i="1"/>
  <c r="AF492" i="1"/>
  <c r="AF491" i="1"/>
  <c r="AF489" i="1"/>
  <c r="AF486" i="1"/>
  <c r="AF487" i="1"/>
  <c r="D496" i="1"/>
  <c r="D497" i="1"/>
  <c r="AF495" i="1"/>
  <c r="AH485" i="1"/>
  <c r="AF490" i="1"/>
  <c r="AF485" i="1"/>
  <c r="AG496" i="1"/>
  <c r="AJ496" i="1" s="1"/>
  <c r="AG498" i="1"/>
  <c r="AJ498" i="1" s="1"/>
  <c r="AG497" i="1"/>
  <c r="AJ497" i="1" s="1"/>
  <c r="D498" i="1"/>
  <c r="AG499" i="1"/>
  <c r="AJ499" i="1" s="1"/>
  <c r="D499" i="1"/>
  <c r="AG501" i="1"/>
  <c r="AJ501" i="1" s="1"/>
  <c r="D501" i="1"/>
  <c r="A60" i="1"/>
  <c r="A61" i="1"/>
  <c r="A62" i="1"/>
  <c r="AF59" i="1"/>
  <c r="D60" i="1"/>
  <c r="D62" i="1"/>
  <c r="AG60" i="1"/>
  <c r="AH62" i="1" l="1"/>
  <c r="AI61" i="1"/>
  <c r="AJ60" i="1"/>
  <c r="AI60" i="1"/>
  <c r="AH501" i="1"/>
  <c r="AH486" i="1"/>
  <c r="AF501" i="1"/>
  <c r="AF499" i="1"/>
  <c r="AF496" i="1"/>
  <c r="AH476" i="1"/>
  <c r="AF498" i="1"/>
  <c r="AH487" i="1"/>
  <c r="AH477" i="1"/>
  <c r="D502" i="1"/>
  <c r="AG503" i="1"/>
  <c r="AJ503" i="1" s="1"/>
  <c r="AG504" i="1"/>
  <c r="AJ504" i="1" s="1"/>
  <c r="D505" i="1"/>
  <c r="AF497" i="1"/>
  <c r="AH496" i="1"/>
  <c r="D503" i="1"/>
  <c r="D504" i="1"/>
  <c r="D506" i="1"/>
  <c r="AG505" i="1"/>
  <c r="AJ505" i="1" s="1"/>
  <c r="AG502" i="1"/>
  <c r="AJ502" i="1" s="1"/>
  <c r="AG506" i="1"/>
  <c r="AJ506" i="1" s="1"/>
  <c r="AG507" i="1"/>
  <c r="AJ507" i="1" s="1"/>
  <c r="D507" i="1"/>
  <c r="AG509" i="1"/>
  <c r="AJ509" i="1" s="1"/>
  <c r="D509" i="1"/>
  <c r="AG62" i="1"/>
  <c r="AH60" i="1"/>
  <c r="AF60" i="1"/>
  <c r="A63" i="1"/>
  <c r="A64" i="1" s="1"/>
  <c r="AG64" i="1"/>
  <c r="AF62" i="1"/>
  <c r="AI63" i="1" l="1"/>
  <c r="AH509" i="1"/>
  <c r="AH497" i="1"/>
  <c r="AH488" i="1"/>
  <c r="AF509" i="1"/>
  <c r="AF503" i="1"/>
  <c r="AF504" i="1"/>
  <c r="AH489" i="1"/>
  <c r="AF505" i="1"/>
  <c r="AH498" i="1"/>
  <c r="AH478" i="1"/>
  <c r="AF507" i="1"/>
  <c r="AF502" i="1"/>
  <c r="AF506" i="1"/>
  <c r="AH502" i="1"/>
  <c r="AG510" i="1"/>
  <c r="AJ510" i="1" s="1"/>
  <c r="D511" i="1"/>
  <c r="AG512" i="1"/>
  <c r="AJ512" i="1" s="1"/>
  <c r="AG514" i="1"/>
  <c r="AJ514" i="1" s="1"/>
  <c r="AG511" i="1"/>
  <c r="AJ511" i="1" s="1"/>
  <c r="D512" i="1"/>
  <c r="D514" i="1"/>
  <c r="D510" i="1"/>
  <c r="D64" i="1"/>
  <c r="A65" i="1"/>
  <c r="A66" i="1"/>
  <c r="D66" i="1"/>
  <c r="AG66" i="1"/>
  <c r="A67" i="1"/>
  <c r="D67" i="1"/>
  <c r="AH64" i="1" l="1"/>
  <c r="AH66" i="1"/>
  <c r="AI65" i="1"/>
  <c r="AH514" i="1"/>
  <c r="AH503" i="1"/>
  <c r="AF511" i="1"/>
  <c r="AF512" i="1"/>
  <c r="AH499" i="1"/>
  <c r="AH479" i="1"/>
  <c r="AF514" i="1"/>
  <c r="AF510" i="1"/>
  <c r="AH510" i="1"/>
  <c r="AH490" i="1"/>
  <c r="AG515" i="1"/>
  <c r="AJ515" i="1" s="1"/>
  <c r="D515" i="1"/>
  <c r="AG516" i="1"/>
  <c r="AJ516" i="1" s="1"/>
  <c r="D516" i="1"/>
  <c r="D517" i="1"/>
  <c r="AG517" i="1"/>
  <c r="AJ517" i="1" s="1"/>
  <c r="D518" i="1"/>
  <c r="AG518" i="1"/>
  <c r="AJ518" i="1" s="1"/>
  <c r="D519" i="1"/>
  <c r="AG519" i="1"/>
  <c r="AJ519" i="1" s="1"/>
  <c r="D520" i="1"/>
  <c r="AG520" i="1"/>
  <c r="AJ520" i="1" s="1"/>
  <c r="D521" i="1"/>
  <c r="AG521" i="1"/>
  <c r="AJ521" i="1" s="1"/>
  <c r="AG523" i="1"/>
  <c r="AJ523" i="1" s="1"/>
  <c r="D523" i="1"/>
  <c r="AG67" i="1"/>
  <c r="AF67" i="1"/>
  <c r="A68" i="1"/>
  <c r="AF66" i="1"/>
  <c r="A69" i="1"/>
  <c r="AF64" i="1"/>
  <c r="AH67" i="1"/>
  <c r="D68" i="1"/>
  <c r="AJ67" i="1" l="1"/>
  <c r="AI69" i="1"/>
  <c r="AI68" i="1"/>
  <c r="AH523" i="1"/>
  <c r="AH511" i="1"/>
  <c r="AH504" i="1"/>
  <c r="AH505" i="1" s="1"/>
  <c r="AF516" i="1"/>
  <c r="AF520" i="1"/>
  <c r="AF515" i="1"/>
  <c r="AH480" i="1"/>
  <c r="AF523" i="1"/>
  <c r="AF518" i="1"/>
  <c r="AH515" i="1"/>
  <c r="AF521" i="1"/>
  <c r="AF519" i="1"/>
  <c r="AH516" i="1"/>
  <c r="AH491" i="1"/>
  <c r="D524" i="1"/>
  <c r="AG526" i="1"/>
  <c r="AJ526" i="1" s="1"/>
  <c r="AH512" i="1"/>
  <c r="AF517" i="1"/>
  <c r="AG524" i="1"/>
  <c r="AJ524" i="1" s="1"/>
  <c r="D526" i="1"/>
  <c r="AG68" i="1"/>
  <c r="AH68" i="1"/>
  <c r="AF68" i="1"/>
  <c r="A70" i="1"/>
  <c r="AG70" i="1"/>
  <c r="AJ68" i="1" l="1"/>
  <c r="AH526" i="1"/>
  <c r="AH492" i="1"/>
  <c r="AH481" i="1"/>
  <c r="AH493" i="1"/>
  <c r="AH517" i="1"/>
  <c r="AH506" i="1"/>
  <c r="AH524" i="1"/>
  <c r="AF526" i="1"/>
  <c r="AF524" i="1"/>
  <c r="AG528" i="1"/>
  <c r="AJ528" i="1" s="1"/>
  <c r="D70" i="1"/>
  <c r="A71" i="1"/>
  <c r="A72" i="1"/>
  <c r="D71" i="1"/>
  <c r="D72" i="1"/>
  <c r="AG71" i="1"/>
  <c r="AH70" i="1" l="1"/>
  <c r="AJ97" i="1"/>
  <c r="AJ95" i="1"/>
  <c r="AI72" i="1"/>
  <c r="AJ71" i="1"/>
  <c r="AI71" i="1"/>
  <c r="D307" i="1"/>
  <c r="AH507" i="1"/>
  <c r="AH482" i="1"/>
  <c r="D530" i="1"/>
  <c r="AH518" i="1"/>
  <c r="AH519" i="1" s="1"/>
  <c r="AH520" i="1"/>
  <c r="AG530" i="1"/>
  <c r="AJ530" i="1" s="1"/>
  <c r="AG72" i="1"/>
  <c r="AF70" i="1"/>
  <c r="AF71" i="1"/>
  <c r="AF72" i="1"/>
  <c r="A73" i="1"/>
  <c r="AG73" i="1"/>
  <c r="AH71" i="1"/>
  <c r="D73" i="1"/>
  <c r="A74" i="1"/>
  <c r="D74" i="1"/>
  <c r="AG74" i="1"/>
  <c r="A75" i="1"/>
  <c r="D75" i="1"/>
  <c r="AG75" i="1"/>
  <c r="A76" i="1"/>
  <c r="AJ72" i="1" l="1"/>
  <c r="AI74" i="1"/>
  <c r="AI73" i="1"/>
  <c r="AJ73" i="1"/>
  <c r="AJ74" i="1" s="1"/>
  <c r="AJ75" i="1" s="1"/>
  <c r="AI76" i="1"/>
  <c r="AI75" i="1"/>
  <c r="AG356" i="1"/>
  <c r="AJ356" i="1" s="1"/>
  <c r="AG313" i="1"/>
  <c r="AJ313" i="1" s="1"/>
  <c r="AH307" i="1"/>
  <c r="AF307" i="1"/>
  <c r="AH530" i="1"/>
  <c r="AH521" i="1"/>
  <c r="AF530" i="1"/>
  <c r="AG532" i="1"/>
  <c r="AJ532" i="1" s="1"/>
  <c r="AF74" i="1"/>
  <c r="AF75" i="1"/>
  <c r="A77" i="1"/>
  <c r="AH72" i="1"/>
  <c r="A78" i="1"/>
  <c r="D77" i="1"/>
  <c r="AG77" i="1"/>
  <c r="AF73" i="1"/>
  <c r="AG78" i="1"/>
  <c r="D78" i="1"/>
  <c r="AJ78" i="1" l="1"/>
  <c r="AH77" i="1"/>
  <c r="AG533" i="1"/>
  <c r="AJ533" i="1" s="1"/>
  <c r="D533" i="1"/>
  <c r="AG534" i="1"/>
  <c r="AJ534" i="1" s="1"/>
  <c r="D534" i="1"/>
  <c r="D536" i="1"/>
  <c r="AG536" i="1"/>
  <c r="AJ536" i="1" s="1"/>
  <c r="AF78" i="1"/>
  <c r="AF77" i="1"/>
  <c r="A79" i="1"/>
  <c r="D79" i="1"/>
  <c r="AH78" i="1"/>
  <c r="AG79" i="1"/>
  <c r="AH73" i="1"/>
  <c r="AI79" i="1" l="1"/>
  <c r="AJ79" i="1"/>
  <c r="AJ102" i="1"/>
  <c r="AH536" i="1"/>
  <c r="AF536" i="1"/>
  <c r="AH533" i="1"/>
  <c r="AF533" i="1"/>
  <c r="D537" i="1"/>
  <c r="AF534" i="1"/>
  <c r="AG537" i="1"/>
  <c r="AJ537" i="1" s="1"/>
  <c r="D539" i="1"/>
  <c r="AG539" i="1"/>
  <c r="AJ539" i="1" s="1"/>
  <c r="A80" i="1"/>
  <c r="AF79" i="1"/>
  <c r="A81" i="1"/>
  <c r="AG81" i="1" s="1"/>
  <c r="D81" i="1"/>
  <c r="AH79" i="1"/>
  <c r="AH74" i="1"/>
  <c r="AH81" i="1" l="1"/>
  <c r="AJ110" i="1"/>
  <c r="AH539" i="1"/>
  <c r="AH534" i="1"/>
  <c r="AF537" i="1"/>
  <c r="D540" i="1"/>
  <c r="AF539" i="1"/>
  <c r="AH537" i="1"/>
  <c r="AG540" i="1"/>
  <c r="AJ540" i="1" s="1"/>
  <c r="D541" i="1"/>
  <c r="AG541" i="1"/>
  <c r="AJ541" i="1" s="1"/>
  <c r="AG543" i="1"/>
  <c r="AJ543" i="1" s="1"/>
  <c r="D543" i="1"/>
  <c r="A82" i="1"/>
  <c r="AH75" i="1"/>
  <c r="AF81" i="1"/>
  <c r="AG82" i="1"/>
  <c r="D82" i="1"/>
  <c r="AJ82" i="1" l="1"/>
  <c r="AI82" i="1"/>
  <c r="AH543" i="1"/>
  <c r="AF543" i="1"/>
  <c r="AF540" i="1"/>
  <c r="AG545" i="1"/>
  <c r="AJ545" i="1" s="1"/>
  <c r="AF541" i="1"/>
  <c r="AH540" i="1"/>
  <c r="AH82" i="1"/>
  <c r="A83" i="1"/>
  <c r="AF82" i="1"/>
  <c r="A84" i="1"/>
  <c r="D84" i="1"/>
  <c r="AG84" i="1"/>
  <c r="D83" i="1"/>
  <c r="AG83" i="1"/>
  <c r="AI83" i="1" l="1"/>
  <c r="AJ83" i="1"/>
  <c r="AJ84" i="1" s="1"/>
  <c r="AJ117" i="1"/>
  <c r="AG372" i="1"/>
  <c r="AJ372" i="1" s="1"/>
  <c r="D370" i="1"/>
  <c r="AH541" i="1"/>
  <c r="AG546" i="1"/>
  <c r="AJ546" i="1" s="1"/>
  <c r="D546" i="1"/>
  <c r="AG547" i="1"/>
  <c r="AJ547" i="1" s="1"/>
  <c r="D547" i="1"/>
  <c r="AG548" i="1"/>
  <c r="AJ548" i="1" s="1"/>
  <c r="D548" i="1"/>
  <c r="D549" i="1"/>
  <c r="AG549" i="1"/>
  <c r="AJ549" i="1" s="1"/>
  <c r="D550" i="1"/>
  <c r="AG550" i="1"/>
  <c r="AJ550" i="1" s="1"/>
  <c r="AG551" i="1"/>
  <c r="AJ551" i="1" s="1"/>
  <c r="D551" i="1"/>
  <c r="AG552" i="1"/>
  <c r="AJ552" i="1" s="1"/>
  <c r="D552" i="1"/>
  <c r="AG554" i="1"/>
  <c r="AJ554" i="1" s="1"/>
  <c r="D554" i="1"/>
  <c r="AF84" i="1"/>
  <c r="AF83" i="1"/>
  <c r="AH83" i="1"/>
  <c r="AH84" i="1" s="1"/>
  <c r="A85" i="1"/>
  <c r="AG85" i="1"/>
  <c r="A86" i="1"/>
  <c r="D86" i="1"/>
  <c r="AG86" i="1"/>
  <c r="AI86" i="1" l="1"/>
  <c r="AI85" i="1"/>
  <c r="AJ85" i="1"/>
  <c r="AJ86" i="1" s="1"/>
  <c r="AH116" i="1"/>
  <c r="AH370" i="1"/>
  <c r="AF370" i="1"/>
  <c r="AH554" i="1"/>
  <c r="AF554" i="1"/>
  <c r="AF551" i="1"/>
  <c r="AF547" i="1"/>
  <c r="AF552" i="1"/>
  <c r="AF548" i="1"/>
  <c r="AF546" i="1"/>
  <c r="AF550" i="1"/>
  <c r="AH546" i="1"/>
  <c r="D555" i="1"/>
  <c r="AF549" i="1"/>
  <c r="D556" i="1"/>
  <c r="AG555" i="1"/>
  <c r="AJ555" i="1" s="1"/>
  <c r="AG556" i="1"/>
  <c r="AJ556" i="1" s="1"/>
  <c r="D557" i="1"/>
  <c r="AG557" i="1"/>
  <c r="AJ557" i="1" s="1"/>
  <c r="AG558" i="1"/>
  <c r="AJ558" i="1" s="1"/>
  <c r="D558" i="1"/>
  <c r="D559" i="1"/>
  <c r="AG559" i="1"/>
  <c r="AJ559" i="1" s="1"/>
  <c r="D561" i="1"/>
  <c r="AG561" i="1"/>
  <c r="AJ561" i="1" s="1"/>
  <c r="AG562" i="1"/>
  <c r="AJ562" i="1" s="1"/>
  <c r="D562" i="1"/>
  <c r="D564" i="1"/>
  <c r="AG564" i="1"/>
  <c r="AJ564" i="1" s="1"/>
  <c r="D85" i="1"/>
  <c r="A87" i="1"/>
  <c r="AG87" i="1"/>
  <c r="AF86" i="1"/>
  <c r="D87" i="1"/>
  <c r="A88" i="1"/>
  <c r="D88" i="1"/>
  <c r="AI88" i="1" l="1"/>
  <c r="AI87" i="1"/>
  <c r="AJ87" i="1"/>
  <c r="AJ120" i="1"/>
  <c r="AG447" i="1"/>
  <c r="AJ447" i="1" s="1"/>
  <c r="AG433" i="1"/>
  <c r="AJ433" i="1" s="1"/>
  <c r="D428" i="1"/>
  <c r="AH564" i="1"/>
  <c r="AH561" i="1"/>
  <c r="AH547" i="1"/>
  <c r="AF561" i="1"/>
  <c r="AF562" i="1"/>
  <c r="AF558" i="1"/>
  <c r="AG565" i="1"/>
  <c r="AJ565" i="1" s="1"/>
  <c r="AG566" i="1"/>
  <c r="AJ566" i="1" s="1"/>
  <c r="AF564" i="1"/>
  <c r="AH562" i="1"/>
  <c r="AH555" i="1"/>
  <c r="AH556" i="1" s="1"/>
  <c r="AF559" i="1"/>
  <c r="AF557" i="1"/>
  <c r="AF555" i="1"/>
  <c r="AF556" i="1"/>
  <c r="D565" i="1"/>
  <c r="D566" i="1"/>
  <c r="AG567" i="1"/>
  <c r="AJ567" i="1" s="1"/>
  <c r="D567" i="1"/>
  <c r="D568" i="1"/>
  <c r="AG568" i="1"/>
  <c r="AJ568" i="1" s="1"/>
  <c r="AG569" i="1"/>
  <c r="AJ569" i="1" s="1"/>
  <c r="D569" i="1"/>
  <c r="D570" i="1"/>
  <c r="AG570" i="1"/>
  <c r="AJ570" i="1" s="1"/>
  <c r="AG571" i="1"/>
  <c r="AJ571" i="1" s="1"/>
  <c r="D571" i="1"/>
  <c r="AG573" i="1"/>
  <c r="AJ573" i="1" s="1"/>
  <c r="D573" i="1"/>
  <c r="AG574" i="1"/>
  <c r="AJ574" i="1" s="1"/>
  <c r="D574" i="1"/>
  <c r="D575" i="1"/>
  <c r="AG575" i="1"/>
  <c r="AJ575" i="1" s="1"/>
  <c r="AG576" i="1"/>
  <c r="AJ576" i="1" s="1"/>
  <c r="D576" i="1"/>
  <c r="AG577" i="1"/>
  <c r="AJ577" i="1" s="1"/>
  <c r="D577" i="1"/>
  <c r="D578" i="1"/>
  <c r="AG578" i="1"/>
  <c r="AJ578" i="1" s="1"/>
  <c r="D579" i="1"/>
  <c r="AG579" i="1"/>
  <c r="AJ579" i="1" s="1"/>
  <c r="AG580" i="1"/>
  <c r="AJ580" i="1" s="1"/>
  <c r="D580" i="1"/>
  <c r="D581" i="1"/>
  <c r="AG581" i="1"/>
  <c r="AJ581" i="1" s="1"/>
  <c r="AG582" i="1"/>
  <c r="AJ582" i="1" s="1"/>
  <c r="D582" i="1"/>
  <c r="D583" i="1"/>
  <c r="AG583" i="1"/>
  <c r="AJ583" i="1" s="1"/>
  <c r="AG585" i="1"/>
  <c r="AJ585" i="1" s="1"/>
  <c r="D585" i="1"/>
  <c r="AG586" i="1"/>
  <c r="AJ586" i="1" s="1"/>
  <c r="D586" i="1"/>
  <c r="D587" i="1"/>
  <c r="AG587" i="1"/>
  <c r="AJ587" i="1" s="1"/>
  <c r="D588" i="1"/>
  <c r="AG588" i="1"/>
  <c r="AJ588" i="1" s="1"/>
  <c r="AG589" i="1"/>
  <c r="AJ589" i="1" s="1"/>
  <c r="D589" i="1"/>
  <c r="AG591" i="1"/>
  <c r="AJ591" i="1" s="1"/>
  <c r="D591" i="1"/>
  <c r="D592" i="1"/>
  <c r="AG592" i="1"/>
  <c r="AJ592" i="1" s="1"/>
  <c r="AG593" i="1"/>
  <c r="AJ593" i="1" s="1"/>
  <c r="D593" i="1"/>
  <c r="AG595" i="1"/>
  <c r="AJ595" i="1" s="1"/>
  <c r="D595" i="1"/>
  <c r="AG596" i="1"/>
  <c r="AJ596" i="1" s="1"/>
  <c r="D596" i="1"/>
  <c r="D597" i="1"/>
  <c r="AG597" i="1"/>
  <c r="AJ597" i="1" s="1"/>
  <c r="D599" i="1"/>
  <c r="AG599" i="1"/>
  <c r="AJ599" i="1" s="1"/>
  <c r="D600" i="1"/>
  <c r="AG600" i="1"/>
  <c r="AJ600" i="1" s="1"/>
  <c r="D602" i="1"/>
  <c r="AG602" i="1"/>
  <c r="AJ602" i="1" s="1"/>
  <c r="AG603" i="1"/>
  <c r="AJ603" i="1" s="1"/>
  <c r="D603" i="1"/>
  <c r="D605" i="1"/>
  <c r="AG605" i="1"/>
  <c r="AJ605" i="1" s="1"/>
  <c r="D607" i="1"/>
  <c r="AG607" i="1"/>
  <c r="AJ607" i="1" s="1"/>
  <c r="AG608" i="1"/>
  <c r="AJ608" i="1" s="1"/>
  <c r="D608" i="1"/>
  <c r="AG610" i="1"/>
  <c r="AJ610" i="1" s="1"/>
  <c r="D610" i="1"/>
  <c r="AG611" i="1"/>
  <c r="AJ611" i="1" s="1"/>
  <c r="D611" i="1"/>
  <c r="D612" i="1"/>
  <c r="AG612" i="1"/>
  <c r="AJ612" i="1" s="1"/>
  <c r="AG614" i="1"/>
  <c r="AJ614" i="1" s="1"/>
  <c r="D614" i="1"/>
  <c r="D616" i="1"/>
  <c r="AG616" i="1"/>
  <c r="AJ616" i="1" s="1"/>
  <c r="D618" i="1"/>
  <c r="AG618" i="1"/>
  <c r="AJ618" i="1" s="1"/>
  <c r="AG619" i="1"/>
  <c r="AJ619" i="1" s="1"/>
  <c r="D619" i="1"/>
  <c r="AG620" i="1"/>
  <c r="AJ620" i="1" s="1"/>
  <c r="D620" i="1"/>
  <c r="AG622" i="1"/>
  <c r="AJ622" i="1" s="1"/>
  <c r="D622" i="1"/>
  <c r="D624" i="1"/>
  <c r="AG624" i="1"/>
  <c r="AJ624" i="1" s="1"/>
  <c r="D626" i="1"/>
  <c r="AG626" i="1"/>
  <c r="AJ626" i="1" s="1"/>
  <c r="AG627" i="1"/>
  <c r="AJ627" i="1" s="1"/>
  <c r="D627" i="1"/>
  <c r="AG628" i="1"/>
  <c r="AJ628" i="1" s="1"/>
  <c r="D628" i="1"/>
  <c r="D630" i="1"/>
  <c r="AG630" i="1"/>
  <c r="AJ630" i="1" s="1"/>
  <c r="AG632" i="1"/>
  <c r="AJ632" i="1" s="1"/>
  <c r="D632" i="1"/>
  <c r="AG633" i="1"/>
  <c r="AJ633" i="1" s="1"/>
  <c r="D633" i="1"/>
  <c r="D634" i="1"/>
  <c r="AG634" i="1"/>
  <c r="AJ634" i="1" s="1"/>
  <c r="D635" i="1"/>
  <c r="AG635" i="1"/>
  <c r="AJ635" i="1" s="1"/>
  <c r="AG88" i="1"/>
  <c r="AF85" i="1"/>
  <c r="A89" i="1"/>
  <c r="A90" i="1"/>
  <c r="AF87" i="1"/>
  <c r="AF88" i="1"/>
  <c r="D89" i="1"/>
  <c r="AH85" i="1"/>
  <c r="AG89" i="1"/>
  <c r="AJ88" i="1" l="1"/>
  <c r="AI90" i="1"/>
  <c r="AI89" i="1"/>
  <c r="AJ89" i="1"/>
  <c r="AJ125" i="1"/>
  <c r="AH428" i="1"/>
  <c r="AF428" i="1"/>
  <c r="AH632" i="1"/>
  <c r="AH630" i="1"/>
  <c r="AH626" i="1"/>
  <c r="AH624" i="1"/>
  <c r="AH622" i="1"/>
  <c r="AH618" i="1"/>
  <c r="AH616" i="1"/>
  <c r="AH614" i="1"/>
  <c r="AH610" i="1"/>
  <c r="AH607" i="1"/>
  <c r="AH605" i="1"/>
  <c r="AH602" i="1"/>
  <c r="AH599" i="1"/>
  <c r="AH595" i="1"/>
  <c r="AH591" i="1"/>
  <c r="AH585" i="1"/>
  <c r="AH573" i="1"/>
  <c r="AG636" i="1"/>
  <c r="AJ636" i="1" s="1"/>
  <c r="AF633" i="1"/>
  <c r="AH627" i="1"/>
  <c r="AF622" i="1"/>
  <c r="AF618" i="1"/>
  <c r="AF611" i="1"/>
  <c r="AF607" i="1"/>
  <c r="AH600" i="1"/>
  <c r="AF592" i="1"/>
  <c r="AF589" i="1"/>
  <c r="AF587" i="1"/>
  <c r="AF583" i="1"/>
  <c r="AF576" i="1"/>
  <c r="AH574" i="1"/>
  <c r="AF568" i="1"/>
  <c r="AH557" i="1"/>
  <c r="AF634" i="1"/>
  <c r="AF632" i="1"/>
  <c r="AF627" i="1"/>
  <c r="AF620" i="1"/>
  <c r="AF616" i="1"/>
  <c r="AH611" i="1"/>
  <c r="AH608" i="1"/>
  <c r="AH603" i="1"/>
  <c r="AF600" i="1"/>
  <c r="AF595" i="1"/>
  <c r="AF586" i="1"/>
  <c r="AF579" i="1"/>
  <c r="AF574" i="1"/>
  <c r="AF566" i="1"/>
  <c r="AH548" i="1"/>
  <c r="AH549" i="1" s="1"/>
  <c r="AF630" i="1"/>
  <c r="AF626" i="1"/>
  <c r="AF619" i="1"/>
  <c r="AF614" i="1"/>
  <c r="AF608" i="1"/>
  <c r="AF603" i="1"/>
  <c r="AH596" i="1"/>
  <c r="AF591" i="1"/>
  <c r="AF588" i="1"/>
  <c r="AH586" i="1"/>
  <c r="AF580" i="1"/>
  <c r="AF575" i="1"/>
  <c r="AF569" i="1"/>
  <c r="AH565" i="1"/>
  <c r="AF635" i="1"/>
  <c r="AH633" i="1"/>
  <c r="AF628" i="1"/>
  <c r="AF624" i="1"/>
  <c r="AH619" i="1"/>
  <c r="AF612" i="1"/>
  <c r="AF610" i="1"/>
  <c r="AF605" i="1"/>
  <c r="AF602" i="1"/>
  <c r="AF599" i="1"/>
  <c r="AF596" i="1"/>
  <c r="AF593" i="1"/>
  <c r="AH587" i="1"/>
  <c r="AF585" i="1"/>
  <c r="AF581" i="1"/>
  <c r="AF578" i="1"/>
  <c r="AH575" i="1"/>
  <c r="AF573" i="1"/>
  <c r="AF570" i="1"/>
  <c r="AF567" i="1"/>
  <c r="AF565" i="1"/>
  <c r="AF597" i="1"/>
  <c r="AH592" i="1"/>
  <c r="AF582" i="1"/>
  <c r="AF577" i="1"/>
  <c r="AF571" i="1"/>
  <c r="D636" i="1"/>
  <c r="D637" i="1"/>
  <c r="AH86" i="1"/>
  <c r="AH87" i="1" s="1"/>
  <c r="AH88" i="1"/>
  <c r="AF89" i="1"/>
  <c r="A91" i="1"/>
  <c r="AG91" i="1"/>
  <c r="A92" i="1"/>
  <c r="D91" i="1"/>
  <c r="AI92" i="1" l="1"/>
  <c r="AH91" i="1"/>
  <c r="AH92" i="1" s="1"/>
  <c r="D472" i="1"/>
  <c r="AG637" i="1"/>
  <c r="AJ637" i="1" s="1"/>
  <c r="AH634" i="1"/>
  <c r="AH593" i="1"/>
  <c r="AH588" i="1"/>
  <c r="AH566" i="1"/>
  <c r="AH550" i="1"/>
  <c r="AH628" i="1"/>
  <c r="AF636" i="1"/>
  <c r="AF637" i="1"/>
  <c r="AH576" i="1"/>
  <c r="AH597" i="1"/>
  <c r="AH612" i="1"/>
  <c r="AH558" i="1"/>
  <c r="AH620" i="1"/>
  <c r="AG638" i="1"/>
  <c r="AJ638" i="1" s="1"/>
  <c r="A93" i="1"/>
  <c r="D93" i="1"/>
  <c r="AG93" i="1"/>
  <c r="AH89" i="1"/>
  <c r="A94" i="1"/>
  <c r="AF91" i="1"/>
  <c r="AI94" i="1" l="1"/>
  <c r="AH93" i="1"/>
  <c r="AH472" i="1"/>
  <c r="AF472" i="1"/>
  <c r="AH577" i="1"/>
  <c r="AH567" i="1"/>
  <c r="AH568" i="1" s="1"/>
  <c r="AH635" i="1"/>
  <c r="AH636" i="1" s="1"/>
  <c r="AH637" i="1"/>
  <c r="AH559" i="1"/>
  <c r="AH551" i="1"/>
  <c r="AH589" i="1"/>
  <c r="D638" i="1"/>
  <c r="D639" i="1"/>
  <c r="A95" i="1"/>
  <c r="A96" i="1"/>
  <c r="AF93" i="1"/>
  <c r="D95" i="1"/>
  <c r="AI96" i="1" l="1"/>
  <c r="AH95" i="1"/>
  <c r="AH552" i="1"/>
  <c r="AH569" i="1"/>
  <c r="AH570" i="1" s="1"/>
  <c r="AF638" i="1"/>
  <c r="AF639" i="1"/>
  <c r="AG639" i="1"/>
  <c r="AJ639" i="1" s="1"/>
  <c r="AH578" i="1"/>
  <c r="AH638" i="1"/>
  <c r="AG95" i="1"/>
  <c r="A97" i="1"/>
  <c r="A98" i="1"/>
  <c r="AF95" i="1"/>
  <c r="AG98" i="1"/>
  <c r="D97" i="1"/>
  <c r="D98" i="1"/>
  <c r="AG97" i="1"/>
  <c r="AJ98" i="1" l="1"/>
  <c r="AI98" i="1"/>
  <c r="AH97" i="1"/>
  <c r="D545" i="1"/>
  <c r="D532" i="1"/>
  <c r="D528" i="1"/>
  <c r="AH579" i="1"/>
  <c r="AH571" i="1"/>
  <c r="AH639" i="1"/>
  <c r="AH98" i="1"/>
  <c r="A99" i="1"/>
  <c r="A100" i="1"/>
  <c r="D100" i="1"/>
  <c r="AG100" i="1"/>
  <c r="A101" i="1"/>
  <c r="AF98" i="1"/>
  <c r="AF97" i="1"/>
  <c r="D99" i="1"/>
  <c r="AG99" i="1"/>
  <c r="AI100" i="1" l="1"/>
  <c r="AJ99" i="1"/>
  <c r="AJ100" i="1" s="1"/>
  <c r="AG641" i="1"/>
  <c r="AJ641" i="1" s="1"/>
  <c r="AF545" i="1"/>
  <c r="AH545" i="1"/>
  <c r="AH528" i="1"/>
  <c r="AF528" i="1"/>
  <c r="AH532" i="1"/>
  <c r="AF532" i="1"/>
  <c r="AH580" i="1"/>
  <c r="D641" i="1"/>
  <c r="AG642" i="1"/>
  <c r="AJ642" i="1" s="1"/>
  <c r="A102" i="1"/>
  <c r="D102" i="1"/>
  <c r="AF99" i="1"/>
  <c r="AH99" i="1"/>
  <c r="A103" i="1"/>
  <c r="AF100" i="1"/>
  <c r="AG102" i="1"/>
  <c r="A104" i="1"/>
  <c r="A105" i="1"/>
  <c r="A106" i="1" s="1"/>
  <c r="A107" i="1" s="1"/>
  <c r="D105" i="1"/>
  <c r="AG105" i="1"/>
  <c r="D106" i="1"/>
  <c r="D107" i="1"/>
  <c r="A108" i="1"/>
  <c r="A109" i="1" s="1"/>
  <c r="D108" i="1"/>
  <c r="A110" i="1"/>
  <c r="A111" i="1" s="1"/>
  <c r="D110" i="1"/>
  <c r="D111" i="1"/>
  <c r="A112" i="1"/>
  <c r="A113" i="1" s="1"/>
  <c r="A114" i="1" s="1"/>
  <c r="D112" i="1"/>
  <c r="AG113" i="1"/>
  <c r="AG114" i="1"/>
  <c r="A115" i="1"/>
  <c r="A116" i="1" s="1"/>
  <c r="D115" i="1"/>
  <c r="A117" i="1"/>
  <c r="A118" i="1" s="1"/>
  <c r="D117" i="1"/>
  <c r="AG118" i="1"/>
  <c r="A119" i="1"/>
  <c r="A120" i="1" s="1"/>
  <c r="D120" i="1"/>
  <c r="A121" i="1"/>
  <c r="A122" i="1" s="1"/>
  <c r="AG121" i="1"/>
  <c r="AG122" i="1"/>
  <c r="A123" i="1"/>
  <c r="A124" i="1" s="1"/>
  <c r="D123" i="1"/>
  <c r="A125" i="1"/>
  <c r="A126" i="1"/>
  <c r="A127" i="1" s="1"/>
  <c r="D126" i="1"/>
  <c r="D127" i="1"/>
  <c r="A128" i="1"/>
  <c r="A129" i="1" s="1"/>
  <c r="D128" i="1"/>
  <c r="D129" i="1"/>
  <c r="A130" i="1"/>
  <c r="A131" i="1" s="1"/>
  <c r="D130" i="1"/>
  <c r="AG131" i="1"/>
  <c r="A132" i="1"/>
  <c r="A133" i="1" s="1"/>
  <c r="A134" i="1" s="1"/>
  <c r="A135" i="1" s="1"/>
  <c r="D132" i="1"/>
  <c r="D133" i="1"/>
  <c r="AG134" i="1"/>
  <c r="D134" i="1"/>
  <c r="AG133" i="1"/>
  <c r="AG132" i="1"/>
  <c r="D131" i="1"/>
  <c r="AG130" i="1"/>
  <c r="AG129" i="1"/>
  <c r="AG128" i="1"/>
  <c r="AG127" i="1"/>
  <c r="AG126" i="1"/>
  <c r="D125" i="1"/>
  <c r="AG123" i="1"/>
  <c r="D122" i="1"/>
  <c r="D121" i="1"/>
  <c r="AG120" i="1"/>
  <c r="D118" i="1"/>
  <c r="AG117" i="1"/>
  <c r="AG115" i="1"/>
  <c r="D114" i="1"/>
  <c r="AG112" i="1"/>
  <c r="AG111" i="1"/>
  <c r="AG110" i="1"/>
  <c r="AG108" i="1"/>
  <c r="AG107" i="1"/>
  <c r="AG106" i="1"/>
  <c r="D104" i="1"/>
  <c r="AG104" i="1"/>
  <c r="D103" i="1"/>
  <c r="AG103" i="1"/>
  <c r="AI132" i="1" l="1"/>
  <c r="AI130" i="1"/>
  <c r="AI129" i="1"/>
  <c r="AI128" i="1"/>
  <c r="AI127" i="1"/>
  <c r="AJ126" i="1"/>
  <c r="AJ127" i="1" s="1"/>
  <c r="AJ128" i="1" s="1"/>
  <c r="AJ129" i="1" s="1"/>
  <c r="AJ130" i="1" s="1"/>
  <c r="AJ131" i="1" s="1"/>
  <c r="AJ132" i="1" s="1"/>
  <c r="AJ133" i="1" s="1"/>
  <c r="AJ134" i="1" s="1"/>
  <c r="AH125" i="1"/>
  <c r="AI124" i="1"/>
  <c r="AI122" i="1"/>
  <c r="AJ121" i="1"/>
  <c r="AJ122" i="1" s="1"/>
  <c r="AJ123" i="1" s="1"/>
  <c r="AI121" i="1"/>
  <c r="AH120" i="1"/>
  <c r="AI119" i="1"/>
  <c r="AJ118" i="1"/>
  <c r="AI118" i="1"/>
  <c r="AH117" i="1"/>
  <c r="AI116" i="1"/>
  <c r="AI115" i="1"/>
  <c r="AI114" i="1"/>
  <c r="AI112" i="1"/>
  <c r="AJ111" i="1"/>
  <c r="AJ112" i="1" s="1"/>
  <c r="AJ113" i="1" s="1"/>
  <c r="AJ114" i="1" s="1"/>
  <c r="AJ115" i="1" s="1"/>
  <c r="AI111" i="1"/>
  <c r="AH110" i="1"/>
  <c r="AI109" i="1"/>
  <c r="AI107" i="1"/>
  <c r="AI106" i="1"/>
  <c r="AI104" i="1"/>
  <c r="AJ103" i="1"/>
  <c r="AJ104" i="1" s="1"/>
  <c r="AJ105" i="1" s="1"/>
  <c r="AJ106" i="1" s="1"/>
  <c r="AJ107" i="1" s="1"/>
  <c r="AJ108" i="1" s="1"/>
  <c r="AH102" i="1"/>
  <c r="AI134" i="1"/>
  <c r="AH641" i="1"/>
  <c r="AH581" i="1"/>
  <c r="AF641" i="1"/>
  <c r="AG643" i="1"/>
  <c r="AJ643" i="1" s="1"/>
  <c r="D642" i="1"/>
  <c r="D643" i="1"/>
  <c r="AH100" i="1"/>
  <c r="AH126" i="1"/>
  <c r="AF115" i="1"/>
  <c r="AF106" i="1"/>
  <c r="AF127" i="1"/>
  <c r="AF118" i="1"/>
  <c r="D135" i="1"/>
  <c r="AF128" i="1"/>
  <c r="AF117" i="1"/>
  <c r="AF107" i="1"/>
  <c r="AF130" i="1"/>
  <c r="AG125" i="1"/>
  <c r="AF120" i="1"/>
  <c r="AH111" i="1"/>
  <c r="A136" i="1"/>
  <c r="AF108" i="1"/>
  <c r="AF133" i="1"/>
  <c r="AF125" i="1"/>
  <c r="AF112" i="1"/>
  <c r="AF134" i="1"/>
  <c r="AG136" i="1"/>
  <c r="AF110" i="1"/>
  <c r="AF132" i="1"/>
  <c r="AH118" i="1"/>
  <c r="AF111" i="1"/>
  <c r="AF131" i="1"/>
  <c r="AH121" i="1"/>
  <c r="AF102" i="1"/>
  <c r="AG135" i="1"/>
  <c r="AF121" i="1"/>
  <c r="D113" i="1"/>
  <c r="AF104" i="1"/>
  <c r="AF126" i="1"/>
  <c r="AF122" i="1"/>
  <c r="AF114" i="1"/>
  <c r="AH103" i="1"/>
  <c r="A137" i="1"/>
  <c r="AF103" i="1"/>
  <c r="AF129" i="1"/>
  <c r="AF123" i="1"/>
  <c r="AF105" i="1"/>
  <c r="AJ135" i="1" l="1"/>
  <c r="AJ136" i="1" s="1"/>
  <c r="AI136" i="1"/>
  <c r="AH582" i="1"/>
  <c r="AF642" i="1"/>
  <c r="AH642" i="1"/>
  <c r="AH643" i="1"/>
  <c r="AF643" i="1"/>
  <c r="AG644" i="1"/>
  <c r="AJ644" i="1" s="1"/>
  <c r="D136" i="1"/>
  <c r="AH122" i="1"/>
  <c r="AF113" i="1"/>
  <c r="AH127" i="1"/>
  <c r="AH104" i="1"/>
  <c r="AF135" i="1"/>
  <c r="AH112" i="1"/>
  <c r="AH113" i="1"/>
  <c r="A138" i="1"/>
  <c r="AG138" i="1" s="1"/>
  <c r="AJ138" i="1" l="1"/>
  <c r="D644" i="1"/>
  <c r="AH583" i="1"/>
  <c r="AH128" i="1"/>
  <c r="D138" i="1"/>
  <c r="A139" i="1"/>
  <c r="AF136" i="1"/>
  <c r="AH114" i="1"/>
  <c r="AH105" i="1"/>
  <c r="AH123" i="1"/>
  <c r="AH138" i="1" l="1"/>
  <c r="AI139" i="1"/>
  <c r="AG645" i="1"/>
  <c r="AJ645" i="1" s="1"/>
  <c r="AF644" i="1"/>
  <c r="AH644" i="1"/>
  <c r="D645" i="1"/>
  <c r="AH129" i="1"/>
  <c r="AH130" i="1" s="1"/>
  <c r="AH115" i="1"/>
  <c r="AH131" i="1"/>
  <c r="A140" i="1"/>
  <c r="D140" i="1"/>
  <c r="AH106" i="1"/>
  <c r="AF138" i="1"/>
  <c r="A141" i="1"/>
  <c r="AG140" i="1"/>
  <c r="AH140" i="1" l="1"/>
  <c r="AJ140" i="1"/>
  <c r="AI141" i="1"/>
  <c r="AH645" i="1"/>
  <c r="AG647" i="1"/>
  <c r="AJ647" i="1" s="1"/>
  <c r="AF645" i="1"/>
  <c r="AG141" i="1"/>
  <c r="D141" i="1"/>
  <c r="AH107" i="1"/>
  <c r="AH132" i="1"/>
  <c r="AF140" i="1"/>
  <c r="A142" i="1"/>
  <c r="D142" i="1"/>
  <c r="A143" i="1"/>
  <c r="D143" i="1"/>
  <c r="AG143" i="1"/>
  <c r="AJ141" i="1" l="1"/>
  <c r="AI143" i="1"/>
  <c r="D647" i="1"/>
  <c r="AG142" i="1"/>
  <c r="AH133" i="1"/>
  <c r="AF142" i="1"/>
  <c r="AF141" i="1"/>
  <c r="A144" i="1"/>
  <c r="A145" i="1" s="1"/>
  <c r="AH141" i="1"/>
  <c r="AH142" i="1" s="1"/>
  <c r="AF143" i="1"/>
  <c r="AH108" i="1"/>
  <c r="D145" i="1"/>
  <c r="AJ142" i="1" l="1"/>
  <c r="AJ143" i="1" s="1"/>
  <c r="AH145" i="1"/>
  <c r="AJ145" i="1"/>
  <c r="AG648" i="1"/>
  <c r="AJ648" i="1" s="1"/>
  <c r="AH647" i="1"/>
  <c r="D648" i="1"/>
  <c r="AF647" i="1"/>
  <c r="D649" i="1"/>
  <c r="AH143" i="1"/>
  <c r="AG145" i="1"/>
  <c r="A146" i="1"/>
  <c r="A147" i="1"/>
  <c r="AH134" i="1"/>
  <c r="AF145" i="1"/>
  <c r="AG146" i="1"/>
  <c r="AJ148" i="1" l="1"/>
  <c r="AJ146" i="1"/>
  <c r="AI147" i="1"/>
  <c r="AI146" i="1"/>
  <c r="AH648" i="1"/>
  <c r="D650" i="1"/>
  <c r="AF648" i="1"/>
  <c r="AG649" i="1"/>
  <c r="AJ649" i="1" s="1"/>
  <c r="AF649" i="1"/>
  <c r="AH135" i="1"/>
  <c r="D146" i="1"/>
  <c r="A148" i="1"/>
  <c r="D148" i="1"/>
  <c r="A149" i="1"/>
  <c r="AG148" i="1"/>
  <c r="D149" i="1"/>
  <c r="AG149" i="1"/>
  <c r="A150" i="1"/>
  <c r="D150" i="1"/>
  <c r="AG150" i="1"/>
  <c r="A151" i="1"/>
  <c r="D151" i="1"/>
  <c r="AG151" i="1"/>
  <c r="AJ149" i="1" l="1"/>
  <c r="AJ150" i="1" s="1"/>
  <c r="AJ151" i="1" s="1"/>
  <c r="AH148" i="1"/>
  <c r="AI150" i="1"/>
  <c r="AI151" i="1"/>
  <c r="AG650" i="1"/>
  <c r="AJ650" i="1" s="1"/>
  <c r="AH649" i="1"/>
  <c r="AH650" i="1" s="1"/>
  <c r="AF650" i="1"/>
  <c r="AH146" i="1"/>
  <c r="AH136" i="1"/>
  <c r="AF150" i="1"/>
  <c r="AF149" i="1"/>
  <c r="AF148" i="1"/>
  <c r="AF146" i="1"/>
  <c r="A152" i="1"/>
  <c r="AG152" i="1"/>
  <c r="AH149" i="1"/>
  <c r="AH150" i="1" s="1"/>
  <c r="AF151" i="1"/>
  <c r="D152" i="1"/>
  <c r="A153" i="1"/>
  <c r="AG153" i="1" s="1"/>
  <c r="AI152" i="1" l="1"/>
  <c r="AJ152" i="1"/>
  <c r="AJ153" i="1" s="1"/>
  <c r="AI153" i="1"/>
  <c r="D651" i="1"/>
  <c r="D652" i="1"/>
  <c r="AG652" i="1"/>
  <c r="AJ652" i="1" s="1"/>
  <c r="AG651" i="1"/>
  <c r="AJ651" i="1" s="1"/>
  <c r="A154" i="1"/>
  <c r="D153" i="1"/>
  <c r="AH151" i="1"/>
  <c r="AF152" i="1"/>
  <c r="AG154" i="1"/>
  <c r="AJ154" i="1" l="1"/>
  <c r="AI154" i="1"/>
  <c r="AH651" i="1"/>
  <c r="AH652" i="1"/>
  <c r="AF652" i="1"/>
  <c r="AF651" i="1"/>
  <c r="D154" i="1"/>
  <c r="AF153" i="1"/>
  <c r="A155" i="1"/>
  <c r="AG155" i="1"/>
  <c r="AH152" i="1"/>
  <c r="A156" i="1"/>
  <c r="D155" i="1"/>
  <c r="D156" i="1"/>
  <c r="AJ158" i="1" l="1"/>
  <c r="AJ155" i="1"/>
  <c r="AI155" i="1"/>
  <c r="AI156" i="1"/>
  <c r="D654" i="1"/>
  <c r="AG654" i="1"/>
  <c r="AJ654" i="1" s="1"/>
  <c r="D655" i="1"/>
  <c r="AG156" i="1"/>
  <c r="A157" i="1"/>
  <c r="AF155" i="1"/>
  <c r="AH153" i="1"/>
  <c r="AF154" i="1"/>
  <c r="AF156" i="1"/>
  <c r="AJ156" i="1" l="1"/>
  <c r="AI157" i="1"/>
  <c r="AH654" i="1"/>
  <c r="AG655" i="1"/>
  <c r="AJ655" i="1" s="1"/>
  <c r="AF654" i="1"/>
  <c r="AF655" i="1"/>
  <c r="AH655" i="1"/>
  <c r="A158" i="1"/>
  <c r="AG158" i="1"/>
  <c r="D158" i="1"/>
  <c r="AH154" i="1"/>
  <c r="A159" i="1"/>
  <c r="AH155" i="1"/>
  <c r="AI159" i="1" l="1"/>
  <c r="AH158" i="1"/>
  <c r="AJ160" i="1"/>
  <c r="D656" i="1"/>
  <c r="AG656" i="1"/>
  <c r="AJ656" i="1" s="1"/>
  <c r="D657" i="1"/>
  <c r="AG657" i="1"/>
  <c r="AJ657" i="1" s="1"/>
  <c r="AH156" i="1"/>
  <c r="A160" i="1"/>
  <c r="AF158" i="1"/>
  <c r="AG160" i="1"/>
  <c r="D160" i="1"/>
  <c r="AH160" i="1" l="1"/>
  <c r="AH161" i="1" s="1"/>
  <c r="AJ162" i="1"/>
  <c r="AF656" i="1"/>
  <c r="AF657" i="1"/>
  <c r="AH656" i="1"/>
  <c r="AH657" i="1" s="1"/>
  <c r="D658" i="1"/>
  <c r="AF160" i="1"/>
  <c r="A161" i="1"/>
  <c r="A162" i="1" s="1"/>
  <c r="AG162" i="1"/>
  <c r="A163" i="1"/>
  <c r="D163" i="1"/>
  <c r="D162" i="1"/>
  <c r="AG163" i="1"/>
  <c r="A164" i="1"/>
  <c r="AH162" i="1" l="1"/>
  <c r="AI161" i="1"/>
  <c r="AJ163" i="1"/>
  <c r="AI164" i="1"/>
  <c r="AF658" i="1"/>
  <c r="AG658" i="1"/>
  <c r="AJ658" i="1" s="1"/>
  <c r="D659" i="1"/>
  <c r="AH658" i="1"/>
  <c r="AG659" i="1"/>
  <c r="AJ659" i="1" s="1"/>
  <c r="A165" i="1"/>
  <c r="AH163" i="1"/>
  <c r="D165" i="1"/>
  <c r="A166" i="1"/>
  <c r="AF163" i="1"/>
  <c r="AG165" i="1"/>
  <c r="AF162" i="1"/>
  <c r="AG166" i="1"/>
  <c r="AJ165" i="1" l="1"/>
  <c r="AJ166" i="1" s="1"/>
  <c r="AH165" i="1"/>
  <c r="AI166" i="1"/>
  <c r="D660" i="1"/>
  <c r="AF659" i="1"/>
  <c r="AG660" i="1"/>
  <c r="AJ660" i="1" s="1"/>
  <c r="AH659" i="1"/>
  <c r="D166" i="1"/>
  <c r="AF165" i="1"/>
  <c r="A167" i="1"/>
  <c r="A168" i="1"/>
  <c r="D168" i="1"/>
  <c r="D167" i="1"/>
  <c r="AG168" i="1"/>
  <c r="AG167" i="1"/>
  <c r="AJ167" i="1" l="1"/>
  <c r="AJ168" i="1" s="1"/>
  <c r="AI168" i="1"/>
  <c r="AF660" i="1"/>
  <c r="D661" i="1"/>
  <c r="AH660" i="1"/>
  <c r="AH166" i="1"/>
  <c r="A169" i="1"/>
  <c r="AF168" i="1"/>
  <c r="A170" i="1"/>
  <c r="D169" i="1"/>
  <c r="AF166" i="1"/>
  <c r="AH167" i="1"/>
  <c r="AG169" i="1"/>
  <c r="AF167" i="1"/>
  <c r="AJ169" i="1" l="1"/>
  <c r="AI170" i="1"/>
  <c r="AG661" i="1"/>
  <c r="AJ661" i="1" s="1"/>
  <c r="AH661" i="1"/>
  <c r="AF661" i="1"/>
  <c r="D662" i="1"/>
  <c r="AH168" i="1"/>
  <c r="AH169" i="1"/>
  <c r="AF169" i="1"/>
  <c r="A171" i="1"/>
  <c r="AG171" i="1"/>
  <c r="AJ171" i="1" l="1"/>
  <c r="AG662" i="1"/>
  <c r="AJ662" i="1" s="1"/>
  <c r="AF662" i="1"/>
  <c r="AH662" i="1"/>
  <c r="D663" i="1"/>
  <c r="D171" i="1"/>
  <c r="A172" i="1"/>
  <c r="D172" i="1"/>
  <c r="AG172" i="1"/>
  <c r="A173" i="1"/>
  <c r="AH171" i="1" l="1"/>
  <c r="AJ172" i="1"/>
  <c r="AI173" i="1"/>
  <c r="AI172" i="1"/>
  <c r="AG663" i="1"/>
  <c r="AJ663" i="1" s="1"/>
  <c r="AF663" i="1"/>
  <c r="AH663" i="1"/>
  <c r="AF172" i="1"/>
  <c r="AF171" i="1"/>
  <c r="A174" i="1"/>
  <c r="AH172" i="1"/>
  <c r="AG174" i="1"/>
  <c r="D174" i="1"/>
  <c r="AH174" i="1" l="1"/>
  <c r="AJ174" i="1"/>
  <c r="AH173" i="1"/>
  <c r="D664" i="1"/>
  <c r="AG664" i="1"/>
  <c r="AJ664" i="1" s="1"/>
  <c r="AF174" i="1"/>
  <c r="A175" i="1"/>
  <c r="A176" i="1"/>
  <c r="AG176" i="1" s="1"/>
  <c r="D176" i="1"/>
  <c r="AH176" i="1" l="1"/>
  <c r="AJ176" i="1"/>
  <c r="AI175" i="1"/>
  <c r="AH664" i="1"/>
  <c r="AF664" i="1"/>
  <c r="D666" i="1"/>
  <c r="A177" i="1"/>
  <c r="AG177" i="1"/>
  <c r="A178" i="1"/>
  <c r="D178" i="1"/>
  <c r="AF176" i="1"/>
  <c r="D177" i="1"/>
  <c r="AG178" i="1"/>
  <c r="A179" i="1"/>
  <c r="AG179" i="1"/>
  <c r="A180" i="1"/>
  <c r="D179" i="1"/>
  <c r="AG180" i="1"/>
  <c r="D180" i="1"/>
  <c r="AI177" i="1" l="1"/>
  <c r="AJ177" i="1"/>
  <c r="AJ178" i="1" s="1"/>
  <c r="AJ179" i="1" s="1"/>
  <c r="AJ180" i="1" s="1"/>
  <c r="AI180" i="1"/>
  <c r="AI179" i="1"/>
  <c r="AH666" i="1"/>
  <c r="AG666" i="1"/>
  <c r="AJ666" i="1" s="1"/>
  <c r="AF666" i="1"/>
  <c r="A181" i="1"/>
  <c r="AF180" i="1"/>
  <c r="AH177" i="1"/>
  <c r="D181" i="1"/>
  <c r="AF177" i="1"/>
  <c r="AF178" i="1"/>
  <c r="A182" i="1"/>
  <c r="AF179" i="1"/>
  <c r="AG181" i="1"/>
  <c r="A183" i="1"/>
  <c r="D183" i="1"/>
  <c r="AG183" i="1"/>
  <c r="AG182" i="1"/>
  <c r="D182" i="1"/>
  <c r="AI181" i="1" l="1"/>
  <c r="AJ181" i="1"/>
  <c r="AJ182" i="1" s="1"/>
  <c r="AJ183" i="1" s="1"/>
  <c r="AI182" i="1"/>
  <c r="AI183" i="1"/>
  <c r="D667" i="1"/>
  <c r="AG667" i="1"/>
  <c r="AJ667" i="1" s="1"/>
  <c r="AG668" i="1"/>
  <c r="AJ668" i="1" s="1"/>
  <c r="AF183" i="1"/>
  <c r="AF181" i="1"/>
  <c r="AH178" i="1"/>
  <c r="A184" i="1"/>
  <c r="A185" i="1"/>
  <c r="AF182" i="1"/>
  <c r="D185" i="1"/>
  <c r="AG184" i="1"/>
  <c r="AJ184" i="1" l="1"/>
  <c r="AI184" i="1"/>
  <c r="AI185" i="1"/>
  <c r="D668" i="1"/>
  <c r="AF668" i="1" s="1"/>
  <c r="AF667" i="1"/>
  <c r="AH667" i="1"/>
  <c r="D669" i="1"/>
  <c r="AG185" i="1"/>
  <c r="AH179" i="1"/>
  <c r="D184" i="1"/>
  <c r="AF185" i="1"/>
  <c r="A186" i="1"/>
  <c r="D186" i="1"/>
  <c r="AJ185" i="1" l="1"/>
  <c r="AH668" i="1"/>
  <c r="AI186" i="1"/>
  <c r="AG669" i="1"/>
  <c r="AJ669" i="1" s="1"/>
  <c r="AH669" i="1"/>
  <c r="AF669" i="1"/>
  <c r="D670" i="1"/>
  <c r="AG670" i="1"/>
  <c r="AJ670" i="1" s="1"/>
  <c r="AG186" i="1"/>
  <c r="AH180" i="1"/>
  <c r="AH181" i="1" s="1"/>
  <c r="AH182" i="1"/>
  <c r="AF186" i="1"/>
  <c r="AF184" i="1"/>
  <c r="A187" i="1"/>
  <c r="D187" i="1"/>
  <c r="AJ186" i="1" l="1"/>
  <c r="AI187" i="1"/>
  <c r="AG671" i="1"/>
  <c r="AJ671" i="1" s="1"/>
  <c r="AH670" i="1"/>
  <c r="AF670" i="1"/>
  <c r="D671" i="1"/>
  <c r="AG187" i="1"/>
  <c r="AH183" i="1"/>
  <c r="AH184" i="1" s="1"/>
  <c r="AH185" i="1" s="1"/>
  <c r="AF187" i="1"/>
  <c r="A188" i="1"/>
  <c r="AJ187" i="1" l="1"/>
  <c r="AI188" i="1"/>
  <c r="AF671" i="1"/>
  <c r="AH671" i="1"/>
  <c r="D672" i="1"/>
  <c r="A189" i="1"/>
  <c r="D189" i="1"/>
  <c r="A190" i="1"/>
  <c r="AH186" i="1"/>
  <c r="AG189" i="1"/>
  <c r="AH189" i="1" l="1"/>
  <c r="AJ189" i="1"/>
  <c r="AI190" i="1"/>
  <c r="AG672" i="1"/>
  <c r="AJ672" i="1" s="1"/>
  <c r="AF672" i="1"/>
  <c r="AH672" i="1"/>
  <c r="AH187" i="1"/>
  <c r="A191" i="1"/>
  <c r="AF189" i="1"/>
  <c r="AG191" i="1"/>
  <c r="A192" i="1"/>
  <c r="D191" i="1"/>
  <c r="D192" i="1"/>
  <c r="AG192" i="1"/>
  <c r="AJ191" i="1" l="1"/>
  <c r="AJ192" i="1" s="1"/>
  <c r="AH191" i="1"/>
  <c r="AI192" i="1"/>
  <c r="D673" i="1"/>
  <c r="AG673" i="1"/>
  <c r="AJ673" i="1" s="1"/>
  <c r="D674" i="1"/>
  <c r="AG674" i="1"/>
  <c r="AJ674" i="1" s="1"/>
  <c r="AH192" i="1"/>
  <c r="AF191" i="1"/>
  <c r="A193" i="1"/>
  <c r="A194" i="1"/>
  <c r="A195" i="1"/>
  <c r="AF192" i="1"/>
  <c r="D194" i="1"/>
  <c r="AG193" i="1"/>
  <c r="D193" i="1"/>
  <c r="D195" i="1"/>
  <c r="AG194" i="1"/>
  <c r="AI193" i="1" l="1"/>
  <c r="AJ193" i="1"/>
  <c r="AJ194" i="1" s="1"/>
  <c r="AI194" i="1"/>
  <c r="AI195" i="1"/>
  <c r="AF673" i="1"/>
  <c r="AF674" i="1"/>
  <c r="D675" i="1"/>
  <c r="AH673" i="1"/>
  <c r="AH674" i="1"/>
  <c r="AG675" i="1"/>
  <c r="AJ675" i="1" s="1"/>
  <c r="AG195" i="1"/>
  <c r="AF195" i="1"/>
  <c r="AF194" i="1"/>
  <c r="AF193" i="1"/>
  <c r="AH193" i="1"/>
  <c r="A196" i="1"/>
  <c r="AJ195" i="1" l="1"/>
  <c r="AJ197" i="1"/>
  <c r="AI196" i="1"/>
  <c r="AH675" i="1"/>
  <c r="AF675" i="1"/>
  <c r="A197" i="1"/>
  <c r="AH194" i="1"/>
  <c r="A198" i="1"/>
  <c r="D197" i="1"/>
  <c r="AG197" i="1"/>
  <c r="D198" i="1"/>
  <c r="AG198" i="1"/>
  <c r="AH197" i="1" l="1"/>
  <c r="AJ198" i="1"/>
  <c r="AI198" i="1"/>
  <c r="D677" i="1"/>
  <c r="D678" i="1"/>
  <c r="AG677" i="1"/>
  <c r="AJ677" i="1" s="1"/>
  <c r="AG678" i="1"/>
  <c r="AJ678" i="1" s="1"/>
  <c r="AF197" i="1"/>
  <c r="AH195" i="1"/>
  <c r="AF198" i="1"/>
  <c r="AH198" i="1"/>
  <c r="A199" i="1"/>
  <c r="D199" i="1"/>
  <c r="AH677" i="1" l="1"/>
  <c r="AF678" i="1"/>
  <c r="D679" i="1"/>
  <c r="AF677" i="1"/>
  <c r="AH678" i="1"/>
  <c r="AG199" i="1"/>
  <c r="A200" i="1"/>
  <c r="AF199" i="1"/>
  <c r="AG200" i="1"/>
  <c r="AH199" i="1"/>
  <c r="D200" i="1"/>
  <c r="AJ199" i="1" l="1"/>
  <c r="AJ200" i="1"/>
  <c r="AI200" i="1"/>
  <c r="AG679" i="1"/>
  <c r="AJ679" i="1" s="1"/>
  <c r="AF679" i="1"/>
  <c r="AH679" i="1"/>
  <c r="AH200" i="1"/>
  <c r="A201" i="1"/>
  <c r="D201" i="1"/>
  <c r="A202" i="1"/>
  <c r="AF200" i="1"/>
  <c r="AG201" i="1"/>
  <c r="AJ201" i="1" l="1"/>
  <c r="AI201" i="1"/>
  <c r="AI202" i="1"/>
  <c r="AG680" i="1"/>
  <c r="AJ680" i="1" s="1"/>
  <c r="D681" i="1"/>
  <c r="D680" i="1"/>
  <c r="AF201" i="1"/>
  <c r="A203" i="1"/>
  <c r="AH201" i="1"/>
  <c r="D203" i="1"/>
  <c r="AG203" i="1"/>
  <c r="AJ203" i="1" l="1"/>
  <c r="AH202" i="1"/>
  <c r="AH203" i="1" s="1"/>
  <c r="AG681" i="1"/>
  <c r="AJ681" i="1" s="1"/>
  <c r="AH680" i="1"/>
  <c r="AH681" i="1" s="1"/>
  <c r="AF680" i="1"/>
  <c r="AF681" i="1"/>
  <c r="AF203" i="1"/>
  <c r="A204" i="1"/>
  <c r="A205" i="1"/>
  <c r="AG204" i="1"/>
  <c r="D204" i="1"/>
  <c r="AJ204" i="1" l="1"/>
  <c r="AI204" i="1"/>
  <c r="AI205" i="1"/>
  <c r="D683" i="1"/>
  <c r="AG683" i="1"/>
  <c r="AJ683" i="1" s="1"/>
  <c r="D684" i="1"/>
  <c r="AH204" i="1"/>
  <c r="A206" i="1"/>
  <c r="AF204" i="1"/>
  <c r="AG206" i="1"/>
  <c r="D206" i="1"/>
  <c r="AH206" i="1" l="1"/>
  <c r="AJ206" i="1"/>
  <c r="AH683" i="1"/>
  <c r="AG684" i="1"/>
  <c r="AJ684" i="1" s="1"/>
  <c r="AF683" i="1"/>
  <c r="AH684" i="1"/>
  <c r="AF684" i="1"/>
  <c r="D685" i="1"/>
  <c r="AF206" i="1"/>
  <c r="A207" i="1"/>
  <c r="A208" i="1"/>
  <c r="AG208" i="1"/>
  <c r="D208" i="1"/>
  <c r="AH208" i="1" l="1"/>
  <c r="AJ208" i="1"/>
  <c r="AI207" i="1"/>
  <c r="AG685" i="1"/>
  <c r="AJ685" i="1" s="1"/>
  <c r="AF685" i="1"/>
  <c r="AH685" i="1"/>
  <c r="D686" i="1"/>
  <c r="AF208" i="1"/>
  <c r="A209" i="1"/>
  <c r="A210" i="1"/>
  <c r="D210" i="1"/>
  <c r="D209" i="1"/>
  <c r="AG209" i="1"/>
  <c r="AG210" i="1"/>
  <c r="AJ209" i="1" l="1"/>
  <c r="AJ210" i="1" s="1"/>
  <c r="AI209" i="1"/>
  <c r="AG686" i="1"/>
  <c r="AJ686" i="1" s="1"/>
  <c r="AF686" i="1"/>
  <c r="AH686" i="1"/>
  <c r="D687" i="1"/>
  <c r="AF209" i="1"/>
  <c r="AF210" i="1"/>
  <c r="AH209" i="1"/>
  <c r="A211" i="1"/>
  <c r="A212" i="1" s="1"/>
  <c r="AG212" i="1"/>
  <c r="D212" i="1"/>
  <c r="AJ212" i="1" l="1"/>
  <c r="AH212" i="1"/>
  <c r="AI211" i="1"/>
  <c r="AG687" i="1"/>
  <c r="AJ687" i="1" s="1"/>
  <c r="AH687" i="1"/>
  <c r="AF687" i="1"/>
  <c r="D688" i="1"/>
  <c r="AH210" i="1"/>
  <c r="A213" i="1"/>
  <c r="AF212" i="1"/>
  <c r="AI213" i="1" l="1"/>
  <c r="AG688" i="1"/>
  <c r="AJ688" i="1" s="1"/>
  <c r="AH688" i="1"/>
  <c r="AF688" i="1"/>
  <c r="D689" i="1"/>
  <c r="A214" i="1"/>
  <c r="AG214" i="1"/>
  <c r="D214" i="1"/>
  <c r="AH214" i="1" l="1"/>
  <c r="AJ214" i="1"/>
  <c r="AG689" i="1"/>
  <c r="AJ689" i="1" s="1"/>
  <c r="AF689" i="1"/>
  <c r="AH689" i="1"/>
  <c r="A215" i="1"/>
  <c r="AG215" i="1" s="1"/>
  <c r="AF214" i="1"/>
  <c r="D215" i="1"/>
  <c r="AJ215" i="1" l="1"/>
  <c r="AI215" i="1"/>
  <c r="D691" i="1"/>
  <c r="AG691" i="1"/>
  <c r="AJ691" i="1" s="1"/>
  <c r="D692" i="1"/>
  <c r="AF215" i="1"/>
  <c r="AH215" i="1"/>
  <c r="A216" i="1"/>
  <c r="D216" i="1"/>
  <c r="AG216" i="1"/>
  <c r="AJ216" i="1" l="1"/>
  <c r="AI216" i="1"/>
  <c r="AH691" i="1"/>
  <c r="AG692" i="1"/>
  <c r="AJ692" i="1" s="1"/>
  <c r="AH692" i="1"/>
  <c r="AF692" i="1"/>
  <c r="AF691" i="1"/>
  <c r="AG693" i="1"/>
  <c r="AJ693" i="1" s="1"/>
  <c r="D693" i="1"/>
  <c r="AH216" i="1"/>
  <c r="AF216" i="1"/>
  <c r="A217" i="1"/>
  <c r="AG217" i="1"/>
  <c r="A218" i="1"/>
  <c r="D217" i="1"/>
  <c r="D218" i="1"/>
  <c r="AG218" i="1"/>
  <c r="AJ217" i="1" l="1"/>
  <c r="AJ218" i="1" s="1"/>
  <c r="AI218" i="1"/>
  <c r="AI217" i="1"/>
  <c r="AH693" i="1"/>
  <c r="AF693" i="1"/>
  <c r="AG694" i="1"/>
  <c r="AJ694" i="1" s="1"/>
  <c r="AF218" i="1"/>
  <c r="AH217" i="1"/>
  <c r="AF217" i="1"/>
  <c r="A219" i="1"/>
  <c r="AI219" i="1" l="1"/>
  <c r="D694" i="1"/>
  <c r="D695" i="1"/>
  <c r="A220" i="1"/>
  <c r="AG220" i="1"/>
  <c r="AH218" i="1"/>
  <c r="D220" i="1"/>
  <c r="AH220" i="1" l="1"/>
  <c r="AH221" i="1" s="1"/>
  <c r="AJ220" i="1"/>
  <c r="AG695" i="1"/>
  <c r="AJ695" i="1" s="1"/>
  <c r="AH694" i="1"/>
  <c r="AF695" i="1"/>
  <c r="AF694" i="1"/>
  <c r="AH695" i="1"/>
  <c r="AF220" i="1"/>
  <c r="A221" i="1"/>
  <c r="D697" i="1" l="1"/>
  <c r="AG697" i="1"/>
  <c r="AJ697" i="1" s="1"/>
  <c r="D698" i="1"/>
  <c r="A222" i="1"/>
  <c r="AG222" i="1"/>
  <c r="A223" i="1"/>
  <c r="D222" i="1"/>
  <c r="D223" i="1"/>
  <c r="AG223" i="1"/>
  <c r="AJ222" i="1" l="1"/>
  <c r="AJ223" i="1" s="1"/>
  <c r="AH222" i="1"/>
  <c r="AI223" i="1"/>
  <c r="AH697" i="1"/>
  <c r="AG698" i="1"/>
  <c r="AJ698" i="1" s="1"/>
  <c r="AF697" i="1"/>
  <c r="AH698" i="1"/>
  <c r="AF698" i="1"/>
  <c r="D699" i="1"/>
  <c r="AF222" i="1"/>
  <c r="A224" i="1"/>
  <c r="AG224" i="1"/>
  <c r="AH223" i="1"/>
  <c r="AF223" i="1"/>
  <c r="D224" i="1"/>
  <c r="A225" i="1"/>
  <c r="AG225" i="1" s="1"/>
  <c r="D225" i="1"/>
  <c r="AJ224" i="1" l="1"/>
  <c r="AJ225" i="1" s="1"/>
  <c r="AI225" i="1"/>
  <c r="AG699" i="1"/>
  <c r="AJ699" i="1" s="1"/>
  <c r="AF699" i="1"/>
  <c r="AH699" i="1"/>
  <c r="D700" i="1"/>
  <c r="AF225" i="1"/>
  <c r="AF224" i="1"/>
  <c r="AH224" i="1"/>
  <c r="A226" i="1"/>
  <c r="D226" i="1"/>
  <c r="AG700" i="1" l="1"/>
  <c r="AJ700" i="1" s="1"/>
  <c r="AH700" i="1"/>
  <c r="AF700" i="1"/>
  <c r="AG701" i="1"/>
  <c r="AJ701" i="1" s="1"/>
  <c r="D701" i="1"/>
  <c r="AG226" i="1"/>
  <c r="A227" i="1"/>
  <c r="AG227" i="1"/>
  <c r="AH225" i="1"/>
  <c r="AH226" i="1" s="1"/>
  <c r="AF226" i="1"/>
  <c r="AJ226" i="1" l="1"/>
  <c r="AJ227" i="1"/>
  <c r="AI227" i="1"/>
  <c r="AH701" i="1"/>
  <c r="AF701" i="1"/>
  <c r="D702" i="1"/>
  <c r="D227" i="1"/>
  <c r="A228" i="1"/>
  <c r="AG228" i="1"/>
  <c r="A229" i="1"/>
  <c r="D228" i="1"/>
  <c r="D229" i="1"/>
  <c r="AG229" i="1"/>
  <c r="AJ228" i="1" l="1"/>
  <c r="AJ229" i="1" s="1"/>
  <c r="AI229" i="1"/>
  <c r="AI228" i="1"/>
  <c r="AG702" i="1"/>
  <c r="AJ702" i="1" s="1"/>
  <c r="AF702" i="1"/>
  <c r="AH702" i="1"/>
  <c r="AH227" i="1"/>
  <c r="AF229" i="1"/>
  <c r="AH228" i="1"/>
  <c r="AF227" i="1"/>
  <c r="AF228" i="1"/>
  <c r="A230" i="1"/>
  <c r="AG230" i="1"/>
  <c r="A231" i="1"/>
  <c r="D230" i="1"/>
  <c r="D231" i="1"/>
  <c r="AG231" i="1"/>
  <c r="A232" i="1"/>
  <c r="AJ230" i="1" l="1"/>
  <c r="AJ231" i="1" s="1"/>
  <c r="AI232" i="1"/>
  <c r="AI231" i="1"/>
  <c r="AI230" i="1"/>
  <c r="D704" i="1"/>
  <c r="AG704" i="1"/>
  <c r="AJ704" i="1" s="1"/>
  <c r="AF230" i="1"/>
  <c r="AH229" i="1"/>
  <c r="AH230" i="1" s="1"/>
  <c r="A233" i="1"/>
  <c r="AF231" i="1"/>
  <c r="A234" i="1"/>
  <c r="D234" i="1"/>
  <c r="AG234" i="1"/>
  <c r="D233" i="1"/>
  <c r="AG233" i="1"/>
  <c r="AH233" i="1" l="1"/>
  <c r="AJ233" i="1"/>
  <c r="AJ234" i="1" s="1"/>
  <c r="AH704" i="1"/>
  <c r="AF704" i="1"/>
  <c r="A235" i="1"/>
  <c r="AH231" i="1"/>
  <c r="D235" i="1"/>
  <c r="AF234" i="1"/>
  <c r="AH234" i="1"/>
  <c r="AG235" i="1"/>
  <c r="AF233" i="1"/>
  <c r="AI235" i="1" l="1"/>
  <c r="AJ235" i="1"/>
  <c r="D706" i="1"/>
  <c r="AG706" i="1"/>
  <c r="AJ706" i="1" s="1"/>
  <c r="AF235" i="1"/>
  <c r="AH235" i="1"/>
  <c r="A236" i="1"/>
  <c r="D236" i="1"/>
  <c r="A237" i="1"/>
  <c r="A238" i="1" s="1"/>
  <c r="AG238" i="1"/>
  <c r="D238" i="1"/>
  <c r="AG236" i="1"/>
  <c r="AI237" i="1" l="1"/>
  <c r="AI236" i="1"/>
  <c r="AJ236" i="1"/>
  <c r="AJ238" i="1"/>
  <c r="AH238" i="1"/>
  <c r="AH706" i="1"/>
  <c r="AF706" i="1"/>
  <c r="D708" i="1"/>
  <c r="AG708" i="1"/>
  <c r="AJ708" i="1" s="1"/>
  <c r="A239" i="1"/>
  <c r="AF236" i="1"/>
  <c r="A240" i="1"/>
  <c r="D240" i="1"/>
  <c r="AH236" i="1"/>
  <c r="AG239" i="1"/>
  <c r="AF238" i="1"/>
  <c r="D239" i="1"/>
  <c r="AJ239" i="1" l="1"/>
  <c r="AI240" i="1"/>
  <c r="AH708" i="1"/>
  <c r="D709" i="1"/>
  <c r="AG709" i="1"/>
  <c r="AJ709" i="1" s="1"/>
  <c r="AF708" i="1"/>
  <c r="AG240" i="1"/>
  <c r="AH239" i="1"/>
  <c r="AF240" i="1"/>
  <c r="A241" i="1"/>
  <c r="AF239" i="1"/>
  <c r="AG241" i="1"/>
  <c r="AJ240" i="1" l="1"/>
  <c r="AJ241" i="1" s="1"/>
  <c r="AI241" i="1"/>
  <c r="AH709" i="1"/>
  <c r="AF709" i="1"/>
  <c r="AG711" i="1"/>
  <c r="AJ711" i="1" s="1"/>
  <c r="D241" i="1"/>
  <c r="AH240" i="1"/>
  <c r="A242" i="1"/>
  <c r="AG242" i="1"/>
  <c r="A243" i="1"/>
  <c r="D242" i="1"/>
  <c r="AG243" i="1"/>
  <c r="D243" i="1"/>
  <c r="A244" i="1"/>
  <c r="D244" i="1"/>
  <c r="AG244" i="1"/>
  <c r="AJ242" i="1" l="1"/>
  <c r="AJ243" i="1" s="1"/>
  <c r="AJ244" i="1" s="1"/>
  <c r="AI243" i="1"/>
  <c r="AI242" i="1"/>
  <c r="AI244" i="1"/>
  <c r="D711" i="1"/>
  <c r="AH241" i="1"/>
  <c r="AF244" i="1"/>
  <c r="AF243" i="1"/>
  <c r="AF241" i="1"/>
  <c r="A245" i="1"/>
  <c r="AF242" i="1"/>
  <c r="AH242" i="1"/>
  <c r="D245" i="1"/>
  <c r="AG245" i="1"/>
  <c r="A246" i="1"/>
  <c r="D246" i="1"/>
  <c r="A247" i="1"/>
  <c r="AG246" i="1"/>
  <c r="AI245" i="1" l="1"/>
  <c r="AJ245" i="1"/>
  <c r="AJ246" i="1" s="1"/>
  <c r="AI246" i="1"/>
  <c r="AI247" i="1"/>
  <c r="AH711" i="1"/>
  <c r="AF711" i="1"/>
  <c r="AG713" i="1"/>
  <c r="AJ713" i="1" s="1"/>
  <c r="D714" i="1"/>
  <c r="D713" i="1"/>
  <c r="A248" i="1"/>
  <c r="AF246" i="1"/>
  <c r="AH243" i="1"/>
  <c r="AF245" i="1"/>
  <c r="A249" i="1"/>
  <c r="AI248" i="1" l="1"/>
  <c r="AI249" i="1"/>
  <c r="AH713" i="1"/>
  <c r="AG714" i="1"/>
  <c r="AJ714" i="1" s="1"/>
  <c r="AF714" i="1"/>
  <c r="AH714" i="1"/>
  <c r="AF713" i="1"/>
  <c r="A250" i="1"/>
  <c r="AH244" i="1"/>
  <c r="D716" i="1" l="1"/>
  <c r="A251" i="1"/>
  <c r="A252" i="1" s="1"/>
  <c r="A253" i="1" s="1"/>
  <c r="AH245" i="1"/>
  <c r="AI251" i="1" l="1"/>
  <c r="AI252" i="1"/>
  <c r="AI253" i="1"/>
  <c r="AH716" i="1"/>
  <c r="AG716" i="1"/>
  <c r="AJ716" i="1" s="1"/>
  <c r="AF716" i="1"/>
  <c r="D717" i="1"/>
  <c r="AH246" i="1"/>
  <c r="A254" i="1"/>
  <c r="AI254" i="1" l="1"/>
  <c r="AG717" i="1"/>
  <c r="AJ717" i="1" s="1"/>
  <c r="AH717" i="1"/>
  <c r="AF717" i="1"/>
  <c r="A255" i="1"/>
  <c r="A256" i="1"/>
  <c r="AI255" i="1" l="1"/>
  <c r="AI256" i="1"/>
  <c r="D718" i="1"/>
  <c r="AG719" i="1"/>
  <c r="AJ719" i="1" s="1"/>
  <c r="D719" i="1"/>
  <c r="AG718" i="1"/>
  <c r="AJ718" i="1" s="1"/>
  <c r="A257" i="1"/>
  <c r="AI257" i="1" l="1"/>
  <c r="AF718" i="1"/>
  <c r="AH718" i="1"/>
  <c r="AH719" i="1" s="1"/>
  <c r="AF719" i="1"/>
  <c r="A258" i="1"/>
  <c r="A259" i="1"/>
  <c r="A260" i="1" s="1"/>
  <c r="AI258" i="1" l="1"/>
  <c r="AI260" i="1"/>
  <c r="D721" i="1"/>
  <c r="AG721" i="1"/>
  <c r="AJ721" i="1" s="1"/>
  <c r="D722" i="1"/>
  <c r="A261" i="1"/>
  <c r="AI261" i="1" l="1"/>
  <c r="AH721" i="1"/>
  <c r="AG722" i="1"/>
  <c r="AJ722" i="1" s="1"/>
  <c r="AF721" i="1"/>
  <c r="AF722" i="1"/>
  <c r="AH722" i="1"/>
  <c r="A262" i="1"/>
  <c r="A263" i="1"/>
  <c r="AI262" i="1" l="1"/>
  <c r="AI263" i="1"/>
  <c r="D724" i="1"/>
  <c r="D725" i="1"/>
  <c r="AG724" i="1"/>
  <c r="AJ724" i="1" s="1"/>
  <c r="AG725" i="1"/>
  <c r="AJ725" i="1" s="1"/>
  <c r="A264" i="1"/>
  <c r="A265" i="1"/>
  <c r="AI264" i="1" l="1"/>
  <c r="AI265" i="1"/>
  <c r="AH724" i="1"/>
  <c r="AH725" i="1"/>
  <c r="AF724" i="1"/>
  <c r="AF725" i="1"/>
  <c r="D726" i="1"/>
  <c r="AG726" i="1"/>
  <c r="AJ726" i="1" s="1"/>
  <c r="A266" i="1"/>
  <c r="AI266" i="1" l="1"/>
  <c r="AH726" i="1"/>
  <c r="AF726" i="1"/>
  <c r="A267" i="1"/>
  <c r="AI267" i="1" l="1"/>
  <c r="A268" i="1"/>
  <c r="AI268" i="1" l="1"/>
  <c r="D728" i="1"/>
  <c r="AH728" i="1" s="1"/>
  <c r="AG728" i="1"/>
  <c r="AJ728" i="1" s="1"/>
  <c r="D729" i="1"/>
  <c r="A269" i="1"/>
  <c r="A270" i="1"/>
  <c r="AI269" i="1" l="1"/>
  <c r="AF728" i="1"/>
  <c r="AG729" i="1"/>
  <c r="AJ729" i="1" s="1"/>
  <c r="AF729" i="1"/>
  <c r="AH729" i="1"/>
  <c r="AG730" i="1"/>
  <c r="AJ730" i="1" s="1"/>
  <c r="A271" i="1"/>
  <c r="AI271" i="1" l="1"/>
  <c r="D730" i="1"/>
  <c r="D731" i="1"/>
  <c r="A272" i="1"/>
  <c r="AI272" i="1" l="1"/>
  <c r="AG731" i="1"/>
  <c r="AJ731" i="1" s="1"/>
  <c r="AF730" i="1"/>
  <c r="AF731" i="1"/>
  <c r="AH730" i="1"/>
  <c r="AH731" i="1"/>
  <c r="AG732" i="1"/>
  <c r="AJ732" i="1" s="1"/>
  <c r="A273" i="1"/>
  <c r="A274" i="1"/>
  <c r="AI274" i="1" l="1"/>
  <c r="AI273" i="1"/>
  <c r="D732" i="1"/>
  <c r="AH732" i="1" s="1"/>
  <c r="AG733" i="1"/>
  <c r="AJ733" i="1" s="1"/>
  <c r="A275" i="1"/>
  <c r="A276" i="1"/>
  <c r="A277" i="1"/>
  <c r="A278" i="1"/>
  <c r="AI278" i="1" l="1"/>
  <c r="AI277" i="1"/>
  <c r="AI276" i="1"/>
  <c r="AI275" i="1"/>
  <c r="AF732" i="1"/>
  <c r="D733" i="1"/>
  <c r="D734" i="1"/>
  <c r="AG734" i="1"/>
  <c r="AJ734" i="1" s="1"/>
  <c r="A279" i="1"/>
  <c r="A280" i="1"/>
  <c r="AI280" i="1" l="1"/>
  <c r="AI279" i="1"/>
  <c r="AH733" i="1"/>
  <c r="AH734" i="1"/>
  <c r="AF733" i="1"/>
  <c r="AF734" i="1"/>
  <c r="A281" i="1"/>
  <c r="A282" i="1"/>
  <c r="A283" i="1" s="1"/>
  <c r="A284" i="1"/>
  <c r="A285" i="1"/>
  <c r="A286" i="1" s="1"/>
  <c r="AI284" i="1" l="1"/>
  <c r="AI283" i="1"/>
  <c r="AI281" i="1"/>
  <c r="AI285" i="1"/>
  <c r="D736" i="1"/>
  <c r="AG736" i="1"/>
  <c r="AJ736" i="1" s="1"/>
  <c r="D738" i="1"/>
  <c r="AG738" i="1"/>
  <c r="AJ738" i="1" s="1"/>
  <c r="D739" i="1"/>
  <c r="AG739" i="1"/>
  <c r="AJ739" i="1" s="1"/>
  <c r="A287" i="1"/>
  <c r="AI287" i="1" l="1"/>
  <c r="AH736" i="1"/>
  <c r="AH738" i="1"/>
  <c r="AF736" i="1"/>
  <c r="AF739" i="1"/>
  <c r="AH739" i="1"/>
  <c r="AF738" i="1"/>
  <c r="D740" i="1"/>
  <c r="AG740" i="1"/>
  <c r="AJ740" i="1" s="1"/>
  <c r="A288" i="1"/>
  <c r="AI288" i="1" l="1"/>
  <c r="AF740" i="1"/>
  <c r="AH740" i="1"/>
  <c r="AG742" i="1"/>
  <c r="AJ742" i="1" s="1"/>
  <c r="AG743" i="1"/>
  <c r="AJ743" i="1" s="1"/>
  <c r="D743" i="1"/>
  <c r="A289" i="1"/>
  <c r="AI289" i="1" l="1"/>
  <c r="D744" i="1"/>
  <c r="D742" i="1"/>
  <c r="AF743" i="1"/>
  <c r="A290" i="1"/>
  <c r="A291" i="1"/>
  <c r="AI291" i="1" l="1"/>
  <c r="AI290" i="1"/>
  <c r="AH742" i="1"/>
  <c r="AH743" i="1"/>
  <c r="AH744" i="1"/>
  <c r="AF742" i="1"/>
  <c r="AF744" i="1"/>
  <c r="AG744" i="1"/>
  <c r="AJ744" i="1" s="1"/>
  <c r="A292" i="1"/>
  <c r="AI292" i="1" l="1"/>
  <c r="D746" i="1"/>
  <c r="A293" i="1"/>
  <c r="AI293" i="1" l="1"/>
  <c r="AH746" i="1"/>
  <c r="AG746" i="1"/>
  <c r="AJ746" i="1" s="1"/>
  <c r="AF746" i="1"/>
  <c r="A294" i="1"/>
  <c r="D747" i="1" l="1"/>
  <c r="AH747" i="1" s="1"/>
  <c r="AG747" i="1"/>
  <c r="AJ747" i="1" s="1"/>
  <c r="A295" i="1"/>
  <c r="A296" i="1"/>
  <c r="A297" i="1" s="1"/>
  <c r="A298" i="1" s="1"/>
  <c r="A299" i="1" s="1"/>
  <c r="A300" i="1" s="1"/>
  <c r="AI299" i="1" l="1"/>
  <c r="AI298" i="1"/>
  <c r="AI297" i="1"/>
  <c r="AI296" i="1"/>
  <c r="AI295" i="1"/>
  <c r="AI300" i="1"/>
  <c r="AF747" i="1"/>
  <c r="D748" i="1"/>
  <c r="AG748" i="1"/>
  <c r="AJ748" i="1" s="1"/>
  <c r="A301" i="1"/>
  <c r="AI301" i="1" l="1"/>
  <c r="AG749" i="1"/>
  <c r="AJ749" i="1" s="1"/>
  <c r="AF748" i="1"/>
  <c r="AH748" i="1"/>
  <c r="D749" i="1"/>
  <c r="AG750" i="1"/>
  <c r="AJ750" i="1" s="1"/>
  <c r="A302" i="1"/>
  <c r="AI302" i="1" l="1"/>
  <c r="D750" i="1"/>
  <c r="AF749" i="1"/>
  <c r="AH749" i="1"/>
  <c r="A303" i="1"/>
  <c r="A304" i="1"/>
  <c r="A305" i="1" s="1"/>
  <c r="A306" i="1"/>
  <c r="A307" i="1"/>
  <c r="AI306" i="1" l="1"/>
  <c r="AI305" i="1"/>
  <c r="AI303" i="1"/>
  <c r="AH750" i="1"/>
  <c r="AF750" i="1"/>
  <c r="A308" i="1"/>
  <c r="A309" i="1" s="1"/>
  <c r="AI308" i="1" l="1"/>
  <c r="AG755" i="1"/>
  <c r="AJ755" i="1" s="1"/>
  <c r="D755" i="1"/>
  <c r="D752" i="1"/>
  <c r="AG752" i="1"/>
  <c r="AJ752" i="1" s="1"/>
  <c r="AG753" i="1"/>
  <c r="AJ753" i="1" s="1"/>
  <c r="D753" i="1"/>
  <c r="D754" i="1"/>
  <c r="A310" i="1"/>
  <c r="A311" i="1"/>
  <c r="AI310" i="1" l="1"/>
  <c r="AG754" i="1"/>
  <c r="AJ754" i="1" s="1"/>
  <c r="AH752" i="1"/>
  <c r="AB755" i="1"/>
  <c r="AF755" i="1"/>
  <c r="AC755" i="1"/>
  <c r="AF752" i="1"/>
  <c r="AF753" i="1"/>
  <c r="AH753" i="1"/>
  <c r="AF754" i="1"/>
  <c r="AG756" i="1"/>
  <c r="AJ756" i="1" s="1"/>
  <c r="A312" i="1"/>
  <c r="A313" i="1" s="1"/>
  <c r="AI312" i="1" l="1"/>
  <c r="D756" i="1"/>
  <c r="AH754" i="1"/>
  <c r="AG757" i="1"/>
  <c r="AJ757" i="1" s="1"/>
  <c r="D758" i="1"/>
  <c r="AG758" i="1"/>
  <c r="AJ758" i="1" s="1"/>
  <c r="D757" i="1"/>
  <c r="A314" i="1"/>
  <c r="A315" i="1"/>
  <c r="AI314" i="1" l="1"/>
  <c r="AH756" i="1"/>
  <c r="AH755" i="1"/>
  <c r="D759" i="1"/>
  <c r="AH757" i="1"/>
  <c r="AH758" i="1"/>
  <c r="D760" i="1"/>
  <c r="AF756" i="1"/>
  <c r="AF758" i="1"/>
  <c r="AG759" i="1"/>
  <c r="AJ759" i="1" s="1"/>
  <c r="AF757" i="1"/>
  <c r="AG760" i="1"/>
  <c r="AJ760" i="1" s="1"/>
  <c r="A316" i="1"/>
  <c r="A317" i="1"/>
  <c r="A318" i="1"/>
  <c r="AI317" i="1" l="1"/>
  <c r="AI316" i="1"/>
  <c r="D761" i="1"/>
  <c r="AF759" i="1"/>
  <c r="AF760" i="1"/>
  <c r="AG761" i="1"/>
  <c r="AJ761" i="1" s="1"/>
  <c r="AG762" i="1"/>
  <c r="AJ762" i="1" s="1"/>
  <c r="D762" i="1"/>
  <c r="AH759" i="1"/>
  <c r="AH760" i="1"/>
  <c r="A319" i="1"/>
  <c r="A320" i="1"/>
  <c r="AI319" i="1" l="1"/>
  <c r="D764" i="1"/>
  <c r="AF761" i="1"/>
  <c r="AF762" i="1"/>
  <c r="AH761" i="1"/>
  <c r="AG764" i="1"/>
  <c r="AJ764" i="1" s="1"/>
  <c r="AG765" i="1"/>
  <c r="AJ765" i="1" s="1"/>
  <c r="D763" i="1"/>
  <c r="AG763" i="1"/>
  <c r="AJ763" i="1" s="1"/>
  <c r="D765" i="1"/>
  <c r="A321" i="1"/>
  <c r="A322" i="1"/>
  <c r="A323" i="1"/>
  <c r="AI322" i="1" l="1"/>
  <c r="AI321" i="1"/>
  <c r="AI323" i="1"/>
  <c r="AG766" i="1"/>
  <c r="AJ766" i="1" s="1"/>
  <c r="AF764" i="1"/>
  <c r="AH762" i="1"/>
  <c r="AG767" i="1"/>
  <c r="AJ767" i="1" s="1"/>
  <c r="D767" i="1"/>
  <c r="AF763" i="1"/>
  <c r="AF765" i="1"/>
  <c r="D766" i="1"/>
  <c r="D768" i="1"/>
  <c r="A324" i="1"/>
  <c r="A325" i="1"/>
  <c r="AI325" i="1" l="1"/>
  <c r="AI324" i="1"/>
  <c r="AG768" i="1"/>
  <c r="AJ768" i="1" s="1"/>
  <c r="AH763" i="1"/>
  <c r="AF768" i="1"/>
  <c r="AF767" i="1"/>
  <c r="AF766" i="1"/>
  <c r="D769" i="1"/>
  <c r="AG769" i="1"/>
  <c r="AJ769" i="1" s="1"/>
  <c r="A326" i="1"/>
  <c r="A327" i="1"/>
  <c r="A328" i="1" s="1"/>
  <c r="AI326" i="1" l="1"/>
  <c r="AI328" i="1"/>
  <c r="AI327" i="1"/>
  <c r="AF769" i="1"/>
  <c r="AH764" i="1"/>
  <c r="AH765" i="1" s="1"/>
  <c r="AG771" i="1"/>
  <c r="AJ771" i="1" s="1"/>
  <c r="A329" i="1"/>
  <c r="A330" i="1"/>
  <c r="AI329" i="1" l="1"/>
  <c r="AI330" i="1"/>
  <c r="AH766" i="1"/>
  <c r="AG773" i="1"/>
  <c r="AJ773" i="1" s="1"/>
  <c r="AH767" i="1"/>
  <c r="AH768" i="1" s="1"/>
  <c r="D771" i="1"/>
  <c r="D773" i="1"/>
  <c r="A331" i="1"/>
  <c r="AI331" i="1" l="1"/>
  <c r="AH771" i="1"/>
  <c r="AH773" i="1"/>
  <c r="AF773" i="1"/>
  <c r="AF771" i="1"/>
  <c r="AH769" i="1"/>
  <c r="AG775" i="1"/>
  <c r="AJ775" i="1" s="1"/>
  <c r="D775" i="1"/>
  <c r="A332" i="1"/>
  <c r="D776" i="1" l="1"/>
  <c r="AF776" i="1" s="1"/>
  <c r="AH775" i="1"/>
  <c r="AG776" i="1"/>
  <c r="AJ776" i="1" s="1"/>
  <c r="AG777" i="1"/>
  <c r="AJ777" i="1" s="1"/>
  <c r="AF775" i="1"/>
  <c r="D777" i="1"/>
  <c r="A333" i="1"/>
  <c r="A334" i="1"/>
  <c r="A335" i="1"/>
  <c r="A336" i="1" s="1"/>
  <c r="A337" i="1" s="1"/>
  <c r="A338" i="1" s="1"/>
  <c r="A339" i="1" s="1"/>
  <c r="AI334" i="1" l="1"/>
  <c r="AI333" i="1"/>
  <c r="AI338" i="1"/>
  <c r="AI337" i="1"/>
  <c r="AI336" i="1"/>
  <c r="AI335" i="1"/>
  <c r="AI339" i="1"/>
  <c r="AH776" i="1"/>
  <c r="AG778" i="1"/>
  <c r="AJ778" i="1" s="1"/>
  <c r="AH777" i="1"/>
  <c r="D778" i="1"/>
  <c r="AF777" i="1"/>
  <c r="D779" i="1"/>
  <c r="AG779" i="1"/>
  <c r="AJ779" i="1" s="1"/>
  <c r="A340" i="1"/>
  <c r="A341" i="1"/>
  <c r="A342" i="1"/>
  <c r="AI340" i="1" l="1"/>
  <c r="AI341" i="1"/>
  <c r="D780" i="1"/>
  <c r="AF778" i="1"/>
  <c r="AH778" i="1"/>
  <c r="AG782" i="1"/>
  <c r="AJ782" i="1" s="1"/>
  <c r="AG780" i="1"/>
  <c r="AJ780" i="1" s="1"/>
  <c r="AF779" i="1"/>
  <c r="A343" i="1"/>
  <c r="AI343" i="1" l="1"/>
  <c r="D782" i="1"/>
  <c r="AH782" i="1" s="1"/>
  <c r="AF780" i="1"/>
  <c r="AG783" i="1"/>
  <c r="AJ783" i="1" s="1"/>
  <c r="AH779" i="1"/>
  <c r="D783" i="1"/>
  <c r="A344" i="1"/>
  <c r="A345" i="1"/>
  <c r="AI344" i="1" l="1"/>
  <c r="AI345" i="1"/>
  <c r="AF782" i="1"/>
  <c r="AG784" i="1"/>
  <c r="AJ784" i="1" s="1"/>
  <c r="AH780" i="1"/>
  <c r="AG785" i="1"/>
  <c r="AJ785" i="1" s="1"/>
  <c r="D784" i="1"/>
  <c r="AH783" i="1"/>
  <c r="AF783" i="1"/>
  <c r="D785" i="1"/>
  <c r="AG786" i="1"/>
  <c r="AJ786" i="1" s="1"/>
  <c r="A346" i="1"/>
  <c r="A347" i="1" s="1"/>
  <c r="AI346" i="1" l="1"/>
  <c r="AI347" i="1"/>
  <c r="AH784" i="1"/>
  <c r="AF784" i="1"/>
  <c r="D787" i="1"/>
  <c r="D786" i="1"/>
  <c r="AH785" i="1"/>
  <c r="AF785" i="1"/>
  <c r="AG787" i="1"/>
  <c r="AJ787" i="1" s="1"/>
  <c r="D788" i="1"/>
  <c r="A348" i="1"/>
  <c r="AI348" i="1" l="1"/>
  <c r="AG788" i="1"/>
  <c r="AJ788" i="1" s="1"/>
  <c r="AF787" i="1"/>
  <c r="AF786" i="1"/>
  <c r="AH786" i="1"/>
  <c r="AG789" i="1"/>
  <c r="AJ789" i="1" s="1"/>
  <c r="AF788" i="1"/>
  <c r="D789" i="1"/>
  <c r="A349" i="1"/>
  <c r="AI349" i="1" l="1"/>
  <c r="D790" i="1"/>
  <c r="AF790" i="1" s="1"/>
  <c r="AG790" i="1"/>
  <c r="AJ790" i="1" s="1"/>
  <c r="AG791" i="1"/>
  <c r="AJ791" i="1" s="1"/>
  <c r="AH787" i="1"/>
  <c r="AF789" i="1"/>
  <c r="D791" i="1"/>
  <c r="AH788" i="1"/>
  <c r="A350" i="1"/>
  <c r="A351" i="1"/>
  <c r="AI351" i="1" l="1"/>
  <c r="AI350" i="1"/>
  <c r="AG793" i="1"/>
  <c r="AJ793" i="1" s="1"/>
  <c r="AH789" i="1"/>
  <c r="AH790" i="1" s="1"/>
  <c r="AF791" i="1"/>
  <c r="A352" i="1"/>
  <c r="AI352" i="1" l="1"/>
  <c r="D793" i="1"/>
  <c r="AH791" i="1"/>
  <c r="AG795" i="1"/>
  <c r="AJ795" i="1" s="1"/>
  <c r="D795" i="1"/>
  <c r="A353" i="1"/>
  <c r="AI353" i="1" l="1"/>
  <c r="AG796" i="1"/>
  <c r="AJ796" i="1" s="1"/>
  <c r="AH793" i="1"/>
  <c r="AH795" i="1"/>
  <c r="AF793" i="1"/>
  <c r="AF795" i="1"/>
  <c r="D796" i="1"/>
  <c r="D797" i="1"/>
  <c r="AG797" i="1"/>
  <c r="AJ797" i="1" s="1"/>
  <c r="A354" i="1"/>
  <c r="D798" i="1" l="1"/>
  <c r="AH796" i="1"/>
  <c r="D799" i="1"/>
  <c r="AH797" i="1"/>
  <c r="AF797" i="1"/>
  <c r="AG799" i="1"/>
  <c r="AJ799" i="1" s="1"/>
  <c r="AG798" i="1"/>
  <c r="AJ798" i="1" s="1"/>
  <c r="AF796" i="1"/>
  <c r="AG800" i="1"/>
  <c r="AJ800" i="1" s="1"/>
  <c r="A355" i="1"/>
  <c r="A356" i="1"/>
  <c r="AI355" i="1" l="1"/>
  <c r="D800" i="1"/>
  <c r="AH798" i="1"/>
  <c r="AF799" i="1"/>
  <c r="AF798" i="1"/>
  <c r="A357" i="1"/>
  <c r="AI357" i="1" l="1"/>
  <c r="AF800" i="1"/>
  <c r="AH799" i="1"/>
  <c r="D802" i="1"/>
  <c r="AG803" i="1"/>
  <c r="AJ803" i="1" s="1"/>
  <c r="AH800" i="1"/>
  <c r="D803" i="1"/>
  <c r="AG804" i="1"/>
  <c r="AJ804" i="1" s="1"/>
  <c r="D804" i="1"/>
  <c r="A358" i="1"/>
  <c r="AI358" i="1" l="1"/>
  <c r="AG802" i="1"/>
  <c r="AJ802" i="1" s="1"/>
  <c r="AH802" i="1"/>
  <c r="AF802" i="1"/>
  <c r="AF803" i="1"/>
  <c r="D805" i="1"/>
  <c r="AF804" i="1"/>
  <c r="AH803" i="1"/>
  <c r="AG805" i="1"/>
  <c r="AJ805" i="1" s="1"/>
  <c r="A359" i="1"/>
  <c r="A360" i="1"/>
  <c r="A361" i="1"/>
  <c r="AI360" i="1" l="1"/>
  <c r="AI359" i="1"/>
  <c r="AI361" i="1"/>
  <c r="AG806" i="1"/>
  <c r="AJ806" i="1" s="1"/>
  <c r="D806" i="1"/>
  <c r="AG807" i="1"/>
  <c r="AJ807" i="1" s="1"/>
  <c r="AH804" i="1"/>
  <c r="AF805" i="1"/>
  <c r="D807" i="1"/>
  <c r="AH805" i="1"/>
  <c r="D808" i="1"/>
  <c r="A362" i="1"/>
  <c r="AI362" i="1" l="1"/>
  <c r="AF806" i="1"/>
  <c r="AH806" i="1"/>
  <c r="AF808" i="1"/>
  <c r="AG808" i="1"/>
  <c r="AJ808" i="1" s="1"/>
  <c r="AF807" i="1"/>
  <c r="D809" i="1"/>
  <c r="AG809" i="1"/>
  <c r="AJ809" i="1" s="1"/>
  <c r="A363" i="1"/>
  <c r="A364" i="1"/>
  <c r="A365" i="1" s="1"/>
  <c r="A366" i="1" s="1"/>
  <c r="AI365" i="1" l="1"/>
  <c r="AI364" i="1"/>
  <c r="AI363" i="1"/>
  <c r="AI366" i="1"/>
  <c r="AG810" i="1"/>
  <c r="AJ810" i="1" s="1"/>
  <c r="AH807" i="1"/>
  <c r="AH808" i="1"/>
  <c r="D810" i="1"/>
  <c r="AF809" i="1"/>
  <c r="D811" i="1"/>
  <c r="AG811" i="1"/>
  <c r="AJ811" i="1" s="1"/>
  <c r="A367" i="1"/>
  <c r="D813" i="1" l="1"/>
  <c r="AF811" i="1"/>
  <c r="AH809" i="1"/>
  <c r="AH810" i="1" s="1"/>
  <c r="AG813" i="1"/>
  <c r="AJ813" i="1" s="1"/>
  <c r="AF810" i="1"/>
  <c r="A368" i="1"/>
  <c r="A369" i="1" s="1"/>
  <c r="A370" i="1" s="1"/>
  <c r="AI369" i="1" l="1"/>
  <c r="AI368" i="1"/>
  <c r="AH813" i="1"/>
  <c r="AH811" i="1"/>
  <c r="AF813" i="1"/>
  <c r="AG815" i="1"/>
  <c r="AJ815" i="1" s="1"/>
  <c r="A371" i="1"/>
  <c r="A372" i="1"/>
  <c r="AI371" i="1" l="1"/>
  <c r="D815" i="1"/>
  <c r="D817" i="1"/>
  <c r="A373" i="1"/>
  <c r="A374" i="1" s="1"/>
  <c r="A375" i="1"/>
  <c r="A376" i="1" s="1"/>
  <c r="A377" i="1" s="1"/>
  <c r="AI376" i="1" l="1"/>
  <c r="AI375" i="1"/>
  <c r="AI374" i="1"/>
  <c r="AI373" i="1"/>
  <c r="AG817" i="1"/>
  <c r="AJ817" i="1" s="1"/>
  <c r="AH815" i="1"/>
  <c r="AH817" i="1"/>
  <c r="AF815" i="1"/>
  <c r="AF817" i="1"/>
  <c r="AG818" i="1"/>
  <c r="AJ818" i="1" s="1"/>
  <c r="D818" i="1"/>
  <c r="A378" i="1"/>
  <c r="AI378" i="1" l="1"/>
  <c r="A379" i="1"/>
  <c r="A380" i="1"/>
  <c r="A381" i="1"/>
  <c r="AI380" i="1" l="1"/>
  <c r="AI379" i="1"/>
  <c r="AI381" i="1"/>
  <c r="AH818" i="1"/>
  <c r="AF818" i="1"/>
  <c r="D820" i="1"/>
  <c r="AG820" i="1"/>
  <c r="AJ820" i="1" s="1"/>
  <c r="D821" i="1"/>
  <c r="AG821" i="1"/>
  <c r="AJ821" i="1" s="1"/>
  <c r="AG822" i="1"/>
  <c r="AJ822" i="1" s="1"/>
  <c r="D822" i="1"/>
  <c r="A382" i="1"/>
  <c r="AH820" i="1" l="1"/>
  <c r="AF820" i="1"/>
  <c r="AF821" i="1"/>
  <c r="AH821" i="1"/>
  <c r="AF822" i="1"/>
  <c r="D823" i="1"/>
  <c r="AG823" i="1"/>
  <c r="AJ823" i="1" s="1"/>
  <c r="D824" i="1"/>
  <c r="AG824" i="1"/>
  <c r="AJ824" i="1" s="1"/>
  <c r="AG825" i="1"/>
  <c r="AJ825" i="1" s="1"/>
  <c r="D825" i="1"/>
  <c r="A383" i="1"/>
  <c r="A384" i="1" s="1"/>
  <c r="AI383" i="1" l="1"/>
  <c r="AF825" i="1"/>
  <c r="AF824" i="1"/>
  <c r="D828" i="1"/>
  <c r="AH822" i="1"/>
  <c r="AF823" i="1"/>
  <c r="AG827" i="1"/>
  <c r="AJ827" i="1" s="1"/>
  <c r="AH823" i="1"/>
  <c r="D827" i="1"/>
  <c r="A385" i="1"/>
  <c r="A386" i="1" s="1"/>
  <c r="A387" i="1"/>
  <c r="A388" i="1" s="1"/>
  <c r="A389" i="1" s="1"/>
  <c r="AI388" i="1" l="1"/>
  <c r="AI387" i="1"/>
  <c r="AI386" i="1"/>
  <c r="AI385" i="1"/>
  <c r="AH827" i="1"/>
  <c r="AG828" i="1"/>
  <c r="AJ828" i="1" s="1"/>
  <c r="AF827" i="1"/>
  <c r="AF828" i="1"/>
  <c r="AH824" i="1"/>
  <c r="AH828" i="1"/>
  <c r="D830" i="1"/>
  <c r="D829" i="1"/>
  <c r="AG829" i="1"/>
  <c r="AJ829" i="1" s="1"/>
  <c r="A390" i="1"/>
  <c r="A391" i="1" s="1"/>
  <c r="A392" i="1" s="1"/>
  <c r="A393" i="1" s="1"/>
  <c r="A394" i="1"/>
  <c r="AI393" i="1" l="1"/>
  <c r="AI392" i="1"/>
  <c r="AI391" i="1"/>
  <c r="AI390" i="1"/>
  <c r="AI394" i="1"/>
  <c r="AG830" i="1"/>
  <c r="AJ830" i="1" s="1"/>
  <c r="AF830" i="1"/>
  <c r="AF829" i="1"/>
  <c r="AH825" i="1"/>
  <c r="AH829" i="1"/>
  <c r="AG831" i="1"/>
  <c r="AJ831" i="1" s="1"/>
  <c r="D831" i="1"/>
  <c r="AG832" i="1"/>
  <c r="AJ832" i="1" s="1"/>
  <c r="D832" i="1"/>
  <c r="A395" i="1"/>
  <c r="A396" i="1"/>
  <c r="AI395" i="1" l="1"/>
  <c r="AI396" i="1"/>
  <c r="AH830" i="1"/>
  <c r="AH831" i="1"/>
  <c r="AG833" i="1"/>
  <c r="AJ833" i="1" s="1"/>
  <c r="D833" i="1"/>
  <c r="AF832" i="1"/>
  <c r="AF831" i="1"/>
  <c r="A397" i="1"/>
  <c r="AI397" i="1" l="1"/>
  <c r="AF833" i="1"/>
  <c r="AH832" i="1"/>
  <c r="AH833" i="1"/>
  <c r="D835" i="1"/>
  <c r="AG835" i="1"/>
  <c r="AJ835" i="1" s="1"/>
  <c r="AG836" i="1"/>
  <c r="AJ836" i="1" s="1"/>
  <c r="A398" i="1"/>
  <c r="AI398" i="1" l="1"/>
  <c r="AH835" i="1"/>
  <c r="D836" i="1"/>
  <c r="AF835" i="1"/>
  <c r="D837" i="1"/>
  <c r="AG837" i="1"/>
  <c r="AJ837" i="1" s="1"/>
  <c r="AG838" i="1"/>
  <c r="AJ838" i="1" s="1"/>
  <c r="D838" i="1"/>
  <c r="A399" i="1"/>
  <c r="A400" i="1"/>
  <c r="A401" i="1"/>
  <c r="A402" i="1"/>
  <c r="AI401" i="1" l="1"/>
  <c r="AI400" i="1"/>
  <c r="AI399" i="1"/>
  <c r="AI402" i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304" i="1"/>
  <c r="AM414" i="1"/>
  <c r="AM442" i="1"/>
  <c r="AM421" i="1"/>
  <c r="AM133" i="1"/>
  <c r="AM149" i="1"/>
  <c r="AM124" i="1"/>
  <c r="AM92" i="1"/>
  <c r="AM433" i="1"/>
  <c r="AM456" i="1"/>
  <c r="AM15" i="1"/>
  <c r="AM3" i="1"/>
  <c r="AM40" i="1"/>
  <c r="AM451" i="1"/>
  <c r="AM506" i="1"/>
  <c r="AM523" i="1"/>
  <c r="AM491" i="1"/>
  <c r="AM504" i="1"/>
  <c r="AM521" i="1"/>
  <c r="AM485" i="1"/>
  <c r="AM449" i="1"/>
  <c r="AM152" i="1"/>
  <c r="AM380" i="1"/>
  <c r="AM194" i="1"/>
  <c r="AM436" i="1"/>
  <c r="AM208" i="1"/>
  <c r="AM36" i="1"/>
  <c r="AM338" i="1"/>
  <c r="AM203" i="1"/>
  <c r="AM257" i="1"/>
  <c r="AM337" i="1"/>
  <c r="AM372" i="1"/>
  <c r="AM358" i="1"/>
  <c r="AM38" i="1"/>
  <c r="AM256" i="1"/>
  <c r="AM418" i="1"/>
  <c r="AM55" i="1"/>
  <c r="AM89" i="1"/>
  <c r="AM147" i="1"/>
  <c r="AM57" i="1"/>
  <c r="AM402" i="1"/>
  <c r="AM111" i="1"/>
  <c r="AM39" i="1"/>
  <c r="AM182" i="1"/>
  <c r="AM387" i="1"/>
  <c r="AM230" i="1"/>
  <c r="AM288" i="1"/>
  <c r="AM101" i="1"/>
  <c r="AM354" i="1"/>
  <c r="AM428" i="1"/>
  <c r="AM201" i="1"/>
  <c r="AM45" i="1"/>
  <c r="AM62" i="1"/>
  <c r="AM437" i="1"/>
  <c r="AM309" i="1"/>
  <c r="AM378" i="1"/>
  <c r="AM155" i="1"/>
  <c r="AM324" i="1"/>
  <c r="AM214" i="1"/>
  <c r="AM395" i="1"/>
  <c r="AM272" i="1"/>
  <c r="AM359" i="1"/>
  <c r="AM457" i="1"/>
  <c r="AM138" i="1"/>
  <c r="AM283" i="1"/>
  <c r="AM367" i="1"/>
  <c r="AM266" i="1"/>
  <c r="AM54" i="1"/>
  <c r="AM5" i="1"/>
  <c r="AM97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356" i="1"/>
  <c r="AM146" i="1"/>
  <c r="AM200" i="1"/>
  <c r="AM460" i="1"/>
  <c r="AM405" i="1"/>
  <c r="AM37" i="1"/>
  <c r="AM81" i="1"/>
  <c r="AM274" i="1"/>
  <c r="AM250" i="1"/>
  <c r="AM408" i="1"/>
  <c r="AM410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183" i="1"/>
  <c r="AM51" i="1"/>
  <c r="AM325" i="1"/>
  <c r="AM326" i="1"/>
  <c r="AM206" i="1"/>
  <c r="AM349" i="1"/>
  <c r="AM199" i="1"/>
  <c r="AM379" i="1"/>
  <c r="AM507" i="1"/>
  <c r="AM484" i="1"/>
  <c r="AM470" i="1"/>
  <c r="AM13" i="1"/>
  <c r="AM458" i="1"/>
  <c r="AM86" i="1"/>
  <c r="AM73" i="1"/>
  <c r="AM300" i="1"/>
  <c r="AM61" i="1"/>
  <c r="AM350" i="1"/>
  <c r="AM370" i="1"/>
  <c r="AM335" i="1"/>
  <c r="AM278" i="1"/>
  <c r="AM328" i="1"/>
  <c r="AM90" i="1"/>
  <c r="AM76" i="1"/>
  <c r="AM94" i="1"/>
  <c r="AM229" i="1"/>
  <c r="AM191" i="1"/>
  <c r="AM33" i="1"/>
  <c r="AM265" i="1"/>
  <c r="AM64" i="1"/>
  <c r="AM212" i="1"/>
  <c r="AM169" i="1"/>
  <c r="AM344" i="1"/>
  <c r="AM348" i="1"/>
  <c r="AM447" i="1"/>
  <c r="AM68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413" i="1"/>
  <c r="AM154" i="1"/>
  <c r="AM374" i="1"/>
  <c r="AM360" i="1"/>
  <c r="AM151" i="1"/>
  <c r="AM462" i="1"/>
  <c r="AM160" i="1"/>
  <c r="AM52" i="1"/>
  <c r="AM390" i="1"/>
  <c r="AM498" i="1"/>
  <c r="AM515" i="1"/>
  <c r="AM479" i="1"/>
  <c r="AM492" i="1"/>
  <c r="AM509" i="1"/>
  <c r="AM477" i="1"/>
  <c r="AM382" i="1"/>
  <c r="AM113" i="1"/>
  <c r="AM173" i="1"/>
  <c r="AM29" i="1"/>
  <c r="AM407" i="1"/>
  <c r="AM75" i="1"/>
  <c r="AM129" i="1"/>
  <c r="AM127" i="1"/>
  <c r="AM339" i="1"/>
  <c r="AM195" i="1"/>
  <c r="AM468" i="1"/>
  <c r="AM175" i="1"/>
  <c r="AM99" i="1"/>
  <c r="AM409" i="1"/>
  <c r="AM461" i="1"/>
  <c r="AM420" i="1"/>
  <c r="AM336" i="1"/>
  <c r="AM315" i="1"/>
  <c r="AM211" i="1"/>
  <c r="AM118" i="1"/>
  <c r="AM392" i="1"/>
  <c r="AM24" i="1"/>
  <c r="AM186" i="1"/>
  <c r="AM295" i="1"/>
  <c r="AM362" i="1"/>
  <c r="AM205" i="1"/>
  <c r="AM444" i="1"/>
  <c r="AM368" i="1"/>
  <c r="AM16" i="1"/>
  <c r="AM239" i="1"/>
  <c r="AM119" i="1"/>
  <c r="AM434" i="1"/>
  <c r="AM71" i="1"/>
  <c r="AM244" i="1"/>
  <c r="AM34" i="1"/>
  <c r="AM282" i="1"/>
  <c r="AM210" i="1"/>
  <c r="AM329" i="1"/>
  <c r="AM140" i="1"/>
  <c r="AM398" i="1"/>
  <c r="AM270" i="1"/>
  <c r="AM302" i="1"/>
  <c r="AM375" i="1"/>
  <c r="AM218" i="1"/>
  <c r="AM327" i="1"/>
  <c r="AM150" i="1"/>
  <c r="AM411" i="1"/>
  <c r="AM197" i="1"/>
  <c r="AM220" i="1"/>
  <c r="AM321" i="1"/>
  <c r="AM311" i="1"/>
  <c r="AM145" i="1"/>
  <c r="AM279" i="1"/>
  <c r="AM181" i="1"/>
  <c r="AM105" i="1"/>
  <c r="AM184" i="1"/>
  <c r="AM394" i="1"/>
  <c r="AM153" i="1"/>
  <c r="AM251" i="1"/>
  <c r="AM352" i="1"/>
  <c r="AM103" i="1"/>
  <c r="AM120" i="1"/>
  <c r="AM31" i="1"/>
  <c r="AM268" i="1"/>
  <c r="AM284" i="1"/>
  <c r="AM231" i="1"/>
  <c r="AM227" i="1"/>
  <c r="AM74" i="1"/>
  <c r="AM277" i="1"/>
  <c r="AM417" i="1"/>
  <c r="AM108" i="1"/>
  <c r="AM446" i="1"/>
  <c r="AM158" i="1"/>
  <c r="AM67" i="1"/>
  <c r="AM275" i="1"/>
  <c r="AM123" i="1"/>
  <c r="AM292" i="1"/>
  <c r="AM237" i="1"/>
  <c r="AM254" i="1"/>
  <c r="AM245" i="1"/>
  <c r="AM176" i="1"/>
  <c r="AM240" i="1"/>
  <c r="AM271" i="1"/>
  <c r="AM172" i="1"/>
  <c r="AM167" i="1"/>
  <c r="AM396" i="1"/>
  <c r="AM23" i="1"/>
  <c r="AM12" i="1"/>
  <c r="AM242" i="1"/>
  <c r="AM236" i="1"/>
  <c r="AM313" i="1"/>
  <c r="AM47" i="1"/>
  <c r="AM243" i="1"/>
  <c r="AM322" i="1"/>
  <c r="AM280" i="1"/>
  <c r="AM128" i="1"/>
  <c r="AM19" i="1"/>
  <c r="AM9" i="1"/>
  <c r="AM297" i="1"/>
  <c r="AM226" i="1"/>
  <c r="AM115" i="1"/>
  <c r="AM298" i="1"/>
  <c r="AM323" i="1"/>
  <c r="AM377" i="1"/>
  <c r="AM142" i="1"/>
  <c r="AM193" i="1"/>
  <c r="AM246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307" i="1"/>
  <c r="AM443" i="1"/>
  <c r="AM78" i="1"/>
  <c r="AM135" i="1"/>
  <c r="AM465" i="1"/>
  <c r="AM171" i="1"/>
  <c r="AM450" i="1"/>
  <c r="AM486" i="1"/>
  <c r="AM524" i="1"/>
  <c r="AM501" i="1"/>
  <c r="AM397" i="1"/>
  <c r="AM192" i="1"/>
  <c r="AM399" i="1"/>
  <c r="AM316" i="1"/>
  <c r="AM165" i="1"/>
  <c r="AM438" i="1"/>
  <c r="AM261" i="1"/>
  <c r="AM452" i="1"/>
  <c r="AM216" i="1"/>
  <c r="AM290" i="1"/>
  <c r="AM43" i="1"/>
  <c r="AM189" i="1"/>
  <c r="AM88" i="1"/>
  <c r="AM426" i="1"/>
  <c r="AM247" i="1"/>
  <c r="AM106" i="1"/>
  <c r="AM234" i="1"/>
  <c r="AM35" i="1"/>
  <c r="AM400" i="1"/>
  <c r="AM85" i="1"/>
  <c r="AM264" i="1"/>
  <c r="AM347" i="1"/>
  <c r="AM241" i="1"/>
  <c r="AM260" i="1"/>
  <c r="AM248" i="1"/>
  <c r="AM301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82" i="1"/>
  <c r="AM224" i="1"/>
  <c r="AM10" i="1"/>
  <c r="AM95" i="1"/>
  <c r="AM334" i="1"/>
  <c r="AM441" i="1"/>
  <c r="AM514" i="1"/>
  <c r="AM478" i="1"/>
  <c r="AM499" i="1"/>
  <c r="AM516" i="1"/>
  <c r="AM476" i="1"/>
  <c r="AM493" i="1"/>
  <c r="AM464" i="1"/>
  <c r="AM286" i="1"/>
  <c r="AM156" i="1"/>
  <c r="AM393" i="1"/>
  <c r="AM453" i="1"/>
  <c r="AM384" i="1"/>
  <c r="AM343" i="1"/>
  <c r="AM228" i="1"/>
  <c r="AM91" i="1"/>
  <c r="AM7" i="1"/>
  <c r="AM425" i="1"/>
  <c r="AM415" i="1"/>
  <c r="AM345" i="1"/>
  <c r="AM364" i="1"/>
  <c r="AM72" i="1"/>
  <c r="AM423" i="1"/>
  <c r="AM137" i="1"/>
  <c r="AM342" i="1"/>
  <c r="AM70" i="1"/>
  <c r="AM159" i="1"/>
  <c r="AM179" i="1"/>
  <c r="AM351" i="1"/>
  <c r="AM340" i="1"/>
  <c r="AM263" i="1"/>
  <c r="AM219" i="1"/>
  <c r="AM11" i="1"/>
  <c r="AM84" i="1"/>
  <c r="AM412" i="1"/>
  <c r="AM185" i="1"/>
  <c r="AM346" i="1"/>
  <c r="AM361" i="1"/>
  <c r="AM221" i="1"/>
  <c r="AM235" i="1"/>
  <c r="AM93" i="1"/>
  <c r="AM365" i="1"/>
  <c r="AM204" i="1"/>
  <c r="AM294" i="1"/>
  <c r="AM422" i="1"/>
  <c r="AM63" i="1"/>
  <c r="AM114" i="1"/>
  <c r="AM25" i="1"/>
  <c r="AM363" i="1"/>
  <c r="AM291" i="1"/>
  <c r="AM333" i="1"/>
  <c r="AM144" i="1"/>
  <c r="AM253" i="1"/>
  <c r="AM207" i="1"/>
  <c r="AM117" i="1"/>
  <c r="AM80" i="1"/>
  <c r="AM373" i="1"/>
  <c r="AM174" i="1"/>
  <c r="AM59" i="1"/>
  <c r="AM439" i="1"/>
  <c r="AM299" i="1"/>
  <c r="AM273" i="1"/>
  <c r="AM60" i="1"/>
  <c r="AM131" i="1"/>
  <c r="AM217" i="1"/>
  <c r="AM296" i="1"/>
  <c r="AM330" i="1"/>
  <c r="AM320" i="1"/>
  <c r="AM17" i="1"/>
  <c r="AM318" i="1"/>
  <c r="AM232" i="1"/>
  <c r="AM259" i="1"/>
  <c r="AM287" i="1"/>
  <c r="AM255" i="1"/>
  <c r="AM46" i="1"/>
  <c r="AM49" i="1"/>
  <c r="AM44" i="1"/>
  <c r="AM416" i="1"/>
  <c r="AM180" i="1"/>
  <c r="AM161" i="1"/>
  <c r="AM276" i="1"/>
  <c r="AM110" i="1"/>
  <c r="AM419" i="1"/>
  <c r="AM289" i="1"/>
  <c r="AM262" i="1"/>
  <c r="AM389" i="1"/>
  <c r="AM139" i="1"/>
  <c r="AM48" i="1"/>
  <c r="AM21" i="1"/>
  <c r="AM32" i="1"/>
  <c r="AM305" i="1"/>
  <c r="AM163" i="1"/>
  <c r="AM386" i="1"/>
  <c r="AM65" i="1"/>
  <c r="AM178" i="1"/>
  <c r="AM267" i="1"/>
  <c r="AM87" i="1"/>
  <c r="AM391" i="1"/>
  <c r="AM187" i="1"/>
  <c r="AM58" i="1"/>
  <c r="AM252" i="1"/>
  <c r="AM42" i="1"/>
  <c r="AM403" i="1"/>
  <c r="AM385" i="1"/>
  <c r="AM332" i="1"/>
  <c r="AM222" i="1"/>
  <c r="AM404" i="1"/>
  <c r="AM431" i="1"/>
  <c r="AM26" i="1"/>
  <c r="AM429" i="1"/>
  <c r="AM121" i="1"/>
  <c r="AM215" i="1"/>
  <c r="AM126" i="1"/>
  <c r="AM14" i="1"/>
  <c r="AM401" i="1"/>
  <c r="AM708" i="1"/>
  <c r="AH836" i="1"/>
  <c r="AF838" i="1"/>
  <c r="AH837" i="1"/>
  <c r="AF837" i="1"/>
  <c r="D839" i="1"/>
  <c r="AF836" i="1"/>
  <c r="AG839" i="1"/>
  <c r="AJ839" i="1" s="1"/>
  <c r="D840" i="1"/>
  <c r="AG840" i="1"/>
  <c r="AJ840" i="1" s="1"/>
  <c r="A403" i="1"/>
  <c r="AI403" i="1" l="1"/>
  <c r="AF840" i="1"/>
  <c r="AH838" i="1"/>
  <c r="AF839" i="1"/>
  <c r="D841" i="1"/>
  <c r="AH839" i="1"/>
  <c r="AG841" i="1"/>
  <c r="AJ841" i="1" s="1"/>
  <c r="A404" i="1"/>
  <c r="AI404" i="1" l="1"/>
  <c r="AH840" i="1"/>
  <c r="AH841" i="1" s="1"/>
  <c r="AF841" i="1"/>
  <c r="D843" i="1"/>
  <c r="AG843" i="1"/>
  <c r="AJ843" i="1" s="1"/>
  <c r="D844" i="1"/>
  <c r="A405" i="1"/>
  <c r="AI405" i="1" l="1"/>
  <c r="AH843" i="1"/>
  <c r="AG844" i="1"/>
  <c r="AJ844" i="1" s="1"/>
  <c r="AF843" i="1"/>
  <c r="D845" i="1"/>
  <c r="AH844" i="1"/>
  <c r="AF844" i="1"/>
  <c r="AG845" i="1"/>
  <c r="AJ845" i="1" s="1"/>
  <c r="AG846" i="1"/>
  <c r="AJ846" i="1" s="1"/>
  <c r="D846" i="1"/>
  <c r="D847" i="1"/>
  <c r="AG847" i="1"/>
  <c r="AJ847" i="1" s="1"/>
  <c r="AG848" i="1"/>
  <c r="AJ848" i="1" s="1"/>
  <c r="D848" i="1"/>
  <c r="A406" i="1"/>
  <c r="AI406" i="1" l="1"/>
  <c r="AF847" i="1"/>
  <c r="AF848" i="1"/>
  <c r="AH845" i="1"/>
  <c r="D849" i="1"/>
  <c r="AF845" i="1"/>
  <c r="AG849" i="1"/>
  <c r="AJ849" i="1" s="1"/>
  <c r="AF846" i="1"/>
  <c r="AG850" i="1"/>
  <c r="AJ850" i="1" s="1"/>
  <c r="D851" i="1"/>
  <c r="AG852" i="1"/>
  <c r="AJ852" i="1" s="1"/>
  <c r="AG854" i="1"/>
  <c r="AJ854" i="1" s="1"/>
  <c r="AG855" i="1"/>
  <c r="AJ855" i="1" s="1"/>
  <c r="AG856" i="1"/>
  <c r="AJ856" i="1" s="1"/>
  <c r="AG857" i="1"/>
  <c r="AJ857" i="1" s="1"/>
  <c r="D857" i="1"/>
  <c r="D856" i="1"/>
  <c r="D855" i="1"/>
  <c r="D854" i="1"/>
  <c r="D852" i="1"/>
  <c r="AG851" i="1"/>
  <c r="AJ851" i="1" s="1"/>
  <c r="D850" i="1"/>
  <c r="A407" i="1"/>
  <c r="AI238" i="1" l="1"/>
  <c r="B238" i="1" s="1"/>
  <c r="C238" i="1" s="1"/>
  <c r="AI233" i="1"/>
  <c r="B233" i="1" s="1"/>
  <c r="C233" i="1" s="1"/>
  <c r="AI221" i="1"/>
  <c r="B221" i="1" s="1"/>
  <c r="C221" i="1" s="1"/>
  <c r="AI222" i="1"/>
  <c r="B222" i="1" s="1"/>
  <c r="C222" i="1" s="1"/>
  <c r="AI220" i="1"/>
  <c r="B220" i="1" s="1"/>
  <c r="C220" i="1" s="1"/>
  <c r="AI212" i="1"/>
  <c r="B212" i="1" s="1"/>
  <c r="C212" i="1" s="1"/>
  <c r="AI208" i="1"/>
  <c r="B208" i="1" s="1"/>
  <c r="C208" i="1" s="1"/>
  <c r="AI206" i="1"/>
  <c r="B206" i="1" s="1"/>
  <c r="C206" i="1" s="1"/>
  <c r="AI203" i="1"/>
  <c r="B203" i="1" s="1"/>
  <c r="C203" i="1" s="1"/>
  <c r="AI197" i="1"/>
  <c r="B197" i="1" s="1"/>
  <c r="C197" i="1" s="1"/>
  <c r="AI191" i="1"/>
  <c r="B191" i="1" s="1"/>
  <c r="C191" i="1" s="1"/>
  <c r="AI176" i="1"/>
  <c r="B176" i="1" s="1"/>
  <c r="C176" i="1" s="1"/>
  <c r="AI174" i="1"/>
  <c r="B174" i="1" s="1"/>
  <c r="C174" i="1" s="1"/>
  <c r="AI162" i="1"/>
  <c r="B162" i="1" s="1"/>
  <c r="C162" i="1" s="1"/>
  <c r="AI160" i="1"/>
  <c r="B160" i="1" s="1"/>
  <c r="C160" i="1" s="1"/>
  <c r="AI148" i="1"/>
  <c r="B148" i="1" s="1"/>
  <c r="C148" i="1" s="1"/>
  <c r="AI145" i="1"/>
  <c r="B145" i="1" s="1"/>
  <c r="C145" i="1" s="1"/>
  <c r="AI140" i="1"/>
  <c r="AI138" i="1"/>
  <c r="AI125" i="1"/>
  <c r="AI120" i="1"/>
  <c r="AI117" i="1"/>
  <c r="AI102" i="1"/>
  <c r="AI95" i="1"/>
  <c r="AI56" i="1"/>
  <c r="AI66" i="1"/>
  <c r="AI91" i="1"/>
  <c r="AI64" i="1"/>
  <c r="AI62" i="1"/>
  <c r="AI59" i="1"/>
  <c r="AI81" i="1"/>
  <c r="AI77" i="1"/>
  <c r="AI70" i="1"/>
  <c r="AI47" i="1"/>
  <c r="AI36" i="1"/>
  <c r="AI28" i="1"/>
  <c r="AI25" i="1"/>
  <c r="AI22" i="1"/>
  <c r="AI11" i="1"/>
  <c r="AH854" i="1"/>
  <c r="L2" i="2"/>
  <c r="AI282" i="1"/>
  <c r="C282" i="1" s="1"/>
  <c r="AI158" i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K2" i="2"/>
  <c r="AI126" i="1"/>
  <c r="C126" i="1" s="1"/>
  <c r="AI199" i="1"/>
  <c r="C199" i="1" s="1"/>
  <c r="AI21" i="1"/>
  <c r="AI165" i="1"/>
  <c r="AI259" i="1"/>
  <c r="C259" i="1" s="1"/>
  <c r="AI110" i="1"/>
  <c r="AI51" i="1"/>
  <c r="C51" i="1" s="1"/>
  <c r="AI304" i="1"/>
  <c r="C304" i="1" s="1"/>
  <c r="AI97" i="1"/>
  <c r="AI250" i="1"/>
  <c r="C250" i="1" s="1"/>
  <c r="AI239" i="1"/>
  <c r="C239" i="1" s="1"/>
  <c r="AI113" i="1"/>
  <c r="C113" i="1" s="1"/>
  <c r="AI354" i="1"/>
  <c r="C354" i="1" s="1"/>
  <c r="AI214" i="1"/>
  <c r="AI3" i="1"/>
  <c r="B3" i="1" s="1"/>
  <c r="AI377" i="1"/>
  <c r="C377" i="1" s="1"/>
  <c r="AI286" i="1"/>
  <c r="C286" i="1" s="1"/>
  <c r="AI163" i="1"/>
  <c r="C163" i="1" s="1"/>
  <c r="E2" i="2"/>
  <c r="AI407" i="1"/>
  <c r="C407" i="1" s="1"/>
  <c r="AI93" i="1"/>
  <c r="AI133" i="1"/>
  <c r="C133" i="1" s="1"/>
  <c r="AI370" i="1"/>
  <c r="C370" i="1" s="1"/>
  <c r="AI5" i="1"/>
  <c r="C5" i="1" s="1"/>
  <c r="AI144" i="1"/>
  <c r="C144" i="1" s="1"/>
  <c r="AI171" i="1"/>
  <c r="AI307" i="1"/>
  <c r="C307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356" i="1"/>
  <c r="C356" i="1" s="1"/>
  <c r="AI149" i="1"/>
  <c r="C149" i="1" s="1"/>
  <c r="AI54" i="1"/>
  <c r="AI123" i="1"/>
  <c r="C123" i="1" s="1"/>
  <c r="AI189" i="1"/>
  <c r="AI135" i="1"/>
  <c r="C135" i="1" s="1"/>
  <c r="AI131" i="1"/>
  <c r="C131" i="1" s="1"/>
  <c r="AI178" i="1"/>
  <c r="C178" i="1" s="1"/>
  <c r="AI367" i="1"/>
  <c r="C367" i="1" s="1"/>
  <c r="AI226" i="1"/>
  <c r="C226" i="1" s="1"/>
  <c r="AC759" i="1"/>
  <c r="AB506" i="1"/>
  <c r="AB539" i="1"/>
  <c r="AC700" i="1"/>
  <c r="AB501" i="1"/>
  <c r="AB765" i="1"/>
  <c r="AC815" i="1"/>
  <c r="AB524" i="1"/>
  <c r="AB688" i="1"/>
  <c r="AB434" i="1"/>
  <c r="AB591" i="1"/>
  <c r="AC790" i="1"/>
  <c r="AB278" i="1"/>
  <c r="AB680" i="1"/>
  <c r="AB408" i="1"/>
  <c r="AB147" i="1"/>
  <c r="AB237" i="1"/>
  <c r="AB363" i="1"/>
  <c r="AC777" i="1"/>
  <c r="AB350" i="1"/>
  <c r="AB272" i="1"/>
  <c r="AC247" i="1"/>
  <c r="AC543" i="1"/>
  <c r="AB61" i="1"/>
  <c r="AB403" i="1"/>
  <c r="AC63" i="1"/>
  <c r="AB277" i="1"/>
  <c r="AC417" i="1"/>
  <c r="AB219" i="1"/>
  <c r="AB554" i="1"/>
  <c r="AC541" i="1"/>
  <c r="AC465" i="1"/>
  <c r="AC349" i="1"/>
  <c r="AB764" i="1"/>
  <c r="AC681" i="1"/>
  <c r="AB718" i="1"/>
  <c r="AB704" i="1"/>
  <c r="AB296" i="1"/>
  <c r="AB441" i="1"/>
  <c r="AB280" i="1"/>
  <c r="AC554" i="1"/>
  <c r="AB309" i="1"/>
  <c r="AC841" i="1"/>
  <c r="AB326" i="1"/>
  <c r="AC648" i="1"/>
  <c r="AB415" i="1"/>
  <c r="AC763" i="1"/>
  <c r="AB744" i="1"/>
  <c r="AB585" i="1"/>
  <c r="AC718" i="1"/>
  <c r="AC749" i="1"/>
  <c r="AC787" i="1"/>
  <c r="AB323" i="1"/>
  <c r="AB370" i="1"/>
  <c r="AC375" i="1"/>
  <c r="AC279" i="1"/>
  <c r="AC530" i="1"/>
  <c r="AC502" i="1"/>
  <c r="AB557" i="1"/>
  <c r="AC507" i="1"/>
  <c r="AB647" i="1"/>
  <c r="AB754" i="1"/>
  <c r="AC492" i="1"/>
  <c r="AB496" i="1"/>
  <c r="AB666" i="1"/>
  <c r="AB491" i="1"/>
  <c r="AC564" i="1"/>
  <c r="AB782" i="1"/>
  <c r="AB137" i="1"/>
  <c r="AC666" i="1"/>
  <c r="AB701" i="1"/>
  <c r="AB654" i="1"/>
  <c r="AB273" i="1"/>
  <c r="AC622" i="1"/>
  <c r="AC517" i="1"/>
  <c r="AC713" i="1"/>
  <c r="AB565" i="1"/>
  <c r="AC61" i="1"/>
  <c r="AC803" i="1"/>
  <c r="AC252" i="1"/>
  <c r="AB447" i="1"/>
  <c r="AB333" i="1"/>
  <c r="AC472" i="1"/>
  <c r="AC672" i="1"/>
  <c r="AB421" i="1"/>
  <c r="AB733" i="1"/>
  <c r="AC481" i="1"/>
  <c r="AB374" i="1"/>
  <c r="AB63" i="1"/>
  <c r="AB719" i="1"/>
  <c r="AB456" i="1"/>
  <c r="AC307" i="1"/>
  <c r="AC329" i="1"/>
  <c r="AB443" i="1"/>
  <c r="AC205" i="1"/>
  <c r="AB221" i="1"/>
  <c r="AB804" i="1"/>
  <c r="AC288" i="1"/>
  <c r="AC407" i="1"/>
  <c r="AB324" i="1"/>
  <c r="AC437" i="1"/>
  <c r="AB35" i="1"/>
  <c r="AB775" i="1"/>
  <c r="AC658" i="1"/>
  <c r="AB261" i="1"/>
  <c r="AB492" i="1"/>
  <c r="AC579" i="1"/>
  <c r="AC783" i="1"/>
  <c r="AC315" i="1"/>
  <c r="AC420" i="1"/>
  <c r="AB579" i="1"/>
  <c r="AC521" i="1"/>
  <c r="AC620" i="1"/>
  <c r="AB426" i="1"/>
  <c r="AC813" i="1"/>
  <c r="AC368" i="1"/>
  <c r="AC569" i="1"/>
  <c r="AC568" i="1"/>
  <c r="AH846" i="1"/>
  <c r="AB857" i="1"/>
  <c r="AH855" i="1"/>
  <c r="AF854" i="1"/>
  <c r="AC852" i="1"/>
  <c r="AF851" i="1"/>
  <c r="AF849" i="1"/>
  <c r="AC322" i="1"/>
  <c r="AB607" i="1"/>
  <c r="AB667" i="1"/>
  <c r="AC857" i="1"/>
  <c r="AC855" i="1"/>
  <c r="AC851" i="1"/>
  <c r="AC849" i="1"/>
  <c r="AF856" i="1"/>
  <c r="AF850" i="1"/>
  <c r="AB595" i="1"/>
  <c r="AB841" i="1"/>
  <c r="AF855" i="1"/>
  <c r="AC850" i="1"/>
  <c r="AC775" i="1"/>
  <c r="AB830" i="1"/>
  <c r="AB724" i="1"/>
  <c r="AC766" i="1"/>
  <c r="AB297" i="1"/>
  <c r="AC807" i="1"/>
  <c r="AB437" i="1"/>
  <c r="AB446" i="1"/>
  <c r="AB259" i="1"/>
  <c r="AB316" i="1"/>
  <c r="AC257" i="1"/>
  <c r="AC607" i="1"/>
  <c r="AC779" i="1"/>
  <c r="AB205" i="1"/>
  <c r="AC361" i="1"/>
  <c r="AC773" i="1"/>
  <c r="AB566" i="1"/>
  <c r="AB802" i="1"/>
  <c r="AB706" i="1"/>
  <c r="AC827" i="1"/>
  <c r="AB832" i="1"/>
  <c r="AC357" i="1"/>
  <c r="AB586" i="1"/>
  <c r="AC510" i="1"/>
  <c r="AB721" i="1"/>
  <c r="AC419" i="1"/>
  <c r="AB692" i="1"/>
  <c r="AC397" i="1"/>
  <c r="AB190" i="1"/>
  <c r="AB674" i="1"/>
  <c r="AB521" i="1"/>
  <c r="AC464" i="1"/>
  <c r="AB470" i="1"/>
  <c r="AC300" i="1"/>
  <c r="AC804" i="1"/>
  <c r="AB711" i="1"/>
  <c r="AC348" i="1"/>
  <c r="AC363" i="1"/>
  <c r="AC418" i="1"/>
  <c r="AB265" i="1"/>
  <c r="AB307" i="1"/>
  <c r="AB250" i="1"/>
  <c r="AB510" i="1"/>
  <c r="AC367" i="1"/>
  <c r="AC802" i="1"/>
  <c r="AB767" i="1"/>
  <c r="AB139" i="1"/>
  <c r="AC645" i="1"/>
  <c r="AB211" i="1"/>
  <c r="AC473" i="1"/>
  <c r="AB783" i="1"/>
  <c r="AC137" i="1"/>
  <c r="AB315" i="1"/>
  <c r="AB641" i="1"/>
  <c r="AC686" i="1"/>
  <c r="AB275" i="1"/>
  <c r="AB574" i="1"/>
  <c r="AC297" i="1"/>
  <c r="AB301" i="1"/>
  <c r="AB325" i="1"/>
  <c r="AC337" i="1"/>
  <c r="AC782" i="1"/>
  <c r="AB449" i="1"/>
  <c r="AC743" i="1"/>
  <c r="AB789" i="1"/>
  <c r="AB24" i="1"/>
  <c r="AC603" i="1"/>
  <c r="AC248" i="1"/>
  <c r="AC567" i="1"/>
  <c r="AC575" i="1"/>
  <c r="AB502" i="1"/>
  <c r="AC596" i="1"/>
  <c r="AC436" i="1"/>
  <c r="AB413" i="1"/>
  <c r="AC689" i="1"/>
  <c r="AC537" i="1"/>
  <c r="AB626" i="1"/>
  <c r="AB620" i="1"/>
  <c r="AB175" i="1"/>
  <c r="AB472" i="1"/>
  <c r="AC574" i="1"/>
  <c r="AC614" i="1"/>
  <c r="AC270" i="1"/>
  <c r="AC159" i="1"/>
  <c r="AB634" i="1"/>
  <c r="AC278" i="1"/>
  <c r="AC173" i="1"/>
  <c r="AB357" i="1"/>
  <c r="AB464" i="1"/>
  <c r="AB65" i="1"/>
  <c r="AC299" i="1"/>
  <c r="AB555" i="1"/>
  <c r="AB342" i="1"/>
  <c r="AC698" i="1"/>
  <c r="AB808" i="1"/>
  <c r="AC753" i="1"/>
  <c r="AC386" i="1"/>
  <c r="AC422" i="1"/>
  <c r="AB662" i="1"/>
  <c r="AB730" i="1"/>
  <c r="AC389" i="1"/>
  <c r="AC320" i="1"/>
  <c r="AC410" i="1"/>
  <c r="AB619" i="1"/>
  <c r="AC455" i="1"/>
  <c r="AB685" i="1"/>
  <c r="AB652" i="1"/>
  <c r="AB392" i="1"/>
  <c r="AC284" i="1"/>
  <c r="AC618" i="1"/>
  <c r="AB439" i="1"/>
  <c r="AB811" i="1"/>
  <c r="AB628" i="1"/>
  <c r="AB311" i="1"/>
  <c r="AC454" i="1"/>
  <c r="AB788" i="1"/>
  <c r="AC334" i="1"/>
  <c r="AB657" i="1"/>
  <c r="AB762" i="1"/>
  <c r="AB596" i="1"/>
  <c r="AB300" i="1"/>
  <c r="AC659" i="1"/>
  <c r="AC636" i="1"/>
  <c r="AC786" i="1"/>
  <c r="AB798" i="1"/>
  <c r="AB725" i="1"/>
  <c r="AB253" i="1"/>
  <c r="AC600" i="1"/>
  <c r="AB748" i="1"/>
  <c r="AB548" i="1"/>
  <c r="AB418" i="1"/>
  <c r="AB540" i="1"/>
  <c r="AB495" i="1"/>
  <c r="AC273" i="1"/>
  <c r="AC709" i="1"/>
  <c r="AC605" i="1"/>
  <c r="AC139" i="1"/>
  <c r="AB726" i="1"/>
  <c r="AB144" i="1"/>
  <c r="AB583" i="1"/>
  <c r="AC546" i="1"/>
  <c r="AB776" i="1"/>
  <c r="AB519" i="1"/>
  <c r="AC55" i="1"/>
  <c r="AB328" i="1"/>
  <c r="AB479" i="1"/>
  <c r="AB124" i="1"/>
  <c r="AC416" i="1"/>
  <c r="AC722" i="1"/>
  <c r="AC576" i="1"/>
  <c r="AB352" i="1"/>
  <c r="AB377" i="1"/>
  <c r="AB520" i="1"/>
  <c r="AC592" i="1"/>
  <c r="AC256" i="1"/>
  <c r="AB580" i="1"/>
  <c r="AB636" i="1"/>
  <c r="AC332" i="1"/>
  <c r="AB451" i="1"/>
  <c r="AC280" i="1"/>
  <c r="AC588" i="1"/>
  <c r="AB351" i="1"/>
  <c r="AC731" i="1"/>
  <c r="AC608" i="1"/>
  <c r="AB385" i="1"/>
  <c r="AC360" i="1"/>
  <c r="AB593" i="1"/>
  <c r="AC702" i="1"/>
  <c r="AC559" i="1"/>
  <c r="AC505" i="1"/>
  <c r="AC295" i="1"/>
  <c r="AB589" i="1"/>
  <c r="AB514" i="1"/>
  <c r="AC768" i="1"/>
  <c r="AC736" i="1"/>
  <c r="AC789" i="1"/>
  <c r="AC711" i="1"/>
  <c r="AB760" i="1"/>
  <c r="AB313" i="1"/>
  <c r="AC374" i="1"/>
  <c r="AC400" i="1"/>
  <c r="AF857" i="1"/>
  <c r="AC856" i="1"/>
  <c r="AB855" i="1"/>
  <c r="AC854" i="1"/>
  <c r="AB851" i="1"/>
  <c r="AB849" i="1"/>
  <c r="AB850" i="1"/>
  <c r="AC610" i="1"/>
  <c r="AC547" i="1"/>
  <c r="AC549" i="1"/>
  <c r="AB856" i="1"/>
  <c r="AF852" i="1"/>
  <c r="AB854" i="1"/>
  <c r="AB263" i="1"/>
  <c r="AB592" i="1"/>
  <c r="AB852" i="1"/>
  <c r="AC678" i="1"/>
  <c r="AB475" i="1"/>
  <c r="AC304" i="1"/>
  <c r="AC704" i="1"/>
  <c r="AB402" i="1"/>
  <c r="AC441" i="1"/>
  <c r="AC808" i="1"/>
  <c r="AC557" i="1"/>
  <c r="AB411" i="1"/>
  <c r="AB10" i="1"/>
  <c r="AB551" i="1"/>
  <c r="AC392" i="1"/>
  <c r="AC626" i="1"/>
  <c r="AC232" i="1"/>
  <c r="AC767" i="1"/>
  <c r="AC495" i="1"/>
  <c r="AC739" i="1"/>
  <c r="AC362" i="1"/>
  <c r="AB327" i="1"/>
  <c r="AC796" i="1"/>
  <c r="AC458" i="1"/>
  <c r="AC552" i="1"/>
  <c r="AC637" i="1"/>
  <c r="AC633" i="1"/>
  <c r="AB55" i="1"/>
  <c r="AB757" i="1"/>
  <c r="AC624" i="1"/>
  <c r="AC570" i="1"/>
  <c r="AC593" i="1"/>
  <c r="AC451" i="1"/>
  <c r="AB597" i="1"/>
  <c r="AB829" i="1"/>
  <c r="AC756" i="1"/>
  <c r="AC721" i="1"/>
  <c r="AC267" i="1"/>
  <c r="AB815" i="1"/>
  <c r="AC726" i="1"/>
  <c r="AB428" i="1"/>
  <c r="AC211" i="1"/>
  <c r="AB578" i="1"/>
  <c r="AC663" i="1"/>
  <c r="AC21" i="1"/>
  <c r="AB461" i="1"/>
  <c r="AB380" i="1"/>
  <c r="AC699" i="1"/>
  <c r="AB334" i="1"/>
  <c r="AC221" i="1"/>
  <c r="AC673" i="1"/>
  <c r="AC675" i="1"/>
  <c r="AB780" i="1"/>
  <c r="AC809" i="1"/>
  <c r="AB302" i="1"/>
  <c r="AC828" i="1"/>
  <c r="AC832" i="1"/>
  <c r="AB686" i="1"/>
  <c r="AC101" i="1"/>
  <c r="AB749" i="1"/>
  <c r="AB266" i="1"/>
  <c r="AC742" i="1"/>
  <c r="AC402" i="1"/>
  <c r="AC536" i="1"/>
  <c r="AC475" i="1"/>
  <c r="AB450" i="1"/>
  <c r="AB796" i="1"/>
  <c r="AC493" i="1"/>
  <c r="AB603" i="1"/>
  <c r="AB736" i="1"/>
  <c r="AB419" i="1"/>
  <c r="AC460" i="1"/>
  <c r="AC294" i="1"/>
  <c r="AB90" i="1"/>
  <c r="AC452" i="1"/>
  <c r="AB410" i="1"/>
  <c r="AB387" i="1"/>
  <c r="AB518" i="1"/>
  <c r="AC190" i="1"/>
  <c r="AC697" i="1"/>
  <c r="AC503" i="1"/>
  <c r="AB202" i="1"/>
  <c r="AC651" i="1"/>
  <c r="AB92" i="1"/>
  <c r="AB305" i="1"/>
  <c r="AC260" i="1"/>
  <c r="AC498" i="1"/>
  <c r="AC512" i="1"/>
  <c r="AC817" i="1"/>
  <c r="AB664" i="1"/>
  <c r="AB659" i="1"/>
  <c r="AB344" i="1"/>
  <c r="AC456" i="1"/>
  <c r="AC516" i="1"/>
  <c r="AC490" i="1"/>
  <c r="AC372" i="1"/>
  <c r="AB462" i="1"/>
  <c r="AB732" i="1"/>
  <c r="AB843" i="1"/>
  <c r="AB650" i="1"/>
  <c r="AC533" i="1"/>
  <c r="AB484" i="1"/>
  <c r="AB713" i="1"/>
  <c r="AC470" i="1"/>
  <c r="AC545" i="1"/>
  <c r="AB573" i="1"/>
  <c r="AB425" i="1"/>
  <c r="AB543" i="1"/>
  <c r="AC429" i="1"/>
  <c r="AB530" i="1"/>
  <c r="AB722" i="1"/>
  <c r="AC474" i="1"/>
  <c r="AB753" i="1"/>
  <c r="AC387" i="1"/>
  <c r="AB486" i="1"/>
  <c r="AB279" i="1"/>
  <c r="AC259" i="1"/>
  <c r="AC147" i="1"/>
  <c r="AC219" i="1"/>
  <c r="AC161" i="1"/>
  <c r="AB684" i="1"/>
  <c r="AC725" i="1"/>
  <c r="AB116" i="1"/>
  <c r="AB790" i="1"/>
  <c r="AC791" i="1"/>
  <c r="AC414" i="1"/>
  <c r="AC630" i="1"/>
  <c r="AB482" i="1"/>
  <c r="AB624" i="1"/>
  <c r="AC551" i="1"/>
  <c r="AB391" i="1"/>
  <c r="AC255" i="1"/>
  <c r="AC581" i="1"/>
  <c r="AC403" i="1"/>
  <c r="AB824" i="1"/>
  <c r="AC822" i="1"/>
  <c r="AB786" i="1"/>
  <c r="AB405" i="1"/>
  <c r="AC667" i="1"/>
  <c r="AB498" i="1"/>
  <c r="AC461" i="1"/>
  <c r="AC335" i="1"/>
  <c r="AB340" i="1"/>
  <c r="AC685" i="1"/>
  <c r="AC76" i="1"/>
  <c r="AC693" i="1"/>
  <c r="AB633" i="1"/>
  <c r="AB488" i="1"/>
  <c r="AB632" i="1"/>
  <c r="AB481" i="1"/>
  <c r="AC393" i="1"/>
  <c r="AC708" i="1"/>
  <c r="AB417" i="1"/>
  <c r="AC833" i="1"/>
  <c r="AB837" i="1"/>
  <c r="AB576" i="1"/>
  <c r="AC848" i="1"/>
  <c r="AC309" i="1"/>
  <c r="AB750" i="1"/>
  <c r="AB346" i="1"/>
  <c r="AC497" i="1"/>
  <c r="AB602" i="1"/>
  <c r="AB476" i="1"/>
  <c r="AB672" i="1"/>
  <c r="AC747" i="1"/>
  <c r="AC643" i="1"/>
  <c r="AC321" i="1"/>
  <c r="AC377" i="1"/>
  <c r="AC58" i="1"/>
  <c r="AB504" i="1"/>
  <c r="AB76" i="1"/>
  <c r="AC342" i="1"/>
  <c r="AB648" i="1"/>
  <c r="AB714" i="1"/>
  <c r="AB420" i="1"/>
  <c r="AB651" i="1"/>
  <c r="AB295" i="1"/>
  <c r="AB358" i="1"/>
  <c r="AB290" i="1"/>
  <c r="AB286" i="1"/>
  <c r="AB507" i="1"/>
  <c r="AC650" i="1"/>
  <c r="AB101" i="1"/>
  <c r="AB787" i="1"/>
  <c r="AC338" i="1"/>
  <c r="AC323" i="1"/>
  <c r="AB359" i="1"/>
  <c r="AC810" i="1"/>
  <c r="AB255" i="1"/>
  <c r="AC823" i="1"/>
  <c r="AC795" i="1"/>
  <c r="AB284" i="1"/>
  <c r="AC589" i="1"/>
  <c r="AC276" i="1"/>
  <c r="AB320" i="1"/>
  <c r="AC771" i="1"/>
  <c r="AC632" i="1"/>
  <c r="AB742" i="1"/>
  <c r="AC396" i="1"/>
  <c r="AB600" i="1"/>
  <c r="AC27" i="1"/>
  <c r="AB561" i="1"/>
  <c r="AB582" i="1"/>
  <c r="AC724" i="1"/>
  <c r="AC434" i="1"/>
  <c r="AC175" i="1"/>
  <c r="AB423" i="1"/>
  <c r="AB627" i="1"/>
  <c r="AC835" i="1"/>
  <c r="AC839" i="1"/>
  <c r="AB846" i="1"/>
  <c r="AC671" i="1"/>
  <c r="AC778" i="1"/>
  <c r="AB608" i="1"/>
  <c r="AB339" i="1"/>
  <c r="AC511" i="1"/>
  <c r="AC634" i="1"/>
  <c r="AC748" i="1"/>
  <c r="AC324" i="1"/>
  <c r="AC806" i="1"/>
  <c r="AB605" i="1"/>
  <c r="AC687" i="1"/>
  <c r="AC561" i="1"/>
  <c r="AC760" i="1"/>
  <c r="AC382" i="1"/>
  <c r="AB468" i="1"/>
  <c r="AB731" i="1"/>
  <c r="AC805" i="1"/>
  <c r="AC684" i="1"/>
  <c r="AC669" i="1"/>
  <c r="AB645" i="1"/>
  <c r="AC683" i="1"/>
  <c r="AC405" i="1"/>
  <c r="AC532" i="1"/>
  <c r="AB766" i="1"/>
  <c r="AC540" i="1"/>
  <c r="AB329" i="1"/>
  <c r="AB267" i="1"/>
  <c r="AB687" i="1"/>
  <c r="AB810" i="1"/>
  <c r="AB758" i="1"/>
  <c r="AC328" i="1"/>
  <c r="AC35" i="1"/>
  <c r="AB813" i="1"/>
  <c r="AB400" i="1"/>
  <c r="AC565" i="1"/>
  <c r="AB460" i="1"/>
  <c r="AC738" i="1"/>
  <c r="AB378" i="1"/>
  <c r="AC597" i="1"/>
  <c r="AC401" i="1"/>
  <c r="AC358" i="1"/>
  <c r="AC728" i="1"/>
  <c r="AB800" i="1"/>
  <c r="AC196" i="1"/>
  <c r="AC680" i="1"/>
  <c r="AB347" i="1"/>
  <c r="AC831" i="1"/>
  <c r="AB254" i="1"/>
  <c r="AC327" i="1"/>
  <c r="AB785" i="1"/>
  <c r="AC602" i="1"/>
  <c r="AC347" i="1"/>
  <c r="AB740" i="1"/>
  <c r="AB581" i="1"/>
  <c r="AB655" i="1"/>
  <c r="AB262" i="1"/>
  <c r="AB393" i="1"/>
  <c r="AC90" i="1"/>
  <c r="AC578" i="1"/>
  <c r="AB558" i="1"/>
  <c r="AC457" i="1"/>
  <c r="AC467" i="1"/>
  <c r="AB702" i="1"/>
  <c r="AB729" i="1"/>
  <c r="AB700" i="1"/>
  <c r="AC691" i="1"/>
  <c r="AC519" i="1"/>
  <c r="AB465" i="1"/>
  <c r="AB511" i="1"/>
  <c r="AC664" i="1"/>
  <c r="AC390" i="1"/>
  <c r="AC793" i="1"/>
  <c r="AB453" i="1"/>
  <c r="AC450" i="1"/>
  <c r="AB429" i="1"/>
  <c r="AC265" i="1"/>
  <c r="AC266" i="1"/>
  <c r="AB699" i="1"/>
  <c r="AB549" i="1"/>
  <c r="AC612" i="1"/>
  <c r="AB251" i="1"/>
  <c r="AB458" i="1"/>
  <c r="AC729" i="1"/>
  <c r="AB552" i="1"/>
  <c r="AC587" i="1"/>
  <c r="AB436" i="1"/>
  <c r="AB739" i="1"/>
  <c r="AC488" i="1"/>
  <c r="AC719" i="1"/>
  <c r="AC482" i="1"/>
  <c r="AC800" i="1"/>
  <c r="AB550" i="1"/>
  <c r="AB642" i="1"/>
  <c r="AB294" i="1"/>
  <c r="AC271" i="1"/>
  <c r="AC292" i="1"/>
  <c r="AB257" i="1"/>
  <c r="AB304" i="1"/>
  <c r="AC370" i="1"/>
  <c r="AB489" i="1"/>
  <c r="AB541" i="1"/>
  <c r="AB708" i="1"/>
  <c r="AB384" i="1"/>
  <c r="AB677" i="1"/>
  <c r="AB232" i="1"/>
  <c r="AB361" i="1"/>
  <c r="AC539" i="1"/>
  <c r="AB21" i="1"/>
  <c r="AB478" i="1"/>
  <c r="AC764" i="1"/>
  <c r="AC446" i="1"/>
  <c r="AC784" i="1"/>
  <c r="AC311" i="1"/>
  <c r="AC80" i="1"/>
  <c r="AC46" i="1"/>
  <c r="AB644" i="1"/>
  <c r="AB716" i="1"/>
  <c r="AC453" i="1"/>
  <c r="AC762" i="1"/>
  <c r="AC660" i="1"/>
  <c r="AB752" i="1"/>
  <c r="AC825" i="1"/>
  <c r="AB821" i="1"/>
  <c r="AB457" i="1"/>
  <c r="AB661" i="1"/>
  <c r="AC595" i="1"/>
  <c r="AC354" i="1"/>
  <c r="AB94" i="1"/>
  <c r="AB547" i="1"/>
  <c r="AB292" i="1"/>
  <c r="AB526" i="1"/>
  <c r="AB799" i="1"/>
  <c r="AC677" i="1"/>
  <c r="AC526" i="1"/>
  <c r="AB373" i="1"/>
  <c r="AC580" i="1"/>
  <c r="AC468" i="1"/>
  <c r="AB365" i="1"/>
  <c r="AB637" i="1"/>
  <c r="AC838" i="1"/>
  <c r="AC847" i="1"/>
  <c r="AB335" i="1"/>
  <c r="AC438" i="1"/>
  <c r="AC586" i="1"/>
  <c r="AC642" i="1"/>
  <c r="AB743" i="1"/>
  <c r="AC325" i="1"/>
  <c r="AC395" i="1"/>
  <c r="AB298" i="1"/>
  <c r="AC798" i="1"/>
  <c r="AC477" i="1"/>
  <c r="AB497" i="1"/>
  <c r="AB638" i="1"/>
  <c r="AC655" i="1"/>
  <c r="AC515" i="1"/>
  <c r="AB330" i="1"/>
  <c r="AC491" i="1"/>
  <c r="AC364" i="1"/>
  <c r="AC478" i="1"/>
  <c r="AB291" i="1"/>
  <c r="AB505" i="1"/>
  <c r="AB397" i="1"/>
  <c r="AB768" i="1"/>
  <c r="AC627" i="1"/>
  <c r="AC384" i="1"/>
  <c r="AB567" i="1"/>
  <c r="AB693" i="1"/>
  <c r="AB618" i="1"/>
  <c r="AB477" i="1"/>
  <c r="AC843" i="1"/>
  <c r="AB670" i="1"/>
  <c r="AC583" i="1"/>
  <c r="AB791" i="1"/>
  <c r="AC408" i="1"/>
  <c r="AC824" i="1"/>
  <c r="AB822" i="1"/>
  <c r="AB587" i="1"/>
  <c r="AC484" i="1"/>
  <c r="AC425" i="1"/>
  <c r="AB734" i="1"/>
  <c r="AB559" i="1"/>
  <c r="AB738" i="1"/>
  <c r="AC92" i="1"/>
  <c r="AC431" i="1"/>
  <c r="AB756" i="1"/>
  <c r="AB422" i="1"/>
  <c r="AB679" i="1"/>
  <c r="AB840" i="1"/>
  <c r="AB401" i="1"/>
  <c r="AB571" i="1"/>
  <c r="AB119" i="1"/>
  <c r="AC582" i="1"/>
  <c r="AB769" i="1"/>
  <c r="AC628" i="1"/>
  <c r="AB599" i="1"/>
  <c r="AC346" i="1"/>
  <c r="AC380" i="1"/>
  <c r="AC462" i="1"/>
  <c r="AC750" i="1"/>
  <c r="AC776" i="1"/>
  <c r="AC591" i="1"/>
  <c r="AC433" i="1"/>
  <c r="AC717" i="1"/>
  <c r="AC506" i="1"/>
  <c r="AC385" i="1"/>
  <c r="AB433" i="1"/>
  <c r="AB817" i="1"/>
  <c r="AB409" i="1"/>
  <c r="AC426" i="1"/>
  <c r="AB444" i="1"/>
  <c r="AC254" i="1"/>
  <c r="AB784" i="1"/>
  <c r="AC272" i="1"/>
  <c r="AC412" i="1"/>
  <c r="AC548" i="1"/>
  <c r="AC555" i="1"/>
  <c r="AB248" i="1"/>
  <c r="AB161" i="1"/>
  <c r="AB771" i="1"/>
  <c r="AC290" i="1"/>
  <c r="AB474" i="1"/>
  <c r="AC289" i="1"/>
  <c r="AB610" i="1"/>
  <c r="AB46" i="1"/>
  <c r="AC336" i="1"/>
  <c r="AB412" i="1"/>
  <c r="AC534" i="1"/>
  <c r="AB614" i="1"/>
  <c r="AC585" i="1"/>
  <c r="AC757" i="1"/>
  <c r="AC275" i="1"/>
  <c r="AB564" i="1"/>
  <c r="AB288" i="1"/>
  <c r="AB337" i="1"/>
  <c r="AC785" i="1"/>
  <c r="AB649" i="1"/>
  <c r="AC398" i="1"/>
  <c r="AB763" i="1"/>
  <c r="AB523" i="1"/>
  <c r="AB431" i="1"/>
  <c r="AC611" i="1"/>
  <c r="AC379" i="1"/>
  <c r="AC652" i="1"/>
  <c r="AC268" i="1"/>
  <c r="AB485" i="1"/>
  <c r="AB364" i="1"/>
  <c r="AC262" i="1"/>
  <c r="AB588" i="1"/>
  <c r="AB575" i="1"/>
  <c r="AC313" i="1"/>
  <c r="AC343" i="1"/>
  <c r="AB58" i="1"/>
  <c r="AC287" i="1"/>
  <c r="AB532" i="1"/>
  <c r="AB534" i="1"/>
  <c r="AB669" i="1"/>
  <c r="AB777" i="1"/>
  <c r="AB512" i="1"/>
  <c r="AB467" i="1"/>
  <c r="AB820" i="1"/>
  <c r="AC504" i="1"/>
  <c r="AC251" i="1"/>
  <c r="AC476" i="1"/>
  <c r="AC649" i="1"/>
  <c r="AB545" i="1"/>
  <c r="AC656" i="1"/>
  <c r="AC489" i="1"/>
  <c r="AB673" i="1"/>
  <c r="AB656" i="1"/>
  <c r="AC520" i="1"/>
  <c r="AB416" i="1"/>
  <c r="AC509" i="1"/>
  <c r="AC562" i="1"/>
  <c r="AC373" i="1"/>
  <c r="AB835" i="1"/>
  <c r="AB839" i="1"/>
  <c r="AC846" i="1"/>
  <c r="AC706" i="1"/>
  <c r="AB345" i="1"/>
  <c r="AC340" i="1"/>
  <c r="AC744" i="1"/>
  <c r="AC277" i="1"/>
  <c r="AC449" i="1"/>
  <c r="AB805" i="1"/>
  <c r="AB375" i="1"/>
  <c r="AC788" i="1"/>
  <c r="AC296" i="1"/>
  <c r="AC811" i="1"/>
  <c r="AC411" i="1"/>
  <c r="AB282" i="1"/>
  <c r="AB382" i="1"/>
  <c r="AB630" i="1"/>
  <c r="AC274" i="1"/>
  <c r="AC616" i="1"/>
  <c r="AB779" i="1"/>
  <c r="AB159" i="1"/>
  <c r="AC674" i="1"/>
  <c r="AC124" i="1"/>
  <c r="AB556" i="1"/>
  <c r="AB332" i="1"/>
  <c r="AC10" i="1"/>
  <c r="AC447" i="1"/>
  <c r="AC716" i="1"/>
  <c r="AB825" i="1"/>
  <c r="AC821" i="1"/>
  <c r="AC345" i="1"/>
  <c r="AB695" i="1"/>
  <c r="AB533" i="1"/>
  <c r="AC619" i="1"/>
  <c r="AC780" i="1"/>
  <c r="AB509" i="1"/>
  <c r="AC657" i="1"/>
  <c r="AC769" i="1"/>
  <c r="AB795" i="1"/>
  <c r="AB354" i="1"/>
  <c r="AB289" i="1"/>
  <c r="AB256" i="1"/>
  <c r="AB689" i="1"/>
  <c r="AC499" i="1"/>
  <c r="AC237" i="1"/>
  <c r="AB778" i="1"/>
  <c r="AC409" i="1"/>
  <c r="AC746" i="1"/>
  <c r="AB270" i="1"/>
  <c r="AB833" i="1"/>
  <c r="AC837" i="1"/>
  <c r="AB848" i="1"/>
  <c r="AC263" i="1"/>
  <c r="AC829" i="1"/>
  <c r="AB274" i="1"/>
  <c r="AB321" i="1"/>
  <c r="AB803" i="1"/>
  <c r="AC428" i="1"/>
  <c r="AC351" i="1"/>
  <c r="AB396" i="1"/>
  <c r="AC577" i="1"/>
  <c r="AB570" i="1"/>
  <c r="AC261" i="1"/>
  <c r="AB569" i="1"/>
  <c r="AB503" i="1"/>
  <c r="AB728" i="1"/>
  <c r="AB247" i="1"/>
  <c r="AC439" i="1"/>
  <c r="AC514" i="1"/>
  <c r="AC818" i="1"/>
  <c r="AB828" i="1"/>
  <c r="AC480" i="1"/>
  <c r="AB831" i="1"/>
  <c r="AC443" i="1"/>
  <c r="AB568" i="1"/>
  <c r="AC305" i="1"/>
  <c r="AB407" i="1"/>
  <c r="AB322" i="1"/>
  <c r="AB759" i="1"/>
  <c r="AC830" i="1"/>
  <c r="AC733" i="1"/>
  <c r="AC486" i="1"/>
  <c r="AC501" i="1"/>
  <c r="AB343" i="1"/>
  <c r="AC732" i="1"/>
  <c r="AC654" i="1"/>
  <c r="AB368" i="1"/>
  <c r="AB379" i="1"/>
  <c r="AB372" i="1"/>
  <c r="AC692" i="1"/>
  <c r="AB398" i="1"/>
  <c r="AB287" i="1"/>
  <c r="AB252" i="1"/>
  <c r="AB454" i="1"/>
  <c r="AB283" i="1"/>
  <c r="AB809" i="1"/>
  <c r="AB499" i="1"/>
  <c r="AC415" i="1"/>
  <c r="AB827" i="1"/>
  <c r="AC282" i="1"/>
  <c r="AB643" i="1"/>
  <c r="AB207" i="1"/>
  <c r="AB683" i="1"/>
  <c r="AB635" i="1"/>
  <c r="AC556" i="1"/>
  <c r="AC694" i="1"/>
  <c r="AC701" i="1"/>
  <c r="AC298" i="1"/>
  <c r="AB493" i="1"/>
  <c r="AB671" i="1"/>
  <c r="AC119" i="1"/>
  <c r="AC550" i="1"/>
  <c r="AB616" i="1"/>
  <c r="AB367" i="1"/>
  <c r="AC571" i="1"/>
  <c r="AB348" i="1"/>
  <c r="AC754" i="1"/>
  <c r="AC644" i="1"/>
  <c r="AC639" i="1"/>
  <c r="AB562" i="1"/>
  <c r="AC670" i="1"/>
  <c r="AB660" i="1"/>
  <c r="AC647" i="1"/>
  <c r="AB747" i="1"/>
  <c r="AB362" i="1"/>
  <c r="AC558" i="1"/>
  <c r="AB27" i="1"/>
  <c r="AC485" i="1"/>
  <c r="AB675" i="1"/>
  <c r="AC599" i="1"/>
  <c r="AB746" i="1"/>
  <c r="AC339" i="1"/>
  <c r="AC661" i="1"/>
  <c r="AB793" i="1"/>
  <c r="AB612" i="1"/>
  <c r="AB517" i="1"/>
  <c r="AC359" i="1"/>
  <c r="AC761" i="1"/>
  <c r="AB264" i="1"/>
  <c r="AC695" i="1"/>
  <c r="AB338" i="1"/>
  <c r="AB536" i="1"/>
  <c r="AB773" i="1"/>
  <c r="AC844" i="1"/>
  <c r="AC264" i="1"/>
  <c r="AC202" i="1"/>
  <c r="AB455" i="1"/>
  <c r="AC442" i="1"/>
  <c r="AC356" i="1"/>
  <c r="AC479" i="1"/>
  <c r="AB395" i="1"/>
  <c r="AB336" i="1"/>
  <c r="AB668" i="1"/>
  <c r="AB473" i="1"/>
  <c r="AC352" i="1"/>
  <c r="AC302" i="1"/>
  <c r="AC528" i="1"/>
  <c r="AB349" i="1"/>
  <c r="AC765" i="1"/>
  <c r="AC144" i="1"/>
  <c r="AB797" i="1"/>
  <c r="AC573" i="1"/>
  <c r="AC116" i="1"/>
  <c r="AC638" i="1"/>
  <c r="AC404" i="1"/>
  <c r="AB487" i="1"/>
  <c r="AC679" i="1"/>
  <c r="AB528" i="1"/>
  <c r="AB414" i="1"/>
  <c r="AB271" i="1"/>
  <c r="AB452" i="1"/>
  <c r="AB173" i="1"/>
  <c r="AC326" i="1"/>
  <c r="AB694" i="1"/>
  <c r="AB844" i="1"/>
  <c r="AC641" i="1"/>
  <c r="AC758" i="1"/>
  <c r="AC318" i="1"/>
  <c r="AB490" i="1"/>
  <c r="AC730" i="1"/>
  <c r="AB806" i="1"/>
  <c r="AC286" i="1"/>
  <c r="AB823" i="1"/>
  <c r="AC799" i="1"/>
  <c r="AB709" i="1"/>
  <c r="AB678" i="1"/>
  <c r="AB442" i="1"/>
  <c r="AC523" i="1"/>
  <c r="AC316" i="1"/>
  <c r="AC518" i="1"/>
  <c r="AB681" i="1"/>
  <c r="AB399" i="1"/>
  <c r="AC688" i="1"/>
  <c r="AB318" i="1"/>
  <c r="AC423" i="1"/>
  <c r="AB515" i="1"/>
  <c r="AB299" i="1"/>
  <c r="AC487" i="1"/>
  <c r="AC250" i="1"/>
  <c r="AB80" i="1"/>
  <c r="AB698" i="1"/>
  <c r="AC836" i="1"/>
  <c r="AC840" i="1"/>
  <c r="AB845" i="1"/>
  <c r="AB276" i="1"/>
  <c r="AC291" i="1"/>
  <c r="AC394" i="1"/>
  <c r="AC399" i="1"/>
  <c r="AC365" i="1"/>
  <c r="AC333" i="1"/>
  <c r="AB611" i="1"/>
  <c r="AB807" i="1"/>
  <c r="AC662" i="1"/>
  <c r="AB386" i="1"/>
  <c r="AB691" i="1"/>
  <c r="AB697" i="1"/>
  <c r="AB356" i="1"/>
  <c r="AC524" i="1"/>
  <c r="AB546" i="1"/>
  <c r="AB389" i="1"/>
  <c r="AB663" i="1"/>
  <c r="AC797" i="1"/>
  <c r="AB268" i="1"/>
  <c r="AC301" i="1"/>
  <c r="AC566" i="1"/>
  <c r="AC378" i="1"/>
  <c r="AC413" i="1"/>
  <c r="AB577" i="1"/>
  <c r="AB360" i="1"/>
  <c r="AB260" i="1"/>
  <c r="AC752" i="1"/>
  <c r="AC283" i="1"/>
  <c r="AC668" i="1"/>
  <c r="AB480" i="1"/>
  <c r="AB818" i="1"/>
  <c r="AC820" i="1"/>
  <c r="AB717" i="1"/>
  <c r="AC24" i="1"/>
  <c r="AB196" i="1"/>
  <c r="AC253" i="1"/>
  <c r="AC444" i="1"/>
  <c r="AB622" i="1"/>
  <c r="AB761" i="1"/>
  <c r="AC635" i="1"/>
  <c r="AC740" i="1"/>
  <c r="AC714" i="1"/>
  <c r="AC65" i="1"/>
  <c r="AB390" i="1"/>
  <c r="AC350" i="1"/>
  <c r="AB394" i="1"/>
  <c r="AC734" i="1"/>
  <c r="AC344" i="1"/>
  <c r="AC330" i="1"/>
  <c r="AB658" i="1"/>
  <c r="AB838" i="1"/>
  <c r="AC421" i="1"/>
  <c r="AB847" i="1"/>
  <c r="AC496" i="1"/>
  <c r="AC391" i="1"/>
  <c r="AB404" i="1"/>
  <c r="AC207" i="1"/>
  <c r="AB537" i="1"/>
  <c r="AC94" i="1"/>
  <c r="AB639" i="1"/>
  <c r="AB516" i="1"/>
  <c r="AB836" i="1"/>
  <c r="AC845" i="1"/>
  <c r="AB438" i="1"/>
  <c r="AC245" i="1"/>
  <c r="AB243" i="1"/>
  <c r="AC241" i="1"/>
  <c r="AB239" i="1"/>
  <c r="AB236" i="1"/>
  <c r="AB234" i="1"/>
  <c r="AC231" i="1"/>
  <c r="AC229" i="1"/>
  <c r="AC227" i="1"/>
  <c r="AC225" i="1"/>
  <c r="AB223" i="1"/>
  <c r="AB220" i="1"/>
  <c r="AB217" i="1"/>
  <c r="AC215" i="1"/>
  <c r="AC212" i="1"/>
  <c r="AC209" i="1"/>
  <c r="AB206" i="1"/>
  <c r="AB203" i="1"/>
  <c r="AC200" i="1"/>
  <c r="AC198" i="1"/>
  <c r="AB195" i="1"/>
  <c r="AC193" i="1"/>
  <c r="AB191" i="1"/>
  <c r="AB187" i="1"/>
  <c r="AB185" i="1"/>
  <c r="AB183" i="1"/>
  <c r="AC181" i="1"/>
  <c r="AC179" i="1"/>
  <c r="AB177" i="1"/>
  <c r="AB174" i="1"/>
  <c r="AC171" i="1"/>
  <c r="AC168" i="1"/>
  <c r="AB166" i="1"/>
  <c r="AC160" i="1"/>
  <c r="AC150" i="1"/>
  <c r="AC162" i="1"/>
  <c r="AC151" i="1"/>
  <c r="AB162" i="1"/>
  <c r="AB151" i="1"/>
  <c r="AC163" i="1"/>
  <c r="AB150" i="1"/>
  <c r="AB244" i="1"/>
  <c r="AB240" i="1"/>
  <c r="AB235" i="1"/>
  <c r="AB230" i="1"/>
  <c r="AB226" i="1"/>
  <c r="AB222" i="1"/>
  <c r="AB216" i="1"/>
  <c r="AC210" i="1"/>
  <c r="AB204" i="1"/>
  <c r="AB199" i="1"/>
  <c r="AC194" i="1"/>
  <c r="AB189" i="1"/>
  <c r="AC184" i="1"/>
  <c r="AB180" i="1"/>
  <c r="AC176" i="1"/>
  <c r="AB169" i="1"/>
  <c r="AB165" i="1"/>
  <c r="AC148" i="1"/>
  <c r="AB149" i="1"/>
  <c r="AC149" i="1"/>
  <c r="AB245" i="1"/>
  <c r="AB241" i="1"/>
  <c r="AC236" i="1"/>
  <c r="AB231" i="1"/>
  <c r="AB227" i="1"/>
  <c r="AC223" i="1"/>
  <c r="AC217" i="1"/>
  <c r="AB212" i="1"/>
  <c r="AC206" i="1"/>
  <c r="AB200" i="1"/>
  <c r="AC195" i="1"/>
  <c r="AC191" i="1"/>
  <c r="AC185" i="1"/>
  <c r="AB181" i="1"/>
  <c r="AC177" i="1"/>
  <c r="AB171" i="1"/>
  <c r="AC166" i="1"/>
  <c r="AC152" i="1"/>
  <c r="AB153" i="1"/>
  <c r="AC153" i="1"/>
  <c r="AC154" i="1"/>
  <c r="AC204" i="1"/>
  <c r="AC199" i="1"/>
  <c r="AB194" i="1"/>
  <c r="AC189" i="1"/>
  <c r="AB184" i="1"/>
  <c r="AC178" i="1"/>
  <c r="AB172" i="1"/>
  <c r="AB167" i="1"/>
  <c r="AB154" i="1"/>
  <c r="AB155" i="1"/>
  <c r="AC155" i="1"/>
  <c r="AC156" i="1"/>
  <c r="AB242" i="1"/>
  <c r="AB233" i="1"/>
  <c r="AB224" i="1"/>
  <c r="AC214" i="1"/>
  <c r="AB201" i="1"/>
  <c r="AB192" i="1"/>
  <c r="AB182" i="1"/>
  <c r="AC172" i="1"/>
  <c r="AB156" i="1"/>
  <c r="AB158" i="1"/>
  <c r="AB160" i="1"/>
  <c r="AC239" i="1"/>
  <c r="AB229" i="1"/>
  <c r="AC220" i="1"/>
  <c r="AB209" i="1"/>
  <c r="AB198" i="1"/>
  <c r="AC187" i="1"/>
  <c r="AB179" i="1"/>
  <c r="AB168" i="1"/>
  <c r="AC145" i="1"/>
  <c r="AB148" i="1"/>
  <c r="AB246" i="1"/>
  <c r="AC244" i="1"/>
  <c r="AC242" i="1"/>
  <c r="AC240" i="1"/>
  <c r="AB238" i="1"/>
  <c r="AC235" i="1"/>
  <c r="AC233" i="1"/>
  <c r="AC230" i="1"/>
  <c r="AC228" i="1"/>
  <c r="AC226" i="1"/>
  <c r="AC224" i="1"/>
  <c r="AC222" i="1"/>
  <c r="AB218" i="1"/>
  <c r="AC216" i="1"/>
  <c r="AB214" i="1"/>
  <c r="AB210" i="1"/>
  <c r="AB208" i="1"/>
  <c r="AC201" i="1"/>
  <c r="AC197" i="1"/>
  <c r="AC192" i="1"/>
  <c r="AB186" i="1"/>
  <c r="AC182" i="1"/>
  <c r="AC180" i="1"/>
  <c r="AB176" i="1"/>
  <c r="AC169" i="1"/>
  <c r="AC165" i="1"/>
  <c r="AB145" i="1"/>
  <c r="AB152" i="1"/>
  <c r="AB146" i="1"/>
  <c r="AC246" i="1"/>
  <c r="AC238" i="1"/>
  <c r="AB228" i="1"/>
  <c r="AC218" i="1"/>
  <c r="AC208" i="1"/>
  <c r="AB197" i="1"/>
  <c r="AC186" i="1"/>
  <c r="AB178" i="1"/>
  <c r="AC167" i="1"/>
  <c r="AC158" i="1"/>
  <c r="AC243" i="1"/>
  <c r="AC234" i="1"/>
  <c r="AB225" i="1"/>
  <c r="AB215" i="1"/>
  <c r="AC203" i="1"/>
  <c r="AB193" i="1"/>
  <c r="AC183" i="1"/>
  <c r="AC174" i="1"/>
  <c r="AB163" i="1"/>
  <c r="AC146" i="1"/>
  <c r="B214" i="1" l="1"/>
  <c r="C214" i="1" s="1"/>
  <c r="B189" i="1"/>
  <c r="C189" i="1" s="1"/>
  <c r="B171" i="1"/>
  <c r="C171" i="1" s="1"/>
  <c r="B165" i="1"/>
  <c r="C165" i="1" s="1"/>
  <c r="B158" i="1"/>
  <c r="C158" i="1" s="1"/>
  <c r="B93" i="1"/>
  <c r="C93" i="1" s="1"/>
  <c r="B97" i="1"/>
  <c r="C97" i="1" s="1"/>
  <c r="B11" i="1"/>
  <c r="B25" i="1"/>
  <c r="C25" i="1" s="1"/>
  <c r="B36" i="1"/>
  <c r="C36" i="1" s="1"/>
  <c r="B70" i="1"/>
  <c r="C70" i="1" s="1"/>
  <c r="B81" i="1"/>
  <c r="C81" i="1" s="1"/>
  <c r="B62" i="1"/>
  <c r="C62" i="1" s="1"/>
  <c r="B91" i="1"/>
  <c r="C91" i="1" s="1"/>
  <c r="B56" i="1"/>
  <c r="C56" i="1" s="1"/>
  <c r="B102" i="1"/>
  <c r="C102" i="1" s="1"/>
  <c r="B120" i="1"/>
  <c r="C120" i="1" s="1"/>
  <c r="B138" i="1"/>
  <c r="C138" i="1" s="1"/>
  <c r="B54" i="1"/>
  <c r="C54" i="1" s="1"/>
  <c r="B110" i="1"/>
  <c r="C110" i="1" s="1"/>
  <c r="B22" i="1"/>
  <c r="C22" i="1" s="1"/>
  <c r="B28" i="1"/>
  <c r="C28" i="1" s="1"/>
  <c r="B47" i="1"/>
  <c r="C47" i="1" s="1"/>
  <c r="B77" i="1"/>
  <c r="C77" i="1" s="1"/>
  <c r="B59" i="1"/>
  <c r="C59" i="1" s="1"/>
  <c r="B64" i="1"/>
  <c r="C64" i="1" s="1"/>
  <c r="B66" i="1"/>
  <c r="C66" i="1" s="1"/>
  <c r="B95" i="1"/>
  <c r="C95" i="1" s="1"/>
  <c r="B117" i="1"/>
  <c r="C117" i="1" s="1"/>
  <c r="B125" i="1"/>
  <c r="C125" i="1" s="1"/>
  <c r="B140" i="1"/>
  <c r="C140" i="1" s="1"/>
  <c r="M2" i="2"/>
  <c r="I3" i="11" s="1"/>
  <c r="C3" i="1"/>
  <c r="J3" i="11"/>
  <c r="C21" i="1"/>
  <c r="AH856" i="1"/>
  <c r="AH847" i="1"/>
  <c r="C11" i="1" l="1"/>
  <c r="K3" i="11"/>
  <c r="L3" i="11" s="1"/>
  <c r="M3" i="11" s="1"/>
  <c r="C854" i="1"/>
  <c r="AH848" i="1"/>
  <c r="AH857" i="1"/>
  <c r="AB20" i="1"/>
  <c r="AB93" i="1"/>
  <c r="AC38" i="1"/>
  <c r="AB131" i="1"/>
  <c r="AC50" i="1"/>
  <c r="AC110" i="1"/>
  <c r="AC115" i="1"/>
  <c r="AB33" i="1"/>
  <c r="AB97" i="1"/>
  <c r="AC16" i="1"/>
  <c r="AB60" i="1"/>
  <c r="AB42" i="1"/>
  <c r="AC87" i="1"/>
  <c r="AB4" i="1"/>
  <c r="AB108" i="1"/>
  <c r="AB37" i="1"/>
  <c r="AB29" i="1"/>
  <c r="AB75" i="1"/>
  <c r="AB18" i="1"/>
  <c r="AC135" i="1"/>
  <c r="AB140" i="1"/>
  <c r="AC11" i="1"/>
  <c r="AC121" i="1"/>
  <c r="AB26" i="1"/>
  <c r="AB107" i="1"/>
  <c r="AC34" i="1"/>
  <c r="AC66" i="1"/>
  <c r="AC8" i="1"/>
  <c r="AB113" i="1"/>
  <c r="AB77" i="1"/>
  <c r="AC68" i="1"/>
  <c r="AC72" i="1"/>
  <c r="AC41" i="1"/>
  <c r="AB138" i="1"/>
  <c r="AC141" i="1"/>
  <c r="AB66" i="1"/>
  <c r="AB128" i="1"/>
  <c r="AB8" i="1"/>
  <c r="AB112" i="1"/>
  <c r="AB34" i="1"/>
  <c r="AB104" i="1"/>
  <c r="AC89" i="1"/>
  <c r="AB45" i="1"/>
  <c r="AC15" i="1"/>
  <c r="AC43" i="1"/>
  <c r="AB129" i="1"/>
  <c r="AC136" i="1"/>
  <c r="AB87" i="1"/>
  <c r="AB115" i="1"/>
  <c r="AC71" i="1"/>
  <c r="AB103" i="1"/>
  <c r="AB7" i="1"/>
  <c r="AC57" i="1"/>
  <c r="AB51" i="1"/>
  <c r="AB127" i="1"/>
  <c r="AB83" i="1"/>
  <c r="AC108" i="1"/>
  <c r="AC22" i="1"/>
  <c r="AC95" i="1"/>
  <c r="AB59" i="1"/>
  <c r="AB36" i="1"/>
  <c r="AB22" i="1"/>
  <c r="AC17" i="1"/>
  <c r="AC6" i="1"/>
  <c r="AC127" i="1"/>
  <c r="AB13" i="1"/>
  <c r="AC107" i="1"/>
  <c r="AB44" i="1"/>
  <c r="AC130" i="1"/>
  <c r="AB57" i="1"/>
  <c r="AC113" i="1"/>
  <c r="AC91" i="1"/>
  <c r="AC100" i="1"/>
  <c r="AC25" i="1"/>
  <c r="AC14" i="1"/>
  <c r="AC9" i="1"/>
  <c r="AC82" i="1"/>
  <c r="C2" i="2"/>
  <c r="AB130" i="1"/>
  <c r="AB95" i="1"/>
  <c r="AC112" i="1"/>
  <c r="AC44" i="1"/>
  <c r="AC143" i="1"/>
  <c r="AB25" i="1"/>
  <c r="AB136" i="1"/>
  <c r="AB74" i="1"/>
  <c r="AB125" i="1"/>
  <c r="AB70" i="1"/>
  <c r="AB105" i="1"/>
  <c r="AC111" i="1"/>
  <c r="AC84" i="1"/>
  <c r="AB41" i="1"/>
  <c r="AC78" i="1"/>
  <c r="AC48" i="1"/>
  <c r="AB133" i="1"/>
  <c r="AC28" i="1"/>
  <c r="AC42" i="1"/>
  <c r="AB47" i="1"/>
  <c r="AC131" i="1"/>
  <c r="AB72" i="1"/>
  <c r="AC88" i="1"/>
  <c r="AC99" i="1"/>
  <c r="AC23" i="1"/>
  <c r="AB3" i="1"/>
  <c r="AB5" i="1"/>
  <c r="AC60" i="1"/>
  <c r="AB30" i="1"/>
  <c r="AB82" i="1"/>
  <c r="AC33" i="1"/>
  <c r="AB67" i="1"/>
  <c r="AC30" i="1"/>
  <c r="AC125" i="1"/>
  <c r="AC75" i="1"/>
  <c r="AC40" i="1"/>
  <c r="AB84" i="1"/>
  <c r="AB40" i="1"/>
  <c r="AB98" i="1"/>
  <c r="AC13" i="1"/>
  <c r="AB123" i="1"/>
  <c r="AC37" i="1"/>
  <c r="AC104" i="1"/>
  <c r="AC56" i="1"/>
  <c r="AC47" i="1"/>
  <c r="AC64" i="1"/>
  <c r="AB143" i="1"/>
  <c r="AB86" i="1"/>
  <c r="AC134" i="1"/>
  <c r="AC4" i="1"/>
  <c r="AB122" i="1"/>
  <c r="AC77" i="1"/>
  <c r="AC103" i="1"/>
  <c r="AB71" i="1"/>
  <c r="AB141" i="1"/>
  <c r="AC70" i="1"/>
  <c r="AC126" i="1"/>
  <c r="AC20" i="1"/>
  <c r="AC114" i="1"/>
  <c r="AB14" i="1"/>
  <c r="A408" i="1"/>
  <c r="A409" i="1" s="1"/>
  <c r="AC102" i="1"/>
  <c r="AC29" i="1"/>
  <c r="AB73" i="1"/>
  <c r="AB38" i="1"/>
  <c r="AC18" i="1"/>
  <c r="AC128" i="1"/>
  <c r="AB11" i="1"/>
  <c r="AC142" i="1"/>
  <c r="AB62" i="1"/>
  <c r="AC132" i="1"/>
  <c r="AC32" i="1"/>
  <c r="AB120" i="1"/>
  <c r="AC83" i="1"/>
  <c r="AB100" i="1"/>
  <c r="AB106" i="1"/>
  <c r="AC52" i="1"/>
  <c r="AC51" i="1"/>
  <c r="AC67" i="1"/>
  <c r="AB16" i="1"/>
  <c r="AC140" i="1"/>
  <c r="AB48" i="1"/>
  <c r="AC123" i="1"/>
  <c r="AC5" i="1"/>
  <c r="AB110" i="1"/>
  <c r="AB49" i="1"/>
  <c r="AC73" i="1"/>
  <c r="AC97" i="1"/>
  <c r="AC49" i="1"/>
  <c r="AC93" i="1"/>
  <c r="AC59" i="1"/>
  <c r="AB54" i="1"/>
  <c r="AC122" i="1"/>
  <c r="AB50" i="1"/>
  <c r="AB78" i="1"/>
  <c r="AB31" i="1"/>
  <c r="AB23" i="1"/>
  <c r="AB88" i="1"/>
  <c r="AC133" i="1"/>
  <c r="AB85" i="1"/>
  <c r="AB114" i="1"/>
  <c r="AB121" i="1"/>
  <c r="AC54" i="1"/>
  <c r="AB102" i="1"/>
  <c r="AB9" i="1"/>
  <c r="AB79" i="1"/>
  <c r="AC39" i="1"/>
  <c r="AC31" i="1"/>
  <c r="AC36" i="1"/>
  <c r="AC85" i="1"/>
  <c r="AB39" i="1"/>
  <c r="AB52" i="1"/>
  <c r="AC138" i="1"/>
  <c r="AC62" i="1"/>
  <c r="AC120" i="1"/>
  <c r="AB126" i="1"/>
  <c r="AB56" i="1"/>
  <c r="AC106" i="1"/>
  <c r="AC79" i="1"/>
  <c r="AC19" i="1"/>
  <c r="AB91" i="1"/>
  <c r="AC74" i="1"/>
  <c r="AB81" i="1"/>
  <c r="AC118" i="1"/>
  <c r="AB6" i="1"/>
  <c r="AB99" i="1"/>
  <c r="AB17" i="1"/>
  <c r="AC86" i="1"/>
  <c r="AB28" i="1"/>
  <c r="AB142" i="1"/>
  <c r="AC26" i="1"/>
  <c r="AB132" i="1"/>
  <c r="AB64" i="1"/>
  <c r="AB117" i="1"/>
  <c r="AB89" i="1"/>
  <c r="AC98" i="1"/>
  <c r="AB68" i="1"/>
  <c r="AC12" i="1"/>
  <c r="AB43" i="1"/>
  <c r="AB15" i="1"/>
  <c r="AC45" i="1"/>
  <c r="AB134" i="1"/>
  <c r="AB12" i="1"/>
  <c r="AB118" i="1"/>
  <c r="AC105" i="1"/>
  <c r="AB19" i="1"/>
  <c r="AC3" i="1"/>
  <c r="AB135" i="1"/>
  <c r="AC117" i="1"/>
  <c r="AB32" i="1"/>
  <c r="AC81" i="1"/>
  <c r="N2" i="2"/>
  <c r="AC129" i="1"/>
  <c r="AB111" i="1"/>
  <c r="AC7" i="1"/>
  <c r="O2" i="2" l="1"/>
  <c r="P2" i="2" s="1"/>
  <c r="Q2" i="2" s="1"/>
  <c r="AI408" i="1"/>
  <c r="AI409" i="1"/>
  <c r="AH849" i="1"/>
  <c r="AH850" i="1"/>
  <c r="A410" i="1"/>
  <c r="A411" i="1"/>
  <c r="AI410" i="1" l="1"/>
  <c r="AI411" i="1"/>
  <c r="AH851" i="1"/>
  <c r="A412" i="1"/>
  <c r="A413" i="1"/>
  <c r="A414" i="1"/>
  <c r="A415" i="1" s="1"/>
  <c r="AI413" i="1" l="1"/>
  <c r="AI412" i="1"/>
  <c r="AI414" i="1"/>
  <c r="AI415" i="1"/>
  <c r="AH852" i="1"/>
  <c r="A416" i="1"/>
  <c r="A417" i="1"/>
  <c r="A418" i="1" s="1"/>
  <c r="AI416" i="1" l="1"/>
  <c r="AI417" i="1"/>
  <c r="AI418" i="1"/>
  <c r="A419" i="1"/>
  <c r="AI419" i="1" l="1"/>
  <c r="A420" i="1"/>
  <c r="AI420" i="1" l="1"/>
  <c r="A421" i="1"/>
  <c r="A422" i="1"/>
  <c r="AI421" i="1" l="1"/>
  <c r="AI422" i="1"/>
  <c r="A423" i="1"/>
  <c r="AI423" i="1" l="1"/>
  <c r="A424" i="1"/>
  <c r="AI424" i="1" l="1"/>
  <c r="A425" i="1"/>
  <c r="A426" i="1"/>
  <c r="AI425" i="1" l="1"/>
  <c r="C425" i="1" s="1"/>
  <c r="AI426" i="1"/>
  <c r="A427" i="1"/>
  <c r="AI427" i="1" l="1"/>
  <c r="A428" i="1"/>
  <c r="AI428" i="1" l="1"/>
  <c r="C428" i="1" s="1"/>
  <c r="A429" i="1"/>
  <c r="A430" i="1"/>
  <c r="A431" i="1" s="1"/>
  <c r="AI429" i="1" l="1"/>
  <c r="AI430" i="1"/>
  <c r="AI431" i="1"/>
  <c r="C431" i="1" s="1"/>
  <c r="A432" i="1"/>
  <c r="AI432" i="1" l="1"/>
  <c r="A433" i="1"/>
  <c r="A434" i="1" s="1"/>
  <c r="A435" i="1"/>
  <c r="AI434" i="1" l="1"/>
  <c r="AI433" i="1"/>
  <c r="C433" i="1" s="1"/>
  <c r="AI435" i="1"/>
  <c r="A436" i="1"/>
  <c r="A437" i="1" s="1"/>
  <c r="AI437" i="1" l="1"/>
  <c r="AI436" i="1"/>
  <c r="C436" i="1" s="1"/>
  <c r="A438" i="1"/>
  <c r="A439" i="1"/>
  <c r="AI438" i="1" l="1"/>
  <c r="AI439" i="1"/>
  <c r="A440" i="1"/>
  <c r="A441" i="1"/>
  <c r="A442" i="1"/>
  <c r="AI440" i="1" l="1"/>
  <c r="AI441" i="1"/>
  <c r="C441" i="1" s="1"/>
  <c r="AI442" i="1"/>
  <c r="A443" i="1"/>
  <c r="A444" i="1" s="1"/>
  <c r="A445" i="1" s="1"/>
  <c r="AI444" i="1" l="1"/>
  <c r="AI443" i="1"/>
  <c r="AI445" i="1"/>
  <c r="A446" i="1"/>
  <c r="AI446" i="1" l="1"/>
  <c r="C446" i="1" s="1"/>
  <c r="A447" i="1"/>
  <c r="A448" i="1"/>
  <c r="A449" i="1" s="1"/>
  <c r="AI447" i="1" l="1"/>
  <c r="AI448" i="1"/>
  <c r="AI449" i="1"/>
  <c r="C449" i="1" s="1"/>
  <c r="A450" i="1"/>
  <c r="A451" i="1" s="1"/>
  <c r="AI450" i="1" l="1"/>
  <c r="AI451" i="1"/>
  <c r="A452" i="1"/>
  <c r="AI452" i="1" l="1"/>
  <c r="A453" i="1"/>
  <c r="A454" i="1" s="1"/>
  <c r="AI453" i="1" l="1"/>
  <c r="AI454" i="1"/>
  <c r="A455" i="1"/>
  <c r="A456" i="1"/>
  <c r="AI455" i="1" l="1"/>
  <c r="AI456" i="1"/>
  <c r="A457" i="1"/>
  <c r="AI457" i="1" l="1"/>
  <c r="A458" i="1"/>
  <c r="A459" i="1"/>
  <c r="A460" i="1"/>
  <c r="AI459" i="1" l="1"/>
  <c r="AI458" i="1"/>
  <c r="AI460" i="1"/>
  <c r="C460" i="1" s="1"/>
  <c r="A461" i="1"/>
  <c r="AI461" i="1" l="1"/>
  <c r="A462" i="1"/>
  <c r="AI462" i="1" l="1"/>
  <c r="A463" i="1"/>
  <c r="A464" i="1"/>
  <c r="A465" i="1"/>
  <c r="AI464" i="1" l="1"/>
  <c r="C464" i="1" s="1"/>
  <c r="AI463" i="1"/>
  <c r="AI465" i="1"/>
  <c r="A466" i="1"/>
  <c r="AI466" i="1" l="1"/>
  <c r="A467" i="1"/>
  <c r="A468" i="1"/>
  <c r="A469" i="1" s="1"/>
  <c r="A470" i="1" s="1"/>
  <c r="AI467" i="1" l="1"/>
  <c r="C467" i="1" s="1"/>
  <c r="AI468" i="1"/>
  <c r="AI470" i="1"/>
  <c r="C470" i="1" s="1"/>
  <c r="AI469" i="1"/>
  <c r="A471" i="1"/>
  <c r="A472" i="1"/>
  <c r="A473" i="1"/>
  <c r="A474" i="1" s="1"/>
  <c r="AI471" i="1" l="1"/>
  <c r="AI472" i="1"/>
  <c r="C472" i="1" s="1"/>
  <c r="AI473" i="1"/>
  <c r="AI474" i="1"/>
  <c r="A475" i="1"/>
  <c r="AI475" i="1" l="1"/>
  <c r="A476" i="1"/>
  <c r="AI476" i="1" l="1"/>
  <c r="A477" i="1"/>
  <c r="A478" i="1"/>
  <c r="A479" i="1" s="1"/>
  <c r="AI477" i="1" l="1"/>
  <c r="AI478" i="1"/>
  <c r="AI479" i="1"/>
  <c r="A480" i="1"/>
  <c r="A481" i="1" s="1"/>
  <c r="A482" i="1" s="1"/>
  <c r="AI480" i="1" l="1"/>
  <c r="AI482" i="1"/>
  <c r="AI481" i="1"/>
  <c r="A483" i="1"/>
  <c r="AI483" i="1" l="1"/>
  <c r="A484" i="1"/>
  <c r="A485" i="1"/>
  <c r="A486" i="1" s="1"/>
  <c r="AI484" i="1" l="1"/>
  <c r="C484" i="1" s="1"/>
  <c r="AI485" i="1"/>
  <c r="AI486" i="1"/>
  <c r="A487" i="1"/>
  <c r="A488" i="1" s="1"/>
  <c r="AI488" i="1" l="1"/>
  <c r="AI487" i="1"/>
  <c r="A489" i="1"/>
  <c r="A490" i="1"/>
  <c r="AI490" i="1" l="1"/>
  <c r="AI489" i="1"/>
  <c r="A491" i="1"/>
  <c r="A492" i="1"/>
  <c r="AI492" i="1" l="1"/>
  <c r="AI491" i="1"/>
  <c r="A493" i="1"/>
  <c r="A494" i="1"/>
  <c r="AI494" i="1" l="1"/>
  <c r="AI493" i="1"/>
  <c r="A495" i="1"/>
  <c r="A496" i="1"/>
  <c r="AI495" i="1" l="1"/>
  <c r="C495" i="1" s="1"/>
  <c r="AI496" i="1"/>
  <c r="A497" i="1"/>
  <c r="A498" i="1"/>
  <c r="AI498" i="1" l="1"/>
  <c r="AI497" i="1"/>
  <c r="A499" i="1"/>
  <c r="A500" i="1"/>
  <c r="AI500" i="1" l="1"/>
  <c r="AI499" i="1"/>
  <c r="A501" i="1"/>
  <c r="AI501" i="1" l="1"/>
  <c r="C501" i="1" s="1"/>
  <c r="A502" i="1"/>
  <c r="A503" i="1"/>
  <c r="AI503" i="1" l="1"/>
  <c r="AI502" i="1"/>
  <c r="A504" i="1"/>
  <c r="A505" i="1"/>
  <c r="A506" i="1"/>
  <c r="A507" i="1"/>
  <c r="A508" i="1"/>
  <c r="A509" i="1"/>
  <c r="A510" i="1"/>
  <c r="A511" i="1"/>
  <c r="A512" i="1"/>
  <c r="A513" i="1" s="1"/>
  <c r="AI511" i="1" l="1"/>
  <c r="AI510" i="1"/>
  <c r="AI509" i="1"/>
  <c r="C509" i="1" s="1"/>
  <c r="AI508" i="1"/>
  <c r="AI507" i="1"/>
  <c r="AI506" i="1"/>
  <c r="AI505" i="1"/>
  <c r="AI504" i="1"/>
  <c r="AI512" i="1"/>
  <c r="AI513" i="1"/>
  <c r="A514" i="1"/>
  <c r="A515" i="1"/>
  <c r="A516" i="1" s="1"/>
  <c r="AI514" i="1" l="1"/>
  <c r="C514" i="1" s="1"/>
  <c r="AI516" i="1"/>
  <c r="AI515" i="1"/>
  <c r="A517" i="1"/>
  <c r="A518" i="1"/>
  <c r="A519" i="1" s="1"/>
  <c r="A520" i="1" s="1"/>
  <c r="AI517" i="1" l="1"/>
  <c r="AI518" i="1"/>
  <c r="AI519" i="1"/>
  <c r="AI520" i="1"/>
  <c r="A521" i="1"/>
  <c r="A522" i="1"/>
  <c r="AI521" i="1" l="1"/>
  <c r="AI522" i="1"/>
  <c r="A523" i="1"/>
  <c r="AI523" i="1" l="1"/>
  <c r="C523" i="1" s="1"/>
  <c r="A524" i="1"/>
  <c r="AI524" i="1" l="1"/>
  <c r="A525" i="1"/>
  <c r="AI525" i="1" l="1"/>
  <c r="A526" i="1"/>
  <c r="A527" i="1" s="1"/>
  <c r="AI526" i="1" l="1"/>
  <c r="C526" i="1" s="1"/>
  <c r="AI527" i="1"/>
  <c r="A528" i="1"/>
  <c r="AI528" i="1" l="1"/>
  <c r="C528" i="1" s="1"/>
  <c r="B3" i="4"/>
  <c r="A529" i="1"/>
  <c r="A530" i="1"/>
  <c r="AI529" i="1" l="1"/>
  <c r="AI530" i="1"/>
  <c r="C530" i="1" s="1"/>
  <c r="A531" i="1"/>
  <c r="D3" i="4"/>
  <c r="I3" i="4"/>
  <c r="H3" i="4"/>
  <c r="G3" i="4"/>
  <c r="F3" i="4"/>
  <c r="C3" i="4"/>
  <c r="E3" i="4"/>
  <c r="J3" i="4"/>
  <c r="AI531" i="1" l="1"/>
  <c r="K3" i="4"/>
  <c r="A3" i="4"/>
  <c r="N3" i="4"/>
  <c r="A532" i="1"/>
  <c r="A533" i="1"/>
  <c r="A534" i="1" s="1"/>
  <c r="A535" i="1"/>
  <c r="AI534" i="1" l="1"/>
  <c r="AI533" i="1"/>
  <c r="AI532" i="1"/>
  <c r="C532" i="1" s="1"/>
  <c r="AI535" i="1"/>
  <c r="L3" i="4"/>
  <c r="A536" i="1"/>
  <c r="AI536" i="1" l="1"/>
  <c r="C536" i="1" s="1"/>
  <c r="M3" i="4"/>
  <c r="A537" i="1"/>
  <c r="AI537" i="1" l="1"/>
  <c r="A538" i="1"/>
  <c r="A539" i="1"/>
  <c r="A540" i="1"/>
  <c r="A541" i="1"/>
  <c r="AI541" i="1" l="1"/>
  <c r="AI540" i="1"/>
  <c r="AI539" i="1"/>
  <c r="C539" i="1" s="1"/>
  <c r="AI538" i="1"/>
  <c r="A22" i="2"/>
  <c r="A542" i="1"/>
  <c r="A543" i="1"/>
  <c r="A544" i="1"/>
  <c r="A545" i="1"/>
  <c r="A546" i="1"/>
  <c r="A547" i="1"/>
  <c r="A548" i="1"/>
  <c r="AI547" i="1" l="1"/>
  <c r="AI546" i="1"/>
  <c r="AI545" i="1"/>
  <c r="C545" i="1" s="1"/>
  <c r="AI544" i="1"/>
  <c r="AI543" i="1"/>
  <c r="C543" i="1" s="1"/>
  <c r="AI542" i="1"/>
  <c r="AI548" i="1"/>
  <c r="R22" i="2"/>
  <c r="G22" i="2"/>
  <c r="A23" i="2"/>
  <c r="B22" i="2"/>
  <c r="H22" i="2"/>
  <c r="C22" i="2"/>
  <c r="F22" i="2"/>
  <c r="I22" i="2"/>
  <c r="A24" i="2"/>
  <c r="B8" i="5"/>
  <c r="B9" i="5"/>
  <c r="A549" i="1"/>
  <c r="J22" i="2"/>
  <c r="A550" i="1"/>
  <c r="AI549" i="1" l="1"/>
  <c r="AI550" i="1"/>
  <c r="G24" i="2"/>
  <c r="R24" i="2"/>
  <c r="E22" i="2"/>
  <c r="L22" i="2"/>
  <c r="K22" i="2"/>
  <c r="R23" i="2"/>
  <c r="G23" i="2"/>
  <c r="E9" i="5"/>
  <c r="G9" i="5"/>
  <c r="G8" i="5"/>
  <c r="H8" i="5"/>
  <c r="C8" i="5"/>
  <c r="A25" i="2"/>
  <c r="H24" i="2"/>
  <c r="F24" i="2"/>
  <c r="N22" i="2"/>
  <c r="F9" i="5"/>
  <c r="C9" i="5"/>
  <c r="D9" i="5"/>
  <c r="H9" i="5"/>
  <c r="D8" i="5"/>
  <c r="E8" i="5"/>
  <c r="F8" i="5"/>
  <c r="B24" i="2"/>
  <c r="I24" i="2"/>
  <c r="C24" i="2"/>
  <c r="C23" i="2"/>
  <c r="H23" i="2"/>
  <c r="B23" i="2"/>
  <c r="I23" i="2"/>
  <c r="F23" i="2"/>
  <c r="A26" i="2"/>
  <c r="B10" i="5"/>
  <c r="A551" i="1"/>
  <c r="A552" i="1"/>
  <c r="J24" i="2"/>
  <c r="J23" i="2"/>
  <c r="AI552" i="1" l="1"/>
  <c r="AI551" i="1"/>
  <c r="R26" i="2"/>
  <c r="G26" i="2"/>
  <c r="E23" i="2"/>
  <c r="K23" i="2"/>
  <c r="L23" i="2"/>
  <c r="J8" i="5"/>
  <c r="E24" i="2"/>
  <c r="K24" i="2"/>
  <c r="L24" i="2"/>
  <c r="A9" i="5"/>
  <c r="J9" i="5"/>
  <c r="R25" i="2"/>
  <c r="G25" i="2"/>
  <c r="A8" i="5"/>
  <c r="M22" i="2"/>
  <c r="G10" i="5"/>
  <c r="E10" i="5"/>
  <c r="C10" i="5"/>
  <c r="A27" i="2"/>
  <c r="B26" i="2"/>
  <c r="C26" i="2"/>
  <c r="H26" i="2"/>
  <c r="F26" i="2"/>
  <c r="N23" i="2"/>
  <c r="F10" i="5"/>
  <c r="D10" i="5"/>
  <c r="H10" i="5"/>
  <c r="I26" i="2"/>
  <c r="N24" i="2"/>
  <c r="I25" i="2"/>
  <c r="B25" i="2"/>
  <c r="C25" i="2"/>
  <c r="F25" i="2"/>
  <c r="H25" i="2"/>
  <c r="A28" i="2"/>
  <c r="A29" i="2"/>
  <c r="A30" i="2"/>
  <c r="A31" i="2"/>
  <c r="A32" i="2"/>
  <c r="A33" i="2"/>
  <c r="A34" i="2"/>
  <c r="A35" i="2"/>
  <c r="A553" i="1"/>
  <c r="J26" i="2"/>
  <c r="J25" i="2"/>
  <c r="A554" i="1"/>
  <c r="AI554" i="1" l="1"/>
  <c r="C554" i="1" s="1"/>
  <c r="AI553" i="1"/>
  <c r="M23" i="2"/>
  <c r="O23" i="2" s="1"/>
  <c r="P23" i="2" s="1"/>
  <c r="Q23" i="2" s="1"/>
  <c r="R35" i="2"/>
  <c r="G35" i="2"/>
  <c r="G34" i="2"/>
  <c r="R34" i="2"/>
  <c r="R33" i="2"/>
  <c r="G33" i="2"/>
  <c r="R32" i="2"/>
  <c r="G32" i="2"/>
  <c r="G31" i="2"/>
  <c r="R31" i="2"/>
  <c r="G30" i="2"/>
  <c r="R30" i="2"/>
  <c r="G29" i="2"/>
  <c r="R29" i="2"/>
  <c r="G28" i="2"/>
  <c r="R28" i="2"/>
  <c r="E25" i="2"/>
  <c r="K25" i="2"/>
  <c r="L25" i="2"/>
  <c r="J10" i="5"/>
  <c r="E26" i="2"/>
  <c r="K26" i="2"/>
  <c r="L26" i="2"/>
  <c r="G27" i="2"/>
  <c r="R27" i="2"/>
  <c r="A10" i="5"/>
  <c r="I8" i="5"/>
  <c r="K8" i="5" s="1"/>
  <c r="M24" i="2"/>
  <c r="I9" i="5"/>
  <c r="K9" i="5" s="1"/>
  <c r="O22" i="2"/>
  <c r="P22" i="2" s="1"/>
  <c r="Q22" i="2" s="1"/>
  <c r="A36" i="2"/>
  <c r="B35" i="2"/>
  <c r="C35" i="2"/>
  <c r="C34" i="2"/>
  <c r="B34" i="2"/>
  <c r="H33" i="2"/>
  <c r="B33" i="2"/>
  <c r="F32" i="2"/>
  <c r="C32" i="2"/>
  <c r="F31" i="2"/>
  <c r="B31" i="2"/>
  <c r="I31" i="2"/>
  <c r="F30" i="2"/>
  <c r="H30" i="2"/>
  <c r="I30" i="2"/>
  <c r="F29" i="2"/>
  <c r="I29" i="2"/>
  <c r="B29" i="2"/>
  <c r="B17" i="4"/>
  <c r="I28" i="2"/>
  <c r="B28" i="2"/>
  <c r="C28" i="2"/>
  <c r="N25" i="2"/>
  <c r="N26" i="2"/>
  <c r="H27" i="2"/>
  <c r="F35" i="2"/>
  <c r="I35" i="2"/>
  <c r="H35" i="2"/>
  <c r="I34" i="2"/>
  <c r="H34" i="2"/>
  <c r="F34" i="2"/>
  <c r="F33" i="2"/>
  <c r="I33" i="2"/>
  <c r="C33" i="2"/>
  <c r="I32" i="2"/>
  <c r="H32" i="2"/>
  <c r="B32" i="2"/>
  <c r="H31" i="2"/>
  <c r="C31" i="2"/>
  <c r="C30" i="2"/>
  <c r="B30" i="2"/>
  <c r="H29" i="2"/>
  <c r="C29" i="2"/>
  <c r="F28" i="2"/>
  <c r="H28" i="2"/>
  <c r="B27" i="2"/>
  <c r="F27" i="2"/>
  <c r="I27" i="2"/>
  <c r="C27" i="2"/>
  <c r="A37" i="2"/>
  <c r="B18" i="4"/>
  <c r="B4" i="7"/>
  <c r="B11" i="5"/>
  <c r="A38" i="2"/>
  <c r="A39" i="2"/>
  <c r="A40" i="2"/>
  <c r="A555" i="1"/>
  <c r="J29" i="2"/>
  <c r="J34" i="2"/>
  <c r="J35" i="2"/>
  <c r="J30" i="2"/>
  <c r="J33" i="2"/>
  <c r="J27" i="2"/>
  <c r="J32" i="2"/>
  <c r="J28" i="2"/>
  <c r="J31" i="2"/>
  <c r="A556" i="1"/>
  <c r="AI556" i="1" l="1"/>
  <c r="AI555" i="1"/>
  <c r="M26" i="2"/>
  <c r="O26" i="2" s="1"/>
  <c r="P26" i="2" s="1"/>
  <c r="Q26" i="2" s="1"/>
  <c r="M25" i="2"/>
  <c r="O25" i="2" s="1"/>
  <c r="P25" i="2" s="1"/>
  <c r="Q25" i="2" s="1"/>
  <c r="R40" i="2"/>
  <c r="G40" i="2"/>
  <c r="G39" i="2"/>
  <c r="R39" i="2"/>
  <c r="G38" i="2"/>
  <c r="R38" i="2"/>
  <c r="R37" i="2"/>
  <c r="G37" i="2"/>
  <c r="E27" i="2"/>
  <c r="K27" i="2"/>
  <c r="L27" i="2"/>
  <c r="E30" i="2"/>
  <c r="L30" i="2"/>
  <c r="K30" i="2"/>
  <c r="E32" i="2"/>
  <c r="K32" i="2"/>
  <c r="L32" i="2"/>
  <c r="E28" i="2"/>
  <c r="K28" i="2"/>
  <c r="L28" i="2"/>
  <c r="E29" i="2"/>
  <c r="K29" i="2"/>
  <c r="L29" i="2"/>
  <c r="E31" i="2"/>
  <c r="K31" i="2"/>
  <c r="L31" i="2"/>
  <c r="E33" i="2"/>
  <c r="L33" i="2"/>
  <c r="K33" i="2"/>
  <c r="E34" i="2"/>
  <c r="K34" i="2"/>
  <c r="L34" i="2"/>
  <c r="E35" i="2"/>
  <c r="L35" i="2"/>
  <c r="K35" i="2"/>
  <c r="G36" i="2"/>
  <c r="R36" i="2"/>
  <c r="O24" i="2"/>
  <c r="P24" i="2" s="1"/>
  <c r="Q24" i="2" s="1"/>
  <c r="I10" i="5"/>
  <c r="K10" i="5" s="1"/>
  <c r="L9" i="5"/>
  <c r="M9" i="5" s="1"/>
  <c r="L8" i="5"/>
  <c r="M8" i="5" s="1"/>
  <c r="A41" i="2"/>
  <c r="H40" i="2"/>
  <c r="F40" i="2"/>
  <c r="I39" i="2"/>
  <c r="B39" i="2"/>
  <c r="F38" i="2"/>
  <c r="I38" i="2"/>
  <c r="B12" i="5"/>
  <c r="E11" i="5"/>
  <c r="D11" i="5"/>
  <c r="B5" i="7"/>
  <c r="D4" i="7"/>
  <c r="H4" i="7"/>
  <c r="F4" i="7"/>
  <c r="J18" i="4"/>
  <c r="F18" i="4"/>
  <c r="G18" i="4"/>
  <c r="I18" i="4"/>
  <c r="I37" i="2"/>
  <c r="F37" i="2"/>
  <c r="N30" i="2"/>
  <c r="B13" i="5"/>
  <c r="J17" i="4"/>
  <c r="E17" i="4"/>
  <c r="I17" i="4"/>
  <c r="C17" i="4"/>
  <c r="N31" i="2"/>
  <c r="C36" i="2"/>
  <c r="H36" i="2"/>
  <c r="F36" i="2"/>
  <c r="C40" i="2"/>
  <c r="I40" i="2"/>
  <c r="B40" i="2"/>
  <c r="C39" i="2"/>
  <c r="F39" i="2"/>
  <c r="H39" i="2"/>
  <c r="B38" i="2"/>
  <c r="C38" i="2"/>
  <c r="H38" i="2"/>
  <c r="H11" i="5"/>
  <c r="C11" i="5"/>
  <c r="G11" i="5"/>
  <c r="F11" i="5"/>
  <c r="E4" i="7"/>
  <c r="G4" i="7"/>
  <c r="C4" i="7"/>
  <c r="B19" i="4"/>
  <c r="C18" i="4"/>
  <c r="H18" i="4"/>
  <c r="E18" i="4"/>
  <c r="D18" i="4"/>
  <c r="C37" i="2"/>
  <c r="H37" i="2"/>
  <c r="B37" i="2"/>
  <c r="N27" i="2"/>
  <c r="N32" i="2"/>
  <c r="N28" i="2"/>
  <c r="F17" i="4"/>
  <c r="H17" i="4"/>
  <c r="G17" i="4"/>
  <c r="D17" i="4"/>
  <c r="N29" i="2"/>
  <c r="N33" i="2"/>
  <c r="N34" i="2"/>
  <c r="N35" i="2"/>
  <c r="I36" i="2"/>
  <c r="B36" i="2"/>
  <c r="A42" i="2"/>
  <c r="B14" i="5"/>
  <c r="B3" i="6"/>
  <c r="A557" i="1"/>
  <c r="J36" i="2"/>
  <c r="J37" i="2"/>
  <c r="J38" i="2"/>
  <c r="J39" i="2"/>
  <c r="J40" i="2"/>
  <c r="A558" i="1"/>
  <c r="A559" i="1"/>
  <c r="A560" i="1"/>
  <c r="A561" i="1"/>
  <c r="AI560" i="1" l="1"/>
  <c r="AI559" i="1"/>
  <c r="AI558" i="1"/>
  <c r="AI557" i="1"/>
  <c r="AI561" i="1"/>
  <c r="C561" i="1" s="1"/>
  <c r="M33" i="2"/>
  <c r="O33" i="2" s="1"/>
  <c r="P33" i="2" s="1"/>
  <c r="Q33" i="2" s="1"/>
  <c r="M34" i="2"/>
  <c r="O34" i="2" s="1"/>
  <c r="P34" i="2" s="1"/>
  <c r="Q34" i="2" s="1"/>
  <c r="M32" i="2"/>
  <c r="O32" i="2" s="1"/>
  <c r="P32" i="2" s="1"/>
  <c r="Q32" i="2" s="1"/>
  <c r="M27" i="2"/>
  <c r="O27" i="2" s="1"/>
  <c r="P27" i="2" s="1"/>
  <c r="Q27" i="2" s="1"/>
  <c r="G42" i="2"/>
  <c r="R42" i="2"/>
  <c r="E36" i="2"/>
  <c r="K36" i="2"/>
  <c r="L36" i="2"/>
  <c r="J4" i="7"/>
  <c r="J11" i="5"/>
  <c r="E37" i="2"/>
  <c r="L37" i="2"/>
  <c r="K37" i="2"/>
  <c r="A18" i="4"/>
  <c r="A4" i="7"/>
  <c r="A11" i="5"/>
  <c r="E38" i="2"/>
  <c r="K38" i="2"/>
  <c r="L38" i="2"/>
  <c r="E40" i="2"/>
  <c r="K40" i="2"/>
  <c r="L40" i="2"/>
  <c r="A17" i="4"/>
  <c r="K17" i="4"/>
  <c r="J13" i="5"/>
  <c r="K18" i="4"/>
  <c r="J5" i="7"/>
  <c r="J12" i="5"/>
  <c r="E39" i="2"/>
  <c r="L39" i="2"/>
  <c r="K39" i="2"/>
  <c r="G41" i="2"/>
  <c r="R41" i="2"/>
  <c r="M31" i="2"/>
  <c r="O31" i="2" s="1"/>
  <c r="P31" i="2" s="1"/>
  <c r="Q31" i="2" s="1"/>
  <c r="M29" i="2"/>
  <c r="M28" i="2"/>
  <c r="O28" i="2" s="1"/>
  <c r="P28" i="2" s="1"/>
  <c r="Q28" i="2" s="1"/>
  <c r="M30" i="2"/>
  <c r="O30" i="2" s="1"/>
  <c r="P30" i="2" s="1"/>
  <c r="Q30" i="2" s="1"/>
  <c r="I11" i="5"/>
  <c r="L10" i="5"/>
  <c r="M10" i="5" s="1"/>
  <c r="M35" i="2"/>
  <c r="O35" i="2" s="1"/>
  <c r="P35" i="2" s="1"/>
  <c r="Q35" i="2" s="1"/>
  <c r="D3" i="6"/>
  <c r="H3" i="6"/>
  <c r="C3" i="6"/>
  <c r="B15" i="5"/>
  <c r="E14" i="5"/>
  <c r="F14" i="5"/>
  <c r="C14" i="5"/>
  <c r="H42" i="2"/>
  <c r="C42" i="2"/>
  <c r="F42" i="2"/>
  <c r="N37" i="2"/>
  <c r="G19" i="4"/>
  <c r="F19" i="4"/>
  <c r="J19" i="4"/>
  <c r="D19" i="4"/>
  <c r="N40" i="2"/>
  <c r="G13" i="5"/>
  <c r="C13" i="5"/>
  <c r="H13" i="5"/>
  <c r="H5" i="7"/>
  <c r="C5" i="7"/>
  <c r="F5" i="7"/>
  <c r="D12" i="5"/>
  <c r="F12" i="5"/>
  <c r="H12" i="5"/>
  <c r="N39" i="2"/>
  <c r="G3" i="6"/>
  <c r="F3" i="6"/>
  <c r="E3" i="6"/>
  <c r="H14" i="5"/>
  <c r="D14" i="5"/>
  <c r="G14" i="5"/>
  <c r="A43" i="2"/>
  <c r="I42" i="2"/>
  <c r="B42" i="2"/>
  <c r="N36" i="2"/>
  <c r="B20" i="4"/>
  <c r="I19" i="4"/>
  <c r="E19" i="4"/>
  <c r="C19" i="4"/>
  <c r="H19" i="4"/>
  <c r="N38" i="2"/>
  <c r="E13" i="5"/>
  <c r="D13" i="5"/>
  <c r="F13" i="5"/>
  <c r="E5" i="7"/>
  <c r="G5" i="7"/>
  <c r="D5" i="7"/>
  <c r="C12" i="5"/>
  <c r="E12" i="5"/>
  <c r="G12" i="5"/>
  <c r="B41" i="2"/>
  <c r="H41" i="2"/>
  <c r="I41" i="2"/>
  <c r="F41" i="2"/>
  <c r="C41" i="2"/>
  <c r="A44" i="2"/>
  <c r="B21" i="4"/>
  <c r="B22" i="4"/>
  <c r="J42" i="2"/>
  <c r="A562" i="1"/>
  <c r="J41" i="2"/>
  <c r="AI562" i="1" l="1"/>
  <c r="K11" i="5"/>
  <c r="L11" i="5" s="1"/>
  <c r="M11" i="5" s="1"/>
  <c r="M36" i="2"/>
  <c r="O36" i="2" s="1"/>
  <c r="P36" i="2" s="1"/>
  <c r="Q36" i="2" s="1"/>
  <c r="G44" i="2"/>
  <c r="R44" i="2"/>
  <c r="E41" i="2"/>
  <c r="K41" i="2"/>
  <c r="L41" i="2"/>
  <c r="A12" i="5"/>
  <c r="A19" i="4"/>
  <c r="K19" i="4"/>
  <c r="J3" i="6"/>
  <c r="E42" i="2"/>
  <c r="K42" i="2"/>
  <c r="L42" i="2"/>
  <c r="G43" i="2"/>
  <c r="R43" i="2"/>
  <c r="J14" i="5"/>
  <c r="A5" i="7"/>
  <c r="A13" i="5"/>
  <c r="A14" i="5"/>
  <c r="J15" i="5"/>
  <c r="A3" i="6"/>
  <c r="O29" i="2"/>
  <c r="P29" i="2" s="1"/>
  <c r="Q29" i="2" s="1"/>
  <c r="I4" i="7"/>
  <c r="K4" i="7" s="1"/>
  <c r="L4" i="7" s="1"/>
  <c r="M4" i="7" s="1"/>
  <c r="M39" i="2"/>
  <c r="I12" i="5"/>
  <c r="K12" i="5" s="1"/>
  <c r="I5" i="7"/>
  <c r="K5" i="7" s="1"/>
  <c r="L18" i="4"/>
  <c r="M18" i="4" s="1"/>
  <c r="I3" i="6"/>
  <c r="I13" i="5"/>
  <c r="K13" i="5" s="1"/>
  <c r="L17" i="4"/>
  <c r="M17" i="4" s="1"/>
  <c r="M40" i="2"/>
  <c r="O40" i="2" s="1"/>
  <c r="P40" i="2" s="1"/>
  <c r="Q40" i="2" s="1"/>
  <c r="M38" i="2"/>
  <c r="O38" i="2" s="1"/>
  <c r="P38" i="2" s="1"/>
  <c r="Q38" i="2" s="1"/>
  <c r="M37" i="2"/>
  <c r="O37" i="2" s="1"/>
  <c r="P37" i="2" s="1"/>
  <c r="Q37" i="2" s="1"/>
  <c r="B23" i="4"/>
  <c r="F22" i="4"/>
  <c r="D22" i="4"/>
  <c r="J22" i="4"/>
  <c r="E22" i="4"/>
  <c r="E21" i="4"/>
  <c r="G21" i="4"/>
  <c r="C21" i="4"/>
  <c r="I21" i="4"/>
  <c r="F44" i="2"/>
  <c r="H44" i="2"/>
  <c r="C44" i="2"/>
  <c r="I20" i="4"/>
  <c r="C20" i="4"/>
  <c r="G20" i="4"/>
  <c r="E20" i="4"/>
  <c r="N42" i="2"/>
  <c r="I43" i="2"/>
  <c r="F43" i="2"/>
  <c r="C43" i="2"/>
  <c r="H15" i="5"/>
  <c r="D15" i="5"/>
  <c r="E15" i="5"/>
  <c r="C22" i="4"/>
  <c r="G22" i="4"/>
  <c r="I22" i="4"/>
  <c r="H22" i="4"/>
  <c r="F21" i="4"/>
  <c r="H21" i="4"/>
  <c r="D21" i="4"/>
  <c r="J21" i="4"/>
  <c r="A45" i="2"/>
  <c r="I44" i="2"/>
  <c r="B44" i="2"/>
  <c r="N41" i="2"/>
  <c r="F20" i="4"/>
  <c r="D20" i="4"/>
  <c r="J20" i="4"/>
  <c r="H20" i="4"/>
  <c r="B43" i="2"/>
  <c r="H43" i="2"/>
  <c r="B16" i="5"/>
  <c r="G15" i="5"/>
  <c r="F15" i="5"/>
  <c r="C15" i="5"/>
  <c r="A46" i="2"/>
  <c r="J44" i="2"/>
  <c r="A563" i="1"/>
  <c r="J43" i="2"/>
  <c r="A564" i="1"/>
  <c r="A565" i="1" s="1"/>
  <c r="AI564" i="1" l="1"/>
  <c r="C564" i="1" s="1"/>
  <c r="AI563" i="1"/>
  <c r="AI565" i="1"/>
  <c r="K3" i="6"/>
  <c r="L3" i="6" s="1"/>
  <c r="M3" i="6" s="1"/>
  <c r="M41" i="2"/>
  <c r="O41" i="2" s="1"/>
  <c r="P41" i="2" s="1"/>
  <c r="Q41" i="2" s="1"/>
  <c r="R46" i="2"/>
  <c r="G46" i="2"/>
  <c r="A15" i="5"/>
  <c r="J16" i="5"/>
  <c r="I16" i="5"/>
  <c r="E43" i="2"/>
  <c r="L43" i="2"/>
  <c r="K43" i="2"/>
  <c r="E44" i="2"/>
  <c r="L44" i="2"/>
  <c r="K44" i="2"/>
  <c r="G45" i="2"/>
  <c r="R45" i="2"/>
  <c r="K22" i="4"/>
  <c r="A22" i="4"/>
  <c r="A20" i="4"/>
  <c r="K20" i="4"/>
  <c r="L20" i="4" s="1"/>
  <c r="M20" i="4" s="1"/>
  <c r="K21" i="4"/>
  <c r="A21" i="4"/>
  <c r="I15" i="5"/>
  <c r="K15" i="5" s="1"/>
  <c r="L5" i="7"/>
  <c r="M5" i="7" s="1"/>
  <c r="O39" i="2"/>
  <c r="P39" i="2" s="1"/>
  <c r="Q39" i="2" s="1"/>
  <c r="I14" i="5"/>
  <c r="K14" i="5" s="1"/>
  <c r="L13" i="5"/>
  <c r="M13" i="5" s="1"/>
  <c r="L12" i="5"/>
  <c r="M12" i="5" s="1"/>
  <c r="M42" i="2"/>
  <c r="O42" i="2" s="1"/>
  <c r="P42" i="2" s="1"/>
  <c r="Q42" i="2" s="1"/>
  <c r="L19" i="4"/>
  <c r="M19" i="4" s="1"/>
  <c r="A47" i="2"/>
  <c r="B46" i="2"/>
  <c r="H46" i="2"/>
  <c r="G16" i="5"/>
  <c r="F16" i="5"/>
  <c r="D16" i="5"/>
  <c r="N43" i="2"/>
  <c r="N44" i="2"/>
  <c r="F45" i="2"/>
  <c r="E23" i="4"/>
  <c r="D23" i="4"/>
  <c r="I23" i="4"/>
  <c r="J23" i="4"/>
  <c r="I46" i="2"/>
  <c r="C46" i="2"/>
  <c r="F46" i="2"/>
  <c r="B17" i="5"/>
  <c r="H16" i="5"/>
  <c r="E16" i="5"/>
  <c r="C16" i="5"/>
  <c r="B45" i="2"/>
  <c r="H45" i="2"/>
  <c r="I45" i="2"/>
  <c r="C45" i="2"/>
  <c r="C23" i="4"/>
  <c r="H23" i="4"/>
  <c r="G23" i="4"/>
  <c r="F23" i="4"/>
  <c r="A48" i="2"/>
  <c r="B6" i="7"/>
  <c r="A566" i="1"/>
  <c r="J46" i="2"/>
  <c r="J45" i="2"/>
  <c r="AI566" i="1" l="1"/>
  <c r="R48" i="2"/>
  <c r="G48" i="2"/>
  <c r="A23" i="4"/>
  <c r="E45" i="2"/>
  <c r="K45" i="2"/>
  <c r="L45" i="2"/>
  <c r="A16" i="5"/>
  <c r="J17" i="5"/>
  <c r="I17" i="5"/>
  <c r="K23" i="4"/>
  <c r="E46" i="2"/>
  <c r="L46" i="2"/>
  <c r="K46" i="2"/>
  <c r="G47" i="2"/>
  <c r="R47" i="2"/>
  <c r="L14" i="5"/>
  <c r="M14" i="5" s="1"/>
  <c r="L21" i="4"/>
  <c r="M21" i="4" s="1"/>
  <c r="L22" i="4"/>
  <c r="M22" i="4" s="1"/>
  <c r="M44" i="2"/>
  <c r="O44" i="2" s="1"/>
  <c r="P44" i="2" s="1"/>
  <c r="Q44" i="2" s="1"/>
  <c r="M43" i="2"/>
  <c r="O43" i="2" s="1"/>
  <c r="P43" i="2" s="1"/>
  <c r="Q43" i="2" s="1"/>
  <c r="K16" i="5"/>
  <c r="L15" i="5"/>
  <c r="M15" i="5" s="1"/>
  <c r="H6" i="7"/>
  <c r="F6" i="7"/>
  <c r="G6" i="7"/>
  <c r="H48" i="2"/>
  <c r="C48" i="2"/>
  <c r="B18" i="5"/>
  <c r="F17" i="5"/>
  <c r="H17" i="5"/>
  <c r="C17" i="5"/>
  <c r="N46" i="2"/>
  <c r="F47" i="2"/>
  <c r="C47" i="2"/>
  <c r="B47" i="2"/>
  <c r="I47" i="2"/>
  <c r="E6" i="7"/>
  <c r="D6" i="7"/>
  <c r="C6" i="7"/>
  <c r="A49" i="2"/>
  <c r="F48" i="2"/>
  <c r="B48" i="2"/>
  <c r="I48" i="2"/>
  <c r="N45" i="2"/>
  <c r="D17" i="5"/>
  <c r="G17" i="5"/>
  <c r="E17" i="5"/>
  <c r="H47" i="2"/>
  <c r="B24" i="4"/>
  <c r="A50" i="2"/>
  <c r="A567" i="1"/>
  <c r="J47" i="2"/>
  <c r="J48" i="2"/>
  <c r="A568" i="1"/>
  <c r="A569" i="1"/>
  <c r="A570" i="1"/>
  <c r="AI569" i="1" l="1"/>
  <c r="AI568" i="1"/>
  <c r="AI567" i="1"/>
  <c r="AI570" i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A17" i="5"/>
  <c r="J18" i="5"/>
  <c r="I18" i="5"/>
  <c r="L16" i="5"/>
  <c r="M16" i="5" s="1"/>
  <c r="L23" i="4"/>
  <c r="M23" i="4" s="1"/>
  <c r="K17" i="5"/>
  <c r="I6" i="7"/>
  <c r="A51" i="2"/>
  <c r="F50" i="2"/>
  <c r="C50" i="2"/>
  <c r="B50" i="2"/>
  <c r="I24" i="4"/>
  <c r="E24" i="4"/>
  <c r="J24" i="4"/>
  <c r="H24" i="4"/>
  <c r="N48" i="2"/>
  <c r="I49" i="2"/>
  <c r="H49" i="2"/>
  <c r="N47" i="2"/>
  <c r="C18" i="5"/>
  <c r="H18" i="5"/>
  <c r="E18" i="5"/>
  <c r="H50" i="2"/>
  <c r="I50" i="2"/>
  <c r="D24" i="4"/>
  <c r="F24" i="4"/>
  <c r="C24" i="4"/>
  <c r="G24" i="4"/>
  <c r="F49" i="2"/>
  <c r="C49" i="2"/>
  <c r="B49" i="2"/>
  <c r="B19" i="5"/>
  <c r="G18" i="5"/>
  <c r="F18" i="5"/>
  <c r="D18" i="5"/>
  <c r="A52" i="2"/>
  <c r="B3" i="9"/>
  <c r="J49" i="2"/>
  <c r="A571" i="1"/>
  <c r="A572" i="1" s="1"/>
  <c r="J50" i="2"/>
  <c r="AI571" i="1" l="1"/>
  <c r="AI572" i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J19" i="5"/>
  <c r="I19" i="5"/>
  <c r="E49" i="2"/>
  <c r="K49" i="2"/>
  <c r="L49" i="2"/>
  <c r="A24" i="4"/>
  <c r="A18" i="5"/>
  <c r="K24" i="4"/>
  <c r="E50" i="2"/>
  <c r="K50" i="2"/>
  <c r="L50" i="2"/>
  <c r="R51" i="2"/>
  <c r="G51" i="2"/>
  <c r="K18" i="5"/>
  <c r="L17" i="5"/>
  <c r="M17" i="5" s="1"/>
  <c r="E3" i="9"/>
  <c r="J3" i="9"/>
  <c r="G3" i="9"/>
  <c r="F3" i="9"/>
  <c r="A53" i="2"/>
  <c r="I52" i="2"/>
  <c r="F52" i="2"/>
  <c r="B52" i="2"/>
  <c r="B20" i="5"/>
  <c r="G19" i="5"/>
  <c r="H19" i="5"/>
  <c r="F19" i="5"/>
  <c r="I51" i="2"/>
  <c r="B51" i="2"/>
  <c r="C51" i="2"/>
  <c r="H51" i="2"/>
  <c r="C3" i="9"/>
  <c r="D3" i="9"/>
  <c r="I3" i="9"/>
  <c r="H3" i="9"/>
  <c r="H52" i="2"/>
  <c r="C52" i="2"/>
  <c r="D19" i="5"/>
  <c r="E19" i="5"/>
  <c r="C19" i="5"/>
  <c r="N49" i="2"/>
  <c r="N50" i="2"/>
  <c r="F51" i="2"/>
  <c r="A54" i="2"/>
  <c r="A573" i="1"/>
  <c r="A574" i="1" s="1"/>
  <c r="J52" i="2"/>
  <c r="J51" i="2"/>
  <c r="AI573" i="1" l="1"/>
  <c r="C573" i="1" s="1"/>
  <c r="AI574" i="1"/>
  <c r="K19" i="5"/>
  <c r="L19" i="5" s="1"/>
  <c r="M19" i="5" s="1"/>
  <c r="M50" i="2"/>
  <c r="O50" i="2" s="1"/>
  <c r="P50" i="2" s="1"/>
  <c r="Q50" i="2" s="1"/>
  <c r="M49" i="2"/>
  <c r="O49" i="2" s="1"/>
  <c r="P49" i="2" s="1"/>
  <c r="Q49" i="2" s="1"/>
  <c r="R54" i="2"/>
  <c r="G54" i="2"/>
  <c r="A19" i="5"/>
  <c r="K3" i="9"/>
  <c r="A3" i="9"/>
  <c r="E51" i="2"/>
  <c r="K51" i="2"/>
  <c r="L51" i="2"/>
  <c r="J20" i="5"/>
  <c r="I20" i="5"/>
  <c r="E52" i="2"/>
  <c r="L52" i="2"/>
  <c r="K52" i="2"/>
  <c r="R53" i="2"/>
  <c r="G53" i="2"/>
  <c r="L18" i="5"/>
  <c r="M18" i="5" s="1"/>
  <c r="L24" i="4"/>
  <c r="M24" i="4" s="1"/>
  <c r="A55" i="2"/>
  <c r="I54" i="2"/>
  <c r="C54" i="2"/>
  <c r="B54" i="2"/>
  <c r="F20" i="5"/>
  <c r="G20" i="5"/>
  <c r="C20" i="5"/>
  <c r="N52" i="2"/>
  <c r="H54" i="2"/>
  <c r="F54" i="2"/>
  <c r="N51" i="2"/>
  <c r="B21" i="5"/>
  <c r="D20" i="5"/>
  <c r="E20" i="5"/>
  <c r="H20" i="5"/>
  <c r="H53" i="2"/>
  <c r="C53" i="2"/>
  <c r="I53" i="2"/>
  <c r="B53" i="2"/>
  <c r="F53" i="2"/>
  <c r="A56" i="2"/>
  <c r="B25" i="4"/>
  <c r="B7" i="7"/>
  <c r="A575" i="1"/>
  <c r="J54" i="2"/>
  <c r="J53" i="2"/>
  <c r="A576" i="1"/>
  <c r="A577" i="1" s="1"/>
  <c r="AI575" i="1" l="1"/>
  <c r="AI576" i="1"/>
  <c r="AI577" i="1"/>
  <c r="K20" i="5"/>
  <c r="L20" i="5" s="1"/>
  <c r="M20" i="5" s="1"/>
  <c r="M51" i="2"/>
  <c r="O51" i="2" s="1"/>
  <c r="P51" i="2" s="1"/>
  <c r="Q51" i="2" s="1"/>
  <c r="G56" i="2"/>
  <c r="R56" i="2"/>
  <c r="E53" i="2"/>
  <c r="K53" i="2"/>
  <c r="L53" i="2"/>
  <c r="J21" i="5"/>
  <c r="I21" i="5"/>
  <c r="A20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I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F56" i="2"/>
  <c r="C56" i="2"/>
  <c r="N53" i="2"/>
  <c r="B22" i="5"/>
  <c r="D21" i="5"/>
  <c r="C21" i="5"/>
  <c r="F21" i="5"/>
  <c r="N54" i="2"/>
  <c r="I55" i="2"/>
  <c r="C55" i="2"/>
  <c r="B26" i="4"/>
  <c r="A3" i="10"/>
  <c r="A58" i="2"/>
  <c r="A578" i="1"/>
  <c r="J55" i="2"/>
  <c r="J56" i="2"/>
  <c r="AI578" i="1" l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8" i="2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I57" i="2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A579" i="1"/>
  <c r="J57" i="2"/>
  <c r="J58" i="2"/>
  <c r="A580" i="1"/>
  <c r="A581" i="1"/>
  <c r="AI579" i="1" l="1"/>
  <c r="AI580" i="1"/>
  <c r="AI581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B60" i="2"/>
  <c r="H60" i="2"/>
  <c r="C60" i="2"/>
  <c r="N57" i="2"/>
  <c r="B24" i="5"/>
  <c r="E23" i="5"/>
  <c r="D23" i="5"/>
  <c r="H23" i="5"/>
  <c r="I59" i="2"/>
  <c r="H59" i="2"/>
  <c r="B59" i="2"/>
  <c r="C23" i="5"/>
  <c r="F23" i="5"/>
  <c r="G23" i="5"/>
  <c r="C59" i="2"/>
  <c r="F59" i="2"/>
  <c r="I60" i="2"/>
  <c r="F60" i="2"/>
  <c r="N58" i="2"/>
  <c r="A62" i="2"/>
  <c r="A582" i="1"/>
  <c r="A583" i="1"/>
  <c r="J60" i="2"/>
  <c r="J59" i="2"/>
  <c r="AI583" i="1" l="1"/>
  <c r="AI582" i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H62" i="2"/>
  <c r="F62" i="2"/>
  <c r="C62" i="2"/>
  <c r="E24" i="5"/>
  <c r="C24" i="5"/>
  <c r="G24" i="5"/>
  <c r="N60" i="2"/>
  <c r="B62" i="2"/>
  <c r="I62" i="2"/>
  <c r="N59" i="2"/>
  <c r="B25" i="5"/>
  <c r="D24" i="5"/>
  <c r="F24" i="5"/>
  <c r="H24" i="5"/>
  <c r="I61" i="2"/>
  <c r="H61" i="2"/>
  <c r="C61" i="2"/>
  <c r="B61" i="2"/>
  <c r="F61" i="2"/>
  <c r="A64" i="2"/>
  <c r="B3" i="8"/>
  <c r="J61" i="2"/>
  <c r="A584" i="1"/>
  <c r="J62" i="2"/>
  <c r="AI584" i="1" l="1"/>
  <c r="K24" i="5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L24" i="5"/>
  <c r="M24" i="5" s="1"/>
  <c r="J3" i="8"/>
  <c r="F3" i="8"/>
  <c r="I3" i="8"/>
  <c r="C3" i="8"/>
  <c r="A65" i="2"/>
  <c r="B64" i="2"/>
  <c r="H64" i="2"/>
  <c r="I64" i="2"/>
  <c r="N61" i="2"/>
  <c r="C25" i="5"/>
  <c r="I63" i="2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A585" i="1"/>
  <c r="A586" i="1" s="1"/>
  <c r="J63" i="2"/>
  <c r="A587" i="1"/>
  <c r="J64" i="2"/>
  <c r="A588" i="1"/>
  <c r="AI587" i="1" l="1"/>
  <c r="AI586" i="1"/>
  <c r="AI585" i="1"/>
  <c r="C585" i="1" s="1"/>
  <c r="AI588" i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6" i="2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I65" i="2"/>
  <c r="F65" i="2"/>
  <c r="B28" i="4" s="1"/>
  <c r="B65" i="2"/>
  <c r="C65" i="2"/>
  <c r="H65" i="2"/>
  <c r="A68" i="2"/>
  <c r="A69" i="2"/>
  <c r="A70" i="2"/>
  <c r="A71" i="2"/>
  <c r="A72" i="2"/>
  <c r="J66" i="2"/>
  <c r="J65" i="2"/>
  <c r="A589" i="1"/>
  <c r="AI589" i="1" l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I69" i="2"/>
  <c r="H69" i="2"/>
  <c r="F69" i="2"/>
  <c r="I68" i="2"/>
  <c r="H68" i="2"/>
  <c r="D28" i="4"/>
  <c r="F28" i="4"/>
  <c r="I28" i="4"/>
  <c r="C28" i="4"/>
  <c r="N66" i="2"/>
  <c r="I72" i="2"/>
  <c r="C72" i="2"/>
  <c r="H72" i="2"/>
  <c r="I71" i="2"/>
  <c r="H71" i="2"/>
  <c r="I70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I67" i="2"/>
  <c r="F67" i="2"/>
  <c r="B29" i="4" s="1"/>
  <c r="B28" i="5"/>
  <c r="C27" i="5"/>
  <c r="D27" i="5"/>
  <c r="H27" i="5"/>
  <c r="C67" i="2"/>
  <c r="H67" i="2"/>
  <c r="B67" i="2"/>
  <c r="B30" i="4"/>
  <c r="A590" i="1"/>
  <c r="J71" i="2"/>
  <c r="J67" i="2"/>
  <c r="J68" i="2"/>
  <c r="J69" i="2"/>
  <c r="J70" i="2"/>
  <c r="J72" i="2"/>
  <c r="A591" i="1"/>
  <c r="A592" i="1" s="1"/>
  <c r="AI590" i="1" l="1"/>
  <c r="AI592" i="1"/>
  <c r="AI591" i="1"/>
  <c r="C591" i="1" s="1"/>
  <c r="K27" i="5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L27" i="5"/>
  <c r="M27" i="5" s="1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593" i="1"/>
  <c r="A594" i="1"/>
  <c r="AI593" i="1" l="1"/>
  <c r="AI594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595" i="1"/>
  <c r="AI595" i="1" l="1"/>
  <c r="C595" i="1" s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596" i="1"/>
  <c r="A597" i="1" s="1"/>
  <c r="A598" i="1" s="1"/>
  <c r="AI596" i="1" l="1"/>
  <c r="AI597" i="1"/>
  <c r="AI598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599" i="1"/>
  <c r="A600" i="1"/>
  <c r="AI599" i="1" l="1"/>
  <c r="C599" i="1" s="1"/>
  <c r="AI600" i="1"/>
  <c r="K31" i="5"/>
  <c r="L31" i="5" s="1"/>
  <c r="M31" i="5" s="1"/>
  <c r="A32" i="5"/>
  <c r="A31" i="5"/>
  <c r="K32" i="5"/>
  <c r="A601" i="1"/>
  <c r="AI601" i="1" l="1"/>
  <c r="L32" i="5"/>
  <c r="M32" i="5" s="1"/>
  <c r="A602" i="1"/>
  <c r="A603" i="1"/>
  <c r="AI602" i="1" l="1"/>
  <c r="C602" i="1" s="1"/>
  <c r="AI603" i="1"/>
  <c r="A604" i="1"/>
  <c r="A605" i="1"/>
  <c r="A606" i="1"/>
  <c r="AI604" i="1" l="1"/>
  <c r="AI605" i="1"/>
  <c r="C605" i="1" s="1"/>
  <c r="AI606" i="1"/>
  <c r="A607" i="1"/>
  <c r="A608" i="1" s="1"/>
  <c r="AI608" i="1" l="1"/>
  <c r="AI607" i="1"/>
  <c r="C607" i="1" s="1"/>
  <c r="A609" i="1"/>
  <c r="A610" i="1"/>
  <c r="A611" i="1"/>
  <c r="A612" i="1" s="1"/>
  <c r="AI610" i="1" l="1"/>
  <c r="C610" i="1" s="1"/>
  <c r="AI609" i="1"/>
  <c r="AI611" i="1"/>
  <c r="AI612" i="1"/>
  <c r="A613" i="1"/>
  <c r="AI613" i="1" l="1"/>
  <c r="A614" i="1"/>
  <c r="A615" i="1" s="1"/>
  <c r="A616" i="1" s="1"/>
  <c r="AI615" i="1" l="1"/>
  <c r="AI614" i="1"/>
  <c r="C614" i="1" s="1"/>
  <c r="AI616" i="1"/>
  <c r="C616" i="1" s="1"/>
  <c r="A617" i="1"/>
  <c r="A618" i="1" s="1"/>
  <c r="A619" i="1" s="1"/>
  <c r="AI618" i="1" l="1"/>
  <c r="C618" i="1" s="1"/>
  <c r="AI617" i="1"/>
  <c r="AI619" i="1"/>
  <c r="A620" i="1"/>
  <c r="A621" i="1" s="1"/>
  <c r="AI620" i="1" l="1"/>
  <c r="AI621" i="1"/>
  <c r="A622" i="1"/>
  <c r="A623" i="1"/>
  <c r="A624" i="1"/>
  <c r="A625" i="1" s="1"/>
  <c r="AI622" i="1" l="1"/>
  <c r="C622" i="1" s="1"/>
  <c r="AI623" i="1"/>
  <c r="AI624" i="1"/>
  <c r="C624" i="1" s="1"/>
  <c r="AI625" i="1"/>
  <c r="A626" i="1"/>
  <c r="A627" i="1"/>
  <c r="AI626" i="1" l="1"/>
  <c r="C626" i="1" s="1"/>
  <c r="AI627" i="1"/>
  <c r="A628" i="1"/>
  <c r="A629" i="1"/>
  <c r="AI628" i="1" l="1"/>
  <c r="AI629" i="1"/>
  <c r="A630" i="1"/>
  <c r="A631" i="1"/>
  <c r="AI631" i="1" l="1"/>
  <c r="AI630" i="1"/>
  <c r="C630" i="1" s="1"/>
  <c r="A632" i="1"/>
  <c r="A633" i="1"/>
  <c r="AI632" i="1" l="1"/>
  <c r="C632" i="1" s="1"/>
  <c r="AI633" i="1"/>
  <c r="A634" i="1"/>
  <c r="AI634" i="1" l="1"/>
  <c r="A635" i="1"/>
  <c r="A636" i="1" s="1"/>
  <c r="AI635" i="1" l="1"/>
  <c r="AI636" i="1"/>
  <c r="A637" i="1"/>
  <c r="A638" i="1"/>
  <c r="AI637" i="1" l="1"/>
  <c r="AI638" i="1"/>
  <c r="A639" i="1"/>
  <c r="A640" i="1"/>
  <c r="AI640" i="1" l="1"/>
  <c r="AI639" i="1"/>
  <c r="A641" i="1"/>
  <c r="A642" i="1"/>
  <c r="A643" i="1"/>
  <c r="AI642" i="1" l="1"/>
  <c r="AI641" i="1"/>
  <c r="C641" i="1" s="1"/>
  <c r="AI643" i="1"/>
  <c r="A644" i="1"/>
  <c r="A645" i="1" s="1"/>
  <c r="A646" i="1" s="1"/>
  <c r="AI645" i="1" l="1"/>
  <c r="AI644" i="1"/>
  <c r="AI646" i="1"/>
  <c r="A647" i="1"/>
  <c r="A648" i="1"/>
  <c r="AI647" i="1" l="1"/>
  <c r="C647" i="1" s="1"/>
  <c r="AI648" i="1"/>
  <c r="A649" i="1"/>
  <c r="AI649" i="1" l="1"/>
  <c r="A650" i="1"/>
  <c r="AI650" i="1" l="1"/>
  <c r="A651" i="1"/>
  <c r="A652" i="1"/>
  <c r="AI651" i="1" l="1"/>
  <c r="AI652" i="1"/>
  <c r="A653" i="1"/>
  <c r="A654" i="1"/>
  <c r="AI653" i="1" l="1"/>
  <c r="AI654" i="1"/>
  <c r="C654" i="1" s="1"/>
  <c r="A655" i="1"/>
  <c r="A656" i="1"/>
  <c r="A657" i="1" s="1"/>
  <c r="AI655" i="1" l="1"/>
  <c r="AI657" i="1"/>
  <c r="AI656" i="1"/>
  <c r="A658" i="1"/>
  <c r="A659" i="1" s="1"/>
  <c r="AI659" i="1" l="1"/>
  <c r="AI658" i="1"/>
  <c r="A660" i="1"/>
  <c r="A661" i="1"/>
  <c r="AI661" i="1" l="1"/>
  <c r="AI660" i="1"/>
  <c r="A662" i="1"/>
  <c r="AI662" i="1" l="1"/>
  <c r="A663" i="1"/>
  <c r="A664" i="1" s="1"/>
  <c r="A665" i="1"/>
  <c r="A666" i="1" s="1"/>
  <c r="AI665" i="1" l="1"/>
  <c r="AI664" i="1"/>
  <c r="AI663" i="1"/>
  <c r="AI666" i="1"/>
  <c r="C666" i="1" s="1"/>
  <c r="A667" i="1"/>
  <c r="A668" i="1"/>
  <c r="AI667" i="1" l="1"/>
  <c r="AI668" i="1"/>
  <c r="A669" i="1"/>
  <c r="A670" i="1"/>
  <c r="AI669" i="1" l="1"/>
  <c r="AI670" i="1"/>
  <c r="A671" i="1"/>
  <c r="AI671" i="1" l="1"/>
  <c r="A672" i="1"/>
  <c r="AI672" i="1" l="1"/>
  <c r="A673" i="1"/>
  <c r="A674" i="1" s="1"/>
  <c r="AI674" i="1" l="1"/>
  <c r="AI673" i="1"/>
  <c r="A675" i="1"/>
  <c r="A676" i="1"/>
  <c r="A677" i="1" s="1"/>
  <c r="AI677" i="1" l="1"/>
  <c r="C677" i="1" s="1"/>
  <c r="AI676" i="1"/>
  <c r="AI675" i="1"/>
  <c r="A678" i="1"/>
  <c r="A679" i="1"/>
  <c r="A680" i="1" s="1"/>
  <c r="A681" i="1" s="1"/>
  <c r="AI678" i="1" l="1"/>
  <c r="AI679" i="1"/>
  <c r="AI680" i="1"/>
  <c r="AI681" i="1"/>
  <c r="A682" i="1"/>
  <c r="AI682" i="1" l="1"/>
  <c r="A683" i="1"/>
  <c r="A684" i="1" s="1"/>
  <c r="A685" i="1"/>
  <c r="AI684" i="1" l="1"/>
  <c r="AI683" i="1"/>
  <c r="C683" i="1" s="1"/>
  <c r="AI685" i="1"/>
  <c r="A686" i="1"/>
  <c r="AI686" i="1" l="1"/>
  <c r="A687" i="1"/>
  <c r="A688" i="1" s="1"/>
  <c r="AI687" i="1" l="1"/>
  <c r="AI688" i="1"/>
  <c r="A689" i="1"/>
  <c r="A690" i="1"/>
  <c r="AI689" i="1" l="1"/>
  <c r="AI690" i="1"/>
  <c r="A691" i="1"/>
  <c r="A692" i="1"/>
  <c r="AI691" i="1" l="1"/>
  <c r="C691" i="1" s="1"/>
  <c r="AI692" i="1"/>
  <c r="A693" i="1"/>
  <c r="AI693" i="1" l="1"/>
  <c r="A694" i="1"/>
  <c r="AI694" i="1" l="1"/>
  <c r="A695" i="1"/>
  <c r="AI695" i="1" l="1"/>
  <c r="A696" i="1"/>
  <c r="A697" i="1" s="1"/>
  <c r="AI697" i="1" l="1"/>
  <c r="C697" i="1" s="1"/>
  <c r="AI696" i="1"/>
  <c r="A698" i="1"/>
  <c r="A699" i="1"/>
  <c r="AI699" i="1" l="1"/>
  <c r="AI698" i="1"/>
  <c r="A700" i="1"/>
  <c r="AI700" i="1" l="1"/>
  <c r="A701" i="1"/>
  <c r="A702" i="1"/>
  <c r="A703" i="1"/>
  <c r="A704" i="1"/>
  <c r="A705" i="1"/>
  <c r="A706" i="1" s="1"/>
  <c r="A707" i="1" s="1"/>
  <c r="AI704" i="1" l="1"/>
  <c r="C704" i="1" s="1"/>
  <c r="AI703" i="1"/>
  <c r="AI702" i="1"/>
  <c r="AI701" i="1"/>
  <c r="AI705" i="1"/>
  <c r="AI707" i="1"/>
  <c r="AI706" i="1"/>
  <c r="C706" i="1" s="1"/>
  <c r="A708" i="1"/>
  <c r="AI708" i="1" l="1"/>
  <c r="C708" i="1" s="1"/>
  <c r="A709" i="1"/>
  <c r="A710" i="1" s="1"/>
  <c r="AI709" i="1" l="1"/>
  <c r="AI710" i="1"/>
  <c r="A711" i="1"/>
  <c r="AI711" i="1" l="1"/>
  <c r="C711" i="1" s="1"/>
  <c r="A712" i="1"/>
  <c r="AI712" i="1" l="1"/>
  <c r="A713" i="1"/>
  <c r="A714" i="1" s="1"/>
  <c r="AI713" i="1" l="1"/>
  <c r="C713" i="1" s="1"/>
  <c r="AI714" i="1"/>
  <c r="A715" i="1"/>
  <c r="A716" i="1"/>
  <c r="AI715" i="1" l="1"/>
  <c r="AI716" i="1"/>
  <c r="C716" i="1" s="1"/>
  <c r="A717" i="1"/>
  <c r="A718" i="1"/>
  <c r="AI717" i="1" l="1"/>
  <c r="AI718" i="1"/>
  <c r="A719" i="1"/>
  <c r="A720" i="1"/>
  <c r="A721" i="1" s="1"/>
  <c r="AI719" i="1" l="1"/>
  <c r="AI721" i="1"/>
  <c r="C721" i="1" s="1"/>
  <c r="AI720" i="1"/>
  <c r="A722" i="1"/>
  <c r="A723" i="1" s="1"/>
  <c r="AI723" i="1" l="1"/>
  <c r="AI722" i="1"/>
  <c r="A724" i="1"/>
  <c r="A725" i="1"/>
  <c r="AI725" i="1" l="1"/>
  <c r="AI724" i="1"/>
  <c r="C724" i="1" s="1"/>
  <c r="A726" i="1"/>
  <c r="A727" i="1"/>
  <c r="AI727" i="1" l="1"/>
  <c r="AI726" i="1"/>
  <c r="A728" i="1"/>
  <c r="A729" i="1"/>
  <c r="AI729" i="1" l="1"/>
  <c r="AI728" i="1"/>
  <c r="C728" i="1" s="1"/>
  <c r="A730" i="1"/>
  <c r="A731" i="1"/>
  <c r="AI731" i="1" l="1"/>
  <c r="AI730" i="1"/>
  <c r="A732" i="1"/>
  <c r="A733" i="1"/>
  <c r="AI733" i="1" l="1"/>
  <c r="AI732" i="1"/>
  <c r="A734" i="1"/>
  <c r="AI734" i="1" l="1"/>
  <c r="A735" i="1"/>
  <c r="A736" i="1" s="1"/>
  <c r="A737" i="1"/>
  <c r="AI736" i="1" l="1"/>
  <c r="C736" i="1" s="1"/>
  <c r="AI735" i="1"/>
  <c r="AI737" i="1"/>
  <c r="A738" i="1"/>
  <c r="A739" i="1" s="1"/>
  <c r="AI738" i="1" l="1"/>
  <c r="C738" i="1" s="1"/>
  <c r="AI739" i="1"/>
  <c r="A740" i="1"/>
  <c r="A741" i="1"/>
  <c r="A742" i="1" s="1"/>
  <c r="AI740" i="1" l="1"/>
  <c r="AI741" i="1"/>
  <c r="AI742" i="1"/>
  <c r="C742" i="1" s="1"/>
  <c r="A743" i="1"/>
  <c r="A744" i="1" s="1"/>
  <c r="A745" i="1" s="1"/>
  <c r="AI743" i="1" l="1"/>
  <c r="AI745" i="1"/>
  <c r="AI744" i="1"/>
  <c r="A746" i="1"/>
  <c r="AI746" i="1" l="1"/>
  <c r="C746" i="1" s="1"/>
  <c r="A747" i="1"/>
  <c r="A748" i="1" s="1"/>
  <c r="AI747" i="1" l="1"/>
  <c r="AI748" i="1"/>
  <c r="A749" i="1"/>
  <c r="AI749" i="1" l="1"/>
  <c r="A750" i="1"/>
  <c r="AI750" i="1" l="1"/>
  <c r="A751" i="1"/>
  <c r="A752" i="1" s="1"/>
  <c r="AI751" i="1" l="1"/>
  <c r="AI752" i="1"/>
  <c r="C752" i="1" s="1"/>
  <c r="A753" i="1"/>
  <c r="A754" i="1"/>
  <c r="A755" i="1" s="1"/>
  <c r="AI753" i="1" l="1"/>
  <c r="AI754" i="1"/>
  <c r="AI755" i="1"/>
  <c r="A756" i="1"/>
  <c r="AI756" i="1" l="1"/>
  <c r="C756" i="1" s="1"/>
  <c r="A757" i="1"/>
  <c r="AI757" i="1" l="1"/>
  <c r="A758" i="1"/>
  <c r="A759" i="1" s="1"/>
  <c r="AI758" i="1" l="1"/>
  <c r="AI759" i="1"/>
  <c r="A760" i="1"/>
  <c r="A761" i="1"/>
  <c r="AI760" i="1" l="1"/>
  <c r="AI761" i="1"/>
  <c r="A762" i="1"/>
  <c r="A763" i="1"/>
  <c r="A764" i="1" s="1"/>
  <c r="AI762" i="1" l="1"/>
  <c r="AI764" i="1"/>
  <c r="AI763" i="1"/>
  <c r="A765" i="1"/>
  <c r="A766" i="1" s="1"/>
  <c r="AI766" i="1" l="1"/>
  <c r="AI765" i="1"/>
  <c r="A767" i="1"/>
  <c r="A768" i="1"/>
  <c r="AI768" i="1" l="1"/>
  <c r="AI767" i="1"/>
  <c r="A769" i="1"/>
  <c r="A770" i="1"/>
  <c r="AI770" i="1" l="1"/>
  <c r="AI769" i="1"/>
  <c r="A771" i="1"/>
  <c r="A772" i="1"/>
  <c r="AI772" i="1" l="1"/>
  <c r="AI771" i="1"/>
  <c r="C771" i="1" s="1"/>
  <c r="A773" i="1"/>
  <c r="A774" i="1"/>
  <c r="AI774" i="1" l="1"/>
  <c r="AI773" i="1"/>
  <c r="C773" i="1" s="1"/>
  <c r="A775" i="1"/>
  <c r="A776" i="1"/>
  <c r="AI776" i="1" l="1"/>
  <c r="AI775" i="1"/>
  <c r="C775" i="1" s="1"/>
  <c r="A777" i="1"/>
  <c r="A778" i="1"/>
  <c r="AI778" i="1" l="1"/>
  <c r="AI777" i="1"/>
  <c r="A779" i="1"/>
  <c r="A780" i="1"/>
  <c r="AI780" i="1" l="1"/>
  <c r="AI779" i="1"/>
  <c r="A781" i="1"/>
  <c r="A782" i="1"/>
  <c r="AI782" i="1" l="1"/>
  <c r="C782" i="1" s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C793" i="1" s="1"/>
  <c r="A795" i="1"/>
  <c r="A796" i="1"/>
  <c r="AI796" i="1" l="1"/>
  <c r="AI795" i="1"/>
  <c r="C795" i="1" s="1"/>
  <c r="A797" i="1"/>
  <c r="AI797" i="1" l="1"/>
  <c r="A798" i="1"/>
  <c r="A799" i="1" s="1"/>
  <c r="A800" i="1"/>
  <c r="AI799" i="1" l="1"/>
  <c r="AI798" i="1"/>
  <c r="AI800" i="1"/>
  <c r="A801" i="1"/>
  <c r="A802" i="1" s="1"/>
  <c r="AI802" i="1" l="1"/>
  <c r="C802" i="1" s="1"/>
  <c r="AI801" i="1"/>
  <c r="A803" i="1"/>
  <c r="A804" i="1"/>
  <c r="AI804" i="1" l="1"/>
  <c r="AI803" i="1"/>
  <c r="A805" i="1"/>
  <c r="A806" i="1"/>
  <c r="AI806" i="1" l="1"/>
  <c r="AI805" i="1"/>
  <c r="A807" i="1"/>
  <c r="A808" i="1"/>
  <c r="AI808" i="1" l="1"/>
  <c r="AI807" i="1"/>
  <c r="A809" i="1"/>
  <c r="A810" i="1"/>
  <c r="AI810" i="1" l="1"/>
  <c r="AI809" i="1"/>
  <c r="A811" i="1"/>
  <c r="A812" i="1"/>
  <c r="AI812" i="1" l="1"/>
  <c r="AI811" i="1"/>
  <c r="A813" i="1"/>
  <c r="A814" i="1"/>
  <c r="AI814" i="1" l="1"/>
  <c r="AI813" i="1"/>
  <c r="C813" i="1" s="1"/>
  <c r="A815" i="1"/>
  <c r="A816" i="1"/>
  <c r="AI816" i="1" l="1"/>
  <c r="AI815" i="1"/>
  <c r="C815" i="1" s="1"/>
  <c r="A817" i="1"/>
  <c r="AI817" i="1" l="1"/>
  <c r="C817" i="1" s="1"/>
  <c r="A818" i="1"/>
  <c r="AI818" i="1" l="1"/>
  <c r="A819" i="1"/>
  <c r="A820" i="1" s="1"/>
  <c r="A821" i="1"/>
  <c r="A822" i="1" s="1"/>
  <c r="A823" i="1"/>
  <c r="AI823" i="1" l="1"/>
  <c r="AI822" i="1"/>
  <c r="AI821" i="1"/>
  <c r="AI820" i="1"/>
  <c r="C820" i="1" s="1"/>
  <c r="AI819" i="1"/>
  <c r="A824" i="1"/>
  <c r="A825" i="1" s="1"/>
  <c r="AI825" i="1" l="1"/>
  <c r="AI824" i="1"/>
  <c r="A826" i="1"/>
  <c r="A827" i="1"/>
  <c r="AI827" i="1" l="1"/>
  <c r="C827" i="1" s="1"/>
  <c r="AI826" i="1"/>
  <c r="A828" i="1"/>
  <c r="A829" i="1"/>
  <c r="AI829" i="1" l="1"/>
  <c r="AI828" i="1"/>
  <c r="A830" i="1"/>
  <c r="AI830" i="1" l="1"/>
  <c r="A831" i="1"/>
  <c r="AI831" i="1" l="1"/>
  <c r="A832" i="1"/>
  <c r="A833" i="1" s="1"/>
  <c r="A834" i="1"/>
  <c r="AI834" i="1" l="1"/>
  <c r="AI833" i="1"/>
  <c r="AI832" i="1"/>
  <c r="A835" i="1"/>
  <c r="A836" i="1" s="1"/>
  <c r="AI836" i="1" l="1"/>
  <c r="AI835" i="1"/>
  <c r="C835" i="1" s="1"/>
  <c r="A837" i="1"/>
  <c r="A838" i="1"/>
  <c r="AI838" i="1" l="1"/>
  <c r="AI837" i="1"/>
  <c r="A839" i="1"/>
  <c r="A840" i="1"/>
  <c r="AI840" i="1" l="1"/>
  <c r="AI839" i="1"/>
  <c r="A841" i="1"/>
  <c r="A842" i="1"/>
  <c r="AI842" i="1" l="1"/>
  <c r="AI841" i="1"/>
  <c r="A843" i="1"/>
  <c r="A844" i="1"/>
  <c r="AI844" i="1" l="1"/>
  <c r="AI843" i="1"/>
  <c r="C843" i="1" s="1"/>
  <c r="A845" i="1"/>
  <c r="A846" i="1"/>
  <c r="AI845" i="1" l="1"/>
  <c r="AI846" i="1"/>
  <c r="A847" i="1"/>
  <c r="AI847" i="1" l="1"/>
  <c r="A848" i="1"/>
  <c r="A849" i="1" s="1"/>
  <c r="AI849" i="1" l="1"/>
  <c r="AI848" i="1"/>
  <c r="A850" i="1"/>
  <c r="AI850" i="1" l="1"/>
  <c r="A851" i="1"/>
  <c r="AI851" i="1" l="1"/>
  <c r="A852" i="1"/>
  <c r="A853" i="1" s="1"/>
  <c r="AI853" i="1" l="1"/>
  <c r="AI852" i="1"/>
  <c r="A854" i="1"/>
  <c r="A855" i="1"/>
  <c r="AI855" i="1" l="1"/>
  <c r="AI854" i="1"/>
  <c r="A856" i="1"/>
  <c r="A857" i="1"/>
  <c r="AI857" i="1" l="1"/>
  <c r="AI856" i="1"/>
  <c r="A858" i="1"/>
  <c r="A859" i="1"/>
  <c r="A860" i="1"/>
  <c r="A861" i="1" s="1"/>
  <c r="AI858" i="1" l="1"/>
  <c r="AI861" i="1"/>
  <c r="AI860" i="1"/>
  <c r="AI859" i="1"/>
  <c r="A862" i="1"/>
  <c r="A863" i="1"/>
  <c r="AI863" i="1" l="1"/>
  <c r="AI862" i="1"/>
  <c r="A864" i="1"/>
  <c r="A865" i="1"/>
  <c r="AI865" i="1" l="1"/>
  <c r="AI864" i="1"/>
  <c r="A866" i="1"/>
  <c r="A867" i="1"/>
  <c r="AI867" i="1" l="1"/>
  <c r="AI866" i="1"/>
  <c r="A868" i="1"/>
  <c r="A869" i="1"/>
  <c r="AI869" i="1" l="1"/>
  <c r="AI868" i="1"/>
  <c r="A870" i="1"/>
  <c r="A871" i="1"/>
  <c r="AI871" i="1" l="1"/>
  <c r="AI870" i="1"/>
  <c r="A872" i="1"/>
  <c r="A873" i="1"/>
  <c r="AI873" i="1" l="1"/>
  <c r="AI872" i="1"/>
  <c r="A874" i="1"/>
  <c r="A875" i="1"/>
  <c r="AI875" i="1" l="1"/>
  <c r="AI874" i="1"/>
  <c r="A876" i="1"/>
  <c r="A877" i="1"/>
  <c r="AI877" i="1" l="1"/>
  <c r="AI876" i="1"/>
  <c r="A878" i="1"/>
  <c r="AI878" i="1" l="1"/>
  <c r="A879" i="1"/>
  <c r="AI879" i="1" l="1"/>
  <c r="A880" i="1"/>
  <c r="A881" i="1" s="1"/>
  <c r="AI881" i="1" l="1"/>
  <c r="AI880" i="1"/>
  <c r="A882" i="1"/>
  <c r="AI882" i="1" l="1"/>
  <c r="A883" i="1"/>
  <c r="AI883" i="1" l="1"/>
  <c r="A884" i="1"/>
  <c r="A885" i="1" s="1"/>
  <c r="A886" i="1"/>
  <c r="AI886" i="1" l="1"/>
  <c r="AI885" i="1"/>
  <c r="AI884" i="1"/>
  <c r="A887" i="1"/>
  <c r="A888" i="1" s="1"/>
  <c r="A889" i="1"/>
  <c r="AI889" i="1" l="1"/>
  <c r="AI888" i="1"/>
  <c r="AI887" i="1"/>
  <c r="A890" i="1"/>
  <c r="AI890" i="1" l="1"/>
  <c r="A891" i="1"/>
  <c r="AI891" i="1" l="1"/>
  <c r="A892" i="1"/>
  <c r="A893" i="1" s="1"/>
  <c r="AI893" i="1" l="1"/>
  <c r="AI892" i="1"/>
  <c r="A894" i="1"/>
  <c r="A895" i="1"/>
  <c r="AI895" i="1" l="1"/>
  <c r="AI894" i="1"/>
  <c r="A896" i="1"/>
  <c r="A897" i="1"/>
  <c r="AI897" i="1" l="1"/>
  <c r="AI896" i="1"/>
  <c r="A898" i="1"/>
  <c r="A899" i="1"/>
  <c r="A900" i="1"/>
  <c r="AI898" i="1" l="1"/>
  <c r="AI900" i="1"/>
  <c r="AI899" i="1"/>
  <c r="A901" i="1"/>
  <c r="A902" i="1" s="1"/>
  <c r="AI902" i="1" l="1"/>
  <c r="AI901" i="1"/>
  <c r="A903" i="1"/>
  <c r="A904" i="1"/>
  <c r="AI904" i="1" l="1"/>
  <c r="AI903" i="1"/>
  <c r="A905" i="1"/>
  <c r="A906" i="1"/>
  <c r="A907" i="1"/>
  <c r="A908" i="1"/>
  <c r="A909" i="1" s="1"/>
  <c r="AI907" i="1" l="1"/>
  <c r="AI906" i="1"/>
  <c r="AI905" i="1"/>
  <c r="AI909" i="1"/>
  <c r="AI908" i="1"/>
  <c r="A910" i="1"/>
  <c r="A911" i="1" s="1"/>
  <c r="AI911" i="1" l="1"/>
  <c r="AI910" i="1"/>
  <c r="A912" i="1"/>
  <c r="A913" i="1"/>
  <c r="AI913" i="1" l="1"/>
  <c r="AI912" i="1"/>
  <c r="A914" i="1"/>
  <c r="A915" i="1"/>
  <c r="AI915" i="1" l="1"/>
  <c r="AI914" i="1"/>
  <c r="A916" i="1"/>
  <c r="A917" i="1"/>
  <c r="AI917" i="1" l="1"/>
  <c r="AI916" i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22" i="2"/>
  <c r="D24" i="2"/>
  <c r="D23" i="2"/>
  <c r="D25" i="2"/>
  <c r="D26" i="2"/>
  <c r="D27" i="2"/>
  <c r="D35" i="2"/>
  <c r="D28" i="2"/>
  <c r="D33" i="2"/>
  <c r="D32" i="2"/>
  <c r="D29" i="2"/>
  <c r="D30" i="2"/>
  <c r="D31" i="2"/>
  <c r="D34" i="2"/>
  <c r="D36" i="2"/>
  <c r="D40" i="2"/>
  <c r="D37" i="2"/>
  <c r="D38" i="2"/>
  <c r="D39" i="2"/>
  <c r="D42" i="2"/>
  <c r="D41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918" i="1"/>
  <c r="A919" i="1"/>
  <c r="AI919" i="1" l="1"/>
  <c r="AI918" i="1"/>
  <c r="D2" i="2"/>
  <c r="A920" i="1"/>
  <c r="A921" i="1" s="1"/>
  <c r="AI921" i="1" l="1"/>
  <c r="AI920" i="1"/>
  <c r="A922" i="1"/>
  <c r="AI922" i="1" l="1"/>
  <c r="A923" i="1"/>
  <c r="AI923" i="1" l="1"/>
  <c r="A924" i="1"/>
  <c r="A925" i="1" s="1"/>
  <c r="AI925" i="1" l="1"/>
  <c r="AI924" i="1"/>
  <c r="A926" i="1"/>
  <c r="AI926" i="1" l="1"/>
  <c r="A927" i="1"/>
  <c r="A928" i="1" s="1"/>
  <c r="AI928" i="1" l="1"/>
  <c r="AI927" i="1"/>
  <c r="A929" i="1"/>
  <c r="AI929" i="1" l="1"/>
  <c r="A930" i="1"/>
  <c r="AI930" i="1" l="1"/>
  <c r="A931" i="1"/>
  <c r="A932" i="1" s="1"/>
  <c r="AI932" i="1" l="1"/>
  <c r="AI931" i="1"/>
  <c r="A933" i="1"/>
  <c r="A934" i="1"/>
  <c r="AI934" i="1" l="1"/>
  <c r="AI933" i="1"/>
  <c r="A935" i="1"/>
  <c r="A936" i="1"/>
  <c r="AI936" i="1" l="1"/>
  <c r="AI935" i="1"/>
  <c r="A937" i="1"/>
  <c r="A938" i="1"/>
  <c r="A939" i="1"/>
  <c r="A940" i="1" s="1"/>
  <c r="AI938" i="1" l="1"/>
  <c r="AI937" i="1"/>
  <c r="AI940" i="1"/>
  <c r="AI939" i="1"/>
  <c r="A941" i="1"/>
  <c r="A942" i="1"/>
  <c r="AI942" i="1" l="1"/>
  <c r="AI941" i="1"/>
  <c r="A943" i="1"/>
  <c r="A944" i="1"/>
  <c r="AI943" i="1" l="1"/>
  <c r="AI944" i="1"/>
  <c r="A945" i="1"/>
  <c r="A946" i="1"/>
  <c r="A947" i="1" s="1"/>
  <c r="A948" i="1" s="1"/>
  <c r="A949" i="1" s="1"/>
  <c r="A950" i="1"/>
  <c r="A951" i="1" s="1"/>
  <c r="A952" i="1" s="1"/>
  <c r="AI952" i="1" l="1"/>
  <c r="AI951" i="1"/>
  <c r="AI950" i="1"/>
  <c r="AI949" i="1"/>
  <c r="AI948" i="1"/>
  <c r="AI947" i="1"/>
  <c r="AI946" i="1"/>
  <c r="AI945" i="1"/>
  <c r="A953" i="1"/>
  <c r="A954" i="1"/>
  <c r="AI954" i="1" l="1"/>
  <c r="AI953" i="1"/>
  <c r="A955" i="1"/>
  <c r="A956" i="1"/>
  <c r="AI955" i="1" l="1"/>
  <c r="AI956" i="1"/>
  <c r="A957" i="1"/>
  <c r="A958" i="1"/>
  <c r="A959" i="1" s="1"/>
  <c r="A960" i="1"/>
  <c r="A961" i="1" s="1"/>
  <c r="A962" i="1" s="1"/>
  <c r="A963" i="1" s="1"/>
  <c r="A964" i="1"/>
  <c r="AI964" i="1" l="1"/>
  <c r="AI963" i="1"/>
  <c r="AI962" i="1"/>
  <c r="AI961" i="1"/>
  <c r="AI960" i="1"/>
  <c r="AI959" i="1"/>
  <c r="AI958" i="1"/>
  <c r="AI957" i="1"/>
  <c r="A965" i="1"/>
  <c r="A966" i="1"/>
  <c r="AI966" i="1" l="1"/>
  <c r="AI965" i="1"/>
  <c r="A967" i="1"/>
  <c r="A968" i="1"/>
  <c r="AI968" i="1" l="1"/>
  <c r="AI967" i="1"/>
  <c r="A969" i="1"/>
  <c r="A970" i="1"/>
  <c r="AI970" i="1" l="1"/>
  <c r="AI969" i="1"/>
  <c r="A971" i="1"/>
  <c r="A972" i="1"/>
  <c r="AI972" i="1" l="1"/>
  <c r="AI971" i="1"/>
  <c r="A973" i="1"/>
  <c r="A974" i="1"/>
  <c r="AI974" i="1" l="1"/>
  <c r="AI973" i="1"/>
  <c r="A975" i="1"/>
  <c r="A976" i="1"/>
  <c r="AI976" i="1" l="1"/>
  <c r="AI975" i="1"/>
  <c r="A977" i="1"/>
  <c r="A978" i="1"/>
  <c r="AI978" i="1" l="1"/>
  <c r="AI977" i="1"/>
  <c r="A979" i="1"/>
  <c r="A980" i="1"/>
  <c r="AI980" i="1" l="1"/>
  <c r="AI979" i="1"/>
  <c r="A981" i="1"/>
  <c r="A982" i="1"/>
  <c r="AI982" i="1" l="1"/>
  <c r="AI981" i="1"/>
  <c r="A983" i="1"/>
  <c r="A984" i="1"/>
  <c r="A985" i="1"/>
  <c r="A986" i="1"/>
  <c r="A987" i="1"/>
  <c r="A988" i="1"/>
  <c r="A989" i="1"/>
  <c r="A990" i="1"/>
  <c r="A991" i="1"/>
  <c r="AI991" i="1" l="1"/>
  <c r="AI990" i="1"/>
  <c r="AI989" i="1"/>
  <c r="AI988" i="1"/>
  <c r="AI987" i="1"/>
  <c r="AI986" i="1"/>
  <c r="AI985" i="1"/>
  <c r="AI984" i="1"/>
  <c r="AI983" i="1"/>
  <c r="A992" i="1"/>
  <c r="A993" i="1"/>
  <c r="AI993" i="1" l="1"/>
  <c r="AI992" i="1"/>
  <c r="A994" i="1"/>
  <c r="A995" i="1"/>
  <c r="AI995" i="1" l="1"/>
  <c r="AI994" i="1"/>
  <c r="A996" i="1"/>
  <c r="A997" i="1"/>
  <c r="A998" i="1"/>
  <c r="A999" i="1"/>
  <c r="A1000" i="1"/>
  <c r="A1001" i="1"/>
  <c r="A1002" i="1"/>
  <c r="A1003" i="1"/>
  <c r="A1004" i="1"/>
  <c r="A1005" i="1"/>
  <c r="A1006" i="1"/>
  <c r="AI1006" i="1" l="1"/>
  <c r="B1" i="3"/>
  <c r="B2" i="3" s="1"/>
  <c r="AI1005" i="1"/>
  <c r="AI1004" i="1"/>
  <c r="AI1003" i="1"/>
  <c r="AI1002" i="1"/>
  <c r="AI1001" i="1"/>
  <c r="AI1000" i="1"/>
  <c r="AI999" i="1"/>
  <c r="AI998" i="1"/>
  <c r="AI997" i="1"/>
  <c r="AI996" i="1"/>
  <c r="A3" i="2"/>
  <c r="A4" i="2"/>
  <c r="A5" i="2"/>
  <c r="A6" i="2"/>
  <c r="R6" i="2" l="1"/>
  <c r="G6" i="2"/>
  <c r="G5" i="2"/>
  <c r="R5" i="2"/>
  <c r="G4" i="2"/>
  <c r="R4" i="2"/>
  <c r="G3" i="2"/>
  <c r="R3" i="2"/>
  <c r="A7" i="2"/>
  <c r="C6" i="2"/>
  <c r="F6" i="2"/>
  <c r="B6" i="2"/>
  <c r="C5" i="2"/>
  <c r="J5" i="2"/>
  <c r="H4" i="2"/>
  <c r="B4" i="2"/>
  <c r="F4" i="2"/>
  <c r="B3" i="2"/>
  <c r="C3" i="2"/>
  <c r="I6" i="2"/>
  <c r="J6" i="2"/>
  <c r="H6" i="2"/>
  <c r="B5" i="2"/>
  <c r="I5" i="2"/>
  <c r="F5" i="2"/>
  <c r="H5" i="2"/>
  <c r="C4" i="2"/>
  <c r="J4" i="2"/>
  <c r="I4" i="2"/>
  <c r="H3" i="2"/>
  <c r="F3" i="2"/>
  <c r="J3" i="2"/>
  <c r="I3" i="2"/>
  <c r="A8" i="2"/>
  <c r="R8" i="2" l="1"/>
  <c r="G8" i="2"/>
  <c r="D5" i="2"/>
  <c r="E5" i="2"/>
  <c r="K5" i="2"/>
  <c r="L5" i="2"/>
  <c r="E3" i="2"/>
  <c r="D3" i="2"/>
  <c r="K3" i="2"/>
  <c r="M3" i="2" s="1"/>
  <c r="L3" i="2"/>
  <c r="D4" i="2"/>
  <c r="E4" i="2"/>
  <c r="L4" i="2"/>
  <c r="K4" i="2"/>
  <c r="D6" i="2"/>
  <c r="E6" i="2"/>
  <c r="L6" i="2"/>
  <c r="K6" i="2"/>
  <c r="M6" i="2" s="1"/>
  <c r="R7" i="2"/>
  <c r="G7" i="2"/>
  <c r="A9" i="2"/>
  <c r="B8" i="2"/>
  <c r="J8" i="2"/>
  <c r="F8" i="2"/>
  <c r="I8" i="2"/>
  <c r="B4" i="4"/>
  <c r="N5" i="2"/>
  <c r="N4" i="2"/>
  <c r="N6" i="2"/>
  <c r="F7" i="2"/>
  <c r="I7" i="2"/>
  <c r="B7" i="2"/>
  <c r="J7" i="2"/>
  <c r="C8" i="2"/>
  <c r="H8" i="2"/>
  <c r="N3" i="2"/>
  <c r="H7" i="2"/>
  <c r="C7" i="2"/>
  <c r="A10" i="2"/>
  <c r="B5" i="4"/>
  <c r="B3" i="5"/>
  <c r="B6" i="4"/>
  <c r="M4" i="2" l="1"/>
  <c r="R10" i="2"/>
  <c r="G10" i="2"/>
  <c r="E7" i="2"/>
  <c r="K7" i="2"/>
  <c r="L7" i="2"/>
  <c r="E8" i="2"/>
  <c r="L8" i="2"/>
  <c r="K8" i="2"/>
  <c r="M8" i="2" s="1"/>
  <c r="G9" i="2"/>
  <c r="R9" i="2"/>
  <c r="O6" i="2"/>
  <c r="P6" i="2" s="1"/>
  <c r="Q6" i="2" s="1"/>
  <c r="O3" i="2"/>
  <c r="P3" i="2" s="1"/>
  <c r="Q3" i="2" s="1"/>
  <c r="M5" i="2"/>
  <c r="O5" i="2" s="1"/>
  <c r="P5" i="2" s="1"/>
  <c r="Q5" i="2" s="1"/>
  <c r="O4" i="2"/>
  <c r="P4" i="2" s="1"/>
  <c r="Q4" i="2" s="1"/>
  <c r="B7" i="4"/>
  <c r="I6" i="4"/>
  <c r="C6" i="4"/>
  <c r="G6" i="4"/>
  <c r="F6" i="4"/>
  <c r="H3" i="5"/>
  <c r="F3" i="5"/>
  <c r="D3" i="5"/>
  <c r="J5" i="4"/>
  <c r="G5" i="4"/>
  <c r="C5" i="4"/>
  <c r="H5" i="4"/>
  <c r="A11" i="2"/>
  <c r="F10" i="2"/>
  <c r="B10" i="2"/>
  <c r="J10" i="2"/>
  <c r="H10" i="2"/>
  <c r="N7" i="2"/>
  <c r="D4" i="4"/>
  <c r="H4" i="4"/>
  <c r="G4" i="4"/>
  <c r="F4" i="4"/>
  <c r="H9" i="2"/>
  <c r="C9" i="2"/>
  <c r="I9" i="2"/>
  <c r="D6" i="4"/>
  <c r="H6" i="4"/>
  <c r="E6" i="4"/>
  <c r="J6" i="4"/>
  <c r="B4" i="5"/>
  <c r="G3" i="5"/>
  <c r="C3" i="5"/>
  <c r="E3" i="5"/>
  <c r="I5" i="4"/>
  <c r="D5" i="4"/>
  <c r="F5" i="4"/>
  <c r="E5" i="4"/>
  <c r="I10" i="2"/>
  <c r="C10" i="2"/>
  <c r="C4" i="4"/>
  <c r="E4" i="4"/>
  <c r="I4" i="4"/>
  <c r="J4" i="4"/>
  <c r="N8" i="2"/>
  <c r="J9" i="2"/>
  <c r="B9" i="2"/>
  <c r="F9" i="2"/>
  <c r="A12" i="2"/>
  <c r="G12" i="2" l="1"/>
  <c r="R12" i="2"/>
  <c r="E9" i="2"/>
  <c r="L9" i="2"/>
  <c r="K9" i="2"/>
  <c r="K4" i="4"/>
  <c r="N4" i="4"/>
  <c r="A4" i="4"/>
  <c r="K5" i="4"/>
  <c r="A3" i="5"/>
  <c r="J4" i="5"/>
  <c r="J3" i="5"/>
  <c r="E10" i="2"/>
  <c r="K10" i="2"/>
  <c r="M10" i="2" s="1"/>
  <c r="L10" i="2"/>
  <c r="R11" i="2"/>
  <c r="G11" i="2"/>
  <c r="N5" i="4"/>
  <c r="A5" i="4"/>
  <c r="N6" i="4"/>
  <c r="A6" i="4"/>
  <c r="K6" i="4"/>
  <c r="I4" i="5"/>
  <c r="O8" i="2"/>
  <c r="P8" i="2" s="1"/>
  <c r="Q8" i="2" s="1"/>
  <c r="M7" i="2"/>
  <c r="A13" i="2"/>
  <c r="J12" i="2"/>
  <c r="I12" i="2"/>
  <c r="F12" i="2"/>
  <c r="N9" i="2"/>
  <c r="I7" i="4"/>
  <c r="F7" i="4"/>
  <c r="B12" i="2"/>
  <c r="H12" i="2"/>
  <c r="C12" i="2"/>
  <c r="G4" i="5"/>
  <c r="F4" i="5"/>
  <c r="D4" i="5"/>
  <c r="F11" i="2"/>
  <c r="B11" i="2"/>
  <c r="I11" i="2"/>
  <c r="C11" i="2"/>
  <c r="D7" i="4"/>
  <c r="H7" i="4"/>
  <c r="C7" i="4"/>
  <c r="G7" i="4"/>
  <c r="H4" i="5"/>
  <c r="E4" i="5"/>
  <c r="C4" i="5"/>
  <c r="N10" i="2"/>
  <c r="J11" i="2"/>
  <c r="H11" i="2"/>
  <c r="B8" i="4"/>
  <c r="J7" i="4"/>
  <c r="E7" i="4"/>
  <c r="A14" i="2"/>
  <c r="B5" i="5"/>
  <c r="B3" i="7"/>
  <c r="R14" i="2" l="1"/>
  <c r="G14" i="2"/>
  <c r="A4" i="5"/>
  <c r="N7" i="4"/>
  <c r="A7" i="4"/>
  <c r="E11" i="2"/>
  <c r="K11" i="2"/>
  <c r="L11" i="2"/>
  <c r="E12" i="2"/>
  <c r="L12" i="2"/>
  <c r="K12" i="2"/>
  <c r="M12" i="2" s="1"/>
  <c r="K7" i="4"/>
  <c r="R13" i="2"/>
  <c r="G13" i="2"/>
  <c r="O7" i="2"/>
  <c r="P7" i="2" s="1"/>
  <c r="Q7" i="2" s="1"/>
  <c r="I3" i="5"/>
  <c r="K4" i="5"/>
  <c r="L6" i="4"/>
  <c r="L5" i="4"/>
  <c r="M9" i="2"/>
  <c r="O9" i="2" s="1"/>
  <c r="P9" i="2" s="1"/>
  <c r="Q9" i="2" s="1"/>
  <c r="O10" i="2"/>
  <c r="P10" i="2" s="1"/>
  <c r="Q10" i="2" s="1"/>
  <c r="L4" i="4"/>
  <c r="H3" i="7"/>
  <c r="G3" i="7"/>
  <c r="E3" i="7"/>
  <c r="F5" i="5"/>
  <c r="E5" i="5"/>
  <c r="H5" i="5"/>
  <c r="A15" i="2"/>
  <c r="F14" i="2"/>
  <c r="J14" i="2"/>
  <c r="B14" i="2"/>
  <c r="I14" i="2"/>
  <c r="B9" i="4"/>
  <c r="J8" i="4"/>
  <c r="F8" i="4"/>
  <c r="D8" i="4"/>
  <c r="C8" i="4"/>
  <c r="N11" i="2"/>
  <c r="N12" i="2"/>
  <c r="B13" i="2"/>
  <c r="F13" i="2"/>
  <c r="C13" i="2"/>
  <c r="I13" i="2"/>
  <c r="J13" i="2"/>
  <c r="H13" i="2"/>
  <c r="C3" i="7"/>
  <c r="D3" i="7"/>
  <c r="F3" i="7"/>
  <c r="G5" i="5"/>
  <c r="D5" i="5"/>
  <c r="C5" i="5"/>
  <c r="H14" i="2"/>
  <c r="C14" i="2"/>
  <c r="I8" i="4"/>
  <c r="G8" i="4"/>
  <c r="E8" i="4"/>
  <c r="H8" i="4"/>
  <c r="A16" i="2"/>
  <c r="B10" i="4"/>
  <c r="A17" i="2"/>
  <c r="A18" i="2"/>
  <c r="A19" i="2"/>
  <c r="A20" i="2"/>
  <c r="A21" i="2"/>
  <c r="D9" i="2" l="1"/>
  <c r="D10" i="2"/>
  <c r="M4" i="4"/>
  <c r="M6" i="4"/>
  <c r="K3" i="5"/>
  <c r="M5" i="4"/>
  <c r="G21" i="2"/>
  <c r="R21" i="2"/>
  <c r="R20" i="2"/>
  <c r="G20" i="2"/>
  <c r="G19" i="2"/>
  <c r="R19" i="2"/>
  <c r="G18" i="2"/>
  <c r="R18" i="2"/>
  <c r="G17" i="2"/>
  <c r="R17" i="2"/>
  <c r="G16" i="2"/>
  <c r="R16" i="2"/>
  <c r="K8" i="4"/>
  <c r="A5" i="5"/>
  <c r="A3" i="7"/>
  <c r="D13" i="2"/>
  <c r="E13" i="2"/>
  <c r="L13" i="2"/>
  <c r="K13" i="2"/>
  <c r="J5" i="5"/>
  <c r="J3" i="7"/>
  <c r="N8" i="4"/>
  <c r="A8" i="4"/>
  <c r="D14" i="2"/>
  <c r="E14" i="2"/>
  <c r="L14" i="2"/>
  <c r="K14" i="2"/>
  <c r="M14" i="2" s="1"/>
  <c r="R15" i="2"/>
  <c r="G15" i="2"/>
  <c r="O12" i="2"/>
  <c r="P12" i="2" s="1"/>
  <c r="Q12" i="2" s="1"/>
  <c r="M11" i="2"/>
  <c r="I5" i="5"/>
  <c r="K5" i="5" s="1"/>
  <c r="L4" i="5"/>
  <c r="M4" i="5" s="1"/>
  <c r="L7" i="4"/>
  <c r="M7" i="4" s="1"/>
  <c r="B21" i="2"/>
  <c r="J21" i="2"/>
  <c r="H21" i="2"/>
  <c r="F20" i="2"/>
  <c r="C20" i="2"/>
  <c r="I20" i="2"/>
  <c r="F19" i="2"/>
  <c r="C19" i="2"/>
  <c r="B19" i="2"/>
  <c r="J18" i="2"/>
  <c r="I18" i="2"/>
  <c r="F18" i="2"/>
  <c r="B18" i="2"/>
  <c r="C17" i="2"/>
  <c r="B17" i="2"/>
  <c r="G10" i="4"/>
  <c r="D10" i="4"/>
  <c r="J10" i="4"/>
  <c r="C10" i="4"/>
  <c r="J16" i="2"/>
  <c r="H16" i="2"/>
  <c r="F9" i="4"/>
  <c r="H9" i="4"/>
  <c r="J9" i="4"/>
  <c r="I9" i="4"/>
  <c r="J15" i="2"/>
  <c r="I15" i="2"/>
  <c r="F21" i="2"/>
  <c r="I21" i="2"/>
  <c r="C21" i="2"/>
  <c r="B20" i="2"/>
  <c r="H20" i="2"/>
  <c r="J20" i="2"/>
  <c r="I19" i="2"/>
  <c r="J19" i="2"/>
  <c r="H19" i="2"/>
  <c r="H18" i="2"/>
  <c r="C18" i="2"/>
  <c r="J17" i="2"/>
  <c r="F17" i="2"/>
  <c r="I17" i="2"/>
  <c r="H17" i="2"/>
  <c r="B11" i="4"/>
  <c r="E10" i="4"/>
  <c r="I10" i="4"/>
  <c r="F10" i="4"/>
  <c r="H10" i="4"/>
  <c r="F16" i="2"/>
  <c r="C16" i="2"/>
  <c r="I16" i="2"/>
  <c r="B16" i="2"/>
  <c r="N13" i="2"/>
  <c r="G9" i="4"/>
  <c r="E9" i="4"/>
  <c r="D9" i="4"/>
  <c r="C9" i="4"/>
  <c r="N14" i="2"/>
  <c r="H15" i="2"/>
  <c r="F15" i="2"/>
  <c r="B6" i="5" s="1"/>
  <c r="B15" i="2"/>
  <c r="C15" i="2"/>
  <c r="B7" i="5"/>
  <c r="D8" i="2" l="1"/>
  <c r="D11" i="2"/>
  <c r="D7" i="2"/>
  <c r="D12" i="2"/>
  <c r="L3" i="5"/>
  <c r="E15" i="2"/>
  <c r="D15" i="2"/>
  <c r="N45" i="4"/>
  <c r="N21" i="4"/>
  <c r="N39" i="4"/>
  <c r="N27" i="4"/>
  <c r="N35" i="4"/>
  <c r="N51" i="4"/>
  <c r="N31" i="4"/>
  <c r="N46" i="4"/>
  <c r="N42" i="4"/>
  <c r="N32" i="4"/>
  <c r="N38" i="4"/>
  <c r="N23" i="4"/>
  <c r="N30" i="4"/>
  <c r="N50" i="4"/>
  <c r="N18" i="4"/>
  <c r="N36" i="4"/>
  <c r="N29" i="4"/>
  <c r="N24" i="4"/>
  <c r="L15" i="2"/>
  <c r="N17" i="4"/>
  <c r="N47" i="4"/>
  <c r="N48" i="4"/>
  <c r="N40" i="4"/>
  <c r="N22" i="4"/>
  <c r="N41" i="4"/>
  <c r="N34" i="4"/>
  <c r="N37" i="4"/>
  <c r="N43" i="4"/>
  <c r="N20" i="4"/>
  <c r="N49" i="4"/>
  <c r="N33" i="4"/>
  <c r="N28" i="4"/>
  <c r="N26" i="4"/>
  <c r="N25" i="4"/>
  <c r="N52" i="4"/>
  <c r="N44" i="4"/>
  <c r="N19" i="4"/>
  <c r="K15" i="2"/>
  <c r="A9" i="4"/>
  <c r="N9" i="4"/>
  <c r="E16" i="2"/>
  <c r="D16" i="2"/>
  <c r="K16" i="2"/>
  <c r="M16" i="2" s="1"/>
  <c r="L16" i="2"/>
  <c r="K10" i="4"/>
  <c r="E20" i="2"/>
  <c r="D20" i="2"/>
  <c r="K20" i="2"/>
  <c r="L20" i="2"/>
  <c r="K9" i="4"/>
  <c r="N10" i="4"/>
  <c r="A10" i="4"/>
  <c r="E17" i="2"/>
  <c r="D17" i="2"/>
  <c r="K17" i="2"/>
  <c r="M17" i="2" s="1"/>
  <c r="L17" i="2"/>
  <c r="E18" i="2"/>
  <c r="D18" i="2"/>
  <c r="K18" i="2"/>
  <c r="M18" i="2" s="1"/>
  <c r="L18" i="2"/>
  <c r="E19" i="2"/>
  <c r="D19" i="2"/>
  <c r="K19" i="2"/>
  <c r="L19" i="2"/>
  <c r="E21" i="2"/>
  <c r="D21" i="2"/>
  <c r="K21" i="2"/>
  <c r="M21" i="2" s="1"/>
  <c r="L21" i="2"/>
  <c r="L5" i="5"/>
  <c r="L8" i="4"/>
  <c r="O14" i="2"/>
  <c r="P14" i="2" s="1"/>
  <c r="Q14" i="2" s="1"/>
  <c r="O11" i="2"/>
  <c r="P11" i="2" s="1"/>
  <c r="Q11" i="2" s="1"/>
  <c r="I3" i="7"/>
  <c r="M13" i="2"/>
  <c r="O13" i="2" s="1"/>
  <c r="P13" i="2" s="1"/>
  <c r="Q13" i="2" s="1"/>
  <c r="D7" i="5"/>
  <c r="H7" i="5"/>
  <c r="N15" i="2"/>
  <c r="F6" i="5"/>
  <c r="D6" i="5"/>
  <c r="H6" i="5"/>
  <c r="H11" i="4"/>
  <c r="J11" i="4"/>
  <c r="D11" i="4"/>
  <c r="F11" i="4"/>
  <c r="B12" i="4"/>
  <c r="N19" i="2"/>
  <c r="B13" i="4"/>
  <c r="C7" i="5"/>
  <c r="F7" i="5"/>
  <c r="G7" i="5"/>
  <c r="E7" i="5"/>
  <c r="G6" i="5"/>
  <c r="E6" i="5"/>
  <c r="C6" i="5"/>
  <c r="N16" i="2"/>
  <c r="C11" i="4"/>
  <c r="E11" i="4"/>
  <c r="G11" i="4"/>
  <c r="I11" i="4"/>
  <c r="N20" i="2"/>
  <c r="N17" i="2"/>
  <c r="N18" i="2"/>
  <c r="N21" i="2"/>
  <c r="B14" i="4"/>
  <c r="B15" i="4"/>
  <c r="B16" i="4"/>
  <c r="K3" i="7" l="1"/>
  <c r="M5" i="5"/>
  <c r="M3" i="5"/>
  <c r="M8" i="4"/>
  <c r="M20" i="2"/>
  <c r="O20" i="2" s="1"/>
  <c r="P20" i="2" s="1"/>
  <c r="Q20" i="2" s="1"/>
  <c r="M15" i="2"/>
  <c r="K11" i="4"/>
  <c r="A11" i="4"/>
  <c r="N11" i="4"/>
  <c r="J7" i="5"/>
  <c r="A6" i="5"/>
  <c r="A7" i="5"/>
  <c r="J6" i="5"/>
  <c r="L3" i="7"/>
  <c r="O18" i="2"/>
  <c r="P18" i="2" s="1"/>
  <c r="Q18" i="2" s="1"/>
  <c r="O17" i="2"/>
  <c r="P17" i="2" s="1"/>
  <c r="Q17" i="2" s="1"/>
  <c r="L10" i="4"/>
  <c r="O16" i="2"/>
  <c r="P16" i="2" s="1"/>
  <c r="Q16" i="2" s="1"/>
  <c r="I6" i="5"/>
  <c r="K6" i="5" s="1"/>
  <c r="O15" i="2"/>
  <c r="P15" i="2" s="1"/>
  <c r="Q15" i="2" s="1"/>
  <c r="O21" i="2"/>
  <c r="P21" i="2" s="1"/>
  <c r="Q21" i="2" s="1"/>
  <c r="M19" i="2"/>
  <c r="O19" i="2" s="1"/>
  <c r="P19" i="2" s="1"/>
  <c r="Q19" i="2" s="1"/>
  <c r="L9" i="4"/>
  <c r="I7" i="5"/>
  <c r="K7" i="5" s="1"/>
  <c r="J16" i="4"/>
  <c r="E16" i="4"/>
  <c r="I16" i="4"/>
  <c r="C16" i="4"/>
  <c r="I15" i="4"/>
  <c r="F15" i="4"/>
  <c r="H15" i="4"/>
  <c r="C15" i="4"/>
  <c r="H14" i="4"/>
  <c r="E14" i="4"/>
  <c r="C14" i="4"/>
  <c r="D14" i="4"/>
  <c r="F13" i="4"/>
  <c r="J13" i="4"/>
  <c r="H13" i="4"/>
  <c r="I13" i="4"/>
  <c r="J12" i="4"/>
  <c r="F12" i="4"/>
  <c r="G12" i="4"/>
  <c r="C12" i="4"/>
  <c r="D16" i="4"/>
  <c r="F16" i="4"/>
  <c r="G16" i="4"/>
  <c r="H16" i="4"/>
  <c r="E15" i="4"/>
  <c r="D15" i="4"/>
  <c r="J15" i="4"/>
  <c r="G15" i="4"/>
  <c r="G14" i="4"/>
  <c r="I14" i="4"/>
  <c r="F14" i="4"/>
  <c r="J14" i="4"/>
  <c r="G13" i="4"/>
  <c r="C13" i="4"/>
  <c r="E13" i="4"/>
  <c r="D13" i="4"/>
  <c r="E12" i="4"/>
  <c r="H12" i="4"/>
  <c r="I12" i="4"/>
  <c r="D12" i="4"/>
  <c r="M3" i="7" l="1"/>
  <c r="M9" i="4"/>
  <c r="M10" i="4"/>
  <c r="K12" i="4"/>
  <c r="A13" i="4"/>
  <c r="N13" i="4"/>
  <c r="K14" i="4"/>
  <c r="A12" i="4"/>
  <c r="N12" i="4"/>
  <c r="K13" i="4"/>
  <c r="A14" i="4"/>
  <c r="N14" i="4"/>
  <c r="A15" i="4"/>
  <c r="N15" i="4"/>
  <c r="K15" i="4"/>
  <c r="A16" i="4"/>
  <c r="N16" i="4"/>
  <c r="K16" i="4"/>
  <c r="L7" i="5"/>
  <c r="L6" i="5"/>
  <c r="L11" i="4"/>
  <c r="M6" i="5" l="1"/>
  <c r="M11" i="4"/>
  <c r="M7" i="5"/>
  <c r="L14" i="4"/>
  <c r="M14" i="4"/>
  <c r="L15" i="4"/>
  <c r="M15" i="4"/>
  <c r="L16" i="4"/>
  <c r="M16" i="4"/>
  <c r="L13" i="4"/>
  <c r="M13" i="4"/>
  <c r="L12" i="4"/>
  <c r="M12" i="4" l="1"/>
</calcChain>
</file>

<file path=xl/sharedStrings.xml><?xml version="1.0" encoding="utf-8"?>
<sst xmlns="http://schemas.openxmlformats.org/spreadsheetml/2006/main" count="1120" uniqueCount="636">
  <si>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</si>
  <si>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</si>
  <si>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</si>
  <si>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</si>
  <si>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</si>
  <si>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</si>
  <si>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</si>
  <si>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</si>
  <si>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</si>
  <si>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</si>
  <si>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</si>
  <si>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</si>
  <si>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</si>
  <si>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</si>
  <si>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</si>
  <si>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</si>
  <si>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</si>
  <si>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</si>
  <si>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</si>
  <si>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</si>
  <si>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</si>
  <si>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</si>
  <si>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</si>
  <si>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</si>
  <si>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</si>
  <si>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</si>
  <si>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</si>
  <si>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</si>
  <si>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</si>
  <si>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</si>
  <si>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</si>
  <si>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</si>
  <si>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</si>
  <si>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</si>
  <si>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</si>
  <si>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</si>
  <si>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</si>
  <si>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</si>
  <si>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</si>
  <si>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</si>
  <si>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</si>
  <si>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</si>
  <si>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</si>
  <si>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</si>
  <si>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</si>
  <si>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</si>
  <si>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</si>
  <si>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</si>
  <si>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</si>
  <si>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</si>
  <si>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</si>
  <si>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</si>
  <si>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</si>
  <si>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</si>
  <si>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</si>
  <si>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</si>
  <si>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</si>
  <si>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</si>
  <si>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</si>
  <si>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</si>
  <si>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</si>
  <si>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</si>
  <si>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</si>
  <si>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</si>
  <si>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</si>
  <si>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</si>
  <si>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</si>
  <si>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</si>
  <si>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</si>
  <si>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</si>
  <si>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</si>
  <si>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</si>
  <si>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</si>
  <si>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</si>
  <si>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</si>
  <si>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</si>
  <si>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</si>
  <si>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</si>
  <si>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</si>
  <si>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</si>
  <si>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</si>
  <si>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</si>
  <si>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</si>
  <si>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</si>
  <si>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</si>
  <si>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</si>
  <si>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</si>
  <si>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</si>
  <si>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</si>
  <si>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</si>
  <si>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</si>
  <si>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</si>
  <si>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</si>
  <si>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</si>
  <si>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</si>
  <si>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</si>
  <si>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</si>
  <si>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</si>
  <si>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</si>
  <si>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</si>
  <si>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</si>
  <si>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</si>
  <si>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</si>
  <si>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</si>
  <si>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</si>
  <si>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</si>
  <si>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</si>
  <si>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</si>
  <si>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</si>
  <si>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</si>
  <si>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</si>
  <si>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</si>
  <si>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</si>
  <si>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</si>
  <si>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</si>
  <si>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</si>
  <si>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</si>
  <si>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</si>
  <si>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</si>
  <si>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</si>
  <si>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</si>
  <si>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</si>
  <si>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</si>
  <si>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</si>
  <si>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</si>
  <si>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</si>
  <si>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</si>
  <si>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</si>
  <si>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</si>
  <si>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</si>
  <si>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</si>
  <si>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</si>
  <si>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</si>
  <si>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</si>
  <si>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</si>
  <si>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</si>
  <si>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</si>
  <si>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</si>
  <si>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</si>
  <si>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</si>
  <si>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</si>
  <si>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</si>
  <si>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</si>
  <si>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</si>
  <si>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</si>
  <si>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</si>
  <si>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</si>
  <si>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</si>
  <si>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</si>
  <si>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</si>
  <si>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</si>
  <si>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</si>
  <si>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</si>
  <si>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</si>
  <si>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</si>
  <si>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</si>
  <si>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</si>
  <si>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</si>
  <si>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</si>
  <si>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</si>
  <si>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</si>
  <si>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</si>
  <si>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</si>
  <si>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</si>
  <si>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</si>
  <si>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</si>
  <si>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</si>
  <si>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</si>
  <si>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</si>
  <si>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</si>
  <si>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</si>
  <si>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</si>
  <si>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</si>
  <si>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</si>
  <si>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</si>
  <si>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</si>
  <si>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</si>
  <si>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</si>
  <si>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</si>
  <si>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</si>
  <si>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</si>
  <si>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</si>
  <si>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</si>
  <si>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</si>
  <si>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</si>
  <si>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</si>
  <si>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</si>
  <si>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</si>
  <si>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</si>
  <si>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</si>
  <si>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</si>
  <si>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</si>
  <si>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</si>
  <si>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</si>
  <si>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</si>
  <si>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</si>
  <si>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</si>
  <si>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</si>
  <si>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</si>
  <si>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</si>
  <si>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</si>
  <si>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</si>
  <si>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</si>
  <si>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</si>
  <si>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</si>
  <si>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</si>
  <si>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</si>
  <si>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</si>
  <si>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</si>
  <si>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</si>
  <si>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</si>
  <si>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</si>
  <si>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</si>
  <si>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</si>
  <si>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</si>
  <si>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</si>
  <si>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</si>
  <si>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</si>
  <si>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</si>
  <si>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</si>
  <si>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</si>
  <si>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</si>
  <si>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</si>
  <si>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</si>
  <si>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</si>
  <si>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</si>
  <si>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</si>
  <si>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</si>
  <si>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</si>
  <si>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</si>
  <si>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</si>
  <si>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</si>
  <si>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</si>
  <si>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</si>
  <si>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</si>
  <si>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</si>
  <si>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</si>
  <si>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</si>
  <si>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</si>
  <si>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</si>
  <si>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</si>
  <si>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</si>
  <si>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</si>
  <si>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</si>
  <si>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</si>
  <si>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</si>
  <si>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</si>
  <si>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</si>
  <si>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</si>
  <si>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</si>
  <si>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</si>
  <si>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</si>
  <si>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</si>
  <si>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</si>
  <si>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</si>
  <si>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</si>
  <si>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</si>
  <si>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</si>
  <si>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</si>
  <si>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</si>
  <si>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</si>
  <si>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</si>
  <si>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</si>
  <si>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</si>
  <si>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</si>
  <si>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</si>
  <si>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</si>
  <si>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</si>
  <si>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</si>
  <si>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</si>
  <si>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</si>
  <si>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</si>
  <si>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</si>
  <si>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</si>
  <si>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</si>
  <si>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</si>
  <si>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</si>
  <si>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</si>
  <si>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</si>
  <si>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</si>
  <si>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</si>
  <si>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</si>
  <si>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</si>
  <si>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</si>
  <si>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</si>
  <si>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</si>
  <si>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</si>
  <si>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</si>
  <si>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</si>
  <si>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</si>
  <si>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</si>
  <si>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</si>
  <si>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</si>
  <si>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</si>
  <si>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</si>
  <si>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</si>
  <si>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</si>
  <si>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</si>
  <si>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</si>
  <si>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</si>
  <si>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</si>
  <si>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</si>
  <si>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</si>
  <si>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</si>
  <si>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</si>
  <si>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</si>
  <si>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</si>
  <si>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</si>
  <si>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</si>
  <si>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</si>
  <si>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</si>
  <si>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</si>
  <si>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</si>
  <si>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</si>
  <si>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</si>
  <si>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</si>
  <si>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</si>
  <si>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</si>
  <si>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</si>
  <si>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</si>
  <si>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</si>
  <si>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</si>
  <si>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</si>
  <si>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</si>
  <si>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</si>
  <si>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</si>
  <si>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</si>
  <si>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</si>
  <si>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</si>
  <si>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</si>
  <si>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</si>
  <si>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</si>
  <si>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</si>
  <si>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</si>
  <si>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</si>
  <si>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</si>
  <si>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</si>
  <si>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</si>
  <si>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</si>
  <si>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</si>
  <si>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</si>
  <si>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</si>
  <si>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</si>
  <si>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</si>
  <si>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</si>
  <si>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</si>
  <si>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</si>
  <si>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</si>
  <si>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</si>
  <si>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</si>
  <si>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</si>
  <si>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</si>
  <si>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</si>
  <si>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</si>
  <si>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</si>
  <si>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</si>
  <si>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</si>
  <si>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</si>
  <si>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</si>
  <si>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</si>
  <si>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</si>
  <si>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</si>
  <si>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</si>
  <si>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</si>
  <si>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</si>
  <si>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</si>
  <si>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</si>
  <si>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</si>
  <si>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</si>
  <si>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</si>
  <si>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</si>
  <si>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</si>
  <si>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</si>
  <si>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</si>
  <si>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</si>
  <si>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</si>
  <si>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</si>
  <si>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</si>
  <si>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</si>
  <si>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</si>
  <si>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</si>
  <si>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</si>
  <si>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</si>
  <si>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</si>
  <si>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</si>
  <si>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</si>
  <si>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</si>
  <si>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</si>
  <si>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</si>
  <si>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</si>
  <si>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</si>
  <si>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</si>
  <si>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</si>
  <si>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</si>
  <si>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</si>
  <si>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</si>
  <si>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</si>
  <si>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</si>
  <si>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</si>
  <si>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</si>
  <si>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</si>
  <si>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</si>
  <si>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</si>
  <si>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</si>
  <si>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</si>
  <si>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</si>
  <si>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</si>
  <si>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</si>
  <si>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</si>
  <si>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</si>
  <si>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</si>
  <si>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</si>
  <si>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</si>
  <si>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</si>
  <si>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</si>
  <si>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</si>
  <si>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</si>
  <si>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</si>
  <si>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</si>
  <si>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</si>
  <si>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</si>
  <si>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</si>
  <si>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</si>
  <si>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</si>
  <si>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</si>
  <si>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</si>
  <si>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</si>
  <si>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</si>
  <si>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</si>
  <si>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</si>
  <si>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</si>
  <si>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</si>
  <si>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</si>
  <si>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</si>
  <si>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</si>
  <si>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</si>
  <si>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</si>
  <si>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</si>
  <si>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</si>
  <si>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</si>
  <si>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</si>
  <si>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</si>
  <si>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</si>
  <si>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</si>
  <si>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</si>
  <si>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</si>
  <si>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</si>
  <si>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</si>
  <si>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</si>
  <si>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</si>
  <si>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</si>
  <si>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</si>
  <si>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</si>
  <si>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</si>
  <si>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</si>
  <si>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</si>
  <si>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</si>
  <si>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</si>
  <si>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</si>
  <si>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</si>
  <si>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</si>
  <si>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</si>
  <si>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</si>
  <si>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</si>
  <si>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</si>
  <si>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</si>
  <si>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</si>
  <si>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</si>
  <si>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</si>
  <si>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</si>
  <si>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</si>
  <si>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</si>
  <si>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</si>
  <si>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</si>
  <si>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</si>
  <si>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</si>
  <si>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</si>
  <si>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</si>
  <si>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</si>
  <si>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</si>
  <si>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</si>
  <si>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</si>
  <si>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</si>
  <si>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</si>
  <si>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</si>
  <si>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</si>
  <si>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</si>
  <si>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</si>
  <si>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</si>
  <si>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</si>
  <si>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</si>
  <si>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</si>
  <si>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</si>
  <si>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</si>
  <si>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</si>
  <si>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</si>
  <si>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</si>
  <si>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</si>
  <si>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</si>
  <si>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</si>
  <si>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</si>
  <si>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</si>
  <si>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</si>
  <si>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</si>
  <si>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</si>
  <si>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</si>
  <si>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</si>
  <si>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</si>
  <si>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</si>
  <si>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</si>
  <si>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</si>
  <si>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</si>
  <si>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</si>
  <si>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</si>
  <si>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</si>
  <si>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</si>
  <si>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</si>
  <si>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</si>
  <si>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</si>
  <si>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</si>
  <si>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</si>
  <si>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</si>
  <si>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</si>
  <si>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</si>
  <si>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</si>
  <si>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</si>
  <si>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</si>
  <si>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</si>
  <si>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</si>
  <si>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</si>
  <si>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</si>
  <si>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</si>
  <si>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</si>
  <si>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</si>
  <si>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</si>
  <si>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</si>
  <si>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</si>
  <si>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</si>
  <si>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</si>
  <si>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</si>
  <si>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</si>
  <si>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</si>
  <si>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</si>
  <si>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</si>
  <si>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</si>
  <si>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</si>
  <si>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</si>
  <si>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</si>
  <si>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</si>
  <si>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</si>
  <si>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</si>
  <si>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</si>
  <si>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</si>
  <si>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</si>
  <si>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</si>
  <si>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</si>
  <si>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</si>
  <si>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</si>
  <si>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</si>
  <si>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</si>
  <si>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</si>
  <si>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</si>
  <si>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</si>
  <si>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OI PASTEL 24W DB998-24</t>
  </si>
  <si>
    <t>JANGKA BESI DBC-4001</t>
  </si>
  <si>
    <t>288 PCS</t>
  </si>
  <si>
    <t>GEL TECHJOB TG313</t>
  </si>
  <si>
    <t>GEL TECHJOB WHITE TG322-B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</si>
  <si>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</si>
  <si>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</si>
  <si>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</si>
  <si>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</si>
  <si>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</si>
  <si>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</si>
  <si>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</si>
  <si>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</si>
  <si>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</si>
  <si>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</si>
  <si>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</si>
  <si>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</si>
  <si>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</si>
  <si>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</si>
  <si>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</si>
  <si>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</si>
  <si>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</si>
  <si>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</si>
  <si>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</si>
  <si>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25100-65/ WARNA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</si>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</sst>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25" dataDxfId="224">
  <autoFilter ref="A2:AM1006"/>
  <sortState ref="A23:AM342">
    <sortCondition ref="F2:F1019"/>
  </sortState>
  <tableColumns count="39">
    <tableColumn id="36" name="ID" totalsRowLabel="Total" dataDxfId="223" totalsRowDxfId="22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1" totalsRowDxfId="22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19" totalsRowDxfId="218">
      <calculatedColumnFormula>IF(NOTA[[#This Row],[ID_P]]="","",MATCH(NOTA[[#This Row],[ID_P]],[1]!B_MSK[N_ID],0))</calculatedColumnFormula>
    </tableColumn>
    <tableColumn id="37" name="ID_H" dataDxfId="217" totalsRowDxfId="21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Row],[SUPPLIER_H]]="","",AJ2),MONTH(NOTA[[#This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zoomScale="70" zoomScaleNormal="70" zoomScaleSheetLayoutView="55" workbookViewId="0">
      <selection activeCell="B3" sqref="B3:B1006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8.8554687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3.5703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8" width="52.140625" customWidth="1"/>
    <col min="39" max="39" width="6.2851562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82" t="s">
        <v>170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3" s="181">
        <f>IF(NOTA[[#This Row],[CONCAT1]]="","",MATCH(NOTA[[#This Row],[CONCAT1]],[2]!db[NB NOTA_C],0)+1)</f>
        <v>1052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4" s="181">
        <f>IF(NOTA[[#This Row],[CONCAT1]]="","",MATCH(NOTA[[#This Row],[CONCAT1]],[2]!db[NB NOTA_C],0)+1)</f>
        <v>1090</v>
      </c>
    </row>
    <row r="5" spans="1:39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5" s="181">
        <f>IF(NOTA[[#This Row],[CONCAT1]]="","",MATCH(NOTA[[#This Row],[CONCAT1]],[2]!db[NB NOTA_C],0)+1)</f>
        <v>1035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6" s="181">
        <f>IF(NOTA[[#This Row],[CONCAT1]]="","",MATCH(NOTA[[#This Row],[CONCAT1]],[2]!db[NB NOTA_C],0)+1)</f>
        <v>1313</v>
      </c>
    </row>
    <row r="7" spans="1:39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7" s="181">
        <f>IF(NOTA[[#This Row],[CONCAT1]]="","",MATCH(NOTA[[#This Row],[CONCAT1]],[2]!db[NB NOTA_C],0)+1)</f>
        <v>1133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" s="181">
        <f>IF(NOTA[[#This Row],[CONCAT1]]="","",MATCH(NOTA[[#This Row],[CONCAT1]],[2]!db[NB NOTA_C],0)+1)</f>
        <v>1102</v>
      </c>
    </row>
    <row r="9" spans="1:39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9" s="181">
        <f>IF(NOTA[[#This Row],[CONCAT1]]="","",MATCH(NOTA[[#This Row],[CONCAT1]],[2]!db[NB NOTA_C],0)+1)</f>
        <v>1104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" s="181" t="str">
        <f>IF(NOTA[[#This Row],[CONCAT1]]="","",MATCH(NOTA[[#This Row],[CONCAT1]],[2]!db[NB NOTA_C],0)+1)</f>
        <v/>
      </c>
    </row>
    <row r="11" spans="1:39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11" s="181">
        <f>IF(NOTA[[#This Row],[CONCAT1]]="","",MATCH(NOTA[[#This Row],[CONCAT1]],[2]!db[NB NOTA_C],0)+1)</f>
        <v>1050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12" s="181">
        <f>IF(NOTA[[#This Row],[CONCAT1]]="","",MATCH(NOTA[[#This Row],[CONCAT1]],[2]!db[NB NOTA_C],0)+1)</f>
        <v>1053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13" s="181">
        <f>IF(NOTA[[#This Row],[CONCAT1]]="","",MATCH(NOTA[[#This Row],[CONCAT1]],[2]!db[NB NOTA_C],0)+1)</f>
        <v>1054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14" s="181">
        <f>IF(NOTA[[#This Row],[CONCAT1]]="","",MATCH(NOTA[[#This Row],[CONCAT1]],[2]!db[NB NOTA_C],0)+1)</f>
        <v>1103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15" s="181">
        <f>IF(NOTA[[#This Row],[CONCAT1]]="","",MATCH(NOTA[[#This Row],[CONCAT1]],[2]!db[NB NOTA_C],0)+1)</f>
        <v>1270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16" s="181">
        <f>IF(NOTA[[#This Row],[CONCAT1]]="","",MATCH(NOTA[[#This Row],[CONCAT1]],[2]!db[NB NOTA_C],0)+1)</f>
        <v>1272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17" s="181">
        <f>IF(NOTA[[#This Row],[CONCAT1]]="","",MATCH(NOTA[[#This Row],[CONCAT1]],[2]!db[NB NOTA_C],0)+1)</f>
        <v>1169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18" s="181">
        <f>IF(NOTA[[#This Row],[CONCAT1]]="","",MATCH(NOTA[[#This Row],[CONCAT1]],[2]!db[NB NOTA_C],0)+1)</f>
        <v>1303</v>
      </c>
    </row>
    <row r="19" spans="1:39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19" s="181">
        <f>IF(NOTA[[#This Row],[CONCAT1]]="","",MATCH(NOTA[[#This Row],[CONCAT1]],[2]!db[NB NOTA_C],0)+1)</f>
        <v>1092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0" s="181">
        <f>IF(NOTA[[#This Row],[CONCAT1]]="","",MATCH(NOTA[[#This Row],[CONCAT1]],[2]!db[NB NOTA_C],0)+1)</f>
        <v>1124</v>
      </c>
    </row>
    <row r="21" spans="1:39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" s="181" t="str">
        <f>IF(NOTA[[#This Row],[CONCAT1]]="","",MATCH(NOTA[[#This Row],[CONCAT1]],[2]!db[NB NOTA_C],0)+1)</f>
        <v/>
      </c>
    </row>
    <row r="22" spans="1:39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IF(NOTA[C]="",NOTA[[#This Row],[CONCAT1]]&amp;NOTA[[#This Row],[HARGA SATUAN]],NOTA[[#This Row],[CONCAT1]]&amp;NOTA[[#This Row],[HARGA/ CTN_H]]&amp;NOTA[[#This Row],[DISC 1]]&amp;NOTA[[#This Row],[DISC 2]])</f>
        <v>ollgunindo21000000.050.1</v>
      </c>
      <c r="AM22" s="181" t="e">
        <f>IF(NOTA[[#This Row],[CONCAT1]]="","",MATCH(NOTA[[#This Row],[CONCAT1]],[2]!db[NB NOTA_C],0)+1)</f>
        <v>#N/A</v>
      </c>
    </row>
    <row r="23" spans="1:39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23" s="181">
        <f>IF(NOTA[[#This Row],[CONCAT1]]="","",MATCH(NOTA[[#This Row],[CONCAT1]],[2]!db[NB NOTA_C],0)+1)</f>
        <v>962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" s="181" t="str">
        <f>IF(NOTA[[#This Row],[CONCAT1]]="","",MATCH(NOTA[[#This Row],[CONCAT1]],[2]!db[NB NOTA_C],0)+1)</f>
        <v/>
      </c>
    </row>
    <row r="25" spans="1:39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cuttera18trans0</v>
      </c>
      <c r="AM25" s="181">
        <f>IF(NOTA[[#This Row],[CONCAT1]]="","",MATCH(NOTA[[#This Row],[CONCAT1]],[2]!db[NB NOTA_C],0)+1)</f>
        <v>558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ollgunindo0</v>
      </c>
      <c r="AM26" s="181" t="e">
        <f>IF(NOTA[[#This Row],[CONCAT1]]="","",MATCH(NOTA[[#This Row],[CONCAT1]],[2]!db[NB NOTA_C],0)+1)</f>
        <v>#N/A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" s="181" t="str">
        <f>IF(NOTA[[#This Row],[CONCAT1]]="","",MATCH(NOTA[[#This Row],[CONCAT1]],[2]!db[NB NOTA_C],0)+1)</f>
        <v/>
      </c>
    </row>
    <row r="28" spans="1:39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IF(NOTA[C]="",NOTA[[#This Row],[CONCAT1]]&amp;NOTA[[#This Row],[HARGA SATUAN]],NOTA[[#This Row],[CONCAT1]]&amp;NOTA[[#This Row],[HARGA/ CTN_H]]&amp;NOTA[[#This Row],[DISC 1]]&amp;NOTA[[#This Row],[DISC 2]])</f>
        <v>geltizofancytg31475e2628000</v>
      </c>
      <c r="AM28" s="181">
        <f>IF(NOTA[[#This Row],[CONCAT1]]="","",MATCH(NOTA[[#This Row],[CONCAT1]],[2]!db[NB NOTA_C],0)+1)</f>
        <v>812</v>
      </c>
    </row>
    <row r="29" spans="1:39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geltizofancytg30801e2628000</v>
      </c>
      <c r="AM29" s="181">
        <f>IF(NOTA[[#This Row],[CONCAT1]]="","",MATCH(NOTA[[#This Row],[CONCAT1]],[2]!db[NB NOTA_C],0)+1)</f>
        <v>798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IF(NOTA[C]="",NOTA[[#This Row],[CONCAT1]]&amp;NOTA[[#This Row],[HARGA SATUAN]],NOTA[[#This Row],[CONCAT1]]&amp;NOTA[[#This Row],[HARGA/ CTN_H]]&amp;NOTA[[#This Row],[DISC 1]]&amp;NOTA[[#This Row],[DISC 2]])</f>
        <v>geltizofancytg31810e2628000</v>
      </c>
      <c r="AM30" s="181">
        <f>IF(NOTA[[#This Row],[CONCAT1]]="","",MATCH(NOTA[[#This Row],[CONCAT1]],[2]!db[NB NOTA_C],0)+1)</f>
        <v>826</v>
      </c>
    </row>
    <row r="31" spans="1:39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geltizofancytg348e2628000</v>
      </c>
      <c r="AM31" s="181">
        <f>IF(NOTA[[#This Row],[CONCAT1]]="","",MATCH(NOTA[[#This Row],[CONCAT1]],[2]!db[NB NOTA_C],0)+1)</f>
        <v>838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geltizofancytg348el18250</v>
      </c>
      <c r="AM32" s="181" t="e">
        <f>IF(NOTA[[#This Row],[CONCAT1]]="","",MATCH(NOTA[[#This Row],[CONCAT1]],[2]!db[NB NOTA_C],0)+1)</f>
        <v>#N/A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geltizofancytg348el</v>
      </c>
      <c r="AM33" s="181" t="e">
        <f>IF(NOTA[[#This Row],[CONCAT1]]="","",MATCH(NOTA[[#This Row],[CONCAT1]],[2]!db[NB NOTA_C],0)+1)</f>
        <v>#N/A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prnggaris30cmdbf272200000</v>
      </c>
      <c r="AM34" s="181" t="e">
        <f>IF(NOTA[[#This Row],[CONCAT1]]="","",MATCH(NOTA[[#This Row],[CONCAT1]],[2]!db[NB NOTA_C],0)+1)</f>
        <v>#N/A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" s="181" t="str">
        <f>IF(NOTA[[#This Row],[CONCAT1]]="","",MATCH(NOTA[[#This Row],[CONCAT1]],[2]!db[NB NOTA_C],0)+1)</f>
        <v/>
      </c>
    </row>
    <row r="36" spans="1:39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peruncingpayupu8350</v>
      </c>
      <c r="AM36" s="181" t="e">
        <f>IF(NOTA[[#This Row],[CONCAT1]]="","",MATCH(NOTA[[#This Row],[CONCAT1]],[2]!db[NB NOTA_C],0)+1)</f>
        <v>#N/A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peruncingpayupu8440</v>
      </c>
      <c r="AM37" s="181" t="e">
        <f>IF(NOTA[[#This Row],[CONCAT1]]="","",MATCH(NOTA[[#This Row],[CONCAT1]],[2]!db[NB NOTA_C],0)+1)</f>
        <v>#N/A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peruncingpayupu8230</v>
      </c>
      <c r="AM38" s="181" t="e">
        <f>IF(NOTA[[#This Row],[CONCAT1]]="","",MATCH(NOTA[[#This Row],[CONCAT1]],[2]!db[NB NOTA_C],0)+1)</f>
        <v>#N/A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peruncingpayupu8240</v>
      </c>
      <c r="AM39" s="181" t="e">
        <f>IF(NOTA[[#This Row],[CONCAT1]]="","",MATCH(NOTA[[#This Row],[CONCAT1]],[2]!db[NB NOTA_C],0)+1)</f>
        <v>#N/A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peruncingpayupu8250</v>
      </c>
      <c r="AM40" s="181" t="e">
        <f>IF(NOTA[[#This Row],[CONCAT1]]="","",MATCH(NOTA[[#This Row],[CONCAT1]],[2]!db[NB NOTA_C],0)+1)</f>
        <v>#N/A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IF(NOTA[C]="",NOTA[[#This Row],[CONCAT1]]&amp;NOTA[[#This Row],[HARGA SATUAN]],NOTA[[#This Row],[CONCAT1]]&amp;NOTA[[#This Row],[HARGA/ CTN_H]]&amp;NOTA[[#This Row],[DISC 1]]&amp;NOTA[[#This Row],[DISC 2]])</f>
        <v>peruncingpayupu8290</v>
      </c>
      <c r="AM41" s="181" t="e">
        <f>IF(NOTA[[#This Row],[CONCAT1]]="","",MATCH(NOTA[[#This Row],[CONCAT1]],[2]!db[NB NOTA_C],0)+1)</f>
        <v>#N/A</v>
      </c>
    </row>
    <row r="42" spans="1:39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peruncingpayupu8300</v>
      </c>
      <c r="AM42" s="181" t="e">
        <f>IF(NOTA[[#This Row],[CONCAT1]]="","",MATCH(NOTA[[#This Row],[CONCAT1]],[2]!db[NB NOTA_C],0)+1)</f>
        <v>#N/A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peruncingpayupu8450</v>
      </c>
      <c r="AM43" s="181" t="e">
        <f>IF(NOTA[[#This Row],[CONCAT1]]="","",MATCH(NOTA[[#This Row],[CONCAT1]],[2]!db[NB NOTA_C],0)+1)</f>
        <v>#N/A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peruncingpayupu8460</v>
      </c>
      <c r="AM44" s="181" t="e">
        <f>IF(NOTA[[#This Row],[CONCAT1]]="","",MATCH(NOTA[[#This Row],[CONCAT1]],[2]!db[NB NOTA_C],0)+1)</f>
        <v>#N/A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peruncingpayupu8570</v>
      </c>
      <c r="AM45" s="181" t="e">
        <f>IF(NOTA[[#This Row],[CONCAT1]]="","",MATCH(NOTA[[#This Row],[CONCAT1]],[2]!db[NB NOTA_C],0)+1)</f>
        <v>#N/A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" s="181" t="str">
        <f>IF(NOTA[[#This Row],[CONCAT1]]="","",MATCH(NOTA[[#This Row],[CONCAT1]],[2]!db[NB NOTA_C],0)+1)</f>
        <v/>
      </c>
    </row>
    <row r="47" spans="1:39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47" s="181">
        <f>IF(NOTA[[#This Row],[CONCAT1]]="","",MATCH(NOTA[[#This Row],[CONCAT1]],[2]!db[NB NOTA_C],0)+1)</f>
        <v>1303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48" s="181">
        <f>IF(NOTA[[#This Row],[CONCAT1]]="","",MATCH(NOTA[[#This Row],[CONCAT1]],[2]!db[NB NOTA_C],0)+1)</f>
        <v>1252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49" s="181">
        <f>IF(NOTA[[#This Row],[CONCAT1]]="","",MATCH(NOTA[[#This Row],[CONCAT1]],[2]!db[NB NOTA_C],0)+1)</f>
        <v>1131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50" s="181">
        <f>IF(NOTA[[#This Row],[CONCAT1]]="","",MATCH(NOTA[[#This Row],[CONCAT1]],[2]!db[NB NOTA_C],0)+1)</f>
        <v>1136</v>
      </c>
    </row>
    <row r="51" spans="1:39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51" s="181">
        <f>IF(NOTA[[#This Row],[CONCAT1]]="","",MATCH(NOTA[[#This Row],[CONCAT1]],[2]!db[NB NOTA_C],0)+1)</f>
        <v>1247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52" s="181">
        <f>IF(NOTA[[#This Row],[CONCAT1]]="","",MATCH(NOTA[[#This Row],[CONCAT1]],[2]!db[NB NOTA_C],0)+1)</f>
        <v>1124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81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54" s="181">
        <f>IF(NOTA[[#This Row],[CONCAT1]]="","",MATCH(NOTA[[#This Row],[CONCAT1]],[2]!db[NB NOTA_C],0)+1)</f>
        <v>1153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" s="181" t="str">
        <f>IF(NOTA[[#This Row],[CONCAT1]]="","",MATCH(NOTA[[#This Row],[CONCAT1]],[2]!db[NB NOTA_C],0)+1)</f>
        <v/>
      </c>
    </row>
    <row r="56" spans="1:39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clipboardkayukotaksqclpky444000</v>
      </c>
      <c r="AM56" s="181">
        <f>IF(NOTA[[#This Row],[CONCAT1]]="","",MATCH(NOTA[[#This Row],[CONCAT1]],[2]!db[NB NOTA_C],0)+1)</f>
        <v>470</v>
      </c>
    </row>
    <row r="57" spans="1:39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clipboardkayukotaksqclpky443999.52</v>
      </c>
      <c r="AM57" s="181">
        <f>IF(NOTA[[#This Row],[CONCAT1]]="","",MATCH(NOTA[[#This Row],[CONCAT1]],[2]!db[NB NOTA_C],0)+1)</f>
        <v>470</v>
      </c>
    </row>
    <row r="58" spans="1:39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" s="181" t="str">
        <f>IF(NOTA[[#This Row],[CONCAT1]]="","",MATCH(NOTA[[#This Row],[CONCAT1]],[2]!db[NB NOTA_C],0)+1)</f>
        <v/>
      </c>
    </row>
    <row r="59" spans="1:39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ntagdmrh3012800000</v>
      </c>
      <c r="AM59" s="181">
        <f>IF(NOTA[[#This Row],[CONCAT1]]="","",MATCH(NOTA[[#This Row],[CONCAT1]],[2]!db[NB NOTA_C],0)+1)</f>
        <v>1533</v>
      </c>
    </row>
    <row r="60" spans="1:39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enterhangmap625000</v>
      </c>
      <c r="AM60" s="181" t="e">
        <f>IF(NOTA[[#This Row],[CONCAT1]]="","",MATCH(NOTA[[#This Row],[CONCAT1]],[2]!db[NB NOTA_C],0)+1)</f>
        <v>#N/A</v>
      </c>
    </row>
    <row r="61" spans="1:39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" s="181" t="str">
        <f>IF(NOTA[[#This Row],[CONCAT1]]="","",MATCH(NOTA[[#This Row],[CONCAT1]],[2]!db[NB NOTA_C],0)+1)</f>
        <v/>
      </c>
    </row>
    <row r="62" spans="1:39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kertascrepesmalljersy1351250</v>
      </c>
      <c r="AM62" s="181">
        <f>IF(NOTA[[#This Row],[CONCAT1]]="","",MATCH(NOTA[[#This Row],[CONCAT1]],[2]!db[NB NOTA_C],0)+1)</f>
        <v>1322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81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64" s="181">
        <f>IF(NOTA[[#This Row],[CONCAT1]]="","",MATCH(NOTA[[#This Row],[CONCAT1]],[2]!db[NB NOTA_C],0)+1)</f>
        <v>1914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81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66" s="181">
        <f>IF(NOTA[[#This Row],[CONCAT1]]="","",MATCH(NOTA[[#This Row],[CONCAT1]],[2]!db[NB NOTA_C],0)+1)</f>
        <v>1862</v>
      </c>
    </row>
    <row r="67" spans="1:39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pianikasuperprotas1008000</v>
      </c>
      <c r="AM67" s="181" t="e">
        <f>IF(NOTA[[#This Row],[CONCAT1]]="","",MATCH(NOTA[[#This Row],[CONCAT1]],[2]!db[NB NOTA_C],0)+1)</f>
        <v>#N/A</v>
      </c>
    </row>
    <row r="68" spans="1:39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sulingyamaha1425000</v>
      </c>
      <c r="AM68" s="181">
        <f>IF(NOTA[[#This Row],[CONCAT1]]="","",MATCH(NOTA[[#This Row],[CONCAT1]],[2]!db[NB NOTA_C],0)+1)</f>
        <v>2002</v>
      </c>
    </row>
    <row r="69" spans="1:39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81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70" s="181">
        <f>IF(NOTA[[#This Row],[CONCAT1]]="","",MATCH(NOTA[[#This Row],[CONCAT1]],[2]!db[NB NOTA_C],0)+1)</f>
        <v>1092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71" s="181">
        <f>IF(NOTA[[#This Row],[CONCAT1]]="","",MATCH(NOTA[[#This Row],[CONCAT1]],[2]!db[NB NOTA_C],0)+1)</f>
        <v>1035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72" s="181">
        <f>IF(NOTA[[#This Row],[CONCAT1]]="","",MATCH(NOTA[[#This Row],[CONCAT1]],[2]!db[NB NOTA_C],0)+1)</f>
        <v>1039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73" s="181">
        <f>IF(NOTA[[#This Row],[CONCAT1]]="","",MATCH(NOTA[[#This Row],[CONCAT1]],[2]!db[NB NOTA_C],0)+1)</f>
        <v>1257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kenkodatestampd44mm29760000.17</v>
      </c>
      <c r="AM74" s="181">
        <f>IF(NOTA[[#This Row],[CONCAT1]]="","",MATCH(NOTA[[#This Row],[CONCAT1]],[2]!db[NB NOTA_C],0)+1)</f>
        <v>1138</v>
      </c>
    </row>
    <row r="75" spans="1:39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75" s="181">
        <f>IF(NOTA[[#This Row],[CONCAT1]]="","",MATCH(NOTA[[#This Row],[CONCAT1]],[2]!db[NB NOTA_C],0)+1)</f>
        <v>1050</v>
      </c>
    </row>
    <row r="76" spans="1:39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" s="181" t="str">
        <f>IF(NOTA[[#This Row],[CONCAT1]]="","",MATCH(NOTA[[#This Row],[CONCAT1]],[2]!db[NB NOTA_C],0)+1)</f>
        <v/>
      </c>
    </row>
    <row r="77" spans="1:39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77" s="181">
        <f>IF(NOTA[[#This Row],[CONCAT1]]="","",MATCH(NOTA[[#This Row],[CONCAT1]],[2]!db[NB NOTA_C],0)+1)</f>
        <v>552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78" s="181">
        <f>IF(NOTA[[#This Row],[CONCAT1]]="","",MATCH(NOTA[[#This Row],[CONCAT1]],[2]!db[NB NOTA_C],0)+1)</f>
        <v>1559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 t="s">
        <v>376</v>
      </c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79" s="181">
        <f>IF(NOTA[[#This Row],[CONCAT1]]="","",MATCH(NOTA[[#This Row],[CONCAT1]],[2]!db[NB NOTA_C],0)+1)</f>
        <v>1835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" s="181" t="str">
        <f>IF(NOTA[[#This Row],[CONCAT1]]="","",MATCH(NOTA[[#This Row],[CONCAT1]],[2]!db[NB NOTA_C],0)+1)</f>
        <v/>
      </c>
    </row>
    <row r="81" spans="1:39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mathsetms55jk21168000.1250.05</v>
      </c>
      <c r="AM81" s="181">
        <f>IF(NOTA[[#This Row],[CONCAT1]]="","",MATCH(NOTA[[#This Row],[CONCAT1]],[2]!db[NB NOTA_C],0)+1)</f>
        <v>1488</v>
      </c>
    </row>
    <row r="82" spans="1:39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mathsetms25jk21168000.1250.05</v>
      </c>
      <c r="AM82" s="181">
        <f>IF(NOTA[[#This Row],[CONCAT1]]="","",MATCH(NOTA[[#This Row],[CONCAT1]],[2]!db[NB NOTA_C],0)+1)</f>
        <v>1484</v>
      </c>
    </row>
    <row r="83" spans="1:39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paperfastenerpf50whitejk8400000.1250.05</v>
      </c>
      <c r="AM83" s="181">
        <f>IF(NOTA[[#This Row],[CONCAT1]]="","",MATCH(NOTA[[#This Row],[CONCAT1]],[2]!db[NB NOTA_C],0)+1)</f>
        <v>1633</v>
      </c>
    </row>
    <row r="84" spans="1:39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paperfastenerpf50colorjk8400000.1250.05</v>
      </c>
      <c r="AM84" s="181">
        <f>IF(NOTA[[#This Row],[CONCAT1]]="","",MATCH(NOTA[[#This Row],[CONCAT1]],[2]!db[NB NOTA_C],0)+1)</f>
        <v>1632</v>
      </c>
    </row>
    <row r="85" spans="1:39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paperclipc3100jk8928000.1250.05</v>
      </c>
      <c r="AM85" s="181">
        <f>IF(NOTA[[#This Row],[CONCAT1]]="","",MATCH(NOTA[[#This Row],[CONCAT1]],[2]!db[NB NOTA_C],0)+1)</f>
        <v>1626</v>
      </c>
    </row>
    <row r="86" spans="1:39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IF(NOTA[C]="",NOTA[[#This Row],[CONCAT1]]&amp;NOTA[[#This Row],[HARGA SATUAN]],NOTA[[#This Row],[CONCAT1]]&amp;NOTA[[#This Row],[HARGA/ CTN_H]]&amp;NOTA[[#This Row],[DISC 1]]&amp;NOTA[[#This Row],[DISC 2]])</f>
        <v>tapecuttertd102jk2664000.1250.05</v>
      </c>
      <c r="AM86" s="181">
        <f>IF(NOTA[[#This Row],[CONCAT1]]="","",MATCH(NOTA[[#This Row],[CONCAT1]],[2]!db[NB NOTA_C],0)+1)</f>
        <v>2026</v>
      </c>
    </row>
    <row r="87" spans="1:39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87" s="181">
        <f>IF(NOTA[[#This Row],[CONCAT1]]="","",MATCH(NOTA[[#This Row],[CONCAT1]],[2]!db[NB NOTA_C],0)+1)</f>
        <v>1761</v>
      </c>
    </row>
    <row r="88" spans="1:39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laminatingfilmlf1002234f4jk9500000.1250.05</v>
      </c>
      <c r="AM88" s="181">
        <f>IF(NOTA[[#This Row],[CONCAT1]]="","",MATCH(NOTA[[#This Row],[CONCAT1]],[2]!db[NB NOTA_C],0)+1)</f>
        <v>1361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89" s="181">
        <f>IF(NOTA[[#This Row],[CONCAT1]]="","",MATCH(NOTA[[#This Row],[CONCAT1]],[2]!db[NB NOTA_C],0)+1)</f>
        <v>1350</v>
      </c>
    </row>
    <row r="90" spans="1:39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" s="181" t="str">
        <f>IF(NOTA[[#This Row],[CONCAT1]]="","",MATCH(NOTA[[#This Row],[CONCAT1]],[2]!db[NB NOTA_C],0)+1)</f>
        <v/>
      </c>
    </row>
    <row r="91" spans="1:39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91" s="181">
        <f>IF(NOTA[[#This Row],[CONCAT1]]="","",MATCH(NOTA[[#This Row],[CONCAT1]],[2]!db[NB NOTA_C],0)+1)</f>
        <v>331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81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idcardb22125000</v>
      </c>
      <c r="AM93" s="181">
        <f>IF(NOTA[[#This Row],[CONCAT1]]="","",MATCH(NOTA[[#This Row],[CONCAT1]],[2]!db[NB NOTA_C],0)+1)</f>
        <v>985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" s="181" t="str">
        <f>IF(NOTA[[#This Row],[CONCAT1]]="","",MATCH(NOTA[[#This Row],[CONCAT1]],[2]!db[NB NOTA_C],0)+1)</f>
        <v/>
      </c>
    </row>
    <row r="95" spans="1:39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karetpentiltwinswan23750000.05</v>
      </c>
      <c r="AM95" s="181" t="e">
        <f>IF(NOTA[[#This Row],[CONCAT1]]="","",MATCH(NOTA[[#This Row],[CONCAT1]],[2]!db[NB NOTA_C],0)+1)</f>
        <v>#N/A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81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97" s="181">
        <f>IF(NOTA[[#This Row],[CONCAT1]]="","",MATCH(NOTA[[#This Row],[CONCAT1]],[2]!db[NB NOTA_C],0)+1)</f>
        <v>1153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98" s="181">
        <f>IF(NOTA[[#This Row],[CONCAT1]]="","",MATCH(NOTA[[#This Row],[CONCAT1]],[2]!db[NB NOTA_C],0)+1)</f>
        <v>1154</v>
      </c>
    </row>
    <row r="99" spans="1:39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99" s="181">
        <f>IF(NOTA[[#This Row],[CONCAT1]]="","",MATCH(NOTA[[#This Row],[CONCAT1]],[2]!db[NB NOTA_C],0)+1)</f>
        <v>1161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00" s="181">
        <f>IF(NOTA[[#This Row],[CONCAT1]]="","",MATCH(NOTA[[#This Row],[CONCAT1]],[2]!db[NB NOTA_C],0)+1)</f>
        <v>1162</v>
      </c>
    </row>
    <row r="101" spans="1:39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1" s="181" t="str">
        <f>IF(NOTA[[#This Row],[CONCAT1]]="","",MATCH(NOTA[[#This Row],[CONCAT1]],[2]!db[NB NOTA_C],0)+1)</f>
        <v/>
      </c>
    </row>
    <row r="102" spans="1:39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02" s="181">
        <f>IF(NOTA[[#This Row],[CONCAT1]]="","",MATCH(NOTA[[#This Row],[CONCAT1]],[2]!db[NB NOTA_C],0)+1)</f>
        <v>1153</v>
      </c>
    </row>
    <row r="103" spans="1:39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titi12coloroilpasteltip12s20880000.17</v>
      </c>
      <c r="AM103" s="181">
        <f>IF(NOTA[[#This Row],[CONCAT1]]="","",MATCH(NOTA[[#This Row],[CONCAT1]],[2]!db[NB NOTA_C],0)+1)</f>
        <v>2062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104" s="181">
        <f>IF(NOTA[[#This Row],[CONCAT1]]="","",MATCH(NOTA[[#This Row],[CONCAT1]],[2]!db[NB NOTA_C],0)+1)</f>
        <v>2064</v>
      </c>
    </row>
    <row r="105" spans="1:39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titi24coloroilpasteltip24s16320000.17</v>
      </c>
      <c r="AM105" s="181">
        <f>IF(NOTA[[#This Row],[CONCAT1]]="","",MATCH(NOTA[[#This Row],[CONCAT1]],[2]!db[NB NOTA_C],0)+1)</f>
        <v>2065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106" s="181">
        <f>IF(NOTA[[#This Row],[CONCAT1]]="","",MATCH(NOTA[[#This Row],[CONCAT1]],[2]!db[NB NOTA_C],0)+1)</f>
        <v>2066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>titi48coloroilpasteltip48s16560000.17</v>
      </c>
      <c r="AM107" s="181">
        <f>IF(NOTA[[#This Row],[CONCAT1]]="","",MATCH(NOTA[[#This Row],[CONCAT1]],[2]!db[NB NOTA_C],0)+1)</f>
        <v>2067</v>
      </c>
    </row>
    <row r="108" spans="1:39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titi55coloroilpasteltip55s18240000.17</v>
      </c>
      <c r="AM108" s="181">
        <f>IF(NOTA[[#This Row],[CONCAT1]]="","",MATCH(NOTA[[#This Row],[CONCAT1]],[2]!db[NB NOTA_C],0)+1)</f>
        <v>2068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81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calculatorjoykocc3751200000.1250.05</v>
      </c>
      <c r="AM110" s="181">
        <f>IF(NOTA[[#This Row],[CONCAT1]]="","",MATCH(NOTA[[#This Row],[CONCAT1]],[2]!db[NB NOTA_C],0)+1)</f>
        <v>406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calculatorjoykocc3844000000.1250.05</v>
      </c>
      <c r="AM111" s="181">
        <f>IF(NOTA[[#This Row],[CONCAT1]]="","",MATCH(NOTA[[#This Row],[CONCAT1]],[2]!db[NB NOTA_C],0)+1)</f>
        <v>407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>calculatorjoykocc36blue47000</v>
      </c>
      <c r="AM112" s="181">
        <f>IF(NOTA[[#This Row],[CONCAT1]]="","",MATCH(NOTA[[#This Row],[CONCAT1]],[2]!db[NB NOTA_C],0)+1)</f>
        <v>402</v>
      </c>
    </row>
    <row r="113" spans="1:39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calculatorjoykocc36green47000</v>
      </c>
      <c r="AM113" s="181">
        <f>IF(NOTA[[#This Row],[CONCAT1]]="","",MATCH(NOTA[[#This Row],[CONCAT1]],[2]!db[NB NOTA_C],0)+1)</f>
        <v>403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calculatorjoykocc36yellow47000</v>
      </c>
      <c r="AM114" s="181">
        <f>IF(NOTA[[#This Row],[CONCAT1]]="","",MATCH(NOTA[[#This Row],[CONCAT1]],[2]!db[NB NOTA_C],0)+1)</f>
        <v>405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calculatorjoykocc11a58800000.1250.05</v>
      </c>
      <c r="AM115" s="181">
        <f>IF(NOTA[[#This Row],[CONCAT1]]="","",MATCH(NOTA[[#This Row],[CONCAT1]],[2]!db[NB NOTA_C],0)+1)</f>
        <v>388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6" s="181" t="str">
        <f>IF(NOTA[[#This Row],[CONCAT1]]="","",MATCH(NOTA[[#This Row],[CONCAT1]],[2]!db[NB NOTA_C],0)+1)</f>
        <v/>
      </c>
    </row>
    <row r="117" spans="1:39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517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117" s="181">
        <f>IF(NOTA[[#This Row],[CONCAT1]]="","",MATCH(NOTA[[#This Row],[CONCAT1]],[2]!db[NB NOTA_C],0)+1)</f>
        <v>513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18" s="181">
        <f>IF(NOTA[[#This Row],[CONCAT1]]="","",MATCH(NOTA[[#This Row],[CONCAT1]],[2]!db[NB NOTA_C],0)+1)</f>
        <v>1835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9" s="181" t="str">
        <f>IF(NOTA[[#This Row],[CONCAT1]]="","",MATCH(NOTA[[#This Row],[CONCAT1]],[2]!db[NB NOTA_C],0)+1)</f>
        <v/>
      </c>
    </row>
    <row r="120" spans="1:39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gunindosplcoklat18000000.050.1</v>
      </c>
      <c r="AM120" s="181">
        <f>IF(NOTA[[#This Row],[CONCAT1]]="","",MATCH(NOTA[[#This Row],[CONCAT1]],[2]!db[NB NOTA_C],0)+1)</f>
        <v>944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gunindofmcoklat27000000.050.1</v>
      </c>
      <c r="AM121" s="181">
        <f>IF(NOTA[[#This Row],[CONCAT1]]="","",MATCH(NOTA[[#This Row],[CONCAT1]],[2]!db[NB NOTA_C],0)+1)</f>
        <v>942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>cuttersc9aputih19800000.050.1</v>
      </c>
      <c r="AM122" s="181">
        <f>IF(NOTA[[#This Row],[CONCAT1]]="","",MATCH(NOTA[[#This Row],[CONCAT1]],[2]!db[NB NOTA_C],0)+1)</f>
        <v>573</v>
      </c>
    </row>
    <row r="123" spans="1:39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123" s="181">
        <f>IF(NOTA[[#This Row],[CONCAT1]]="","",MATCH(NOTA[[#This Row],[CONCAT1]],[2]!db[NB NOTA_C],0)+1)</f>
        <v>558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4" s="181" t="str">
        <f>IF(NOTA[[#This Row],[CONCAT1]]="","",MATCH(NOTA[[#This Row],[CONCAT1]],[2]!db[NB NOTA_C],0)+1)</f>
        <v/>
      </c>
    </row>
    <row r="125" spans="1:39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125" s="181">
        <f>IF(NOTA[[#This Row],[CONCAT1]]="","",MATCH(NOTA[[#This Row],[CONCAT1]],[2]!db[NB NOTA_C],0)+1)</f>
        <v>2126</v>
      </c>
    </row>
    <row r="126" spans="1:39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126" s="181">
        <f>IF(NOTA[[#This Row],[CONCAT1]]="","",MATCH(NOTA[[#This Row],[CONCAT1]],[2]!db[NB NOTA_C],0)+1)</f>
        <v>2127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127" s="181">
        <f>IF(NOTA[[#This Row],[CONCAT1]]="","",MATCH(NOTA[[#This Row],[CONCAT1]],[2]!db[NB NOTA_C],0)+1)</f>
        <v>2128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128" s="181">
        <f>IF(NOTA[[#This Row],[CONCAT1]]="","",MATCH(NOTA[[#This Row],[CONCAT1]],[2]!db[NB NOTA_C],0)+1)</f>
        <v>2125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129" s="181">
        <f>IF(NOTA[[#This Row],[CONCAT1]]="","",MATCH(NOTA[[#This Row],[CONCAT1]],[2]!db[NB NOTA_C],0)+1)</f>
        <v>2130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130" s="181">
        <f>IF(NOTA[[#This Row],[CONCAT1]]="","",MATCH(NOTA[[#This Row],[CONCAT1]],[2]!db[NB NOTA_C],0)+1)</f>
        <v>2131</v>
      </c>
    </row>
    <row r="131" spans="1:39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131" s="181">
        <f>IF(NOTA[[#This Row],[CONCAT1]]="","",MATCH(NOTA[[#This Row],[CONCAT1]],[2]!db[NB NOTA_C],0)+1)</f>
        <v>2132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132" s="181">
        <f>IF(NOTA[[#This Row],[CONCAT1]]="","",MATCH(NOTA[[#This Row],[CONCAT1]],[2]!db[NB NOTA_C],0)+1)</f>
        <v>2129</v>
      </c>
    </row>
    <row r="133" spans="1:39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548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zipperfileclearholder55560filegreen35500</v>
      </c>
      <c r="AM133" s="181">
        <f>IF(NOTA[[#This Row],[CONCAT1]]="","",MATCH(NOTA[[#This Row],[CONCAT1]],[2]!db[NB NOTA_C],0)+1)</f>
        <v>2134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548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zipperfileclearholder55560filered35500</v>
      </c>
      <c r="AM134" s="181">
        <f>IF(NOTA[[#This Row],[CONCAT1]]="","",MATCH(NOTA[[#This Row],[CONCAT1]],[2]!db[NB NOTA_C],0)+1)</f>
        <v>2135</v>
      </c>
    </row>
    <row r="135" spans="1:39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548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zipperfileclearholder55560fileyellow35500</v>
      </c>
      <c r="AM135" s="181">
        <f>IF(NOTA[[#This Row],[CONCAT1]]="","",MATCH(NOTA[[#This Row],[CONCAT1]],[2]!db[NB NOTA_C],0)+1)</f>
        <v>2136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548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zipperfileclearholder55560fileblue35500</v>
      </c>
      <c r="AM136" s="181">
        <f>IF(NOTA[[#This Row],[CONCAT1]]="","",MATCH(NOTA[[#This Row],[CONCAT1]],[2]!db[NB NOTA_C],0)+1)</f>
        <v>2133</v>
      </c>
    </row>
    <row r="137" spans="1:39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7" s="181" t="str">
        <f>IF(NOTA[[#This Row],[CONCAT1]]="","",MATCH(NOTA[[#This Row],[CONCAT1]],[2]!db[NB NOTA_C],0)+1)</f>
        <v/>
      </c>
    </row>
    <row r="138" spans="1:39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513</v>
      </c>
      <c r="G138" s="26" t="s">
        <v>359</v>
      </c>
      <c r="H138" s="31" t="s">
        <v>514</v>
      </c>
      <c r="I138" s="26"/>
      <c r="J138" s="51">
        <v>44963</v>
      </c>
      <c r="K138" s="26"/>
      <c r="L138" s="26" t="s">
        <v>515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docritinfinityhitam1260000</v>
      </c>
      <c r="AM138" s="181">
        <f>IF(NOTA[[#This Row],[CONCAT1]]="","",MATCH(NOTA[[#This Row],[CONCAT1]],[2]!db[NB NOTA_C],0)+1)</f>
        <v>602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9" s="181" t="str">
        <f>IF(NOTA[[#This Row],[CONCAT1]]="","",MATCH(NOTA[[#This Row],[CONCAT1]],[2]!db[NB NOTA_C],0)+1)</f>
        <v/>
      </c>
    </row>
    <row r="140" spans="1:39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518</v>
      </c>
      <c r="G140" s="26" t="s">
        <v>359</v>
      </c>
      <c r="H140" s="31" t="s">
        <v>519</v>
      </c>
      <c r="I140" s="26"/>
      <c r="J140" s="51">
        <v>44957</v>
      </c>
      <c r="K140" s="26"/>
      <c r="L140" s="26" t="s">
        <v>520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525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mesintembakanlilinkecil20w1600000</v>
      </c>
      <c r="AM140" s="181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521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525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>kemocengplastik20gxp3420780000</v>
      </c>
      <c r="AM141" s="181" t="e">
        <f>IF(NOTA[[#This Row],[CONCAT1]]="","",MATCH(NOTA[[#This Row],[CONCAT1]],[2]!db[NB NOTA_C],0)+1)</f>
        <v>#N/A</v>
      </c>
    </row>
    <row r="142" spans="1:39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522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idcardplasikukurana21800000</v>
      </c>
      <c r="AM142" s="181" t="e">
        <f>IF(NOTA[[#This Row],[CONCAT1]]="","",MATCH(NOTA[[#This Row],[CONCAT1]],[2]!db[NB NOTA_C],0)+1)</f>
        <v>#N/A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524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526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>lemkertas15grlbr1040000</v>
      </c>
      <c r="AM143" s="181" t="e">
        <f>IF(NOTA[[#This Row],[CONCAT1]]="","",MATCH(NOTA[[#This Row],[CONCAT1]],[2]!db[NB NOTA_C],0)+1)</f>
        <v>#N/A</v>
      </c>
    </row>
    <row r="144" spans="1:39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4" s="181" t="str">
        <f>IF(NOTA[[#This Row],[CONCAT1]]="","",MATCH(NOTA[[#This Row],[CONCAT1]],[2]!db[NB NOTA_C],0)+1)</f>
        <v/>
      </c>
    </row>
    <row r="145" spans="1:39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527</v>
      </c>
      <c r="I145" s="26" t="s">
        <v>529</v>
      </c>
      <c r="J145" s="51">
        <v>44960</v>
      </c>
      <c r="K145" s="26"/>
      <c r="L145" s="26" t="s">
        <v>547</v>
      </c>
      <c r="M145" s="39">
        <v>10</v>
      </c>
      <c r="N145" s="26"/>
      <c r="O145" s="26"/>
      <c r="P145" s="49"/>
      <c r="Q145" s="52">
        <v>1150000</v>
      </c>
      <c r="R145" s="39" t="s">
        <v>530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kenkolaminatingfilmlf1002234fc@100pcs11500000.17</v>
      </c>
      <c r="AM145" s="181">
        <f>IF(NOTA[[#This Row],[CONCAT1]]="","",MATCH(NOTA[[#This Row],[CONCAT1]],[2]!db[NB NOTA_C],0)+1)</f>
        <v>1212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528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146" s="181">
        <f>IF(NOTA[[#This Row],[CONCAT1]]="","",MATCH(NOTA[[#This Row],[CONCAT1]],[2]!db[NB NOTA_C],0)+1)</f>
        <v>1252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7" s="181" t="str">
        <f>IF(NOTA[[#This Row],[CONCAT1]]="","",MATCH(NOTA[[#This Row],[CONCAT1]],[2]!db[NB NOTA_C],0)+1)</f>
        <v/>
      </c>
    </row>
    <row r="148" spans="1:39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531</v>
      </c>
      <c r="I148" s="26" t="s">
        <v>532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48" s="181">
        <f>IF(NOTA[[#This Row],[CONCAT1]]="","",MATCH(NOTA[[#This Row],[CONCAT1]],[2]!db[NB NOTA_C],0)+1)</f>
        <v>1153</v>
      </c>
    </row>
    <row r="149" spans="1:39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149" s="181">
        <f>IF(NOTA[[#This Row],[CONCAT1]]="","",MATCH(NOTA[[#This Row],[CONCAT1]],[2]!db[NB NOTA_C],0)+1)</f>
        <v>1154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150" s="181">
        <f>IF(NOTA[[#This Row],[CONCAT1]]="","",MATCH(NOTA[[#This Row],[CONCAT1]],[2]!db[NB NOTA_C],0)+1)</f>
        <v>1161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51" s="181">
        <f>IF(NOTA[[#This Row],[CONCAT1]]="","",MATCH(NOTA[[#This Row],[CONCAT1]],[2]!db[NB NOTA_C],0)+1)</f>
        <v>1162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533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kenkogelpenhitechh04mmblack56160000.17</v>
      </c>
      <c r="AM152" s="181">
        <f>IF(NOTA[[#This Row],[CONCAT1]]="","",MATCH(NOTA[[#This Row],[CONCAT1]],[2]!db[NB NOTA_C],0)+1)</f>
        <v>1155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153" s="181">
        <f>IF(NOTA[[#This Row],[CONCAT1]]="","",MATCH(NOTA[[#This Row],[CONCAT1]],[2]!db[NB NOTA_C],0)+1)</f>
        <v>1148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534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154" s="181">
        <f>IF(NOTA[[#This Row],[CONCAT1]]="","",MATCH(NOTA[[#This Row],[CONCAT1]],[2]!db[NB NOTA_C],0)+1)</f>
        <v>1187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535</v>
      </c>
      <c r="M155" s="39">
        <v>3</v>
      </c>
      <c r="N155" s="26"/>
      <c r="O155" s="26"/>
      <c r="P155" s="49"/>
      <c r="Q155" s="52">
        <v>504000</v>
      </c>
      <c r="R155" s="39" t="s">
        <v>537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kenkoliquidgluelg5050ml5040000.17</v>
      </c>
      <c r="AM155" s="181">
        <f>IF(NOTA[[#This Row],[CONCAT1]]="","",MATCH(NOTA[[#This Row],[CONCAT1]],[2]!db[NB NOTA_C],0)+1)</f>
        <v>1214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532</v>
      </c>
      <c r="J156" s="51"/>
      <c r="K156" s="26"/>
      <c r="L156" s="26" t="s">
        <v>536</v>
      </c>
      <c r="M156" s="39">
        <v>8</v>
      </c>
      <c r="N156" s="26"/>
      <c r="O156" s="26"/>
      <c r="P156" s="49"/>
      <c r="Q156" s="52">
        <v>396000</v>
      </c>
      <c r="R156" s="39" t="s">
        <v>537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kenkoliquidgluelg3535ml3960000.17</v>
      </c>
      <c r="AM156" s="181">
        <f>IF(NOTA[[#This Row],[CONCAT1]]="","",MATCH(NOTA[[#This Row],[CONCAT1]],[2]!db[NB NOTA_C],0)+1)</f>
        <v>1213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81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538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158" s="181">
        <f>IF(NOTA[[#This Row],[CONCAT1]]="","",MATCH(NOTA[[#This Row],[CONCAT1]],[2]!db[NB NOTA_C],0)+1)</f>
        <v>1350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9" s="181" t="str">
        <f>IF(NOTA[[#This Row],[CONCAT1]]="","",MATCH(NOTA[[#This Row],[CONCAT1]],[2]!db[NB NOTA_C],0)+1)</f>
        <v/>
      </c>
    </row>
    <row r="160" spans="1:39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539</v>
      </c>
      <c r="I160" s="26"/>
      <c r="J160" s="51">
        <v>44959</v>
      </c>
      <c r="K160" s="26"/>
      <c r="L160" s="26" t="s">
        <v>540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541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lemtembakgunmt50520w1488000</v>
      </c>
      <c r="AM160" s="181" t="e">
        <f>IF(NOTA[[#This Row],[CONCAT1]]="","",MATCH(NOTA[[#This Row],[CONCAT1]],[2]!db[NB NOTA_C],0)+1)</f>
        <v>#N/A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1" s="181" t="str">
        <f>IF(NOTA[[#This Row],[CONCAT1]]="","",MATCH(NOTA[[#This Row],[CONCAT1]],[2]!db[NB NOTA_C],0)+1)</f>
        <v/>
      </c>
    </row>
    <row r="162" spans="1:39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542</v>
      </c>
      <c r="G162" s="26" t="s">
        <v>359</v>
      </c>
      <c r="H162" s="31" t="s">
        <v>543</v>
      </c>
      <c r="I162" s="26"/>
      <c r="J162" s="51">
        <v>44961</v>
      </c>
      <c r="K162" s="26"/>
      <c r="L162" s="26" t="s">
        <v>544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545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162" s="181">
        <f>IF(NOTA[[#This Row],[CONCAT1]]="","",MATCH(NOTA[[#This Row],[CONCAT1]],[2]!db[NB NOTA_C],0)+1)</f>
        <v>1446</v>
      </c>
    </row>
    <row r="163" spans="1:39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546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545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163" s="181">
        <f>IF(NOTA[[#This Row],[CONCAT1]]="","",MATCH(NOTA[[#This Row],[CONCAT1]],[2]!db[NB NOTA_C],0)+1)</f>
        <v>1451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81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>
        <v>44966</v>
      </c>
      <c r="F165" s="26" t="s">
        <v>25</v>
      </c>
      <c r="G165" s="26" t="s">
        <v>24</v>
      </c>
      <c r="H165" s="31" t="s">
        <v>549</v>
      </c>
      <c r="I165" s="26"/>
      <c r="J165" s="51">
        <v>44963</v>
      </c>
      <c r="K165" s="26"/>
      <c r="L165" s="26" t="s">
        <v>550</v>
      </c>
      <c r="M165" s="39">
        <v>2</v>
      </c>
      <c r="N165" s="26">
        <v>2000</v>
      </c>
      <c r="O165" s="26" t="s">
        <v>430</v>
      </c>
      <c r="P165" s="49">
        <v>3000</v>
      </c>
      <c r="Q165" s="52"/>
      <c r="R165" s="39" t="s">
        <v>431</v>
      </c>
      <c r="S165" s="53">
        <v>0.125</v>
      </c>
      <c r="T165" s="53">
        <v>0.05</v>
      </c>
      <c r="U165" s="54"/>
      <c r="V165" s="37"/>
      <c r="W165" s="54">
        <f>IF(NOTA[[#This Row],[HARGA/ CTN]]="",NOTA[[#This Row],[JUMLAH_H]],NOTA[[#This Row],[HARGA/ CTN]]*IF(NOTA[[#This Row],[C]]="",0,NOTA[[#This Row],[C]]))</f>
        <v>6000000</v>
      </c>
      <c r="X165" s="54">
        <f>IF(NOTA[[#This Row],[JUMLAH]]="","",NOTA[[#This Row],[JUMLAH]]*NOTA[[#This Row],[DISC 1]])</f>
        <v>750000</v>
      </c>
      <c r="Y165" s="54">
        <f>IF(NOTA[[#This Row],[JUMLAH]]="","",(NOTA[[#This Row],[JUMLAH]]-NOTA[[#This Row],[DISC 1-]])*NOTA[[#This Row],[DISC 2]])</f>
        <v>262500</v>
      </c>
      <c r="Z165" s="54">
        <f>IF(NOTA[[#This Row],[JUMLAH]]="","",NOTA[[#This Row],[DISC 1-]]+NOTA[[#This Row],[DISC 2-]])</f>
        <v>1012500</v>
      </c>
      <c r="AA165" s="54">
        <f>IF(NOTA[[#This Row],[JUMLAH]]="","",NOTA[[#This Row],[JUMLAH]]-NOTA[[#This Row],[DISC]])</f>
        <v>4987500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65" s="54">
        <f>IF(OR(NOTA[[#This Row],[QTY]]="",NOTA[[#This Row],[HARGA SATUAN]]="",),"",NOTA[[#This Row],[QTY]]*NOTA[[#This Row],[HARGA SATUAN]])</f>
        <v>6000000</v>
      </c>
      <c r="AF165" s="51">
        <f ca="1">IF(NOTA[ID_H]="","",INDEX(NOTA[TANGGAL],MATCH(,INDIRECT(ADDRESS(ROW(NOTA[TANGGAL]),COLUMN(NOTA[TANGGAL]))&amp;":"&amp;ADDRESS(ROW(),COLUMN(NOTA[TANGGAL]))),-1)))</f>
        <v>44966</v>
      </c>
      <c r="AG165" s="65" t="str">
        <f ca="1">IF(NOTA[[#This Row],[NAMA BARANG]]="","",INDEX(NOTA[SUPPLIER],MATCH(,INDIRECT(ADDRESS(ROW(NOTA[ID]),COLUMN(NOTA[ID]))&amp;":"&amp;ADDRESS(ROW(),COLUMN(NOTA[ID]))),-1)))</f>
        <v>ATALI MAKMUR</v>
      </c>
      <c r="AH165" s="65" t="str">
        <f ca="1">IF(NOTA[[#This Row],[ID_H]]="","",IF(NOTA[[#This Row],[FAKTUR]]="",INDIRECT(ADDRESS(ROW()-1,COLUMN())),NOTA[[#This Row],[FAKTUR]]))</f>
        <v>ARTO MORO</v>
      </c>
      <c r="AI165" s="38">
        <f ca="1">IF(NOTA[[#This Row],[ID]]="","",COUNTIF(NOTA[ID_H],NOTA[[#This Row],[ID_H]]))</f>
        <v>5</v>
      </c>
      <c r="AJ165" s="38">
        <f>IF(NOTA[[#This Row],[TGL.NOTA]]="",IF(NOTA[[#This Row],[SUPPLIER_H]]="","",AJ164),MONTH(NOTA[[#This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labellb1ly1barisyellowjk30000000.1250.05</v>
      </c>
      <c r="AM165" s="181">
        <f>IF(NOTA[[#This Row],[CONCAT1]]="","",MATCH(NOTA[[#This Row],[CONCAT1]],[2]!db[NB NOTA_C],0)+1)</f>
        <v>1349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278</v>
      </c>
      <c r="M166" s="39">
        <v>5</v>
      </c>
      <c r="N166" s="26">
        <v>720</v>
      </c>
      <c r="O166" s="26" t="s">
        <v>406</v>
      </c>
      <c r="P166" s="49">
        <v>11900</v>
      </c>
      <c r="Q166" s="52"/>
      <c r="R166" s="39" t="s">
        <v>407</v>
      </c>
      <c r="S166" s="53">
        <v>0.125</v>
      </c>
      <c r="T166" s="53">
        <v>0.05</v>
      </c>
      <c r="U166" s="54"/>
      <c r="V166" s="37"/>
      <c r="W166" s="54">
        <f>IF(NOTA[[#This Row],[HARGA/ CTN]]="",NOTA[[#This Row],[JUMLAH_H]],NOTA[[#This Row],[HARGA/ CTN]]*IF(NOTA[[#This Row],[C]]="",0,NOTA[[#This Row],[C]]))</f>
        <v>8568000</v>
      </c>
      <c r="X166" s="54">
        <f>IF(NOTA[[#This Row],[JUMLAH]]="","",NOTA[[#This Row],[JUMLAH]]*NOTA[[#This Row],[DISC 1]])</f>
        <v>1071000</v>
      </c>
      <c r="Y166" s="54">
        <f>IF(NOTA[[#This Row],[JUMLAH]]="","",(NOTA[[#This Row],[JUMLAH]]-NOTA[[#This Row],[DISC 1-]])*NOTA[[#This Row],[DISC 2]])</f>
        <v>374850</v>
      </c>
      <c r="Z166" s="54">
        <f>IF(NOTA[[#This Row],[JUMLAH]]="","",NOTA[[#This Row],[DISC 1-]]+NOTA[[#This Row],[DISC 2-]])</f>
        <v>1445850</v>
      </c>
      <c r="AA166" s="54">
        <f>IF(NOTA[[#This Row],[JUMLAH]]="","",NOTA[[#This Row],[JUMLAH]]-NOTA[[#This Row],[DISC]])</f>
        <v>7122150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66" s="54">
        <f>IF(OR(NOTA[[#This Row],[QTY]]="",NOTA[[#This Row],[HARGA SATUAN]]="",),"",NOTA[[#This Row],[QTY]]*NOTA[[#This Row],[HARGA SATUAN]])</f>
        <v>8568000</v>
      </c>
      <c r="AF166" s="51">
        <f ca="1">IF(NOTA[ID_H]="","",INDEX(NOTA[TANGGAL],MATCH(,INDIRECT(ADDRESS(ROW(NOTA[TANGGAL]),COLUMN(NOTA[TANGGAL]))&amp;":"&amp;ADDRESS(ROW(),COLUMN(NOTA[TANGGAL]))),-1)))</f>
        <v>44966</v>
      </c>
      <c r="AG166" s="65" t="str">
        <f ca="1">IF(NOTA[[#This Row],[NAMA BARANG]]="","",INDEX(NOTA[SUPPLIER],MATCH(,INDIRECT(ADDRESS(ROW(NOTA[ID]),COLUMN(NOTA[ID]))&amp;":"&amp;ADDRESS(ROW(),COLUMN(NOTA[ID]))),-1)))</f>
        <v>ATALI MAKMUR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166" s="181">
        <f>IF(NOTA[[#This Row],[CONCAT1]]="","",MATCH(NOTA[[#This Row],[CONCAT1]],[2]!db[NB NOTA_C],0)+1)</f>
        <v>1560</v>
      </c>
    </row>
    <row r="167" spans="1:39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173</v>
      </c>
      <c r="M167" s="39">
        <v>5</v>
      </c>
      <c r="N167" s="26">
        <v>360</v>
      </c>
      <c r="O167" s="26" t="s">
        <v>406</v>
      </c>
      <c r="P167" s="49">
        <v>23000</v>
      </c>
      <c r="Q167" s="52"/>
      <c r="R167" s="39" t="s">
        <v>551</v>
      </c>
      <c r="S167" s="53">
        <v>0.125</v>
      </c>
      <c r="T167" s="53">
        <v>0.05</v>
      </c>
      <c r="U167" s="54"/>
      <c r="V167" s="37"/>
      <c r="W167" s="54">
        <f>IF(NOTA[[#This Row],[HARGA/ CTN]]="",NOTA[[#This Row],[JUMLAH_H]],NOTA[[#This Row],[HARGA/ CTN]]*IF(NOTA[[#This Row],[C]]="",0,NOTA[[#This Row],[C]]))</f>
        <v>8280000</v>
      </c>
      <c r="X167" s="54">
        <f>IF(NOTA[[#This Row],[JUMLAH]]="","",NOTA[[#This Row],[JUMLAH]]*NOTA[[#This Row],[DISC 1]])</f>
        <v>1035000</v>
      </c>
      <c r="Y167" s="54">
        <f>IF(NOTA[[#This Row],[JUMLAH]]="","",(NOTA[[#This Row],[JUMLAH]]-NOTA[[#This Row],[DISC 1-]])*NOTA[[#This Row],[DISC 2]])</f>
        <v>362250</v>
      </c>
      <c r="Z167" s="54">
        <f>IF(NOTA[[#This Row],[JUMLAH]]="","",NOTA[[#This Row],[DISC 1-]]+NOTA[[#This Row],[DISC 2-]])</f>
        <v>1397250</v>
      </c>
      <c r="AA167" s="54">
        <f>IF(NOTA[[#This Row],[JUMLAH]]="","",NOTA[[#This Row],[JUMLAH]]-NOTA[[#This Row],[DISC]])</f>
        <v>6882750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67" s="54">
        <f>IF(OR(NOTA[[#This Row],[QTY]]="",NOTA[[#This Row],[HARGA SATUAN]]="",),"",NOTA[[#This Row],[QTY]]*NOTA[[#This Row],[HARGA SATUAN]])</f>
        <v>8280000</v>
      </c>
      <c r="AF167" s="51">
        <f ca="1">IF(NOTA[ID_H]="","",INDEX(NOTA[TANGGAL],MATCH(,INDIRECT(ADDRESS(ROW(NOTA[TANGGAL]),COLUMN(NOTA[TANGGAL]))&amp;":"&amp;ADDRESS(ROW(),COLUMN(NOTA[TANGGAL]))),-1)))</f>
        <v>44966</v>
      </c>
      <c r="AG167" s="65" t="str">
        <f ca="1">IF(NOTA[[#This Row],[NAMA BARANG]]="","",INDEX(NOTA[SUPPLIER],MATCH(,INDIRECT(ADDRESS(ROW(NOTA[ID]),COLUMN(NOTA[ID]))&amp;":"&amp;ADDRESS(ROW(),COLUMN(NOTA[ID]))),-1)))</f>
        <v>ATALI MAKMUR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2</v>
      </c>
      <c r="AK1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167" s="181">
        <f>IF(NOTA[[#This Row],[CONCAT1]]="","",MATCH(NOTA[[#This Row],[CONCAT1]],[2]!db[NB NOTA_C],0)+1)</f>
        <v>1561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282</v>
      </c>
      <c r="M168" s="39">
        <v>5</v>
      </c>
      <c r="N168" s="26">
        <v>240</v>
      </c>
      <c r="O168" s="26" t="s">
        <v>406</v>
      </c>
      <c r="P168" s="49">
        <v>29600</v>
      </c>
      <c r="Q168" s="52"/>
      <c r="R168" s="39" t="s">
        <v>480</v>
      </c>
      <c r="S168" s="53">
        <v>0.125</v>
      </c>
      <c r="T168" s="53">
        <v>0.05</v>
      </c>
      <c r="U168" s="54"/>
      <c r="V168" s="37"/>
      <c r="W168" s="54">
        <f>IF(NOTA[[#This Row],[HARGA/ CTN]]="",NOTA[[#This Row],[JUMLAH_H]],NOTA[[#This Row],[HARGA/ CTN]]*IF(NOTA[[#This Row],[C]]="",0,NOTA[[#This Row],[C]]))</f>
        <v>7104000</v>
      </c>
      <c r="X168" s="54">
        <f>IF(NOTA[[#This Row],[JUMLAH]]="","",NOTA[[#This Row],[JUMLAH]]*NOTA[[#This Row],[DISC 1]])</f>
        <v>888000</v>
      </c>
      <c r="Y168" s="54">
        <f>IF(NOTA[[#This Row],[JUMLAH]]="","",(NOTA[[#This Row],[JUMLAH]]-NOTA[[#This Row],[DISC 1-]])*NOTA[[#This Row],[DISC 2]])</f>
        <v>310800</v>
      </c>
      <c r="Z168" s="54">
        <f>IF(NOTA[[#This Row],[JUMLAH]]="","",NOTA[[#This Row],[DISC 1-]]+NOTA[[#This Row],[DISC 2-]])</f>
        <v>1198800</v>
      </c>
      <c r="AA168" s="54">
        <f>IF(NOTA[[#This Row],[JUMLAH]]="","",NOTA[[#This Row],[JUMLAH]]-NOTA[[#This Row],[DISC]])</f>
        <v>5905200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68" s="54">
        <f>IF(OR(NOTA[[#This Row],[QTY]]="",NOTA[[#This Row],[HARGA SATUAN]]="",),"",NOTA[[#This Row],[QTY]]*NOTA[[#This Row],[HARGA SATUAN]])</f>
        <v>7104000</v>
      </c>
      <c r="AF168" s="51">
        <f ca="1">IF(NOTA[ID_H]="","",INDEX(NOTA[TANGGAL],MATCH(,INDIRECT(ADDRESS(ROW(NOTA[TANGGAL]),COLUMN(NOTA[TANGGAL]))&amp;":"&amp;ADDRESS(ROW(),COLUMN(NOTA[TANGGAL]))),-1)))</f>
        <v>44966</v>
      </c>
      <c r="AG168" s="65" t="str">
        <f ca="1">IF(NOTA[[#This Row],[NAMA BARANG]]="","",INDEX(NOTA[SUPPLIER],MATCH(,INDIRECT(ADDRESS(ROW(NOTA[ID]),COLUMN(NOTA[ID]))&amp;":"&amp;ADDRESS(ROW(),COLUMN(NOTA[ID]))),-1)))</f>
        <v>ATALI MAKMUR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168" s="181">
        <f>IF(NOTA[[#This Row],[CONCAT1]]="","",MATCH(NOTA[[#This Row],[CONCAT1]],[2]!db[NB NOTA_C],0)+1)</f>
        <v>1562</v>
      </c>
    </row>
    <row r="169" spans="1:39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552</v>
      </c>
      <c r="M169" s="39"/>
      <c r="N169" s="26">
        <v>180</v>
      </c>
      <c r="O169" s="26" t="s">
        <v>411</v>
      </c>
      <c r="P169" s="49">
        <v>2350</v>
      </c>
      <c r="Q169" s="52"/>
      <c r="R169" s="39" t="s">
        <v>412</v>
      </c>
      <c r="S169" s="53">
        <v>0.1</v>
      </c>
      <c r="T169" s="53">
        <v>0.05</v>
      </c>
      <c r="U169" s="54">
        <v>361665</v>
      </c>
      <c r="V169" s="37" t="s">
        <v>553</v>
      </c>
      <c r="W169" s="54">
        <f>IF(NOTA[[#This Row],[HARGA/ CTN]]="",NOTA[[#This Row],[JUMLAH_H]],NOTA[[#This Row],[HARGA/ CTN]]*IF(NOTA[[#This Row],[C]]="",0,NOTA[[#This Row],[C]]))</f>
        <v>423000</v>
      </c>
      <c r="X169" s="54">
        <f>IF(NOTA[[#This Row],[JUMLAH]]="","",NOTA[[#This Row],[JUMLAH]]*NOTA[[#This Row],[DISC 1]])</f>
        <v>42300</v>
      </c>
      <c r="Y169" s="54">
        <f>IF(NOTA[[#This Row],[JUMLAH]]="","",(NOTA[[#This Row],[JUMLAH]]-NOTA[[#This Row],[DISC 1-]])*NOTA[[#This Row],[DISC 2]])</f>
        <v>19035</v>
      </c>
      <c r="Z169" s="54">
        <f>IF(NOTA[[#This Row],[JUMLAH]]="","",NOTA[[#This Row],[DISC 1-]]+NOTA[[#This Row],[DISC 2-]])</f>
        <v>61335</v>
      </c>
      <c r="AA169" s="54">
        <f>IF(NOTA[[#This Row],[JUMLAH]]="","",NOTA[[#This Row],[JUMLAH]]-NOTA[[#This Row],[DISC]])</f>
        <v>361665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69" s="54">
        <f>IF(OR(NOTA[[#This Row],[QTY]]="",NOTA[[#This Row],[HARGA SATUAN]]="",),"",NOTA[[#This Row],[QTY]]*NOTA[[#This Row],[HARGA SATUAN]])</f>
        <v>423000</v>
      </c>
      <c r="AF169" s="51">
        <f ca="1">IF(NOTA[ID_H]="","",INDEX(NOTA[TANGGAL],MATCH(,INDIRECT(ADDRESS(ROW(NOTA[TANGGAL]),COLUMN(NOTA[TANGGAL]))&amp;":"&amp;ADDRESS(ROW(),COLUMN(NOTA[TANGGAL]))),-1)))</f>
        <v>44966</v>
      </c>
      <c r="AG169" s="65" t="str">
        <f ca="1">IF(NOTA[[#This Row],[NAMA BARANG]]="","",INDEX(NOTA[SUPPLIER],MATCH(,INDIRECT(ADDRESS(ROW(NOTA[ID]),COLUMN(NOTA[ID]))&amp;":"&amp;ADDRESS(ROW(),COLUMN(NOTA[ID]))),-1)))</f>
        <v>ATALI MAKMUR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2</v>
      </c>
      <c r="AK1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69" s="181">
        <f>IF(NOTA[[#This Row],[CONCAT1]]="","",MATCH(NOTA[[#This Row],[CONCAT1]],[2]!db[NB NOTA_C],0)+1)</f>
        <v>1835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81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ETJ_0802_523-2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34</v>
      </c>
      <c r="E171" s="23">
        <v>44965</v>
      </c>
      <c r="F171" s="26" t="s">
        <v>432</v>
      </c>
      <c r="G171" s="26" t="s">
        <v>359</v>
      </c>
      <c r="H171" s="31" t="s">
        <v>554</v>
      </c>
      <c r="I171" s="26"/>
      <c r="J171" s="51">
        <v>44960</v>
      </c>
      <c r="K171" s="26"/>
      <c r="L171" s="26" t="s">
        <v>555</v>
      </c>
      <c r="M171" s="39">
        <v>1</v>
      </c>
      <c r="N171" s="26">
        <v>60</v>
      </c>
      <c r="O171" s="26" t="s">
        <v>414</v>
      </c>
      <c r="P171" s="49">
        <v>38000</v>
      </c>
      <c r="Q171" s="52"/>
      <c r="R171" s="39" t="s">
        <v>556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2280000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2280000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1" s="54">
        <f>IF(OR(NOTA[[#This Row],[QTY]]="",NOTA[[#This Row],[HARGA SATUAN]]="",),"",NOTA[[#This Row],[QTY]]*NOTA[[#This Row],[HARGA SATUAN]])</f>
        <v>2280000</v>
      </c>
      <c r="AF171" s="51">
        <f ca="1">IF(NOTA[ID_H]="","",INDEX(NOTA[TANGGAL],MATCH(,INDIRECT(ADDRESS(ROW(NOTA[TANGGAL]),COLUMN(NOTA[TANGGAL]))&amp;":"&amp;ADDRESS(ROW(),COLUMN(NOTA[TANGGAL]))),-1)))</f>
        <v>44965</v>
      </c>
      <c r="AG171" s="65" t="str">
        <f ca="1">IF(NOTA[[#This Row],[NAMA BARANG]]="","",INDEX(NOTA[SUPPLIER],MATCH(,INDIRECT(ADDRESS(ROW(NOTA[ID]),COLUMN(NOTA[ID]))&amp;":"&amp;ADDRESS(ROW(),COLUMN(NOTA[ID]))),-1)))</f>
        <v>ETJ</v>
      </c>
      <c r="AH171" s="65" t="str">
        <f ca="1">IF(NOTA[[#This Row],[ID_H]]="","",IF(NOTA[[#This Row],[FAKTUR]]="",INDIRECT(ADDRESS(ROW()-1,COLUMN())),NOTA[[#This Row],[FAKTUR]]))</f>
        <v>UNTANA</v>
      </c>
      <c r="AI171" s="38">
        <f ca="1">IF(NOTA[[#This Row],[ID]]="","",COUNTIF(NOTA[ID_H],NOTA[[#This Row],[ID_H]]))</f>
        <v>2</v>
      </c>
      <c r="AJ171" s="38">
        <f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entercboardkayu2280000</v>
      </c>
      <c r="AM171" s="181">
        <f>IF(NOTA[[#This Row],[CONCAT1]]="","",MATCH(NOTA[[#This Row],[CONCAT1]],[2]!db[NB NOTA_C],0)+1)</f>
        <v>662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/>
      <c r="G172" s="26"/>
      <c r="H172" s="31"/>
      <c r="I172" s="26"/>
      <c r="J172" s="51"/>
      <c r="K172" s="26"/>
      <c r="L172" s="26" t="s">
        <v>557</v>
      </c>
      <c r="M172" s="39">
        <v>3</v>
      </c>
      <c r="N172" s="26">
        <v>1500</v>
      </c>
      <c r="O172" s="26" t="s">
        <v>430</v>
      </c>
      <c r="P172" s="49">
        <v>4700</v>
      </c>
      <c r="Q172" s="52"/>
      <c r="R172" s="39" t="s">
        <v>558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7050000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7050000</v>
      </c>
      <c r="AB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72" s="54">
        <f>IF(OR(NOTA[[#This Row],[QTY]]="",NOTA[[#This Row],[HARGA SATUAN]]="",),"",NOTA[[#This Row],[QTY]]*NOTA[[#This Row],[HARGA SATUAN]])</f>
        <v>7050000</v>
      </c>
      <c r="AF172" s="51">
        <f ca="1">IF(NOTA[ID_H]="","",INDEX(NOTA[TANGGAL],MATCH(,INDIRECT(ADDRESS(ROW(NOTA[TANGGAL]),COLUMN(NOTA[TANGGAL]))&amp;":"&amp;ADDRESS(ROW(),COLUMN(NOTA[TANGGAL]))),-1)))</f>
        <v>44965</v>
      </c>
      <c r="AG172" s="65" t="str">
        <f ca="1">IF(NOTA[[#This Row],[NAMA BARANG]]="","",INDEX(NOTA[SUPPLIER],MATCH(,INDIRECT(ADDRESS(ROW(NOTA[ID]),COLUMN(NOTA[ID]))&amp;":"&amp;ADDRESS(ROW(),COLUMN(NOTA[ID]))),-1)))</f>
        <v>ETJ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dust254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dust2542350000</v>
      </c>
      <c r="AM172" s="181">
        <f>IF(NOTA[[#This Row],[CONCAT1]]="","",MATCH(NOTA[[#This Row],[CONCAT1]],[2]!db[NB NOTA_C],0)+1)</f>
        <v>647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3" s="181" t="str">
        <f>IF(NOTA[[#This Row],[CONCAT1]]="","",MATCH(NOTA[[#This Row],[CONCAT1]],[2]!db[NB NOTA_C],0)+1)</f>
        <v/>
      </c>
    </row>
    <row r="174" spans="1:39" ht="20.100000000000001" customHeight="1" x14ac:dyDescent="0.25">
      <c r="A174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ETJ_0802_323-1</v>
      </c>
      <c r="C174" s="50" t="e">
        <f ca="1">IF(NOTA[[#This Row],[ID_P]]="","",MATCH(NOTA[[#This Row],[ID_P]],[1]!B_MSK[N_ID],0))</f>
        <v>#REF!</v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 t="s">
        <v>432</v>
      </c>
      <c r="G174" s="26" t="s">
        <v>359</v>
      </c>
      <c r="H174" s="31" t="s">
        <v>559</v>
      </c>
      <c r="I174" s="26"/>
      <c r="J174" s="51">
        <v>44961</v>
      </c>
      <c r="K174" s="26"/>
      <c r="L174" s="26" t="s">
        <v>560</v>
      </c>
      <c r="M174" s="39">
        <v>3</v>
      </c>
      <c r="N174" s="26">
        <v>1500</v>
      </c>
      <c r="O174" s="26" t="s">
        <v>430</v>
      </c>
      <c r="P174" s="49">
        <v>5800</v>
      </c>
      <c r="Q174" s="52"/>
      <c r="R174" s="39" t="s">
        <v>558</v>
      </c>
      <c r="S174" s="53"/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8700000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8700000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74" s="54">
        <f>IF(OR(NOTA[[#This Row],[QTY]]="",NOTA[[#This Row],[HARGA SATUAN]]="",),"",NOTA[[#This Row],[QTY]]*NOTA[[#This Row],[HARGA SATUAN]])</f>
        <v>8700000</v>
      </c>
      <c r="AF174" s="51">
        <f ca="1">IF(NOTA[ID_H]="","",INDEX(NOTA[TANGGAL],MATCH(,INDIRECT(ADDRESS(ROW(NOTA[TANGGAL]),COLUMN(NOTA[TANGGAL]))&amp;":"&amp;ADDRESS(ROW(),COLUMN(NOTA[TANGGAL]))),-1)))</f>
        <v>44965</v>
      </c>
      <c r="AG174" s="65" t="str">
        <f ca="1">IF(NOTA[[#This Row],[NAMA BARANG]]="","",INDEX(NOTA[SUPPLIER],MATCH(,INDIRECT(ADDRESS(ROW(NOTA[ID]),COLUMN(NOTA[ID]))&amp;":"&amp;ADDRESS(ROW(),COLUMN(NOTA[ID]))),-1)))</f>
        <v>ETJ</v>
      </c>
      <c r="AH174" s="65" t="str">
        <f ca="1">IF(NOTA[[#This Row],[ID_H]]="","",IF(NOTA[[#This Row],[FAKTUR]]="",INDIRECT(ADDRESS(ROW()-1,COLUMN())),NOTA[[#This Row],[FAKTUR]]))</f>
        <v>UNTANA</v>
      </c>
      <c r="AI174" s="38">
        <f ca="1">IF(NOTA[[#This Row],[ID]]="","",COUNTIF(NOTA[ID_H],NOTA[[#This Row],[ID_H]]))</f>
        <v>1</v>
      </c>
      <c r="AJ174" s="38">
        <f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dust344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dust3442900000</v>
      </c>
      <c r="AM174" s="181">
        <f>IF(NOTA[[#This Row],[CONCAT1]]="","",MATCH(NOTA[[#This Row],[CONCAT1]],[2]!db[NB NOTA_C],0)+1)</f>
        <v>648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5" s="181" t="str">
        <f>IF(NOTA[[#This Row],[CONCAT1]]="","",MATCH(NOTA[[#This Row],[CONCAT1]],[2]!db[NB NOTA_C],0)+1)</f>
        <v/>
      </c>
    </row>
    <row r="176" spans="1:39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>
        <v>44966</v>
      </c>
      <c r="F176" s="26" t="s">
        <v>368</v>
      </c>
      <c r="G176" s="26" t="s">
        <v>359</v>
      </c>
      <c r="H176" s="31" t="s">
        <v>561</v>
      </c>
      <c r="I176" s="26"/>
      <c r="J176" s="51">
        <v>44963</v>
      </c>
      <c r="K176" s="26"/>
      <c r="L176" s="26" t="s">
        <v>563</v>
      </c>
      <c r="M176" s="39">
        <v>5</v>
      </c>
      <c r="N176" s="26">
        <v>300</v>
      </c>
      <c r="O176" s="26" t="s">
        <v>406</v>
      </c>
      <c r="P176" s="49">
        <v>23500</v>
      </c>
      <c r="Q176" s="52"/>
      <c r="R176" s="39" t="s">
        <v>562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Row],[SUPPLIER_H]]="","",AJ175),MONTH(NOTA[[#This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oipastel24wdb99824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oipastel24wdb998241410000</v>
      </c>
      <c r="AM176" s="181" t="e">
        <f>IF(NOTA[[#This Row],[CONCAT1]]="","",MATCH(NOTA[[#This Row],[CONCAT1]],[2]!db[NB NOTA_C],0)+1)</f>
        <v>#N/A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564</v>
      </c>
      <c r="M177" s="39">
        <v>3</v>
      </c>
      <c r="N177" s="26">
        <v>864</v>
      </c>
      <c r="O177" s="26" t="s">
        <v>411</v>
      </c>
      <c r="P177" s="49">
        <v>6300</v>
      </c>
      <c r="Q177" s="52"/>
      <c r="R177" s="39" t="s">
        <v>565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177" s="181">
        <f>IF(NOTA[[#This Row],[CONCAT1]]="","",MATCH(NOTA[[#This Row],[CONCAT1]],[2]!db[NB NOTA_C],0)+1)</f>
        <v>1003</v>
      </c>
    </row>
    <row r="178" spans="1:39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566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geltechjobtg3133456000</v>
      </c>
      <c r="AM178" s="181">
        <f>IF(NOTA[[#This Row],[CONCAT1]]="","",MATCH(NOTA[[#This Row],[CONCAT1]],[2]!db[NB NOTA_C],0)+1)</f>
        <v>769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geltechjobwhitetg322b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geltechjobwhitetg322b3960000</v>
      </c>
      <c r="AM179" s="181" t="e">
        <f>IF(NOTA[[#This Row],[CONCAT1]]="","",MATCH(NOTA[[#This Row],[CONCAT1]],[2]!db[NB NOTA_C],0)+1)</f>
        <v>#N/A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568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569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180" s="181">
        <f>IF(NOTA[[#This Row],[CONCAT1]]="","",MATCH(NOTA[[#This Row],[CONCAT1]],[2]!db[NB NOTA_C],0)+1)</f>
        <v>1510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570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569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mekanik20mmtm030b2784000</v>
      </c>
      <c r="AM181" s="181">
        <f>IF(NOTA[[#This Row],[CONCAT1]]="","",MATCH(NOTA[[#This Row],[CONCAT1]],[2]!db[NB NOTA_C],0)+1)</f>
        <v>1527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571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569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182" s="181">
        <f>IF(NOTA[[#This Row],[CONCAT1]]="","",MATCH(NOTA[[#This Row],[CONCAT1]],[2]!db[NB NOTA_C],0)+1)</f>
        <v>1526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572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569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183" s="181">
        <f>IF(NOTA[[#This Row],[CONCAT1]]="","",MATCH(NOTA[[#This Row],[CONCAT1]],[2]!db[NB NOTA_C],0)+1)</f>
        <v>1520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573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569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184" s="181">
        <f>IF(NOTA[[#This Row],[CONCAT1]]="","",MATCH(NOTA[[#This Row],[CONCAT1]],[2]!db[NB NOTA_C],0)+1)</f>
        <v>1511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574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569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mekpensil20tm018002784000</v>
      </c>
      <c r="AM185" s="181">
        <f>IF(NOTA[[#This Row],[CONCAT1]]="","",MATCH(NOTA[[#This Row],[CONCAT1]],[2]!db[NB NOTA_C],0)+1)</f>
        <v>1505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575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569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mekpensil20tizotm01800a2784000</v>
      </c>
      <c r="AM186" s="181">
        <f>IF(NOTA[[#This Row],[CONCAT1]]="","",MATCH(NOTA[[#This Row],[CONCAT1]],[2]!db[NB NOTA_C],0)+1)</f>
        <v>1502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576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mekanikpensiltizotm015001944000</v>
      </c>
      <c r="AM187" s="181">
        <f>IF(NOTA[[#This Row],[CONCAT1]]="","",MATCH(NOTA[[#This Row],[CONCAT1]],[2]!db[NB NOTA_C],0)+1)</f>
        <v>1528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81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441</v>
      </c>
      <c r="G189" s="26" t="s">
        <v>359</v>
      </c>
      <c r="H189" s="31"/>
      <c r="I189" s="189"/>
      <c r="J189" s="51">
        <v>44964</v>
      </c>
      <c r="K189" s="26"/>
      <c r="L189" s="26" t="s">
        <v>442</v>
      </c>
      <c r="M189" s="39">
        <v>50</v>
      </c>
      <c r="N189" s="26"/>
      <c r="O189" s="26"/>
      <c r="P189" s="49"/>
      <c r="Q189" s="52">
        <v>1215000</v>
      </c>
      <c r="R189" s="39" t="s">
        <v>443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89" s="181">
        <f>IF(NOTA[[#This Row],[CONCAT1]]="","",MATCH(NOTA[[#This Row],[CONCAT1]],[2]!db[NB NOTA_C],0)+1)</f>
        <v>1914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0" s="181" t="str">
        <f>IF(NOTA[[#This Row],[CONCAT1]]="","",MATCH(NOTA[[#This Row],[CONCAT1]],[2]!db[NB NOTA_C],0)+1)</f>
        <v/>
      </c>
    </row>
    <row r="191" spans="1:39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378</v>
      </c>
      <c r="G191" s="26" t="s">
        <v>359</v>
      </c>
      <c r="H191" s="31" t="s">
        <v>577</v>
      </c>
      <c r="I191" s="26"/>
      <c r="J191" s="51">
        <v>44963</v>
      </c>
      <c r="K191" s="26"/>
      <c r="L191" s="26" t="s">
        <v>578</v>
      </c>
      <c r="M191" s="39">
        <v>2</v>
      </c>
      <c r="N191" s="26">
        <v>384</v>
      </c>
      <c r="O191" s="26" t="s">
        <v>411</v>
      </c>
      <c r="P191" s="49">
        <v>7900</v>
      </c>
      <c r="Q191" s="52"/>
      <c r="R191" s="39" t="s">
        <v>579</v>
      </c>
      <c r="S191" s="53">
        <v>0.03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91008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91008</v>
      </c>
      <c r="AA191" s="54">
        <f>IF(NOTA[[#This Row],[JUMLAH]]="","",NOTA[[#This Row],[JUMLAH]]-NOTA[[#This Row],[DISC]])</f>
        <v>2942592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btsgastaa560ppbiasaa5600115168000.03</v>
      </c>
      <c r="AM191" s="181" t="e">
        <f>IF(NOTA[[#This Row],[CONCAT1]]="","",MATCH(NOTA[[#This Row],[CONCAT1]],[2]!db[NB NOTA_C],0)+1)</f>
        <v>#N/A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580</v>
      </c>
      <c r="M192" s="39">
        <v>2</v>
      </c>
      <c r="N192" s="26">
        <v>384</v>
      </c>
      <c r="O192" s="26" t="s">
        <v>411</v>
      </c>
      <c r="P192" s="49">
        <v>7900</v>
      </c>
      <c r="Q192" s="52"/>
      <c r="R192" s="39" t="s">
        <v>579</v>
      </c>
      <c r="S192" s="53">
        <v>0.03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91008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91008</v>
      </c>
      <c r="AA192" s="54">
        <f>IF(NOTA[[#This Row],[JUMLAH]]="","",NOTA[[#This Row],[JUMLAH]]-NOTA[[#This Row],[DISC]])</f>
        <v>2942592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btsgastaa560ppbiasaa5600215168000.03</v>
      </c>
      <c r="AM192" s="181" t="e">
        <f>IF(NOTA[[#This Row],[CONCAT1]]="","",MATCH(NOTA[[#This Row],[CONCAT1]],[2]!db[NB NOTA_C],0)+1)</f>
        <v>#N/A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581</v>
      </c>
      <c r="M193" s="39">
        <v>2</v>
      </c>
      <c r="N193" s="26">
        <v>384</v>
      </c>
      <c r="O193" s="26" t="s">
        <v>411</v>
      </c>
      <c r="P193" s="49">
        <v>7900</v>
      </c>
      <c r="Q193" s="52"/>
      <c r="R193" s="39" t="s">
        <v>579</v>
      </c>
      <c r="S193" s="53">
        <v>0.03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91008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91008</v>
      </c>
      <c r="AA193" s="54">
        <f>IF(NOTA[[#This Row],[JUMLAH]]="","",NOTA[[#This Row],[JUMLAH]]-NOTA[[#This Row],[DISC]])</f>
        <v>2942592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btsgastaa560ppbiasaa5600315168000.03</v>
      </c>
      <c r="AM193" s="181" t="e">
        <f>IF(NOTA[[#This Row],[CONCAT1]]="","",MATCH(NOTA[[#This Row],[CONCAT1]],[2]!db[NB NOTA_C],0)+1)</f>
        <v>#N/A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582</v>
      </c>
      <c r="M194" s="39">
        <v>2</v>
      </c>
      <c r="N194" s="26">
        <v>384</v>
      </c>
      <c r="O194" s="26" t="s">
        <v>411</v>
      </c>
      <c r="P194" s="49">
        <v>7900</v>
      </c>
      <c r="Q194" s="52"/>
      <c r="R194" s="39" t="s">
        <v>579</v>
      </c>
      <c r="S194" s="53">
        <v>0.03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91008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91008</v>
      </c>
      <c r="AA194" s="54">
        <f>IF(NOTA[[#This Row],[JUMLAH]]="","",NOTA[[#This Row],[JUMLAH]]-NOTA[[#This Row],[DISC]])</f>
        <v>2942592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btsgastaa560ppbiasaa5600515168000.03</v>
      </c>
      <c r="AM194" s="181" t="e">
        <f>IF(NOTA[[#This Row],[CONCAT1]]="","",MATCH(NOTA[[#This Row],[CONCAT1]],[2]!db[NB NOTA_C],0)+1)</f>
        <v>#N/A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583</v>
      </c>
      <c r="M195" s="39">
        <v>2</v>
      </c>
      <c r="N195" s="26">
        <v>384</v>
      </c>
      <c r="O195" s="26" t="s">
        <v>411</v>
      </c>
      <c r="P195" s="49">
        <v>7900</v>
      </c>
      <c r="Q195" s="52"/>
      <c r="R195" s="39" t="s">
        <v>579</v>
      </c>
      <c r="S195" s="53">
        <v>0.03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91008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91008</v>
      </c>
      <c r="AA195" s="54">
        <f>IF(NOTA[[#This Row],[JUMLAH]]="","",NOTA[[#This Row],[JUMLAH]]-NOTA[[#This Row],[DISC]])</f>
        <v>2942592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455040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14712960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btsgastaa560ppbiasaa5600615168000.03</v>
      </c>
      <c r="AM195" s="181" t="e">
        <f>IF(NOTA[[#This Row],[CONCAT1]]="","",MATCH(NOTA[[#This Row],[CONCAT1]],[2]!db[NB NOTA_C],0)+1)</f>
        <v>#N/A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6" s="181" t="str">
        <f>IF(NOTA[[#This Row],[CONCAT1]]="","",MATCH(NOTA[[#This Row],[CONCAT1]],[2]!db[NB NOTA_C],0)+1)</f>
        <v/>
      </c>
    </row>
    <row r="197" spans="1:39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378</v>
      </c>
      <c r="G197" s="26" t="s">
        <v>359</v>
      </c>
      <c r="H197" s="31" t="s">
        <v>584</v>
      </c>
      <c r="I197" s="26"/>
      <c r="J197" s="51">
        <v>44963</v>
      </c>
      <c r="K197" s="26"/>
      <c r="L197" s="26" t="s">
        <v>585</v>
      </c>
      <c r="M197" s="39">
        <v>3</v>
      </c>
      <c r="N197" s="26">
        <v>480</v>
      </c>
      <c r="O197" s="26" t="s">
        <v>411</v>
      </c>
      <c r="P197" s="49">
        <v>10000</v>
      </c>
      <c r="Q197" s="52"/>
      <c r="R197" s="39" t="s">
        <v>586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btswza580ppbiasa2510059warna1600000</v>
      </c>
      <c r="AM197" s="181" t="e">
        <f>IF(NOTA[[#This Row],[CONCAT1]]="","",MATCH(NOTA[[#This Row],[CONCAT1]],[2]!db[NB NOTA_C],0)+1)</f>
        <v>#N/A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587</v>
      </c>
      <c r="M198" s="39">
        <v>3</v>
      </c>
      <c r="N198" s="26">
        <v>480</v>
      </c>
      <c r="O198" s="26" t="s">
        <v>411</v>
      </c>
      <c r="P198" s="49">
        <v>10000</v>
      </c>
      <c r="Q198" s="52"/>
      <c r="R198" s="39" t="s">
        <v>586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</v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>btswza580ppbiasa2510065warna1600000</v>
      </c>
      <c r="AM198" s="181" t="e">
        <f>IF(NOTA[[#This Row],[CONCAT1]]="","",MATCH(NOTA[[#This Row],[CONCAT1]],[2]!db[NB NOTA_C],0)+1)</f>
        <v>#N/A</v>
      </c>
    </row>
    <row r="199" spans="1:39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588</v>
      </c>
      <c r="M199" s="39">
        <v>3</v>
      </c>
      <c r="N199" s="26">
        <v>480</v>
      </c>
      <c r="O199" s="26" t="s">
        <v>411</v>
      </c>
      <c r="P199" s="49">
        <v>10000</v>
      </c>
      <c r="Q199" s="52"/>
      <c r="R199" s="39" t="s">
        <v>586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btswza580ppbiasa2510070warna1600000</v>
      </c>
      <c r="AM199" s="181" t="e">
        <f>IF(NOTA[[#This Row],[CONCAT1]]="","",MATCH(NOTA[[#This Row],[CONCAT1]],[2]!db[NB NOTA_C],0)+1)</f>
        <v>#N/A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589</v>
      </c>
      <c r="M200" s="39">
        <v>3</v>
      </c>
      <c r="N200" s="26">
        <v>480</v>
      </c>
      <c r="O200" s="26" t="s">
        <v>411</v>
      </c>
      <c r="P200" s="49">
        <v>10000</v>
      </c>
      <c r="Q200" s="52"/>
      <c r="R200" s="39" t="s">
        <v>586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btswza580ppbiasa2882564warna1600000</v>
      </c>
      <c r="AM200" s="181">
        <f>IF(NOTA[[#This Row],[CONCAT1]]="","",MATCH(NOTA[[#This Row],[CONCAT1]],[2]!db[NB NOTA_C],0)+1)</f>
        <v>346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590</v>
      </c>
      <c r="M201" s="39">
        <v>3</v>
      </c>
      <c r="N201" s="26">
        <v>480</v>
      </c>
      <c r="O201" s="26" t="s">
        <v>411</v>
      </c>
      <c r="P201" s="49">
        <v>10000</v>
      </c>
      <c r="Q201" s="52"/>
      <c r="R201" s="39" t="s">
        <v>586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btswza580ppbiasa2882565warna1600000</v>
      </c>
      <c r="AM201" s="181">
        <f>IF(NOTA[[#This Row],[CONCAT1]]="","",MATCH(NOTA[[#This Row],[CONCAT1]],[2]!db[NB NOTA_C],0)+1)</f>
        <v>347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2" s="181" t="str">
        <f>IF(NOTA[[#This Row],[CONCAT1]]="","",MATCH(NOTA[[#This Row],[CONCAT1]],[2]!db[NB NOTA_C],0)+1)</f>
        <v/>
      </c>
    </row>
    <row r="203" spans="1:39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591</v>
      </c>
      <c r="G203" s="26" t="s">
        <v>359</v>
      </c>
      <c r="H203" s="31" t="s">
        <v>592</v>
      </c>
      <c r="I203" s="26"/>
      <c r="J203" s="51">
        <v>44964</v>
      </c>
      <c r="K203" s="26"/>
      <c r="L203" s="26" t="s">
        <v>593</v>
      </c>
      <c r="M203" s="39">
        <v>17</v>
      </c>
      <c r="N203" s="26">
        <v>340</v>
      </c>
      <c r="O203" s="26" t="s">
        <v>427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xdatadirectfillpenm1htm1442300</v>
      </c>
      <c r="AM203" s="181">
        <f>IF(NOTA[[#This Row],[CONCAT1]]="","",MATCH(NOTA[[#This Row],[CONCAT1]],[2]!db[NB NOTA_C],0)+1)</f>
        <v>2112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594</v>
      </c>
      <c r="M204" s="39">
        <v>8</v>
      </c>
      <c r="N204" s="26">
        <v>160</v>
      </c>
      <c r="O204" s="26" t="s">
        <v>427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xdatadirectfillpenm2htm1442300</v>
      </c>
      <c r="AM204" s="181">
        <f>IF(NOTA[[#This Row],[CONCAT1]]="","",MATCH(NOTA[[#This Row],[CONCAT1]],[2]!db[NB NOTA_C],0)+1)</f>
        <v>2113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5" s="181" t="str">
        <f>IF(NOTA[[#This Row],[CONCAT1]]="","",MATCH(NOTA[[#This Row],[CONCAT1]],[2]!db[NB NOTA_C],0)+1)</f>
        <v/>
      </c>
    </row>
    <row r="206" spans="1:39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595</v>
      </c>
      <c r="G206" s="26" t="s">
        <v>359</v>
      </c>
      <c r="H206" s="31" t="s">
        <v>596</v>
      </c>
      <c r="I206" s="26"/>
      <c r="J206" s="51">
        <v>44964</v>
      </c>
      <c r="K206" s="26"/>
      <c r="L206" s="26" t="s">
        <v>597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598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206" s="181">
        <f>IF(NOTA[[#This Row],[CONCAT1]]="","",MATCH(NOTA[[#This Row],[CONCAT1]],[2]!db[NB NOTA_C],0)+1)</f>
        <v>460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7" s="181" t="str">
        <f>IF(NOTA[[#This Row],[CONCAT1]]="","",MATCH(NOTA[[#This Row],[CONCAT1]],[2]!db[NB NOTA_C],0)+1)</f>
        <v/>
      </c>
    </row>
    <row r="208" spans="1:39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595</v>
      </c>
      <c r="G208" s="26" t="s">
        <v>359</v>
      </c>
      <c r="H208" s="31" t="s">
        <v>599</v>
      </c>
      <c r="I208" s="26"/>
      <c r="J208" s="51">
        <v>44964</v>
      </c>
      <c r="K208" s="26"/>
      <c r="L208" s="26" t="s">
        <v>600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shoopingbagbatikukbesar30x40855000</v>
      </c>
      <c r="AM208" s="181" t="e">
        <f>IF(NOTA[[#This Row],[CONCAT1]]="","",MATCH(NOTA[[#This Row],[CONCAT1]],[2]!db[NB NOTA_C],0)+1)</f>
        <v>#N/A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601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545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>shoopingbagukkcl20x25800000</v>
      </c>
      <c r="AM209" s="181" t="e">
        <f>IF(NOTA[[#This Row],[CONCAT1]]="","",MATCH(NOTA[[#This Row],[CONCAT1]],[2]!db[NB NOTA_C],0)+1)</f>
        <v>#N/A</v>
      </c>
    </row>
    <row r="210" spans="1:39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602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603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shoopingbaguksedang25x321020000</v>
      </c>
      <c r="AM210" s="181" t="e">
        <f>IF(NOTA[[#This Row],[CONCAT1]]="","",MATCH(NOTA[[#This Row],[CONCAT1]],[2]!db[NB NOTA_C],0)+1)</f>
        <v>#N/A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1" s="181" t="str">
        <f>IF(NOTA[[#This Row],[CONCAT1]]="","",MATCH(NOTA[[#This Row],[CONCAT1]],[2]!db[NB NOTA_C],0)+1)</f>
        <v/>
      </c>
    </row>
    <row r="212" spans="1:39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>
        <v>44967</v>
      </c>
      <c r="F212" s="26" t="s">
        <v>604</v>
      </c>
      <c r="G212" s="26" t="s">
        <v>359</v>
      </c>
      <c r="H212" s="31" t="s">
        <v>605</v>
      </c>
      <c r="I212" s="26" t="s">
        <v>606</v>
      </c>
      <c r="J212" s="51">
        <v>44962</v>
      </c>
      <c r="K212" s="26"/>
      <c r="L212" s="26" t="s">
        <v>607</v>
      </c>
      <c r="M212" s="39">
        <v>68</v>
      </c>
      <c r="N212" s="26">
        <v>680</v>
      </c>
      <c r="O212" s="26" t="s">
        <v>411</v>
      </c>
      <c r="P212" s="49">
        <v>48000</v>
      </c>
      <c r="Q212" s="52"/>
      <c r="R212" s="39" t="s">
        <v>450</v>
      </c>
      <c r="S212" s="53"/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32640000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32640000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12" s="54">
        <f>IF(OR(NOTA[[#This Row],[QTY]]="",NOTA[[#This Row],[HARGA SATUAN]]="",),"",NOTA[[#This Row],[QTY]]*NOTA[[#This Row],[HARGA SATUAN]])</f>
        <v>32640000</v>
      </c>
      <c r="AF212" s="51">
        <f ca="1">IF(NOTA[ID_H]="","",INDEX(NOTA[TANGGAL],MATCH(,INDIRECT(ADDRESS(ROW(NOTA[TANGGAL]),COLUMN(NOTA[TANGGAL]))&amp;":"&amp;ADDRESS(ROW(),COLUMN(NOTA[TANGGAL]))),-1)))</f>
        <v>44967</v>
      </c>
      <c r="AG212" s="65" t="str">
        <f ca="1">IF(NOTA[[#This Row],[NAMA BARANG]]="","",INDEX(NOTA[SUPPLIER],MATCH(,INDIRECT(ADDRESS(ROW(NOTA[ID]),COLUMN(NOTA[ID]))&amp;":"&amp;ADDRESS(ROW(),COLUMN(NOTA[ID]))),-1)))</f>
        <v>SAPUTRO</v>
      </c>
      <c r="AH212" s="65" t="str">
        <f ca="1">IF(NOTA[[#This Row],[ID_H]]="","",IF(NOTA[[#This Row],[FAKTUR]]="",INDIRECT(ADDRESS(ROW()-1,COLUMN())),NOTA[[#This Row],[FAKTUR]]))</f>
        <v>UNTANA</v>
      </c>
      <c r="AI212" s="38">
        <f ca="1">IF(NOTA[[#This Row],[ID]]="","",COUNTIF(NOTA[ID_H],NOTA[[#This Row],[ID_H]]))</f>
        <v>1</v>
      </c>
      <c r="AJ212" s="38">
        <f>IF(NOTA[[#This Row],[TGL.NOTA]]="",IF(NOTA[[#This Row],[SUPPLIER_H]]="","",AJ211),MONTH(NOTA[[#This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212" s="181">
        <f>IF(NOTA[[#This Row],[CONCAT1]]="","",MATCH(NOTA[[#This Row],[CONCAT1]],[2]!db[NB NOTA_C],0)+1)</f>
        <v>1498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81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44</v>
      </c>
      <c r="E214" s="23">
        <v>44966</v>
      </c>
      <c r="F214" s="26" t="s">
        <v>23</v>
      </c>
      <c r="G214" s="26" t="s">
        <v>24</v>
      </c>
      <c r="H214" s="31" t="s">
        <v>608</v>
      </c>
      <c r="I214" s="26" t="s">
        <v>610</v>
      </c>
      <c r="J214" s="51">
        <v>44963</v>
      </c>
      <c r="K214" s="26"/>
      <c r="L214" s="26" t="s">
        <v>609</v>
      </c>
      <c r="M214" s="39">
        <v>40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224640000</v>
      </c>
      <c r="X214" s="54">
        <f>IF(NOTA[[#This Row],[JUMLAH]]="","",NOTA[[#This Row],[JUMLAH]]*NOTA[[#This Row],[DISC 1]])</f>
        <v>38188800</v>
      </c>
      <c r="Y214" s="54">
        <f>IF(NOTA[[#This Row],[JUMLAH]]="","",(NOTA[[#This Row],[JUMLAH]]-NOTA[[#This Row],[DISC 1-]])*NOTA[[#This Row],[DISC 2]])</f>
        <v>4661280</v>
      </c>
      <c r="Z214" s="54">
        <f>IF(NOTA[[#This Row],[JUMLAH]]="","",NOTA[[#This Row],[DISC 1-]]+NOTA[[#This Row],[DISC 2-]])</f>
        <v>42850080</v>
      </c>
      <c r="AA214" s="54">
        <f>IF(NOTA[[#This Row],[JUMLAH]]="","",NOTA[[#This Row],[JUMLAH]]-NOTA[[#This Row],[DISC]])</f>
        <v>181789920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5</v>
      </c>
      <c r="AJ214" s="38">
        <f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4" s="181">
        <f>IF(NOTA[[#This Row],[CONCAT1]]="","",MATCH(NOTA[[#This Row],[CONCAT1]],[2]!db[NB NOTA_C],0)+1)</f>
        <v>1161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44</v>
      </c>
      <c r="E215" s="23"/>
      <c r="F215" s="26"/>
      <c r="G215" s="26"/>
      <c r="H215" s="31"/>
      <c r="I215" s="26"/>
      <c r="J215" s="51"/>
      <c r="K215" s="26"/>
      <c r="L215" s="26" t="s">
        <v>468</v>
      </c>
      <c r="M215" s="39">
        <v>6</v>
      </c>
      <c r="N215" s="26"/>
      <c r="O215" s="26"/>
      <c r="P215" s="49"/>
      <c r="Q215" s="52">
        <v>5616000</v>
      </c>
      <c r="R215" s="39" t="s">
        <v>353</v>
      </c>
      <c r="S215" s="53">
        <v>0.17</v>
      </c>
      <c r="T215" s="53">
        <v>2.5000000000000001E-2</v>
      </c>
      <c r="U215" s="54"/>
      <c r="V215" s="37"/>
      <c r="W215" s="54">
        <f>IF(NOTA[[#This Row],[HARGA/ CTN]]="",NOTA[[#This Row],[JUMLAH_H]],NOTA[[#This Row],[HARGA/ CTN]]*IF(NOTA[[#This Row],[C]]="",0,NOTA[[#This Row],[C]]))</f>
        <v>33696000</v>
      </c>
      <c r="X215" s="54">
        <f>IF(NOTA[[#This Row],[JUMLAH]]="","",NOTA[[#This Row],[JUMLAH]]*NOTA[[#This Row],[DISC 1]])</f>
        <v>5728320</v>
      </c>
      <c r="Y215" s="54">
        <f>IF(NOTA[[#This Row],[JUMLAH]]="","",(NOTA[[#This Row],[JUMLAH]]-NOTA[[#This Row],[DISC 1-]])*NOTA[[#This Row],[DISC 2]])</f>
        <v>699192</v>
      </c>
      <c r="Z215" s="54">
        <f>IF(NOTA[[#This Row],[JUMLAH]]="","",NOTA[[#This Row],[DISC 1-]]+NOTA[[#This Row],[DISC 2-]])</f>
        <v>6427512</v>
      </c>
      <c r="AA215" s="54">
        <f>IF(NOTA[[#This Row],[JUMLAH]]="","",NOTA[[#This Row],[JUMLAH]]-NOTA[[#This Row],[DISC]])</f>
        <v>27268488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5" s="181">
        <f>IF(NOTA[[#This Row],[CONCAT1]]="","",MATCH(NOTA[[#This Row],[CONCAT1]],[2]!db[NB NOTA_C],0)+1)</f>
        <v>1161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44</v>
      </c>
      <c r="E216" s="23"/>
      <c r="F216" s="26"/>
      <c r="G216" s="26"/>
      <c r="H216" s="31"/>
      <c r="I216" s="26"/>
      <c r="J216" s="51"/>
      <c r="K216" s="26"/>
      <c r="L216" s="26" t="s">
        <v>87</v>
      </c>
      <c r="M216" s="39">
        <v>10</v>
      </c>
      <c r="N216" s="26"/>
      <c r="O216" s="26"/>
      <c r="P216" s="49"/>
      <c r="Q216" s="52">
        <v>5616000</v>
      </c>
      <c r="R216" s="39" t="s">
        <v>353</v>
      </c>
      <c r="S216" s="53">
        <v>0.17</v>
      </c>
      <c r="T216" s="53">
        <v>2.5000000000000001E-2</v>
      </c>
      <c r="U216" s="54"/>
      <c r="V216" s="37"/>
      <c r="W216" s="54">
        <f>IF(NOTA[[#This Row],[HARGA/ CTN]]="",NOTA[[#This Row],[JUMLAH_H]],NOTA[[#This Row],[HARGA/ CTN]]*IF(NOTA[[#This Row],[C]]="",0,NOTA[[#This Row],[C]]))</f>
        <v>56160000</v>
      </c>
      <c r="X216" s="54">
        <f>IF(NOTA[[#This Row],[JUMLAH]]="","",NOTA[[#This Row],[JUMLAH]]*NOTA[[#This Row],[DISC 1]])</f>
        <v>9547200</v>
      </c>
      <c r="Y216" s="54">
        <f>IF(NOTA[[#This Row],[JUMLAH]]="","",(NOTA[[#This Row],[JUMLAH]]-NOTA[[#This Row],[DISC 1-]])*NOTA[[#This Row],[DISC 2]])</f>
        <v>1165320</v>
      </c>
      <c r="Z216" s="54">
        <f>IF(NOTA[[#This Row],[JUMLAH]]="","",NOTA[[#This Row],[DISC 1-]]+NOTA[[#This Row],[DISC 2-]])</f>
        <v>10712520</v>
      </c>
      <c r="AA216" s="54">
        <f>IF(NOTA[[#This Row],[JUMLAH]]="","",NOTA[[#This Row],[JUMLAH]]-NOTA[[#This Row],[DISC]])</f>
        <v>45447480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216" s="181">
        <f>IF(NOTA[[#This Row],[CONCAT1]]="","",MATCH(NOTA[[#This Row],[CONCAT1]],[2]!db[NB NOTA_C],0)+1)</f>
        <v>1154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44</v>
      </c>
      <c r="E217" s="23"/>
      <c r="F217" s="26"/>
      <c r="G217" s="26"/>
      <c r="H217" s="31"/>
      <c r="I217" s="26" t="s">
        <v>611</v>
      </c>
      <c r="J217" s="51"/>
      <c r="K217" s="26"/>
      <c r="L217" s="26" t="s">
        <v>475</v>
      </c>
      <c r="M217" s="39">
        <v>1</v>
      </c>
      <c r="N217" s="26"/>
      <c r="O217" s="26"/>
      <c r="P217" s="49"/>
      <c r="Q217" s="52">
        <v>1710000</v>
      </c>
      <c r="R217" s="39" t="s">
        <v>481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1710000</v>
      </c>
      <c r="X217" s="54">
        <f>IF(NOTA[[#This Row],[JUMLAH]]="","",NOTA[[#This Row],[JUMLAH]]*NOTA[[#This Row],[DISC 1]])</f>
        <v>290700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290700</v>
      </c>
      <c r="AA217" s="54">
        <f>IF(NOTA[[#This Row],[JUMLAH]]="","",NOTA[[#This Row],[JUMLAH]]-NOTA[[#This Row],[DISC]])</f>
        <v>1419300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44966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2</v>
      </c>
      <c r="AK21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217" s="181">
        <f>IF(NOTA[[#This Row],[CONCAT1]]="","",MATCH(NOTA[[#This Row],[CONCAT1]],[2]!db[NB NOTA_C],0)+1)</f>
        <v>2066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/>
      <c r="G218" s="26"/>
      <c r="H218" s="31"/>
      <c r="I218" s="26"/>
      <c r="J218" s="51"/>
      <c r="K218" s="26"/>
      <c r="L218" s="26" t="s">
        <v>534</v>
      </c>
      <c r="M218" s="39">
        <v>1</v>
      </c>
      <c r="N218" s="26"/>
      <c r="O218" s="26"/>
      <c r="P218" s="49"/>
      <c r="Q218" s="52">
        <v>3758400</v>
      </c>
      <c r="R218" s="39" t="s">
        <v>353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3758400</v>
      </c>
      <c r="X218" s="54">
        <f>IF(NOTA[[#This Row],[JUMLAH]]="","",NOTA[[#This Row],[JUMLAH]]*NOTA[[#This Row],[DISC 1]])</f>
        <v>638928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638928</v>
      </c>
      <c r="AA218" s="54">
        <f>IF(NOTA[[#This Row],[JUMLAH]]="","",NOTA[[#This Row],[JUMLAH]]-NOTA[[#This Row],[DISC]])</f>
        <v>3119472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218" s="181">
        <f>IF(NOTA[[#This Row],[CONCAT1]]="","",MATCH(NOTA[[#This Row],[CONCAT1]],[2]!db[NB NOTA_C],0)+1)</f>
        <v>1187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9" s="181" t="str">
        <f>IF(NOTA[[#This Row],[CONCAT1]]="","",MATCH(NOTA[[#This Row],[CONCAT1]],[2]!db[NB NOTA_C],0)+1)</f>
        <v/>
      </c>
    </row>
    <row r="220" spans="1:39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612</v>
      </c>
      <c r="I220" s="26" t="s">
        <v>613</v>
      </c>
      <c r="J220" s="51">
        <v>44963</v>
      </c>
      <c r="K220" s="26"/>
      <c r="L220" s="26" t="s">
        <v>634</v>
      </c>
      <c r="M220" s="39">
        <v>100</v>
      </c>
      <c r="N220" s="26"/>
      <c r="O220" s="26"/>
      <c r="P220" s="49"/>
      <c r="Q220" s="52">
        <v>2980800</v>
      </c>
      <c r="R220" s="39" t="s">
        <v>342</v>
      </c>
      <c r="S220" s="53">
        <v>0.17</v>
      </c>
      <c r="T220" s="53">
        <v>0.03</v>
      </c>
      <c r="U220" s="54"/>
      <c r="V220" s="37"/>
      <c r="W220" s="54">
        <f>IF(NOTA[[#This Row],[HARGA/ CTN]]="",NOTA[[#This Row],[JUMLAH_H]],NOTA[[#This Row],[HARGA/ CTN]]*IF(NOTA[[#This Row],[C]]="",0,NOTA[[#This Row],[C]]))</f>
        <v>298080000</v>
      </c>
      <c r="X220" s="54">
        <f>IF(NOTA[[#This Row],[JUMLAH]]="","",NOTA[[#This Row],[JUMLAH]]*NOTA[[#This Row],[DISC 1]])</f>
        <v>50673600</v>
      </c>
      <c r="Y220" s="54">
        <f>IF(NOTA[[#This Row],[JUMLAH]]="","",(NOTA[[#This Row],[JUMLAH]]-NOTA[[#This Row],[DISC 1-]])*NOTA[[#This Row],[DISC 2]])</f>
        <v>7422192</v>
      </c>
      <c r="Z220" s="54">
        <f>IF(NOTA[[#This Row],[JUMLAH]]="","",NOTA[[#This Row],[DISC 1-]]+NOTA[[#This Row],[DISC 2-]])</f>
        <v>58095792</v>
      </c>
      <c r="AA220" s="54">
        <f>IF(NOTA[[#This Row],[JUMLAH]]="","",NOTA[[#This Row],[JUMLAH]]-NOTA[[#This Row],[DISC]])</f>
        <v>239984208</v>
      </c>
      <c r="AB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kenko12colorpencilcp12fclassic29808000.170.03</v>
      </c>
      <c r="AM220" s="181">
        <f>IF(NOTA[[#This Row],[CONCAT1]]="","",MATCH(NOTA[[#This Row],[CONCAT1]],[2]!db[NB NOTA_C],0)+1)</f>
        <v>1035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1" s="181" t="str">
        <f>IF(NOTA[[#This Row],[CONCAT1]]="","",MATCH(NOTA[[#This Row],[CONCAT1]],[2]!db[NB NOTA_C],0)+1)</f>
        <v/>
      </c>
    </row>
    <row r="222" spans="1:39" ht="20.100000000000001" customHeight="1" x14ac:dyDescent="0.25">
      <c r="A22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2" s="50" t="e">
        <f ca="1">IF(NOTA[[#This Row],[ID_P]]="","",MATCH(NOTA[[#This Row],[ID_P]],[1]!B_MSK[N_ID],0))</f>
        <v>#REF!</v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 t="s">
        <v>23</v>
      </c>
      <c r="G222" s="26" t="s">
        <v>24</v>
      </c>
      <c r="H222" s="31" t="s">
        <v>614</v>
      </c>
      <c r="I222" s="26" t="s">
        <v>620</v>
      </c>
      <c r="J222" s="51">
        <v>44963</v>
      </c>
      <c r="K222" s="26"/>
      <c r="L222" s="26" t="s">
        <v>615</v>
      </c>
      <c r="M222" s="39">
        <v>2</v>
      </c>
      <c r="N222" s="26"/>
      <c r="O222" s="26"/>
      <c r="P222" s="49"/>
      <c r="Q222" s="52">
        <v>850000</v>
      </c>
      <c r="R222" s="39" t="s">
        <v>621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1700000</v>
      </c>
      <c r="X222" s="54">
        <f>IF(NOTA[[#This Row],[JUMLAH]]="","",NOTA[[#This Row],[JUMLAH]]*NOTA[[#This Row],[DISC 1]])</f>
        <v>289000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289000</v>
      </c>
      <c r="AA222" s="54">
        <f>IF(NOTA[[#This Row],[JUMLAH]]="","",NOTA[[#This Row],[JUMLAH]]-NOTA[[#This Row],[DISC]])</f>
        <v>1411000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>
        <f ca="1">IF(NOTA[[#This Row],[ID]]="","",COUNTIF(NOTA[ID_H],NOTA[[#This Row],[ID_H]]))</f>
        <v>10</v>
      </c>
      <c r="AJ222" s="38">
        <f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kenkotrigonalclipno18500000.17</v>
      </c>
      <c r="AM222" s="181">
        <f>IF(NOTA[[#This Row],[CONCAT1]]="","",MATCH(NOTA[[#This Row],[CONCAT1]],[2]!db[NB NOTA_C],0)+1)</f>
        <v>1314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46</v>
      </c>
      <c r="E223" s="23"/>
      <c r="F223" s="26"/>
      <c r="G223" s="26"/>
      <c r="H223" s="31"/>
      <c r="I223" s="26"/>
      <c r="J223" s="51"/>
      <c r="K223" s="26"/>
      <c r="L223" s="26" t="s">
        <v>129</v>
      </c>
      <c r="M223" s="39">
        <v>2</v>
      </c>
      <c r="N223" s="26"/>
      <c r="O223" s="26"/>
      <c r="P223" s="49"/>
      <c r="Q223" s="52">
        <v>800000</v>
      </c>
      <c r="R223" s="39" t="s">
        <v>621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1600000</v>
      </c>
      <c r="X223" s="54">
        <f>IF(NOTA[[#This Row],[JUMLAH]]="","",NOTA[[#This Row],[JUMLAH]]*NOTA[[#This Row],[DISC 1]])</f>
        <v>272000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272000</v>
      </c>
      <c r="AA223" s="54">
        <f>IF(NOTA[[#This Row],[JUMLAH]]="","",NOTA[[#This Row],[JUMLAH]]-NOTA[[#This Row],[DISC]])</f>
        <v>1328000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223" s="181">
        <f>IF(NOTA[[#This Row],[CONCAT1]]="","",MATCH(NOTA[[#This Row],[CONCAT1]],[2]!db[NB NOTA_C],0)+1)</f>
        <v>1313</v>
      </c>
    </row>
    <row r="224" spans="1:39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46</v>
      </c>
      <c r="E224" s="23"/>
      <c r="F224" s="26"/>
      <c r="G224" s="26"/>
      <c r="H224" s="31"/>
      <c r="I224" s="26"/>
      <c r="J224" s="51"/>
      <c r="K224" s="26"/>
      <c r="L224" s="26" t="s">
        <v>167</v>
      </c>
      <c r="M224" s="39">
        <v>2</v>
      </c>
      <c r="N224" s="26"/>
      <c r="O224" s="26"/>
      <c r="P224" s="49"/>
      <c r="Q224" s="52">
        <v>860000</v>
      </c>
      <c r="R224" s="39" t="s">
        <v>622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1720000</v>
      </c>
      <c r="X224" s="54">
        <f>IF(NOTA[[#This Row],[JUMLAH]]="","",NOTA[[#This Row],[JUMLAH]]*NOTA[[#This Row],[DISC 1]])</f>
        <v>292400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292400</v>
      </c>
      <c r="AA224" s="54">
        <f>IF(NOTA[[#This Row],[JUMLAH]]="","",NOTA[[#This Row],[JUMLAH]]-NOTA[[#This Row],[DISC]])</f>
        <v>1427600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224" s="181">
        <f>IF(NOTA[[#This Row],[CONCAT1]]="","",MATCH(NOTA[[#This Row],[CONCAT1]],[2]!db[NB NOTA_C],0)+1)</f>
        <v>1211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46</v>
      </c>
      <c r="E225" s="23"/>
      <c r="F225" s="26"/>
      <c r="G225" s="26"/>
      <c r="H225" s="31"/>
      <c r="I225" s="26"/>
      <c r="J225" s="51"/>
      <c r="K225" s="26"/>
      <c r="L225" s="26" t="s">
        <v>619</v>
      </c>
      <c r="M225" s="39">
        <v>2</v>
      </c>
      <c r="N225" s="26"/>
      <c r="O225" s="26"/>
      <c r="P225" s="49"/>
      <c r="Q225" s="52">
        <v>2376000</v>
      </c>
      <c r="R225" s="39" t="s">
        <v>623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4752000</v>
      </c>
      <c r="X225" s="54">
        <f>IF(NOTA[[#This Row],[JUMLAH]]="","",NOTA[[#This Row],[JUMLAH]]*NOTA[[#This Row],[DISC 1]])</f>
        <v>807840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807840</v>
      </c>
      <c r="AA225" s="54">
        <f>IF(NOTA[[#This Row],[JUMLAH]]="","",NOTA[[#This Row],[JUMLAH]]-NOTA[[#This Row],[DISC]])</f>
        <v>3944160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25" s="181">
        <f>IF(NOTA[[#This Row],[CONCAT1]]="","",MATCH(NOTA[[#This Row],[CONCAT1]],[2]!db[NB NOTA_C],0)+1)</f>
        <v>1191</v>
      </c>
    </row>
    <row r="226" spans="1:39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46</v>
      </c>
      <c r="E226" s="23"/>
      <c r="F226" s="26"/>
      <c r="G226" s="26"/>
      <c r="H226" s="31"/>
      <c r="I226" s="26"/>
      <c r="J226" s="51"/>
      <c r="K226" s="26"/>
      <c r="L226" s="26" t="s">
        <v>616</v>
      </c>
      <c r="M226" s="39">
        <v>2</v>
      </c>
      <c r="N226" s="26"/>
      <c r="O226" s="26"/>
      <c r="P226" s="49"/>
      <c r="Q226" s="52">
        <v>2592000</v>
      </c>
      <c r="R226" s="39" t="s">
        <v>624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5184000</v>
      </c>
      <c r="X226" s="54">
        <f>IF(NOTA[[#This Row],[JUMLAH]]="","",NOTA[[#This Row],[JUMLAH]]*NOTA[[#This Row],[DISC 1]])</f>
        <v>881280.00000000012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881280.00000000012</v>
      </c>
      <c r="AA226" s="54">
        <f>IF(NOTA[[#This Row],[JUMLAH]]="","",NOTA[[#This Row],[JUMLAH]]-NOTA[[#This Row],[DISC]])</f>
        <v>4302720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226" s="181">
        <f>IF(NOTA[[#This Row],[CONCAT1]]="","",MATCH(NOTA[[#This Row],[CONCAT1]],[2]!db[NB NOTA_C],0)+1)</f>
        <v>1189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46</v>
      </c>
      <c r="E227" s="23"/>
      <c r="F227" s="26"/>
      <c r="G227" s="26"/>
      <c r="H227" s="31"/>
      <c r="I227" s="26"/>
      <c r="J227" s="51"/>
      <c r="K227" s="26"/>
      <c r="L227" s="26" t="s">
        <v>137</v>
      </c>
      <c r="M227" s="39">
        <v>1</v>
      </c>
      <c r="N227" s="26"/>
      <c r="O227" s="26"/>
      <c r="P227" s="49"/>
      <c r="Q227" s="52">
        <v>1987200</v>
      </c>
      <c r="R227" s="39" t="s">
        <v>341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1987200</v>
      </c>
      <c r="X227" s="54">
        <f>IF(NOTA[[#This Row],[JUMLAH]]="","",NOTA[[#This Row],[JUMLAH]]*NOTA[[#This Row],[DISC 1]])</f>
        <v>337824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337824</v>
      </c>
      <c r="AA227" s="54">
        <f>IF(NOTA[[#This Row],[JUMLAH]]="","",NOTA[[#This Row],[JUMLAH]]-NOTA[[#This Row],[DISC]])</f>
        <v>1649376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227" s="181">
        <f>IF(NOTA[[#This Row],[CONCAT1]]="","",MATCH(NOTA[[#This Row],[CONCAT1]],[2]!db[NB NOTA_C],0)+1)</f>
        <v>1090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46</v>
      </c>
      <c r="E228" s="23"/>
      <c r="F228" s="26"/>
      <c r="G228" s="26"/>
      <c r="H228" s="31"/>
      <c r="I228" s="26"/>
      <c r="J228" s="51"/>
      <c r="K228" s="26"/>
      <c r="L228" s="26" t="s">
        <v>617</v>
      </c>
      <c r="M228" s="39">
        <v>2</v>
      </c>
      <c r="N228" s="26"/>
      <c r="O228" s="26"/>
      <c r="P228" s="49"/>
      <c r="Q228" s="52">
        <v>2008800</v>
      </c>
      <c r="R228" s="39" t="s">
        <v>345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4017600</v>
      </c>
      <c r="X228" s="54">
        <f>IF(NOTA[[#This Row],[JUMLAH]]="","",NOTA[[#This Row],[JUMLAH]]*NOTA[[#This Row],[DISC 1]])</f>
        <v>682992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682992</v>
      </c>
      <c r="AA228" s="54">
        <f>IF(NOTA[[#This Row],[JUMLAH]]="","",NOTA[[#This Row],[JUMLAH]]-NOTA[[#This Row],[DISC]])</f>
        <v>3334608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228" s="181">
        <f>IF(NOTA[[#This Row],[CONCAT1]]="","",MATCH(NOTA[[#This Row],[CONCAT1]],[2]!db[NB NOTA_C],0)+1)</f>
        <v>1103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46</v>
      </c>
      <c r="E229" s="23"/>
      <c r="F229" s="26"/>
      <c r="G229" s="26"/>
      <c r="H229" s="31"/>
      <c r="I229" s="26"/>
      <c r="J229" s="51"/>
      <c r="K229" s="26"/>
      <c r="L229" s="26" t="s">
        <v>618</v>
      </c>
      <c r="M229" s="39">
        <v>4</v>
      </c>
      <c r="N229" s="26"/>
      <c r="O229" s="26"/>
      <c r="P229" s="49"/>
      <c r="Q229" s="52">
        <v>1922400</v>
      </c>
      <c r="R229" s="39" t="s">
        <v>345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7689600</v>
      </c>
      <c r="X229" s="54">
        <f>IF(NOTA[[#This Row],[JUMLAH]]="","",NOTA[[#This Row],[JUMLAH]]*NOTA[[#This Row],[DISC 1]])</f>
        <v>1307232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1307232</v>
      </c>
      <c r="AA229" s="54">
        <f>IF(NOTA[[#This Row],[JUMLAH]]="","",NOTA[[#This Row],[JUMLAH]]-NOTA[[#This Row],[DISC]])</f>
        <v>6382368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kenkocorrectionfluidke30119224000.17</v>
      </c>
      <c r="AM229" s="181">
        <f>IF(NOTA[[#This Row],[CONCAT1]]="","",MATCH(NOTA[[#This Row],[CONCAT1]],[2]!db[NB NOTA_C],0)+1)</f>
        <v>1105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46</v>
      </c>
      <c r="E230" s="23"/>
      <c r="F230" s="26"/>
      <c r="G230" s="26"/>
      <c r="H230" s="31"/>
      <c r="I230" s="26"/>
      <c r="J230" s="51"/>
      <c r="K230" s="26"/>
      <c r="L230" s="26" t="s">
        <v>393</v>
      </c>
      <c r="M230" s="39">
        <v>1</v>
      </c>
      <c r="N230" s="26"/>
      <c r="O230" s="26"/>
      <c r="P230" s="49"/>
      <c r="Q230" s="52">
        <v>1710000</v>
      </c>
      <c r="R230" s="39" t="s">
        <v>625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1710000</v>
      </c>
      <c r="X230" s="54">
        <f>IF(NOTA[[#This Row],[JUMLAH]]="","",NOTA[[#This Row],[JUMLAH]]*NOTA[[#This Row],[DISC 1]])</f>
        <v>290700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290700</v>
      </c>
      <c r="AA230" s="54">
        <f>IF(NOTA[[#This Row],[JUMLAH]]="","",NOTA[[#This Row],[JUMLAH]]-NOTA[[#This Row],[DISC]])</f>
        <v>1419300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44966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2</v>
      </c>
      <c r="AK2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30" s="181">
        <f>IF(NOTA[[#This Row],[CONCAT1]]="","",MATCH(NOTA[[#This Row],[CONCAT1]],[2]!db[NB NOTA_C],0)+1)</f>
        <v>1131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/>
      <c r="G231" s="26"/>
      <c r="H231" s="31"/>
      <c r="I231" s="26"/>
      <c r="J231" s="51"/>
      <c r="K231" s="26"/>
      <c r="L231" s="26" t="s">
        <v>338</v>
      </c>
      <c r="M231" s="39">
        <v>4</v>
      </c>
      <c r="N231" s="26"/>
      <c r="O231" s="26"/>
      <c r="P231" s="49"/>
      <c r="Q231" s="52">
        <v>2952000</v>
      </c>
      <c r="R231" s="39" t="s">
        <v>537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11808000</v>
      </c>
      <c r="X231" s="54">
        <f>IF(NOTA[[#This Row],[JUMLAH]]="","",NOTA[[#This Row],[JUMLAH]]*NOTA[[#This Row],[DISC 1]])</f>
        <v>2007360.0000000002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2007360.0000000002</v>
      </c>
      <c r="AA231" s="54">
        <f>IF(NOTA[[#This Row],[JUMLAH]]="","",NOTA[[#This Row],[JUMLAH]]-NOTA[[#This Row],[DISC]])</f>
        <v>9800640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31" s="181">
        <f>IF(NOTA[[#This Row],[CONCAT1]]="","",MATCH(NOTA[[#This Row],[CONCAT1]],[2]!db[NB NOTA_C],0)+1)</f>
        <v>1136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2" s="181" t="str">
        <f>IF(NOTA[[#This Row],[CONCAT1]]="","",MATCH(NOTA[[#This Row],[CONCAT1]],[2]!db[NB NOTA_C],0)+1)</f>
        <v/>
      </c>
    </row>
    <row r="233" spans="1:39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47</v>
      </c>
      <c r="E233" s="23"/>
      <c r="F233" s="26" t="s">
        <v>23</v>
      </c>
      <c r="G233" s="38" t="s">
        <v>24</v>
      </c>
      <c r="H233" s="31" t="s">
        <v>635</v>
      </c>
      <c r="I233" s="26" t="s">
        <v>626</v>
      </c>
      <c r="J233" s="51">
        <v>44963</v>
      </c>
      <c r="K233" s="26"/>
      <c r="L233" s="26" t="s">
        <v>473</v>
      </c>
      <c r="M233" s="39">
        <v>1</v>
      </c>
      <c r="N233" s="26"/>
      <c r="O233" s="26"/>
      <c r="P233" s="49"/>
      <c r="Q233" s="52">
        <v>1944000</v>
      </c>
      <c r="R233" s="39" t="s">
        <v>479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1944000</v>
      </c>
      <c r="X233" s="54">
        <f>IF(NOTA[[#This Row],[JUMLAH]]="","",NOTA[[#This Row],[JUMLAH]]*NOTA[[#This Row],[DISC 1]])</f>
        <v>330480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330480</v>
      </c>
      <c r="AA233" s="54">
        <f>IF(NOTA[[#This Row],[JUMLAH]]="","",NOTA[[#This Row],[JUMLAH]]-NOTA[[#This Row],[DISC]])</f>
        <v>1613520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4</v>
      </c>
      <c r="AJ233" s="38">
        <f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233" s="181">
        <f>IF(NOTA[[#This Row],[CONCAT1]]="","",MATCH(NOTA[[#This Row],[CONCAT1]],[2]!db[NB NOTA_C],0)+1)</f>
        <v>2064</v>
      </c>
    </row>
    <row r="234" spans="1:39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47</v>
      </c>
      <c r="E234" s="23"/>
      <c r="F234" s="26"/>
      <c r="G234" s="26"/>
      <c r="H234" s="31"/>
      <c r="I234" s="26"/>
      <c r="J234" s="51"/>
      <c r="K234" s="26"/>
      <c r="L234" s="26" t="s">
        <v>90</v>
      </c>
      <c r="M234" s="39">
        <v>10</v>
      </c>
      <c r="N234" s="26"/>
      <c r="O234" s="26"/>
      <c r="P234" s="49"/>
      <c r="Q234" s="52">
        <v>462000</v>
      </c>
      <c r="R234" s="39" t="s">
        <v>426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4620000</v>
      </c>
      <c r="X234" s="54">
        <f>IF(NOTA[[#This Row],[JUMLAH]]="","",NOTA[[#This Row],[JUMLAH]]*NOTA[[#This Row],[DISC 1]])</f>
        <v>785400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785400</v>
      </c>
      <c r="AA234" s="54">
        <f>IF(NOTA[[#This Row],[JUMLAH]]="","",NOTA[[#This Row],[JUMLAH]]-NOTA[[#This Row],[DISC]])</f>
        <v>3834600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34" s="181">
        <f>IF(NOTA[[#This Row],[CONCAT1]]="","",MATCH(NOTA[[#This Row],[CONCAT1]],[2]!db[NB NOTA_C],0)+1)</f>
        <v>1308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47</v>
      </c>
      <c r="E235" s="23"/>
      <c r="F235" s="26"/>
      <c r="G235" s="26"/>
      <c r="H235" s="31"/>
      <c r="I235" s="26"/>
      <c r="J235" s="51"/>
      <c r="K235" s="26"/>
      <c r="L235" s="26" t="s">
        <v>88</v>
      </c>
      <c r="M235" s="39">
        <v>2</v>
      </c>
      <c r="N235" s="26"/>
      <c r="O235" s="26"/>
      <c r="P235" s="49"/>
      <c r="Q235" s="52">
        <v>1860000</v>
      </c>
      <c r="R235" s="39" t="s">
        <v>537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3720000</v>
      </c>
      <c r="X235" s="54">
        <f>IF(NOTA[[#This Row],[JUMLAH]]="","",NOTA[[#This Row],[JUMLAH]]*NOTA[[#This Row],[DISC 1]])</f>
        <v>632400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632400</v>
      </c>
      <c r="AA235" s="54">
        <f>IF(NOTA[[#This Row],[JUMLAH]]="","",NOTA[[#This Row],[JUMLAH]]-NOTA[[#This Row],[DISC]])</f>
        <v>3087600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44966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2</v>
      </c>
      <c r="AK23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35" s="181">
        <f>IF(NOTA[[#This Row],[CONCAT1]]="","",MATCH(NOTA[[#This Row],[CONCAT1]],[2]!db[NB NOTA_C],0)+1)</f>
        <v>1293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/>
      <c r="G236" s="26"/>
      <c r="H236" s="31"/>
      <c r="I236" s="26"/>
      <c r="J236" s="51"/>
      <c r="K236" s="26"/>
      <c r="L236" s="26" t="s">
        <v>146</v>
      </c>
      <c r="M236" s="39">
        <v>2</v>
      </c>
      <c r="N236" s="26"/>
      <c r="O236" s="26"/>
      <c r="P236" s="49"/>
      <c r="Q236" s="52">
        <v>2280000</v>
      </c>
      <c r="R236" s="39" t="s">
        <v>402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4560000</v>
      </c>
      <c r="X236" s="54">
        <f>IF(NOTA[[#This Row],[JUMLAH]]="","",NOTA[[#This Row],[JUMLAH]]*NOTA[[#This Row],[DISC 1]])</f>
        <v>775200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775200</v>
      </c>
      <c r="AA236" s="54">
        <f>IF(NOTA[[#This Row],[JUMLAH]]="","",NOTA[[#This Row],[JUMLAH]]-NOTA[[#This Row],[DISC]])</f>
        <v>3784800</v>
      </c>
      <c r="AB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36" s="181">
        <f>IF(NOTA[[#This Row],[CONCAT1]]="","",MATCH(NOTA[[#This Row],[CONCAT1]],[2]!db[NB NOTA_C],0)+1)</f>
        <v>1299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7" s="181" t="str">
        <f>IF(NOTA[[#This Row],[CONCAT1]]="","",MATCH(NOTA[[#This Row],[CONCAT1]],[2]!db[NB NOTA_C],0)+1)</f>
        <v/>
      </c>
    </row>
    <row r="238" spans="1:39" ht="20.100000000000001" customHeight="1" x14ac:dyDescent="0.25">
      <c r="A238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8" s="50" t="e">
        <f ca="1">IF(NOTA[[#This Row],[ID_P]]="","",MATCH(NOTA[[#This Row],[ID_P]],[1]!B_MSK[N_ID],0))</f>
        <v>#REF!</v>
      </c>
      <c r="D238" s="50">
        <f ca="1">IF(NOTA[[#This Row],[NAMA BARANG]]="","",INDEX(NOTA[ID],MATCH(,INDIRECT(ADDRESS(ROW(NOTA[ID]),COLUMN(NOTA[ID]))&amp;":"&amp;ADDRESS(ROW(),COLUMN(NOTA[ID]))),-1)))</f>
        <v>48</v>
      </c>
      <c r="E238" s="23"/>
      <c r="F238" s="26" t="s">
        <v>23</v>
      </c>
      <c r="G238" s="26" t="s">
        <v>24</v>
      </c>
      <c r="H238" s="31" t="s">
        <v>627</v>
      </c>
      <c r="I238" s="26" t="s">
        <v>630</v>
      </c>
      <c r="J238" s="51">
        <v>44933</v>
      </c>
      <c r="K238" s="26"/>
      <c r="L238" s="26" t="s">
        <v>619</v>
      </c>
      <c r="M238" s="39">
        <v>2</v>
      </c>
      <c r="N238" s="26"/>
      <c r="O238" s="26"/>
      <c r="P238" s="49"/>
      <c r="Q238" s="52">
        <v>2376000</v>
      </c>
      <c r="R238" s="39" t="s">
        <v>623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4752000</v>
      </c>
      <c r="X238" s="54">
        <f>IF(NOTA[[#This Row],[JUMLAH]]="","",NOTA[[#This Row],[JUMLAH]]*NOTA[[#This Row],[DISC 1]])</f>
        <v>807840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807840</v>
      </c>
      <c r="AA238" s="54">
        <f>IF(NOTA[[#This Row],[JUMLAH]]="","",NOTA[[#This Row],[JUMLAH]]-NOTA[[#This Row],[DISC]])</f>
        <v>3944160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>
        <f ca="1">IF(NOTA[[#This Row],[ID]]="","",COUNTIF(NOTA[ID_H],NOTA[[#This Row],[ID_H]]))</f>
        <v>9</v>
      </c>
      <c r="AJ238" s="38">
        <f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38" s="181">
        <f>IF(NOTA[[#This Row],[CONCAT1]]="","",MATCH(NOTA[[#This Row],[CONCAT1]],[2]!db[NB NOTA_C],0)+1)</f>
        <v>1191</v>
      </c>
    </row>
    <row r="239" spans="1:39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48</v>
      </c>
      <c r="E239" s="23"/>
      <c r="F239" s="26"/>
      <c r="G239" s="26"/>
      <c r="H239" s="31"/>
      <c r="I239" s="26"/>
      <c r="J239" s="51"/>
      <c r="K239" s="26"/>
      <c r="L239" s="26" t="s">
        <v>133</v>
      </c>
      <c r="M239" s="39">
        <v>1</v>
      </c>
      <c r="N239" s="26"/>
      <c r="O239" s="26"/>
      <c r="P239" s="49"/>
      <c r="Q239" s="52">
        <v>1069200</v>
      </c>
      <c r="R239" s="39" t="s">
        <v>631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1069200</v>
      </c>
      <c r="X239" s="54">
        <f>IF(NOTA[[#This Row],[JUMLAH]]="","",NOTA[[#This Row],[JUMLAH]]*NOTA[[#This Row],[DISC 1]])</f>
        <v>181764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181764</v>
      </c>
      <c r="AA239" s="54">
        <f>IF(NOTA[[#This Row],[JUMLAH]]="","",NOTA[[#This Row],[JUMLAH]]-NOTA[[#This Row],[DISC]])</f>
        <v>887436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39" s="181">
        <f>IF(NOTA[[#This Row],[CONCAT1]]="","",MATCH(NOTA[[#This Row],[CONCAT1]],[2]!db[NB NOTA_C],0)+1)</f>
        <v>1288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48</v>
      </c>
      <c r="E240" s="23"/>
      <c r="F240" s="26"/>
      <c r="G240" s="26"/>
      <c r="H240" s="31"/>
      <c r="I240" s="26"/>
      <c r="J240" s="51"/>
      <c r="K240" s="26"/>
      <c r="L240" s="38" t="s">
        <v>628</v>
      </c>
      <c r="M240" s="39">
        <v>2</v>
      </c>
      <c r="N240" s="26"/>
      <c r="O240" s="26"/>
      <c r="P240" s="49"/>
      <c r="Q240" s="52">
        <v>2352000</v>
      </c>
      <c r="R240" s="39" t="s">
        <v>537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4704000</v>
      </c>
      <c r="X240" s="54">
        <f>IF(NOTA[[#This Row],[JUMLAH]]="","",NOTA[[#This Row],[JUMLAH]]*NOTA[[#This Row],[DISC 1]])</f>
        <v>799680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799680</v>
      </c>
      <c r="AA240" s="54">
        <f>IF(NOTA[[#This Row],[JUMLAH]]="","",NOTA[[#This Row],[JUMLAH]]-NOTA[[#This Row],[DISC]])</f>
        <v>3904320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240" s="181">
        <f>IF(NOTA[[#This Row],[CONCAT1]]="","",MATCH(NOTA[[#This Row],[CONCAT1]],[2]!db[NB NOTA_C],0)+1)</f>
        <v>1317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48</v>
      </c>
      <c r="E241" s="23"/>
      <c r="F241" s="26"/>
      <c r="G241" s="26"/>
      <c r="H241" s="31"/>
      <c r="I241" s="26"/>
      <c r="J241" s="51"/>
      <c r="K241" s="26"/>
      <c r="L241" s="26" t="s">
        <v>136</v>
      </c>
      <c r="M241" s="39">
        <v>2</v>
      </c>
      <c r="N241" s="26"/>
      <c r="O241" s="26"/>
      <c r="P241" s="49"/>
      <c r="Q241" s="52">
        <v>1500000</v>
      </c>
      <c r="R241" s="39" t="s">
        <v>632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3000000</v>
      </c>
      <c r="X241" s="54">
        <f>IF(NOTA[[#This Row],[JUMLAH]]="","",NOTA[[#This Row],[JUMLAH]]*NOTA[[#This Row],[DISC 1]])</f>
        <v>510000.00000000006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510000.00000000006</v>
      </c>
      <c r="AA241" s="54">
        <f>IF(NOTA[[#This Row],[JUMLAH]]="","",NOTA[[#This Row],[JUMLAH]]-NOTA[[#This Row],[DISC]])</f>
        <v>2490000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41" s="181">
        <f>IF(NOTA[[#This Row],[CONCAT1]]="","",MATCH(NOTA[[#This Row],[CONCAT1]],[2]!db[NB NOTA_C],0)+1)</f>
        <v>1316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48</v>
      </c>
      <c r="E242" s="23"/>
      <c r="F242" s="26"/>
      <c r="G242" s="26"/>
      <c r="H242" s="31"/>
      <c r="I242" s="26"/>
      <c r="J242" s="51"/>
      <c r="K242" s="26"/>
      <c r="L242" s="26" t="s">
        <v>145</v>
      </c>
      <c r="M242" s="39">
        <v>2</v>
      </c>
      <c r="N242" s="26"/>
      <c r="O242" s="26"/>
      <c r="P242" s="49"/>
      <c r="Q242" s="52">
        <v>1188000</v>
      </c>
      <c r="R242" s="39" t="s">
        <v>402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2376000</v>
      </c>
      <c r="X242" s="54">
        <f>IF(NOTA[[#This Row],[JUMLAH]]="","",NOTA[[#This Row],[JUMLAH]]*NOTA[[#This Row],[DISC 1]])</f>
        <v>403920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403920</v>
      </c>
      <c r="AA242" s="54">
        <f>IF(NOTA[[#This Row],[JUMLAH]]="","",NOTA[[#This Row],[JUMLAH]]-NOTA[[#This Row],[DISC]])</f>
        <v>1972080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42" s="181">
        <f>IF(NOTA[[#This Row],[CONCAT1]]="","",MATCH(NOTA[[#This Row],[CONCAT1]],[2]!db[NB NOTA_C],0)+1)</f>
        <v>1272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48</v>
      </c>
      <c r="E243" s="23"/>
      <c r="F243" s="26"/>
      <c r="G243" s="26"/>
      <c r="H243" s="31"/>
      <c r="I243" s="26"/>
      <c r="J243" s="51"/>
      <c r="K243" s="26"/>
      <c r="L243" s="26" t="s">
        <v>629</v>
      </c>
      <c r="M243" s="39">
        <v>1</v>
      </c>
      <c r="N243" s="26"/>
      <c r="O243" s="26"/>
      <c r="P243" s="49"/>
      <c r="Q243" s="52">
        <v>980000</v>
      </c>
      <c r="R243" s="39" t="s">
        <v>633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980000</v>
      </c>
      <c r="X243" s="54">
        <f>IF(NOTA[[#This Row],[JUMLAH]]="","",NOTA[[#This Row],[JUMLAH]]*NOTA[[#This Row],[DISC 1]])</f>
        <v>166600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166600</v>
      </c>
      <c r="AA243" s="54">
        <f>IF(NOTA[[#This Row],[JUMLAH]]="","",NOTA[[#This Row],[JUMLAH]]-NOTA[[#This Row],[DISC]])</f>
        <v>813400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kenkopaperfastenerpf508mixcolor9800000.17</v>
      </c>
      <c r="AM243" s="181">
        <f>IF(NOTA[[#This Row],[CONCAT1]]="","",MATCH(NOTA[[#This Row],[CONCAT1]],[2]!db[NB NOTA_C],0)+1)</f>
        <v>1225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48</v>
      </c>
      <c r="E244" s="23"/>
      <c r="F244" s="26"/>
      <c r="G244" s="26"/>
      <c r="H244" s="31"/>
      <c r="I244" s="26"/>
      <c r="J244" s="51"/>
      <c r="K244" s="26"/>
      <c r="L244" s="26" t="s">
        <v>286</v>
      </c>
      <c r="M244" s="39">
        <v>1</v>
      </c>
      <c r="N244" s="26"/>
      <c r="O244" s="26"/>
      <c r="P244" s="49"/>
      <c r="Q244" s="52">
        <v>5702400</v>
      </c>
      <c r="R244" s="39" t="s">
        <v>353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5702400</v>
      </c>
      <c r="X244" s="54">
        <f>IF(NOTA[[#This Row],[JUMLAH]]="","",NOTA[[#This Row],[JUMLAH]]*NOTA[[#This Row],[DISC 1]])</f>
        <v>969408.00000000012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969408.00000000012</v>
      </c>
      <c r="AA244" s="54">
        <f>IF(NOTA[[#This Row],[JUMLAH]]="","",NOTA[[#This Row],[JUMLAH]]-NOTA[[#This Row],[DISC]])</f>
        <v>4732992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244" s="181">
        <f>IF(NOTA[[#This Row],[CONCAT1]]="","",MATCH(NOTA[[#This Row],[CONCAT1]],[2]!db[NB NOTA_C],0)+1)</f>
        <v>1165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48</v>
      </c>
      <c r="E245" s="23"/>
      <c r="F245" s="26"/>
      <c r="G245" s="26"/>
      <c r="H245" s="31"/>
      <c r="I245" s="26"/>
      <c r="J245" s="51"/>
      <c r="K245" s="26"/>
      <c r="L245" s="26" t="s">
        <v>393</v>
      </c>
      <c r="M245" s="39">
        <v>1</v>
      </c>
      <c r="N245" s="26"/>
      <c r="O245" s="26"/>
      <c r="P245" s="49"/>
      <c r="Q245" s="52">
        <v>1710000</v>
      </c>
      <c r="R245" s="39" t="s">
        <v>625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1710000</v>
      </c>
      <c r="X245" s="54">
        <f>IF(NOTA[[#This Row],[JUMLAH]]="","",NOTA[[#This Row],[JUMLAH]]*NOTA[[#This Row],[DISC 1]])</f>
        <v>290700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290700</v>
      </c>
      <c r="AA245" s="54">
        <f>IF(NOTA[[#This Row],[JUMLAH]]="","",NOTA[[#This Row],[JUMLAH]]-NOTA[[#This Row],[DISC]])</f>
        <v>1419300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44966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45" s="181">
        <f>IF(NOTA[[#This Row],[CONCAT1]]="","",MATCH(NOTA[[#This Row],[CONCAT1]],[2]!db[NB NOTA_C],0)+1)</f>
        <v>1131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48</v>
      </c>
      <c r="E246" s="23"/>
      <c r="F246" s="26"/>
      <c r="G246" s="26"/>
      <c r="H246" s="31"/>
      <c r="I246" s="26"/>
      <c r="J246" s="51"/>
      <c r="K246" s="26"/>
      <c r="L246" s="26" t="s">
        <v>394</v>
      </c>
      <c r="M246" s="39">
        <v>1</v>
      </c>
      <c r="N246" s="26"/>
      <c r="O246" s="26"/>
      <c r="P246" s="49"/>
      <c r="Q246" s="52">
        <v>2952000</v>
      </c>
      <c r="R246" s="39" t="s">
        <v>537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2952000</v>
      </c>
      <c r="X246" s="54">
        <f>IF(NOTA[[#This Row],[JUMLAH]]="","",NOTA[[#This Row],[JUMLAH]]*NOTA[[#This Row],[DISC 1]])</f>
        <v>501840.00000000006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501840.00000000006</v>
      </c>
      <c r="AA246" s="54">
        <f>IF(NOTA[[#This Row],[JUMLAH]]="","",NOTA[[#This Row],[JUMLAH]]-NOTA[[#This Row],[DISC]])</f>
        <v>2450160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44966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46" s="181">
        <f>IF(NOTA[[#This Row],[CONCAT1]]="","",MATCH(NOTA[[#This Row],[CONCAT1]],[2]!db[NB NOTA_C],0)+1)</f>
        <v>1136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7" s="181" t="str">
        <f>IF(NOTA[[#This Row],[CONCAT1]]="","",MATCH(NOTA[[#This Row],[CONCAT1]],[2]!db[NB NOTA_C],0)+1)</f>
        <v/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 t="str">
        <f ca="1">IF(NOTA[[#This Row],[NAMA BARANG]]="","",INDEX(NOTA[ID],MATCH(,INDIRECT(ADDRESS(ROW(NOTA[ID]),COLUMN(NOTA[ID]))&amp;":"&amp;ADDRESS(ROW(),COLUMN(NOTA[ID]))),-1)))</f>
        <v/>
      </c>
      <c r="E248" s="23"/>
      <c r="F248" s="26"/>
      <c r="G248" s="26"/>
      <c r="H248" s="31"/>
      <c r="I248" s="26"/>
      <c r="J248" s="51"/>
      <c r="K248" s="26"/>
      <c r="L248" s="26"/>
      <c r="M248" s="39"/>
      <c r="N248" s="26"/>
      <c r="O248" s="26"/>
      <c r="P248" s="49"/>
      <c r="Q248" s="52"/>
      <c r="R248" s="39"/>
      <c r="S248" s="53"/>
      <c r="T248" s="53"/>
      <c r="U248" s="54"/>
      <c r="V248" s="37"/>
      <c r="W248" s="54" t="str">
        <f>IF(NOTA[[#This Row],[HARGA/ CTN]]="",NOTA[[#This Row],[JUMLAH_H]],NOTA[[#This Row],[HARGA/ CTN]]*IF(NOTA[[#This Row],[C]]="",0,NOTA[[#This Row],[C]]))</f>
        <v/>
      </c>
      <c r="X248" s="54" t="str">
        <f>IF(NOTA[[#This Row],[JUMLAH]]="","",NOTA[[#This Row],[JUMLAH]]*NOTA[[#This Row],[DISC 1]])</f>
        <v/>
      </c>
      <c r="Y248" s="54" t="str">
        <f>IF(NOTA[[#This Row],[JUMLAH]]="","",(NOTA[[#This Row],[JUMLAH]]-NOTA[[#This Row],[DISC 1-]])*NOTA[[#This Row],[DISC 2]])</f>
        <v/>
      </c>
      <c r="Z248" s="54" t="str">
        <f>IF(NOTA[[#This Row],[JUMLAH]]="","",NOTA[[#This Row],[DISC 1-]]+NOTA[[#This Row],[DISC 2-]])</f>
        <v/>
      </c>
      <c r="AA248" s="54" t="str">
        <f>IF(NOTA[[#This Row],[JUMLAH]]="","",NOTA[[#This Row],[JUMLAH]]-NOTA[[#This Row],[DISC]])</f>
        <v/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8" s="54" t="str">
        <f>IF(OR(NOTA[[#This Row],[QTY]]="",NOTA[[#This Row],[HARGA SATUAN]]="",),"",NOTA[[#This Row],[QTY]]*NOTA[[#This Row],[HARGA SATUAN]])</f>
        <v/>
      </c>
      <c r="AF248" s="51" t="str">
        <f ca="1">IF(NOTA[ID_H]="","",INDEX(NOTA[TANGGAL],MATCH(,INDIRECT(ADDRESS(ROW(NOTA[TANGGAL]),COLUMN(NOTA[TANGGAL]))&amp;":"&amp;ADDRESS(ROW(),COLUMN(NOTA[TANGGAL]))),-1)))</f>
        <v/>
      </c>
      <c r="AG248" s="65" t="str">
        <f ca="1">IF(NOTA[[#This Row],[NAMA BARANG]]="","",INDEX(NOTA[SUPPLIER],MATCH(,INDIRECT(ADDRESS(ROW(NOTA[ID]),COLUMN(NOTA[ID]))&amp;":"&amp;ADDRESS(ROW(),COLUMN(NOTA[ID]))),-1)))</f>
        <v/>
      </c>
      <c r="AH248" s="65" t="str">
        <f ca="1">IF(NOTA[[#This Row],[ID_H]]="","",IF(NOTA[[#This Row],[FAKTUR]]="",INDIRECT(ADDRESS(ROW()-1,COLUMN())),NOTA[[#This Row],[FAKTUR]]))</f>
        <v/>
      </c>
      <c r="AI248" s="38" t="str">
        <f ca="1">IF(NOTA[[#This Row],[ID]]="","",COUNTIF(NOTA[ID_H],NOTA[[#This Row],[ID_H]]))</f>
        <v/>
      </c>
      <c r="AJ248" s="38" t="str">
        <f ca="1">IF(NOTA[[#This Row],[TGL.NOTA]]="",IF(NOTA[[#This Row],[SUPPLIER_H]]="","",AJ247),MONTH(NOTA[[#This Row],[TGL.NOTA]]))</f>
        <v/>
      </c>
      <c r="AK248" s="38" t="str">
        <f>LOWER(SUBSTITUTE(SUBSTITUTE(SUBSTITUTE(SUBSTITUTE(SUBSTITUTE(SUBSTITUTE(SUBSTITUTE(SUBSTITUTE(SUBSTITUTE(NOTA[NAMA BARANG]," ",),".",""),"-",""),"(",""),")",""),",",""),"/",""),"""",""),"+",""))</f>
        <v/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8" s="181" t="str">
        <f>IF(NOTA[[#This Row],[CONCAT1]]="","",MATCH(NOTA[[#This Row],[CONCAT1]],[2]!db[NB NOTA_C],0)+1)</f>
        <v/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81" t="str">
        <f>IF(NOTA[[#This Row],[CONCAT1]]="","",MATCH(NOTA[[#This Row],[CONCAT1]],[2]!db[NB NOTA_C],0)+1)</f>
        <v/>
      </c>
    </row>
    <row r="250" spans="1:39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 t="str">
        <f ca="1">IF(NOTA[[#This Row],[NAMA BARANG]]="","",INDEX(NOTA[ID],MATCH(,INDIRECT(ADDRESS(ROW(NOTA[ID]),COLUMN(NOTA[ID]))&amp;":"&amp;ADDRESS(ROW(),COLUMN(NOTA[ID]))),-1)))</f>
        <v/>
      </c>
      <c r="E250" s="23"/>
      <c r="F250" s="26"/>
      <c r="G250" s="26"/>
      <c r="H250" s="31"/>
      <c r="I250" s="26"/>
      <c r="J250" s="51"/>
      <c r="K250" s="26"/>
      <c r="L250" s="26"/>
      <c r="M250" s="39"/>
      <c r="N250" s="26"/>
      <c r="O250" s="26"/>
      <c r="P250" s="49"/>
      <c r="Q250" s="52"/>
      <c r="R250" s="39"/>
      <c r="S250" s="53"/>
      <c r="T250" s="53"/>
      <c r="U250" s="54"/>
      <c r="V250" s="37"/>
      <c r="W250" s="54" t="str">
        <f>IF(NOTA[[#This Row],[HARGA/ CTN]]="",NOTA[[#This Row],[JUMLAH_H]],NOTA[[#This Row],[HARGA/ CTN]]*IF(NOTA[[#This Row],[C]]="",0,NOTA[[#This Row],[C]]))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0" s="54" t="str">
        <f>IF(OR(NOTA[[#This Row],[QTY]]="",NOTA[[#This Row],[HARGA SATUAN]]="",),"",NOTA[[#This Row],[QTY]]*NOTA[[#This Row],[HARGA SATUAN]])</f>
        <v/>
      </c>
      <c r="AF250" s="51" t="str">
        <f ca="1">IF(NOTA[ID_H]="","",INDEX(NOTA[TANGGAL],MATCH(,INDIRECT(ADDRESS(ROW(NOTA[TANGGAL]),COLUMN(NOTA[TANGGAL]))&amp;":"&amp;ADDRESS(ROW(),COLUMN(NOTA[TANGGAL]))),-1)))</f>
        <v/>
      </c>
      <c r="AG250" s="65" t="str">
        <f ca="1">IF(NOTA[[#This Row],[NAMA BARANG]]="","",INDEX(NOTA[SUPPLIER],MATCH(,INDIRECT(ADDRESS(ROW(NOTA[ID]),COLUMN(NOTA[ID]))&amp;":"&amp;ADDRESS(ROW(),COLUMN(NOTA[ID]))),-1)))</f>
        <v/>
      </c>
      <c r="AH250" s="65" t="str">
        <f ca="1">IF(NOTA[[#This Row],[ID_H]]="","",IF(NOTA[[#This Row],[FAKTUR]]="",INDIRECT(ADDRESS(ROW()-1,COLUMN())),NOTA[[#This Row],[FAKTUR]]))</f>
        <v/>
      </c>
      <c r="AI250" s="38" t="str">
        <f ca="1">IF(NOTA[[#This Row],[ID]]="","",COUNTIF(NOTA[ID_H],NOTA[[#This Row],[ID_H]]))</f>
        <v/>
      </c>
      <c r="AJ250" s="38" t="str">
        <f ca="1">IF(NOTA[[#This Row],[TGL.NOTA]]="",IF(NOTA[[#This Row],[SUPPLIER_H]]="","",AJ249),MONTH(NOTA[[#This Row],[TGL.NOTA]]))</f>
        <v/>
      </c>
      <c r="AK250" s="38" t="str">
        <f>LOWER(SUBSTITUTE(SUBSTITUTE(SUBSTITUTE(SUBSTITUTE(SUBSTITUTE(SUBSTITUTE(SUBSTITUTE(SUBSTITUTE(SUBSTITUTE(NOTA[NAMA BARANG]," ",),".",""),"-",""),"(",""),")",""),",",""),"/",""),"""",""),"+",""))</f>
        <v/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0" s="181" t="str">
        <f>IF(NOTA[[#This Row],[CONCAT1]]="","",MATCH(NOTA[[#This Row],[CONCAT1]],[2]!db[NB NOTA_C],0)+1)</f>
        <v/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1" s="181" t="str">
        <f>IF(NOTA[[#This Row],[CONCAT1]]="","",MATCH(NOTA[[#This Row],[CONCAT1]],[2]!db[NB NOTA_C],0)+1)</f>
        <v/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 t="str">
        <f ca="1">IF(NOTA[[#This Row],[NAMA BARANG]]="","",INDEX(NOTA[ID],MATCH(,INDIRECT(ADDRESS(ROW(NOTA[ID]),COLUMN(NOTA[ID]))&amp;":"&amp;ADDRESS(ROW(),COLUMN(NOTA[ID]))),-1)))</f>
        <v/>
      </c>
      <c r="E252" s="23"/>
      <c r="F252" s="26"/>
      <c r="G252" s="26"/>
      <c r="H252" s="31"/>
      <c r="I252" s="26"/>
      <c r="J252" s="51"/>
      <c r="K252" s="26"/>
      <c r="L252" s="26"/>
      <c r="M252" s="39"/>
      <c r="N252" s="26"/>
      <c r="O252" s="26"/>
      <c r="P252" s="49"/>
      <c r="Q252" s="52"/>
      <c r="R252" s="39"/>
      <c r="S252" s="53"/>
      <c r="T252" s="53"/>
      <c r="U252" s="54"/>
      <c r="V252" s="37"/>
      <c r="W252" s="54" t="str">
        <f>IF(NOTA[[#This Row],[HARGA/ CTN]]="",NOTA[[#This Row],[JUMLAH_H]],NOTA[[#This Row],[HARGA/ CTN]]*IF(NOTA[[#This Row],[C]]="",0,NOTA[[#This Row],[C]]))</f>
        <v/>
      </c>
      <c r="X252" s="54" t="str">
        <f>IF(NOTA[[#This Row],[JUMLAH]]="","",NOTA[[#This Row],[JUMLAH]]*NOTA[[#This Row],[DISC 1]])</f>
        <v/>
      </c>
      <c r="Y252" s="54" t="str">
        <f>IF(NOTA[[#This Row],[JUMLAH]]="","",(NOTA[[#This Row],[JUMLAH]]-NOTA[[#This Row],[DISC 1-]])*NOTA[[#This Row],[DISC 2]])</f>
        <v/>
      </c>
      <c r="Z252" s="54" t="str">
        <f>IF(NOTA[[#This Row],[JUMLAH]]="","",NOTA[[#This Row],[DISC 1-]]+NOTA[[#This Row],[DISC 2-]])</f>
        <v/>
      </c>
      <c r="AA252" s="54" t="str">
        <f>IF(NOTA[[#This Row],[JUMLAH]]="","",NOTA[[#This Row],[JUMLAH]]-NOTA[[#This Row],[DISC]])</f>
        <v/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54" t="str">
        <f>IF(OR(NOTA[[#This Row],[QTY]]="",NOTA[[#This Row],[HARGA SATUAN]]="",),"",NOTA[[#This Row],[QTY]]*NOTA[[#This Row],[HARGA SATUAN]])</f>
        <v/>
      </c>
      <c r="AF252" s="51" t="str">
        <f ca="1">IF(NOTA[ID_H]="","",INDEX(NOTA[TANGGAL],MATCH(,INDIRECT(ADDRESS(ROW(NOTA[TANGGAL]),COLUMN(NOTA[TANGGAL]))&amp;":"&amp;ADDRESS(ROW(),COLUMN(NOTA[TANGGAL]))),-1)))</f>
        <v/>
      </c>
      <c r="AG252" s="65" t="str">
        <f ca="1">IF(NOTA[[#This Row],[NAMA BARANG]]="","",INDEX(NOTA[SUPPLIER],MATCH(,INDIRECT(ADDRESS(ROW(NOTA[ID]),COLUMN(NOTA[ID]))&amp;":"&amp;ADDRESS(ROW(),COLUMN(NOTA[ID]))),-1)))</f>
        <v/>
      </c>
      <c r="AH252" s="65" t="str">
        <f ca="1">IF(NOTA[[#This Row],[ID_H]]="","",IF(NOTA[[#This Row],[FAKTUR]]="",INDIRECT(ADDRESS(ROW()-1,COLUMN())),NOTA[[#This Row],[FAKTUR]]))</f>
        <v/>
      </c>
      <c r="AI252" s="38" t="str">
        <f ca="1">IF(NOTA[[#This Row],[ID]]="","",COUNTIF(NOTA[ID_H],NOTA[[#This Row],[ID_H]]))</f>
        <v/>
      </c>
      <c r="AJ252" s="38" t="str">
        <f ca="1">IF(NOTA[[#This Row],[TGL.NOTA]]="",IF(NOTA[[#This Row],[SUPPLIER_H]]="","",AJ251),MONTH(NOTA[[#This Row],[TGL.NOTA]]))</f>
        <v/>
      </c>
      <c r="AK252" s="38" t="str">
        <f>LOWER(SUBSTITUTE(SUBSTITUTE(SUBSTITUTE(SUBSTITUTE(SUBSTITUTE(SUBSTITUTE(SUBSTITUTE(SUBSTITUTE(SUBSTITUTE(NOTA[NAMA BARANG]," ",),".",""),"-",""),"(",""),")",""),",",""),"/",""),"""",""),"+",""))</f>
        <v/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2" s="181" t="str">
        <f>IF(NOTA[[#This Row],[CONCAT1]]="","",MATCH(NOTA[[#This Row],[CONCAT1]],[2]!db[NB NOTA_C],0)+1)</f>
        <v/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CTN]]*IF(NOTA[[#This Row],[C]]="",0,NOTA[[#This Row],[C]]))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65" t="str">
        <f ca="1">IF(NOTA[[#This Row],[ID_H]]="","",IF(NOTA[[#This Row],[FAKTUR]]="",INDIRECT(ADDRESS(ROW()-1,COLUMN())),NOTA[[#This Row],[FAKTUR]]))</f>
        <v/>
      </c>
      <c r="AI253" s="38" t="str">
        <f ca="1">IF(NOTA[[#This Row],[ID]]="","",COUNTIF(NOTA[ID_H],NOTA[[#This Row],[ID_H]]))</f>
        <v/>
      </c>
      <c r="AJ253" s="38" t="str">
        <f ca="1">IF(NOTA[[#This Row],[TGL.NOTA]]="",IF(NOTA[[#This Row],[SUPPLIER_H]]="","",AJ252),MONTH(NOTA[[#This Row],[TGL.NOTA]]))</f>
        <v/>
      </c>
      <c r="AK253" s="38" t="str">
        <f>LOWER(SUBSTITUTE(SUBSTITUTE(SUBSTITUTE(SUBSTITUTE(SUBSTITUTE(SUBSTITUTE(SUBSTITUTE(SUBSTITUTE(SUBSTITUTE(NOTA[NAMA BARANG]," ",),".",""),"-",""),"(",""),")",""),",",""),"/",""),"""",""),"+",""))</f>
        <v/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3" s="181" t="str">
        <f>IF(NOTA[[#This Row],[CONCAT1]]="","",MATCH(NOTA[[#This Row],[CONCAT1]],[2]!db[NB NOTA_C],0)+1)</f>
        <v/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 t="str">
        <f ca="1">IF(NOTA[[#This Row],[NAMA BARANG]]="","",INDEX(NOTA[ID],MATCH(,INDIRECT(ADDRESS(ROW(NOTA[ID]),COLUMN(NOTA[ID]))&amp;":"&amp;ADDRESS(ROW(),COLUMN(NOTA[ID]))),-1)))</f>
        <v/>
      </c>
      <c r="E254" s="23"/>
      <c r="F254" s="26"/>
      <c r="G254" s="26"/>
      <c r="H254" s="31"/>
      <c r="I254" s="26"/>
      <c r="J254" s="51"/>
      <c r="K254" s="26"/>
      <c r="L254" s="26"/>
      <c r="M254" s="39"/>
      <c r="N254" s="26"/>
      <c r="O254" s="26"/>
      <c r="P254" s="49"/>
      <c r="Q254" s="52"/>
      <c r="R254" s="39"/>
      <c r="S254" s="53"/>
      <c r="T254" s="53"/>
      <c r="U254" s="54"/>
      <c r="V254" s="37"/>
      <c r="W254" s="54" t="str">
        <f>IF(NOTA[[#This Row],[HARGA/ CTN]]="",NOTA[[#This Row],[JUMLAH_H]],NOTA[[#This Row],[HARGA/ CTN]]*IF(NOTA[[#This Row],[C]]="",0,NOTA[[#This Row],[C]]))</f>
        <v/>
      </c>
      <c r="X254" s="54" t="str">
        <f>IF(NOTA[[#This Row],[JUMLAH]]="","",NOTA[[#This Row],[JUMLAH]]*NOTA[[#This Row],[DISC 1]])</f>
        <v/>
      </c>
      <c r="Y254" s="54" t="str">
        <f>IF(NOTA[[#This Row],[JUMLAH]]="","",(NOTA[[#This Row],[JUMLAH]]-NOTA[[#This Row],[DISC 1-]])*NOTA[[#This Row],[DISC 2]])</f>
        <v/>
      </c>
      <c r="Z254" s="54" t="str">
        <f>IF(NOTA[[#This Row],[JUMLAH]]="","",NOTA[[#This Row],[DISC 1-]]+NOTA[[#This Row],[DISC 2-]])</f>
        <v/>
      </c>
      <c r="AA254" s="54" t="str">
        <f>IF(NOTA[[#This Row],[JUMLAH]]="","",NOTA[[#This Row],[JUMLAH]]-NOTA[[#This Row],[DISC]])</f>
        <v/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4" s="54" t="str">
        <f>IF(OR(NOTA[[#This Row],[QTY]]="",NOTA[[#This Row],[HARGA SATUAN]]="",),"",NOTA[[#This Row],[QTY]]*NOTA[[#This Row],[HARGA SATUAN]])</f>
        <v/>
      </c>
      <c r="AF254" s="51" t="str">
        <f ca="1">IF(NOTA[ID_H]="","",INDEX(NOTA[TANGGAL],MATCH(,INDIRECT(ADDRESS(ROW(NOTA[TANGGAL]),COLUMN(NOTA[TANGGAL]))&amp;":"&amp;ADDRESS(ROW(),COLUMN(NOTA[TANGGAL]))),-1)))</f>
        <v/>
      </c>
      <c r="AG254" s="65" t="str">
        <f ca="1">IF(NOTA[[#This Row],[NAMA BARANG]]="","",INDEX(NOTA[SUPPLIER],MATCH(,INDIRECT(ADDRESS(ROW(NOTA[ID]),COLUMN(NOTA[ID]))&amp;":"&amp;ADDRESS(ROW(),COLUMN(NOTA[ID]))),-1)))</f>
        <v/>
      </c>
      <c r="AH254" s="65" t="str">
        <f ca="1">IF(NOTA[[#This Row],[ID_H]]="","",IF(NOTA[[#This Row],[FAKTUR]]="",INDIRECT(ADDRESS(ROW()-1,COLUMN())),NOTA[[#This Row],[FAKTUR]]))</f>
        <v/>
      </c>
      <c r="AI254" s="38" t="str">
        <f ca="1">IF(NOTA[[#This Row],[ID]]="","",COUNTIF(NOTA[ID_H],NOTA[[#This Row],[ID_H]]))</f>
        <v/>
      </c>
      <c r="AJ254" s="38" t="str">
        <f ca="1">IF(NOTA[[#This Row],[TGL.NOTA]]="",IF(NOTA[[#This Row],[SUPPLIER_H]]="","",AJ253),MONTH(NOTA[[#This Row],[TGL.NOTA]]))</f>
        <v/>
      </c>
      <c r="AK254" s="38" t="str">
        <f>LOWER(SUBSTITUTE(SUBSTITUTE(SUBSTITUTE(SUBSTITUTE(SUBSTITUTE(SUBSTITUTE(SUBSTITUTE(SUBSTITUTE(SUBSTITUTE(NOTA[NAMA BARANG]," ",),".",""),"-",""),"(",""),")",""),",",""),"/",""),"""",""),"+",""))</f>
        <v/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4" s="181" t="str">
        <f>IF(NOTA[[#This Row],[CONCAT1]]="","",MATCH(NOTA[[#This Row],[CONCAT1]],[2]!db[NB NOTA_C],0)+1)</f>
        <v/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65" t="str">
        <f ca="1">IF(NOTA[[#This Row],[ID_H]]="","",IF(NOTA[[#This Row],[FAKTUR]]="",INDIRECT(ADDRESS(ROW()-1,COLUMN())),NOTA[[#This Row],[FAKTUR]]))</f>
        <v/>
      </c>
      <c r="AI255" s="38" t="str">
        <f ca="1">IF(NOTA[[#This Row],[ID]]="","",COUNTIF(NOTA[ID_H],NOTA[[#This Row],[ID_H]]))</f>
        <v/>
      </c>
      <c r="AJ255" s="38" t="str">
        <f ca="1">IF(NOTA[[#This Row],[TGL.NOTA]]="",IF(NOTA[[#This Row],[SUPPLIER_H]]="","",AJ254),MONTH(NOTA[[#This Row],[TGL.NOTA]]))</f>
        <v/>
      </c>
      <c r="AK255" s="38" t="str">
        <f>LOWER(SUBSTITUTE(SUBSTITUTE(SUBSTITUTE(SUBSTITUTE(SUBSTITUTE(SUBSTITUTE(SUBSTITUTE(SUBSTITUTE(SUBSTITUTE(NOTA[NAMA BARANG]," ",),".",""),"-",""),"(",""),")",""),",",""),"/",""),"""",""),"+",""))</f>
        <v/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5" s="181" t="str">
        <f>IF(NOTA[[#This Row],[CONCAT1]]="","",MATCH(NOTA[[#This Row],[CONCAT1]],[2]!db[NB NOTA_C],0)+1)</f>
        <v/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 t="str">
        <f ca="1">IF(NOTA[[#This Row],[NAMA BARANG]]="","",INDEX(NOTA[ID],MATCH(,INDIRECT(ADDRESS(ROW(NOTA[ID]),COLUMN(NOTA[ID]))&amp;":"&amp;ADDRESS(ROW(),COLUMN(NOTA[ID]))),-1)))</f>
        <v/>
      </c>
      <c r="E256" s="23"/>
      <c r="F256" s="26"/>
      <c r="G256" s="26"/>
      <c r="H256" s="31"/>
      <c r="I256" s="26"/>
      <c r="J256" s="51"/>
      <c r="K256" s="26"/>
      <c r="L256" s="26"/>
      <c r="M256" s="39"/>
      <c r="N256" s="26"/>
      <c r="O256" s="26"/>
      <c r="P256" s="49"/>
      <c r="Q256" s="52"/>
      <c r="R256" s="39"/>
      <c r="S256" s="53"/>
      <c r="T256" s="53"/>
      <c r="U256" s="54"/>
      <c r="V256" s="37"/>
      <c r="W256" s="54" t="str">
        <f>IF(NOTA[[#This Row],[HARGA/ CTN]]="",NOTA[[#This Row],[JUMLAH_H]],NOTA[[#This Row],[HARGA/ CTN]]*IF(NOTA[[#This Row],[C]]="",0,NOTA[[#This Row],[C]]))</f>
        <v/>
      </c>
      <c r="X256" s="54" t="str">
        <f>IF(NOTA[[#This Row],[JUMLAH]]="","",NOTA[[#This Row],[JUMLAH]]*NOTA[[#This Row],[DISC 1]])</f>
        <v/>
      </c>
      <c r="Y256" s="54" t="str">
        <f>IF(NOTA[[#This Row],[JUMLAH]]="","",(NOTA[[#This Row],[JUMLAH]]-NOTA[[#This Row],[DISC 1-]])*NOTA[[#This Row],[DISC 2]])</f>
        <v/>
      </c>
      <c r="Z256" s="54" t="str">
        <f>IF(NOTA[[#This Row],[JUMLAH]]="","",NOTA[[#This Row],[DISC 1-]]+NOTA[[#This Row],[DISC 2-]])</f>
        <v/>
      </c>
      <c r="AA256" s="54" t="str">
        <f>IF(NOTA[[#This Row],[JUMLAH]]="","",NOTA[[#This Row],[JUMLAH]]-NOTA[[#This Row],[DISC]])</f>
        <v/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6" s="54" t="str">
        <f>IF(OR(NOTA[[#This Row],[QTY]]="",NOTA[[#This Row],[HARGA SATUAN]]="",),"",NOTA[[#This Row],[QTY]]*NOTA[[#This Row],[HARGA SATUAN]])</f>
        <v/>
      </c>
      <c r="AF256" s="51" t="str">
        <f ca="1">IF(NOTA[ID_H]="","",INDEX(NOTA[TANGGAL],MATCH(,INDIRECT(ADDRESS(ROW(NOTA[TANGGAL]),COLUMN(NOTA[TANGGAL]))&amp;":"&amp;ADDRESS(ROW(),COLUMN(NOTA[TANGGAL]))),-1)))</f>
        <v/>
      </c>
      <c r="AG256" s="65" t="str">
        <f ca="1">IF(NOTA[[#This Row],[NAMA BARANG]]="","",INDEX(NOTA[SUPPLIER],MATCH(,INDIRECT(ADDRESS(ROW(NOTA[ID]),COLUMN(NOTA[ID]))&amp;":"&amp;ADDRESS(ROW(),COLUMN(NOTA[ID]))),-1)))</f>
        <v/>
      </c>
      <c r="AH256" s="65" t="str">
        <f ca="1">IF(NOTA[[#This Row],[ID_H]]="","",IF(NOTA[[#This Row],[FAKTUR]]="",INDIRECT(ADDRESS(ROW()-1,COLUMN())),NOTA[[#This Row],[FAKTUR]]))</f>
        <v/>
      </c>
      <c r="AI256" s="38" t="str">
        <f ca="1">IF(NOTA[[#This Row],[ID]]="","",COUNTIF(NOTA[ID_H],NOTA[[#This Row],[ID_H]]))</f>
        <v/>
      </c>
      <c r="AJ256" s="38" t="str">
        <f ca="1">IF(NOTA[[#This Row],[TGL.NOTA]]="",IF(NOTA[[#This Row],[SUPPLIER_H]]="","",AJ255),MONTH(NOTA[[#This Row],[TGL.NOTA]]))</f>
        <v/>
      </c>
      <c r="AK256" s="38" t="str">
        <f>LOWER(SUBSTITUTE(SUBSTITUTE(SUBSTITUTE(SUBSTITUTE(SUBSTITUTE(SUBSTITUTE(SUBSTITUTE(SUBSTITUTE(SUBSTITUTE(NOTA[NAMA BARANG]," ",),".",""),"-",""),"(",""),")",""),",",""),"/",""),"""",""),"+",""))</f>
        <v/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6" s="181" t="str">
        <f>IF(NOTA[[#This Row],[CONCAT1]]="","",MATCH(NOTA[[#This Row],[CONCAT1]],[2]!db[NB NOTA_C],0)+1)</f>
        <v/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 t="str">
        <f ca="1">IF(NOTA[[#This Row],[NAMA BARANG]]="","",INDEX(NOTA[ID],MATCH(,INDIRECT(ADDRESS(ROW(NOTA[ID]),COLUMN(NOTA[ID]))&amp;":"&amp;ADDRESS(ROW(),COLUMN(NOTA[ID]))),-1)))</f>
        <v/>
      </c>
      <c r="E257" s="23"/>
      <c r="F257" s="26"/>
      <c r="G257" s="26"/>
      <c r="H257" s="31"/>
      <c r="I257" s="26"/>
      <c r="J257" s="51"/>
      <c r="K257" s="26"/>
      <c r="L257" s="26"/>
      <c r="M257" s="39"/>
      <c r="N257" s="26"/>
      <c r="O257" s="26"/>
      <c r="P257" s="49"/>
      <c r="Q257" s="52"/>
      <c r="R257" s="39"/>
      <c r="S257" s="53"/>
      <c r="T257" s="53"/>
      <c r="U257" s="54"/>
      <c r="V257" s="37"/>
      <c r="W257" s="54" t="str">
        <f>IF(NOTA[[#This Row],[HARGA/ CTN]]="",NOTA[[#This Row],[JUMLAH_H]],NOTA[[#This Row],[HARGA/ CTN]]*IF(NOTA[[#This Row],[C]]="",0,NOTA[[#This Row],[C]]))</f>
        <v/>
      </c>
      <c r="X257" s="54" t="str">
        <f>IF(NOTA[[#This Row],[JUMLAH]]="","",NOTA[[#This Row],[JUMLAH]]*NOTA[[#This Row],[DISC 1]])</f>
        <v/>
      </c>
      <c r="Y257" s="54" t="str">
        <f>IF(NOTA[[#This Row],[JUMLAH]]="","",(NOTA[[#This Row],[JUMLAH]]-NOTA[[#This Row],[DISC 1-]])*NOTA[[#This Row],[DISC 2]])</f>
        <v/>
      </c>
      <c r="Z257" s="54" t="str">
        <f>IF(NOTA[[#This Row],[JUMLAH]]="","",NOTA[[#This Row],[DISC 1-]]+NOTA[[#This Row],[DISC 2-]])</f>
        <v/>
      </c>
      <c r="AA257" s="54" t="str">
        <f>IF(NOTA[[#This Row],[JUMLAH]]="","",NOTA[[#This Row],[JUMLAH]]-NOTA[[#This Row],[DISC]])</f>
        <v/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7" s="54" t="str">
        <f>IF(OR(NOTA[[#This Row],[QTY]]="",NOTA[[#This Row],[HARGA SATUAN]]="",),"",NOTA[[#This Row],[QTY]]*NOTA[[#This Row],[HARGA SATUAN]])</f>
        <v/>
      </c>
      <c r="AF257" s="51" t="str">
        <f ca="1">IF(NOTA[ID_H]="","",INDEX(NOTA[TANGGAL],MATCH(,INDIRECT(ADDRESS(ROW(NOTA[TANGGAL]),COLUMN(NOTA[TANGGAL]))&amp;":"&amp;ADDRESS(ROW(),COLUMN(NOTA[TANGGAL]))),-1)))</f>
        <v/>
      </c>
      <c r="AG257" s="65" t="str">
        <f ca="1">IF(NOTA[[#This Row],[NAMA BARANG]]="","",INDEX(NOTA[SUPPLIER],MATCH(,INDIRECT(ADDRESS(ROW(NOTA[ID]),COLUMN(NOTA[ID]))&amp;":"&amp;ADDRESS(ROW(),COLUMN(NOTA[ID]))),-1)))</f>
        <v/>
      </c>
      <c r="AH257" s="65" t="str">
        <f ca="1">IF(NOTA[[#This Row],[ID_H]]="","",IF(NOTA[[#This Row],[FAKTUR]]="",INDIRECT(ADDRESS(ROW()-1,COLUMN())),NOTA[[#This Row],[FAKTUR]]))</f>
        <v/>
      </c>
      <c r="AI257" s="38" t="str">
        <f ca="1">IF(NOTA[[#This Row],[ID]]="","",COUNTIF(NOTA[ID_H],NOTA[[#This Row],[ID_H]]))</f>
        <v/>
      </c>
      <c r="AJ257" s="38" t="str">
        <f ca="1">IF(NOTA[[#This Row],[TGL.NOTA]]="",IF(NOTA[[#This Row],[SUPPLIER_H]]="","",AJ256),MONTH(NOTA[[#This Row],[TGL.NOTA]]))</f>
        <v/>
      </c>
      <c r="AK257" s="38" t="str">
        <f>LOWER(SUBSTITUTE(SUBSTITUTE(SUBSTITUTE(SUBSTITUTE(SUBSTITUTE(SUBSTITUTE(SUBSTITUTE(SUBSTITUTE(SUBSTITUTE(NOTA[NAMA BARANG]," ",),".",""),"-",""),"(",""),")",""),",",""),"/",""),"""",""),"+",""))</f>
        <v/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7" s="181" t="str">
        <f>IF(NOTA[[#This Row],[CONCAT1]]="","",MATCH(NOTA[[#This Row],[CONCAT1]],[2]!db[NB NOTA_C],0)+1)</f>
        <v/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81" t="str">
        <f>IF(NOTA[[#This Row],[CONCAT1]]="","",MATCH(NOTA[[#This Row],[CONCAT1]],[2]!db[NB NOTA_C],0)+1)</f>
        <v/>
      </c>
    </row>
    <row r="259" spans="1:39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9" s="181" t="str">
        <f>IF(NOTA[[#This Row],[CONCAT1]]="","",MATCH(NOTA[[#This Row],[CONCAT1]],[2]!db[NB NOTA_C],0)+1)</f>
        <v/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 t="str">
        <f ca="1">IF(NOTA[[#This Row],[NAMA BARANG]]="","",INDEX(NOTA[ID],MATCH(,INDIRECT(ADDRESS(ROW(NOTA[ID]),COLUMN(NOTA[ID]))&amp;":"&amp;ADDRESS(ROW(),COLUMN(NOTA[ID]))),-1)))</f>
        <v/>
      </c>
      <c r="E260" s="23"/>
      <c r="F260" s="26"/>
      <c r="G260" s="26"/>
      <c r="H260" s="31"/>
      <c r="I260" s="26"/>
      <c r="J260" s="51"/>
      <c r="K260" s="26"/>
      <c r="L260" s="26"/>
      <c r="M260" s="39"/>
      <c r="N260" s="26"/>
      <c r="O260" s="26"/>
      <c r="P260" s="49"/>
      <c r="Q260" s="52"/>
      <c r="R260" s="39"/>
      <c r="S260" s="53"/>
      <c r="T260" s="53"/>
      <c r="U260" s="54"/>
      <c r="V260" s="37"/>
      <c r="W260" s="54" t="str">
        <f>IF(NOTA[[#This Row],[HARGA/ CTN]]="",NOTA[[#This Row],[JUMLAH_H]],NOTA[[#This Row],[HARGA/ CTN]]*IF(NOTA[[#This Row],[C]]="",0,NOTA[[#This Row],[C]]))</f>
        <v/>
      </c>
      <c r="X260" s="54" t="str">
        <f>IF(NOTA[[#This Row],[JUMLAH]]="","",NOTA[[#This Row],[JUMLAH]]*NOTA[[#This Row],[DISC 1]])</f>
        <v/>
      </c>
      <c r="Y260" s="54" t="str">
        <f>IF(NOTA[[#This Row],[JUMLAH]]="","",(NOTA[[#This Row],[JUMLAH]]-NOTA[[#This Row],[DISC 1-]])*NOTA[[#This Row],[DISC 2]])</f>
        <v/>
      </c>
      <c r="Z260" s="54" t="str">
        <f>IF(NOTA[[#This Row],[JUMLAH]]="","",NOTA[[#This Row],[DISC 1-]]+NOTA[[#This Row],[DISC 2-]])</f>
        <v/>
      </c>
      <c r="AA260" s="54" t="str">
        <f>IF(NOTA[[#This Row],[JUMLAH]]="","",NOTA[[#This Row],[JUMLAH]]-NOTA[[#This Row],[DISC]])</f>
        <v/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0" s="54" t="str">
        <f>IF(OR(NOTA[[#This Row],[QTY]]="",NOTA[[#This Row],[HARGA SATUAN]]="",),"",NOTA[[#This Row],[QTY]]*NOTA[[#This Row],[HARGA SATUAN]])</f>
        <v/>
      </c>
      <c r="AF260" s="51" t="str">
        <f ca="1">IF(NOTA[ID_H]="","",INDEX(NOTA[TANGGAL],MATCH(,INDIRECT(ADDRESS(ROW(NOTA[TANGGAL]),COLUMN(NOTA[TANGGAL]))&amp;":"&amp;ADDRESS(ROW(),COLUMN(NOTA[TANGGAL]))),-1)))</f>
        <v/>
      </c>
      <c r="AG260" s="65" t="str">
        <f ca="1">IF(NOTA[[#This Row],[NAMA BARANG]]="","",INDEX(NOTA[SUPPLIER],MATCH(,INDIRECT(ADDRESS(ROW(NOTA[ID]),COLUMN(NOTA[ID]))&amp;":"&amp;ADDRESS(ROW(),COLUMN(NOTA[ID]))),-1)))</f>
        <v/>
      </c>
      <c r="AH260" s="65" t="str">
        <f ca="1">IF(NOTA[[#This Row],[ID_H]]="","",IF(NOTA[[#This Row],[FAKTUR]]="",INDIRECT(ADDRESS(ROW()-1,COLUMN())),NOTA[[#This Row],[FAKTUR]]))</f>
        <v/>
      </c>
      <c r="AI260" s="38" t="str">
        <f ca="1">IF(NOTA[[#This Row],[ID]]="","",COUNTIF(NOTA[ID_H],NOTA[[#This Row],[ID_H]]))</f>
        <v/>
      </c>
      <c r="AJ260" s="38" t="str">
        <f ca="1">IF(NOTA[[#This Row],[TGL.NOTA]]="",IF(NOTA[[#This Row],[SUPPLIER_H]]="","",AJ259),MONTH(NOTA[[#This Row],[TGL.NOTA]]))</f>
        <v/>
      </c>
      <c r="AK260" s="38" t="str">
        <f>LOWER(SUBSTITUTE(SUBSTITUTE(SUBSTITUTE(SUBSTITUTE(SUBSTITUTE(SUBSTITUTE(SUBSTITUTE(SUBSTITUTE(SUBSTITUTE(NOTA[NAMA BARANG]," ",),".",""),"-",""),"(",""),")",""),",",""),"/",""),"""",""),"+",""))</f>
        <v/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0" s="181" t="str">
        <f>IF(NOTA[[#This Row],[CONCAT1]]="","",MATCH(NOTA[[#This Row],[CONCAT1]],[2]!db[NB NOTA_C],0)+1)</f>
        <v/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 t="str">
        <f ca="1">IF(NOTA[[#This Row],[NAMA BARANG]]="","",INDEX(NOTA[ID],MATCH(,INDIRECT(ADDRESS(ROW(NOTA[ID]),COLUMN(NOTA[ID]))&amp;":"&amp;ADDRESS(ROW(),COLUMN(NOTA[ID]))),-1)))</f>
        <v/>
      </c>
      <c r="E261" s="23"/>
      <c r="F261" s="26"/>
      <c r="G261" s="26"/>
      <c r="H261" s="31"/>
      <c r="I261" s="26"/>
      <c r="J261" s="51"/>
      <c r="K261" s="26"/>
      <c r="L261" s="26"/>
      <c r="M261" s="39"/>
      <c r="N261" s="26"/>
      <c r="O261" s="26"/>
      <c r="P261" s="49"/>
      <c r="Q261" s="52"/>
      <c r="R261" s="39"/>
      <c r="S261" s="53"/>
      <c r="T261" s="53"/>
      <c r="U261" s="54"/>
      <c r="V261" s="37"/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54" t="str">
        <f>IF(OR(NOTA[[#This Row],[QTY]]="",NOTA[[#This Row],[HARGA SATUAN]]="",),"",NOTA[[#This Row],[QTY]]*NOTA[[#This Row],[HARGA SATUAN]])</f>
        <v/>
      </c>
      <c r="AF261" s="51" t="str">
        <f ca="1">IF(NOTA[ID_H]="","",INDEX(NOTA[TANGGAL],MATCH(,INDIRECT(ADDRESS(ROW(NOTA[TANGGAL]),COLUMN(NOTA[TANGGAL]))&amp;":"&amp;ADDRESS(ROW(),COLUMN(NOTA[TANGGAL]))),-1)))</f>
        <v/>
      </c>
      <c r="AG261" s="65" t="str">
        <f ca="1">IF(NOTA[[#This Row],[NAMA BARANG]]="","",INDEX(NOTA[SUPPLIER],MATCH(,INDIRECT(ADDRESS(ROW(NOTA[ID]),COLUMN(NOTA[ID]))&amp;":"&amp;ADDRESS(ROW(),COLUMN(NOTA[ID]))),-1)))</f>
        <v/>
      </c>
      <c r="AH261" s="65" t="str">
        <f ca="1">IF(NOTA[[#This Row],[ID_H]]="","",IF(NOTA[[#This Row],[FAKTUR]]="",INDIRECT(ADDRESS(ROW()-1,COLUMN())),NOTA[[#This Row],[FAKTUR]]))</f>
        <v/>
      </c>
      <c r="AI261" s="38" t="str">
        <f ca="1">IF(NOTA[[#This Row],[ID]]="","",COUNTIF(NOTA[ID_H],NOTA[[#This Row],[ID_H]]))</f>
        <v/>
      </c>
      <c r="AJ261" s="38" t="str">
        <f ca="1">IF(NOTA[[#This Row],[TGL.NOTA]]="",IF(NOTA[[#This Row],[SUPPLIER_H]]="","",AJ260),MONTH(NOTA[[#This Row],[TGL.NOTA]]))</f>
        <v/>
      </c>
      <c r="AK261" s="38" t="str">
        <f>LOWER(SUBSTITUTE(SUBSTITUTE(SUBSTITUTE(SUBSTITUTE(SUBSTITUTE(SUBSTITUTE(SUBSTITUTE(SUBSTITUTE(SUBSTITUTE(NOTA[NAMA BARANG]," ",),".",""),"-",""),"(",""),")",""),",",""),"/",""),"""",""),"+",""))</f>
        <v/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1" s="181" t="str">
        <f>IF(NOTA[[#This Row],[CONCAT1]]="","",MATCH(NOTA[[#This Row],[CONCAT1]],[2]!db[NB NOTA_C],0)+1)</f>
        <v/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2" s="181" t="str">
        <f>IF(NOTA[[#This Row],[CONCAT1]]="","",MATCH(NOTA[[#This Row],[CONCAT1]],[2]!db[NB NOTA_C],0)+1)</f>
        <v/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26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3" s="181" t="str">
        <f>IF(NOTA[[#This Row],[CONCAT1]]="","",MATCH(NOTA[[#This Row],[CONCAT1]],[2]!db[NB NOTA_C],0)+1)</f>
        <v/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/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4" s="181" t="str">
        <f>IF(NOTA[[#This Row],[CONCAT1]]="","",MATCH(NOTA[[#This Row],[CONCAT1]],[2]!db[NB NOTA_C],0)+1)</f>
        <v/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CTN]]*IF(NOTA[[#This Row],[C]]="",0,NOTA[[#This Row],[C]]))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65" t="str">
        <f ca="1">IF(NOTA[[#This Row],[ID_H]]="","",IF(NOTA[[#This Row],[FAKTUR]]="",INDIRECT(ADDRESS(ROW()-1,COLUMN())),NOTA[[#This Row],[FAKTUR]]))</f>
        <v/>
      </c>
      <c r="AI265" s="38" t="str">
        <f ca="1">IF(NOTA[[#This Row],[ID]]="","",COUNTIF(NOTA[ID_H],NOTA[[#This Row],[ID_H]]))</f>
        <v/>
      </c>
      <c r="AJ265" s="38" t="str">
        <f ca="1">IF(NOTA[[#This Row],[TGL.NOTA]]="",IF(NOTA[[#This Row],[SUPPLIER_H]]="","",AJ264),MONTH(NOTA[[#This Row],[TGL.NOTA]]))</f>
        <v/>
      </c>
      <c r="AK265" s="38" t="str">
        <f>LOWER(SUBSTITUTE(SUBSTITUTE(SUBSTITUTE(SUBSTITUTE(SUBSTITUTE(SUBSTITUTE(SUBSTITUTE(SUBSTITUTE(SUBSTITUTE(NOTA[NAMA BARANG]," ",),".",""),"-",""),"(",""),")",""),",",""),"/",""),"""",""),"+",""))</f>
        <v/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5" s="181" t="str">
        <f>IF(NOTA[[#This Row],[CONCAT1]]="","",MATCH(NOTA[[#This Row],[CONCAT1]],[2]!db[NB NOTA_C],0)+1)</f>
        <v/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6" s="181" t="str">
        <f>IF(NOTA[[#This Row],[CONCAT1]]="","",MATCH(NOTA[[#This Row],[CONCAT1]],[2]!db[NB NOTA_C],0)+1)</f>
        <v/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CTN]]*IF(NOTA[[#This Row],[C]]="",0,NOTA[[#This Row],[C]]))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65" t="str">
        <f ca="1">IF(NOTA[[#This Row],[ID_H]]="","",IF(NOTA[[#This Row],[FAKTUR]]="",INDIRECT(ADDRESS(ROW()-1,COLUMN())),NOTA[[#This Row],[FAKTUR]]))</f>
        <v/>
      </c>
      <c r="AI267" s="38" t="str">
        <f ca="1">IF(NOTA[[#This Row],[ID]]="","",COUNTIF(NOTA[ID_H],NOTA[[#This Row],[ID_H]]))</f>
        <v/>
      </c>
      <c r="AJ267" s="38" t="str">
        <f ca="1">IF(NOTA[[#This Row],[TGL.NOTA]]="",IF(NOTA[[#This Row],[SUPPLIER_H]]="","",AJ266),MONTH(NOTA[[#This Row],[TGL.NOTA]]))</f>
        <v/>
      </c>
      <c r="AK267" s="38" t="str">
        <f>LOWER(SUBSTITUTE(SUBSTITUTE(SUBSTITUTE(SUBSTITUTE(SUBSTITUTE(SUBSTITUTE(SUBSTITUTE(SUBSTITUTE(SUBSTITUTE(NOTA[NAMA BARANG]," ",),".",""),"-",""),"(",""),")",""),",",""),"/",""),"""",""),"+",""))</f>
        <v/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7" s="181" t="str">
        <f>IF(NOTA[[#This Row],[CONCAT1]]="","",MATCH(NOTA[[#This Row],[CONCAT1]],[2]!db[NB NOTA_C],0)+1)</f>
        <v/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 t="str">
        <f ca="1">IF(NOTA[[#This Row],[NAMA BARANG]]="","",INDEX(NOTA[ID],MATCH(,INDIRECT(ADDRESS(ROW(NOTA[ID]),COLUMN(NOTA[ID]))&amp;":"&amp;ADDRESS(ROW(),COLUMN(NOTA[ID]))),-1)))</f>
        <v/>
      </c>
      <c r="E268" s="23"/>
      <c r="F268" s="26"/>
      <c r="G268" s="26"/>
      <c r="H268" s="31"/>
      <c r="I268" s="26"/>
      <c r="J268" s="51"/>
      <c r="K268" s="26"/>
      <c r="L268" s="26"/>
      <c r="M268" s="39"/>
      <c r="N268" s="26"/>
      <c r="O268" s="26"/>
      <c r="P268" s="49"/>
      <c r="Q268" s="52"/>
      <c r="R268" s="39"/>
      <c r="S268" s="53"/>
      <c r="T268" s="53"/>
      <c r="U268" s="54"/>
      <c r="V268" s="37"/>
      <c r="W268" s="54" t="str">
        <f>IF(NOTA[[#This Row],[HARGA/ CTN]]="",NOTA[[#This Row],[JUMLAH_H]],NOTA[[#This Row],[HARGA/ CTN]]*IF(NOTA[[#This Row],[C]]="",0,NOTA[[#This Row],[C]]))</f>
        <v/>
      </c>
      <c r="X268" s="54" t="str">
        <f>IF(NOTA[[#This Row],[JUMLAH]]="","",NOTA[[#This Row],[JUMLAH]]*NOTA[[#This Row],[DISC 1]])</f>
        <v/>
      </c>
      <c r="Y268" s="54" t="str">
        <f>IF(NOTA[[#This Row],[JUMLAH]]="","",(NOTA[[#This Row],[JUMLAH]]-NOTA[[#This Row],[DISC 1-]])*NOTA[[#This Row],[DISC 2]])</f>
        <v/>
      </c>
      <c r="Z268" s="54" t="str">
        <f>IF(NOTA[[#This Row],[JUMLAH]]="","",NOTA[[#This Row],[DISC 1-]]+NOTA[[#This Row],[DISC 2-]])</f>
        <v/>
      </c>
      <c r="AA268" s="54" t="str">
        <f>IF(NOTA[[#This Row],[JUMLAH]]="","",NOTA[[#This Row],[JUMLAH]]-NOTA[[#This Row],[DISC]])</f>
        <v/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54" t="str">
        <f>IF(OR(NOTA[[#This Row],[QTY]]="",NOTA[[#This Row],[HARGA SATUAN]]="",),"",NOTA[[#This Row],[QTY]]*NOTA[[#This Row],[HARGA SATUAN]])</f>
        <v/>
      </c>
      <c r="AF268" s="51" t="str">
        <f ca="1">IF(NOTA[ID_H]="","",INDEX(NOTA[TANGGAL],MATCH(,INDIRECT(ADDRESS(ROW(NOTA[TANGGAL]),COLUMN(NOTA[TANGGAL]))&amp;":"&amp;ADDRESS(ROW(),COLUMN(NOTA[TANGGAL]))),-1)))</f>
        <v/>
      </c>
      <c r="AG268" s="65" t="str">
        <f ca="1">IF(NOTA[[#This Row],[NAMA BARANG]]="","",INDEX(NOTA[SUPPLIER],MATCH(,INDIRECT(ADDRESS(ROW(NOTA[ID]),COLUMN(NOTA[ID]))&amp;":"&amp;ADDRESS(ROW(),COLUMN(NOTA[ID]))),-1)))</f>
        <v/>
      </c>
      <c r="AH268" s="65" t="str">
        <f ca="1">IF(NOTA[[#This Row],[ID_H]]="","",IF(NOTA[[#This Row],[FAKTUR]]="",INDIRECT(ADDRESS(ROW()-1,COLUMN())),NOTA[[#This Row],[FAKTUR]]))</f>
        <v/>
      </c>
      <c r="AI268" s="38" t="str">
        <f ca="1">IF(NOTA[[#This Row],[ID]]="","",COUNTIF(NOTA[ID_H],NOTA[[#This Row],[ID_H]]))</f>
        <v/>
      </c>
      <c r="AJ268" s="38" t="str">
        <f ca="1">IF(NOTA[[#This Row],[TGL.NOTA]]="",IF(NOTA[[#This Row],[SUPPLIER_H]]="","",AJ267),MONTH(NOTA[[#This Row],[TGL.NOTA]]))</f>
        <v/>
      </c>
      <c r="AK268" s="38" t="str">
        <f>LOWER(SUBSTITUTE(SUBSTITUTE(SUBSTITUTE(SUBSTITUTE(SUBSTITUTE(SUBSTITUTE(SUBSTITUTE(SUBSTITUTE(SUBSTITUTE(NOTA[NAMA BARANG]," ",),".",""),"-",""),"(",""),")",""),",",""),"/",""),"""",""),"+",""))</f>
        <v/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8" s="181" t="str">
        <f>IF(NOTA[[#This Row],[CONCAT1]]="","",MATCH(NOTA[[#This Row],[CONCAT1]],[2]!db[NB NOTA_C],0)+1)</f>
        <v/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81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 t="str">
        <f ca="1">IF(NOTA[[#This Row],[NAMA BARANG]]="","",INDEX(NOTA[ID],MATCH(,INDIRECT(ADDRESS(ROW(NOTA[ID]),COLUMN(NOTA[ID]))&amp;":"&amp;ADDRESS(ROW(),COLUMN(NOTA[ID]))),-1)))</f>
        <v/>
      </c>
      <c r="E270" s="23"/>
      <c r="F270" s="26"/>
      <c r="G270" s="26"/>
      <c r="H270" s="31"/>
      <c r="I270" s="26"/>
      <c r="J270" s="51"/>
      <c r="K270" s="26"/>
      <c r="L270" s="26"/>
      <c r="M270" s="39"/>
      <c r="N270" s="26"/>
      <c r="O270" s="26"/>
      <c r="P270" s="49"/>
      <c r="Q270" s="52"/>
      <c r="R270" s="39"/>
      <c r="S270" s="53"/>
      <c r="T270" s="53"/>
      <c r="U270" s="54"/>
      <c r="V270" s="37"/>
      <c r="W270" s="54" t="str">
        <f>IF(NOTA[[#This Row],[HARGA/ CTN]]="",NOTA[[#This Row],[JUMLAH_H]],NOTA[[#This Row],[HARGA/ CTN]]*IF(NOTA[[#This Row],[C]]="",0,NOTA[[#This Row],[C]]))</f>
        <v/>
      </c>
      <c r="X270" s="54" t="str">
        <f>IF(NOTA[[#This Row],[JUMLAH]]="","",NOTA[[#This Row],[JUMLAH]]*NOTA[[#This Row],[DISC 1]])</f>
        <v/>
      </c>
      <c r="Y270" s="54" t="str">
        <f>IF(NOTA[[#This Row],[JUMLAH]]="","",(NOTA[[#This Row],[JUMLAH]]-NOTA[[#This Row],[DISC 1-]])*NOTA[[#This Row],[DISC 2]])</f>
        <v/>
      </c>
      <c r="Z270" s="54" t="str">
        <f>IF(NOTA[[#This Row],[JUMLAH]]="","",NOTA[[#This Row],[DISC 1-]]+NOTA[[#This Row],[DISC 2-]])</f>
        <v/>
      </c>
      <c r="AA270" s="54" t="str">
        <f>IF(NOTA[[#This Row],[JUMLAH]]="","",NOTA[[#This Row],[JUMLAH]]-NOTA[[#This Row],[DISC]])</f>
        <v/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0" s="54" t="str">
        <f>IF(OR(NOTA[[#This Row],[QTY]]="",NOTA[[#This Row],[HARGA SATUAN]]="",),"",NOTA[[#This Row],[QTY]]*NOTA[[#This Row],[HARGA SATUAN]])</f>
        <v/>
      </c>
      <c r="AF270" s="51" t="str">
        <f ca="1">IF(NOTA[ID_H]="","",INDEX(NOTA[TANGGAL],MATCH(,INDIRECT(ADDRESS(ROW(NOTA[TANGGAL]),COLUMN(NOTA[TANGGAL]))&amp;":"&amp;ADDRESS(ROW(),COLUMN(NOTA[TANGGAL]))),-1)))</f>
        <v/>
      </c>
      <c r="AG270" s="65" t="str">
        <f ca="1">IF(NOTA[[#This Row],[NAMA BARANG]]="","",INDEX(NOTA[SUPPLIER],MATCH(,INDIRECT(ADDRESS(ROW(NOTA[ID]),COLUMN(NOTA[ID]))&amp;":"&amp;ADDRESS(ROW(),COLUMN(NOTA[ID]))),-1)))</f>
        <v/>
      </c>
      <c r="AH270" s="65" t="str">
        <f ca="1">IF(NOTA[[#This Row],[ID_H]]="","",IF(NOTA[[#This Row],[FAKTUR]]="",INDIRECT(ADDRESS(ROW()-1,COLUMN())),NOTA[[#This Row],[FAKTUR]]))</f>
        <v/>
      </c>
      <c r="AI270" s="38" t="str">
        <f ca="1">IF(NOTA[[#This Row],[ID]]="","",COUNTIF(NOTA[ID_H],NOTA[[#This Row],[ID_H]]))</f>
        <v/>
      </c>
      <c r="AJ270" s="38" t="str">
        <f ca="1">IF(NOTA[[#This Row],[TGL.NOTA]]="",IF(NOTA[[#This Row],[SUPPLIER_H]]="","",AJ269),MONTH(NOTA[[#This Row],[TGL.NOTA]]))</f>
        <v/>
      </c>
      <c r="AK270" s="38" t="str">
        <f>LOWER(SUBSTITUTE(SUBSTITUTE(SUBSTITUTE(SUBSTITUTE(SUBSTITUTE(SUBSTITUTE(SUBSTITUTE(SUBSTITUTE(SUBSTITUTE(NOTA[NAMA BARANG]," ",),".",""),"-",""),"(",""),")",""),",",""),"/",""),"""",""),"+",""))</f>
        <v/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0" s="181" t="str">
        <f>IF(NOTA[[#This Row],[CONCAT1]]="","",MATCH(NOTA[[#This Row],[CONCAT1]],[2]!db[NB NOTA_C],0)+1)</f>
        <v/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1" s="181" t="str">
        <f>IF(NOTA[[#This Row],[CONCAT1]]="","",MATCH(NOTA[[#This Row],[CONCAT1]],[2]!db[NB NOTA_C],0)+1)</f>
        <v/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23"/>
      <c r="F272" s="26"/>
      <c r="G272" s="26"/>
      <c r="H272" s="31"/>
      <c r="I272" s="26"/>
      <c r="J272" s="51"/>
      <c r="K272" s="26"/>
      <c r="L272" s="26"/>
      <c r="M272" s="39"/>
      <c r="N272" s="26"/>
      <c r="O272" s="26"/>
      <c r="P272" s="49"/>
      <c r="Q272" s="52"/>
      <c r="R272" s="39"/>
      <c r="S272" s="53"/>
      <c r="T272" s="53"/>
      <c r="U272" s="54"/>
      <c r="V272" s="37"/>
      <c r="W272" s="54" t="str">
        <f>IF(NOTA[[#This Row],[HARGA/ CTN]]="",NOTA[[#This Row],[JUMLAH_H]],NOTA[[#This Row],[HARGA/ CTN]]*IF(NOTA[[#This Row],[C]]="",0,NOTA[[#This Row],[C]]))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65" t="str">
        <f ca="1">IF(NOTA[[#This Row],[ID_H]]="","",IF(NOTA[[#This Row],[FAKTUR]]="",INDIRECT(ADDRESS(ROW()-1,COLUMN())),NOTA[[#This Row],[FAKTUR]]))</f>
        <v/>
      </c>
      <c r="AI272" s="38" t="str">
        <f ca="1">IF(NOTA[[#This Row],[ID]]="","",COUNTIF(NOTA[ID_H],NOTA[[#This Row],[ID_H]]))</f>
        <v/>
      </c>
      <c r="AJ272" s="38" t="str">
        <f ca="1">IF(NOTA[[#This Row],[TGL.NOTA]]="",IF(NOTA[[#This Row],[SUPPLIER_H]]="","",AJ271),MONTH(NOTA[[#This Row],[TGL.NOTA]]))</f>
        <v/>
      </c>
      <c r="AK272" s="38" t="str">
        <f>LOWER(SUBSTITUTE(SUBSTITUTE(SUBSTITUTE(SUBSTITUTE(SUBSTITUTE(SUBSTITUTE(SUBSTITUTE(SUBSTITUTE(SUBSTITUTE(NOTA[NAMA BARANG]," ",),".",""),"-",""),"(",""),")",""),",",""),"/",""),"""",""),"+",""))</f>
        <v/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2" s="181" t="str">
        <f>IF(NOTA[[#This Row],[CONCAT1]]="","",MATCH(NOTA[[#This Row],[CONCAT1]],[2]!db[NB NOTA_C],0)+1)</f>
        <v/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 t="str">
        <f ca="1">IF(NOTA[[#This Row],[NAMA BARANG]]="","",INDEX(NOTA[ID],MATCH(,INDIRECT(ADDRESS(ROW(NOTA[ID]),COLUMN(NOTA[ID]))&amp;":"&amp;ADDRESS(ROW(),COLUMN(NOTA[ID]))),-1)))</f>
        <v/>
      </c>
      <c r="E273" s="23"/>
      <c r="F273" s="26"/>
      <c r="G273" s="26"/>
      <c r="H273" s="31"/>
      <c r="I273" s="26"/>
      <c r="J273" s="51"/>
      <c r="K273" s="26"/>
      <c r="L273" s="26"/>
      <c r="M273" s="39"/>
      <c r="N273" s="26"/>
      <c r="O273" s="26"/>
      <c r="P273" s="49"/>
      <c r="Q273" s="52"/>
      <c r="R273" s="39"/>
      <c r="S273" s="53"/>
      <c r="T273" s="53"/>
      <c r="U273" s="54"/>
      <c r="V273" s="37"/>
      <c r="W273" s="54" t="str">
        <f>IF(NOTA[[#This Row],[HARGA/ CTN]]="",NOTA[[#This Row],[JUMLAH_H]],NOTA[[#This Row],[HARGA/ CTN]]*IF(NOTA[[#This Row],[C]]="",0,NOTA[[#This Row],[C]]))</f>
        <v/>
      </c>
      <c r="X273" s="54" t="str">
        <f>IF(NOTA[[#This Row],[JUMLAH]]="","",NOTA[[#This Row],[JUMLAH]]*NOTA[[#This Row],[DISC 1]])</f>
        <v/>
      </c>
      <c r="Y273" s="54" t="str">
        <f>IF(NOTA[[#This Row],[JUMLAH]]="","",(NOTA[[#This Row],[JUMLAH]]-NOTA[[#This Row],[DISC 1-]])*NOTA[[#This Row],[DISC 2]])</f>
        <v/>
      </c>
      <c r="Z273" s="54" t="str">
        <f>IF(NOTA[[#This Row],[JUMLAH]]="","",NOTA[[#This Row],[DISC 1-]]+NOTA[[#This Row],[DISC 2-]])</f>
        <v/>
      </c>
      <c r="AA273" s="54" t="str">
        <f>IF(NOTA[[#This Row],[JUMLAH]]="","",NOTA[[#This Row],[JUMLAH]]-NOTA[[#This Row],[DISC]])</f>
        <v/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3" s="54" t="str">
        <f>IF(OR(NOTA[[#This Row],[QTY]]="",NOTA[[#This Row],[HARGA SATUAN]]="",),"",NOTA[[#This Row],[QTY]]*NOTA[[#This Row],[HARGA SATUAN]])</f>
        <v/>
      </c>
      <c r="AF273" s="51" t="str">
        <f ca="1">IF(NOTA[ID_H]="","",INDEX(NOTA[TANGGAL],MATCH(,INDIRECT(ADDRESS(ROW(NOTA[TANGGAL]),COLUMN(NOTA[TANGGAL]))&amp;":"&amp;ADDRESS(ROW(),COLUMN(NOTA[TANGGAL]))),-1)))</f>
        <v/>
      </c>
      <c r="AG273" s="65" t="str">
        <f ca="1">IF(NOTA[[#This Row],[NAMA BARANG]]="","",INDEX(NOTA[SUPPLIER],MATCH(,INDIRECT(ADDRESS(ROW(NOTA[ID]),COLUMN(NOTA[ID]))&amp;":"&amp;ADDRESS(ROW(),COLUMN(NOTA[ID]))),-1)))</f>
        <v/>
      </c>
      <c r="AH273" s="65" t="str">
        <f ca="1">IF(NOTA[[#This Row],[ID_H]]="","",IF(NOTA[[#This Row],[FAKTUR]]="",INDIRECT(ADDRESS(ROW()-1,COLUMN())),NOTA[[#This Row],[FAKTUR]]))</f>
        <v/>
      </c>
      <c r="AI273" s="38" t="str">
        <f ca="1">IF(NOTA[[#This Row],[ID]]="","",COUNTIF(NOTA[ID_H],NOTA[[#This Row],[ID_H]]))</f>
        <v/>
      </c>
      <c r="AJ273" s="38" t="str">
        <f ca="1">IF(NOTA[[#This Row],[TGL.NOTA]]="",IF(NOTA[[#This Row],[SUPPLIER_H]]="","",AJ272),MONTH(NOTA[[#This Row],[TGL.NOTA]]))</f>
        <v/>
      </c>
      <c r="AK273" s="38" t="str">
        <f>LOWER(SUBSTITUTE(SUBSTITUTE(SUBSTITUTE(SUBSTITUTE(SUBSTITUTE(SUBSTITUTE(SUBSTITUTE(SUBSTITUTE(SUBSTITUTE(NOTA[NAMA BARANG]," ",),".",""),"-",""),"(",""),")",""),",",""),"/",""),"""",""),"+",""))</f>
        <v/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3" s="181" t="str">
        <f>IF(NOTA[[#This Row],[CONCAT1]]="","",MATCH(NOTA[[#This Row],[CONCAT1]],[2]!db[NB NOTA_C],0)+1)</f>
        <v/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23"/>
      <c r="F274" s="26"/>
      <c r="G274" s="26"/>
      <c r="H274" s="31"/>
      <c r="I274" s="26"/>
      <c r="J274" s="51"/>
      <c r="K274" s="26"/>
      <c r="L274" s="26"/>
      <c r="M274" s="39"/>
      <c r="N274" s="26"/>
      <c r="O274" s="26"/>
      <c r="P274" s="49"/>
      <c r="Q274" s="52"/>
      <c r="R274" s="39"/>
      <c r="S274" s="53"/>
      <c r="T274" s="53"/>
      <c r="U274" s="54"/>
      <c r="V274" s="37"/>
      <c r="W274" s="54" t="str">
        <f>IF(NOTA[[#This Row],[HARGA/ CTN]]="",NOTA[[#This Row],[JUMLAH_H]],NOTA[[#This Row],[HARGA/ CTN]]*IF(NOTA[[#This Row],[C]]="",0,NOTA[[#This Row],[C]]))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65" t="str">
        <f ca="1">IF(NOTA[[#This Row],[ID_H]]="","",IF(NOTA[[#This Row],[FAKTUR]]="",INDIRECT(ADDRESS(ROW()-1,COLUMN())),NOTA[[#This Row],[FAKTUR]]))</f>
        <v/>
      </c>
      <c r="AI274" s="38" t="str">
        <f ca="1">IF(NOTA[[#This Row],[ID]]="","",COUNTIF(NOTA[ID_H],NOTA[[#This Row],[ID_H]]))</f>
        <v/>
      </c>
      <c r="AJ274" s="38" t="str">
        <f ca="1">IF(NOTA[[#This Row],[TGL.NOTA]]="",IF(NOTA[[#This Row],[SUPPLIER_H]]="","",AJ273),MONTH(NOTA[[#This Row],[TGL.NOTA]]))</f>
        <v/>
      </c>
      <c r="AK274" s="38" t="str">
        <f>LOWER(SUBSTITUTE(SUBSTITUTE(SUBSTITUTE(SUBSTITUTE(SUBSTITUTE(SUBSTITUTE(SUBSTITUTE(SUBSTITUTE(SUBSTITUTE(NOTA[NAMA BARANG]," ",),".",""),"-",""),"(",""),")",""),",",""),"/",""),"""",""),"+",""))</f>
        <v/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4" s="181" t="str">
        <f>IF(NOTA[[#This Row],[CONCAT1]]="","",MATCH(NOTA[[#This Row],[CONCAT1]],[2]!db[NB NOTA_C],0)+1)</f>
        <v/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 t="str">
        <f ca="1">IF(NOTA[[#This Row],[NAMA BARANG]]="","",INDEX(NOTA[ID],MATCH(,INDIRECT(ADDRESS(ROW(NOTA[ID]),COLUMN(NOTA[ID]))&amp;":"&amp;ADDRESS(ROW(),COLUMN(NOTA[ID]))),-1)))</f>
        <v/>
      </c>
      <c r="E275" s="23"/>
      <c r="F275" s="26"/>
      <c r="G275" s="26"/>
      <c r="H275" s="31"/>
      <c r="I275" s="26"/>
      <c r="J275" s="51"/>
      <c r="K275" s="26"/>
      <c r="L275" s="26"/>
      <c r="M275" s="39"/>
      <c r="N275" s="26"/>
      <c r="O275" s="26"/>
      <c r="P275" s="49"/>
      <c r="Q275" s="52"/>
      <c r="R275" s="39"/>
      <c r="S275" s="53"/>
      <c r="T275" s="53"/>
      <c r="U275" s="54"/>
      <c r="V275" s="37"/>
      <c r="W275" s="54" t="str">
        <f>IF(NOTA[[#This Row],[HARGA/ CTN]]="",NOTA[[#This Row],[JUMLAH_H]],NOTA[[#This Row],[HARGA/ CTN]]*IF(NOTA[[#This Row],[C]]="",0,NOTA[[#This Row],[C]]))</f>
        <v/>
      </c>
      <c r="X275" s="54" t="str">
        <f>IF(NOTA[[#This Row],[JUMLAH]]="","",NOTA[[#This Row],[JUMLAH]]*NOTA[[#This Row],[DISC 1]])</f>
        <v/>
      </c>
      <c r="Y275" s="54" t="str">
        <f>IF(NOTA[[#This Row],[JUMLAH]]="","",(NOTA[[#This Row],[JUMLAH]]-NOTA[[#This Row],[DISC 1-]])*NOTA[[#This Row],[DISC 2]])</f>
        <v/>
      </c>
      <c r="Z275" s="54" t="str">
        <f>IF(NOTA[[#This Row],[JUMLAH]]="","",NOTA[[#This Row],[DISC 1-]]+NOTA[[#This Row],[DISC 2-]])</f>
        <v/>
      </c>
      <c r="AA275" s="54" t="str">
        <f>IF(NOTA[[#This Row],[JUMLAH]]="","",NOTA[[#This Row],[JUMLAH]]-NOTA[[#This Row],[DISC]])</f>
        <v/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54" t="str">
        <f>IF(OR(NOTA[[#This Row],[QTY]]="",NOTA[[#This Row],[HARGA SATUAN]]="",),"",NOTA[[#This Row],[QTY]]*NOTA[[#This Row],[HARGA SATUAN]])</f>
        <v/>
      </c>
      <c r="AF275" s="51" t="str">
        <f ca="1">IF(NOTA[ID_H]="","",INDEX(NOTA[TANGGAL],MATCH(,INDIRECT(ADDRESS(ROW(NOTA[TANGGAL]),COLUMN(NOTA[TANGGAL]))&amp;":"&amp;ADDRESS(ROW(),COLUMN(NOTA[TANGGAL]))),-1)))</f>
        <v/>
      </c>
      <c r="AG275" s="65" t="str">
        <f ca="1">IF(NOTA[[#This Row],[NAMA BARANG]]="","",INDEX(NOTA[SUPPLIER],MATCH(,INDIRECT(ADDRESS(ROW(NOTA[ID]),COLUMN(NOTA[ID]))&amp;":"&amp;ADDRESS(ROW(),COLUMN(NOTA[ID]))),-1)))</f>
        <v/>
      </c>
      <c r="AH275" s="65" t="str">
        <f ca="1">IF(NOTA[[#This Row],[ID_H]]="","",IF(NOTA[[#This Row],[FAKTUR]]="",INDIRECT(ADDRESS(ROW()-1,COLUMN())),NOTA[[#This Row],[FAKTUR]]))</f>
        <v/>
      </c>
      <c r="AI275" s="38" t="str">
        <f ca="1">IF(NOTA[[#This Row],[ID]]="","",COUNTIF(NOTA[ID_H],NOTA[[#This Row],[ID_H]]))</f>
        <v/>
      </c>
      <c r="AJ275" s="38" t="str">
        <f ca="1">IF(NOTA[[#This Row],[TGL.NOTA]]="",IF(NOTA[[#This Row],[SUPPLIER_H]]="","",AJ274),MONTH(NOTA[[#This Row],[TGL.NOTA]]))</f>
        <v/>
      </c>
      <c r="AK275" s="38" t="str">
        <f>LOWER(SUBSTITUTE(SUBSTITUTE(SUBSTITUTE(SUBSTITUTE(SUBSTITUTE(SUBSTITUTE(SUBSTITUTE(SUBSTITUTE(SUBSTITUTE(NOTA[NAMA BARANG]," ",),".",""),"-",""),"(",""),")",""),",",""),"/",""),"""",""),"+",""))</f>
        <v/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5" s="181" t="str">
        <f>IF(NOTA[[#This Row],[CONCAT1]]="","",MATCH(NOTA[[#This Row],[CONCAT1]],[2]!db[NB NOTA_C],0)+1)</f>
        <v/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23"/>
      <c r="F276" s="26"/>
      <c r="G276" s="26"/>
      <c r="H276" s="31"/>
      <c r="I276" s="26"/>
      <c r="J276" s="51"/>
      <c r="K276" s="26"/>
      <c r="L276" s="26"/>
      <c r="M276" s="39"/>
      <c r="N276" s="26"/>
      <c r="O276" s="26"/>
      <c r="P276" s="49"/>
      <c r="Q276" s="52"/>
      <c r="R276" s="39"/>
      <c r="S276" s="53"/>
      <c r="T276" s="53"/>
      <c r="U276" s="54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6" s="181" t="str">
        <f>IF(NOTA[[#This Row],[CONCAT1]]="","",MATCH(NOTA[[#This Row],[CONCAT1]],[2]!db[NB NOTA_C],0)+1)</f>
        <v/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 t="str">
        <f ca="1">IF(NOTA[[#This Row],[NAMA BARANG]]="","",INDEX(NOTA[ID],MATCH(,INDIRECT(ADDRESS(ROW(NOTA[ID]),COLUMN(NOTA[ID]))&amp;":"&amp;ADDRESS(ROW(),COLUMN(NOTA[ID]))),-1)))</f>
        <v/>
      </c>
      <c r="E277" s="23"/>
      <c r="F277" s="26"/>
      <c r="G277" s="26"/>
      <c r="H277" s="31"/>
      <c r="I277" s="26"/>
      <c r="J277" s="51"/>
      <c r="K277" s="26"/>
      <c r="L277" s="26"/>
      <c r="M277" s="39"/>
      <c r="N277" s="26"/>
      <c r="O277" s="26"/>
      <c r="P277" s="49"/>
      <c r="Q277" s="52"/>
      <c r="R277" s="39"/>
      <c r="S277" s="53"/>
      <c r="T277" s="53"/>
      <c r="U277" s="54"/>
      <c r="V277" s="37"/>
      <c r="W277" s="54" t="str">
        <f>IF(NOTA[[#This Row],[HARGA/ CTN]]="",NOTA[[#This Row],[JUMLAH_H]],NOTA[[#This Row],[HARGA/ CTN]]*IF(NOTA[[#This Row],[C]]="",0,NOTA[[#This Row],[C]]))</f>
        <v/>
      </c>
      <c r="X277" s="54" t="str">
        <f>IF(NOTA[[#This Row],[JUMLAH]]="","",NOTA[[#This Row],[JUMLAH]]*NOTA[[#This Row],[DISC 1]])</f>
        <v/>
      </c>
      <c r="Y277" s="54" t="str">
        <f>IF(NOTA[[#This Row],[JUMLAH]]="","",(NOTA[[#This Row],[JUMLAH]]-NOTA[[#This Row],[DISC 1-]])*NOTA[[#This Row],[DISC 2]])</f>
        <v/>
      </c>
      <c r="Z277" s="54" t="str">
        <f>IF(NOTA[[#This Row],[JUMLAH]]="","",NOTA[[#This Row],[DISC 1-]]+NOTA[[#This Row],[DISC 2-]])</f>
        <v/>
      </c>
      <c r="AA277" s="54" t="str">
        <f>IF(NOTA[[#This Row],[JUMLAH]]="","",NOTA[[#This Row],[JUMLAH]]-NOTA[[#This Row],[DISC]])</f>
        <v/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54" t="str">
        <f>IF(OR(NOTA[[#This Row],[QTY]]="",NOTA[[#This Row],[HARGA SATUAN]]="",),"",NOTA[[#This Row],[QTY]]*NOTA[[#This Row],[HARGA SATUAN]])</f>
        <v/>
      </c>
      <c r="AF277" s="51" t="str">
        <f ca="1">IF(NOTA[ID_H]="","",INDEX(NOTA[TANGGAL],MATCH(,INDIRECT(ADDRESS(ROW(NOTA[TANGGAL]),COLUMN(NOTA[TANGGAL]))&amp;":"&amp;ADDRESS(ROW(),COLUMN(NOTA[TANGGAL]))),-1)))</f>
        <v/>
      </c>
      <c r="AG277" s="65" t="str">
        <f ca="1">IF(NOTA[[#This Row],[NAMA BARANG]]="","",INDEX(NOTA[SUPPLIER],MATCH(,INDIRECT(ADDRESS(ROW(NOTA[ID]),COLUMN(NOTA[ID]))&amp;":"&amp;ADDRESS(ROW(),COLUMN(NOTA[ID]))),-1)))</f>
        <v/>
      </c>
      <c r="AH277" s="65" t="str">
        <f ca="1">IF(NOTA[[#This Row],[ID_H]]="","",IF(NOTA[[#This Row],[FAKTUR]]="",INDIRECT(ADDRESS(ROW()-1,COLUMN())),NOTA[[#This Row],[FAKTUR]]))</f>
        <v/>
      </c>
      <c r="AI277" s="38" t="str">
        <f ca="1">IF(NOTA[[#This Row],[ID]]="","",COUNTIF(NOTA[ID_H],NOTA[[#This Row],[ID_H]]))</f>
        <v/>
      </c>
      <c r="AJ277" s="38" t="str">
        <f ca="1">IF(NOTA[[#This Row],[TGL.NOTA]]="",IF(NOTA[[#This Row],[SUPPLIER_H]]="","",AJ276),MONTH(NOTA[[#This Row],[TGL.NOTA]]))</f>
        <v/>
      </c>
      <c r="AK277" s="38" t="str">
        <f>LOWER(SUBSTITUTE(SUBSTITUTE(SUBSTITUTE(SUBSTITUTE(SUBSTITUTE(SUBSTITUTE(SUBSTITUTE(SUBSTITUTE(SUBSTITUTE(NOTA[NAMA BARANG]," ",),".",""),"-",""),"(",""),")",""),",",""),"/",""),"""",""),"+",""))</f>
        <v/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7" s="181" t="str">
        <f>IF(NOTA[[#This Row],[CONCAT1]]="","",MATCH(NOTA[[#This Row],[CONCAT1]],[2]!db[NB NOTA_C],0)+1)</f>
        <v/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8" s="181" t="str">
        <f>IF(NOTA[[#This Row],[CONCAT1]]="","",MATCH(NOTA[[#This Row],[CONCAT1]],[2]!db[NB NOTA_C],0)+1)</f>
        <v/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9" s="181" t="str">
        <f>IF(NOTA[[#This Row],[CONCAT1]]="","",MATCH(NOTA[[#This Row],[CONCAT1]],[2]!db[NB NOTA_C],0)+1)</f>
        <v/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CTN]]*IF(NOTA[[#This Row],[C]]="",0,NOTA[[#This Row],[C]]))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65" t="str">
        <f ca="1">IF(NOTA[[#This Row],[ID_H]]="","",IF(NOTA[[#This Row],[FAKTUR]]="",INDIRECT(ADDRESS(ROW()-1,COLUMN())),NOTA[[#This Row],[FAKTUR]]))</f>
        <v/>
      </c>
      <c r="AI280" s="38" t="str">
        <f ca="1">IF(NOTA[[#This Row],[ID]]="","",COUNTIF(NOTA[ID_H],NOTA[[#This Row],[ID_H]]))</f>
        <v/>
      </c>
      <c r="AJ280" s="38" t="str">
        <f ca="1">IF(NOTA[[#This Row],[TGL.NOTA]]="",IF(NOTA[[#This Row],[SUPPLIER_H]]="","",AJ279),MONTH(NOTA[[#This Row],[TGL.NOTA]]))</f>
        <v/>
      </c>
      <c r="AK280" s="38" t="str">
        <f>LOWER(SUBSTITUTE(SUBSTITUTE(SUBSTITUTE(SUBSTITUTE(SUBSTITUTE(SUBSTITUTE(SUBSTITUTE(SUBSTITUTE(SUBSTITUTE(NOTA[NAMA BARANG]," ",),".",""),"-",""),"(",""),")",""),",",""),"/",""),"""",""),"+",""))</f>
        <v/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0" s="181" t="str">
        <f>IF(NOTA[[#This Row],[CONCAT1]]="","",MATCH(NOTA[[#This Row],[CONCAT1]],[2]!db[NB NOTA_C],0)+1)</f>
        <v/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81" t="str">
        <f>IF(NOTA[[#This Row],[CONCAT1]]="","",MATCH(NOTA[[#This Row],[CONCAT1]],[2]!db[NB NOTA_C],0)+1)</f>
        <v/>
      </c>
    </row>
    <row r="282" spans="1:39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26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CTN]]*IF(NOTA[[#This Row],[C]]="",0,NOTA[[#This Row],[C]]))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65" t="str">
        <f ca="1">IF(NOTA[[#This Row],[ID_H]]="","",IF(NOTA[[#This Row],[FAKTUR]]="",INDIRECT(ADDRESS(ROW()-1,COLUMN())),NOTA[[#This Row],[FAKTUR]]))</f>
        <v/>
      </c>
      <c r="AI282" s="38" t="str">
        <f ca="1">IF(NOTA[[#This Row],[ID]]="","",COUNTIF(NOTA[ID_H],NOTA[[#This Row],[ID_H]]))</f>
        <v/>
      </c>
      <c r="AJ282" s="38" t="str">
        <f ca="1">IF(NOTA[[#This Row],[TGL.NOTA]]="",IF(NOTA[[#This Row],[SUPPLIER_H]]="","",AJ281),MONTH(NOTA[[#This Row],[TGL.NOTA]]))</f>
        <v/>
      </c>
      <c r="AK282" s="38" t="str">
        <f>LOWER(SUBSTITUTE(SUBSTITUTE(SUBSTITUTE(SUBSTITUTE(SUBSTITUTE(SUBSTITUTE(SUBSTITUTE(SUBSTITUTE(SUBSTITUTE(NOTA[NAMA BARANG]," ",),".",""),"-",""),"(",""),")",""),",",""),"/",""),"""",""),"+",""))</f>
        <v/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2" s="181" t="str">
        <f>IF(NOTA[[#This Row],[CONCAT1]]="","",MATCH(NOTA[[#This Row],[CONCAT1]],[2]!db[NB NOTA_C],0)+1)</f>
        <v/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3" s="181" t="str">
        <f>IF(NOTA[[#This Row],[CONCAT1]]="","",MATCH(NOTA[[#This Row],[CONCAT1]],[2]!db[NB NOTA_C],0)+1)</f>
        <v/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CTN]]*IF(NOTA[[#This Row],[C]]="",0,NOTA[[#This Row],[C]]))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65" t="str">
        <f ca="1">IF(NOTA[[#This Row],[ID_H]]="","",IF(NOTA[[#This Row],[FAKTUR]]="",INDIRECT(ADDRESS(ROW()-1,COLUMN())),NOTA[[#This Row],[FAKTUR]]))</f>
        <v/>
      </c>
      <c r="AI284" s="38" t="str">
        <f ca="1">IF(NOTA[[#This Row],[ID]]="","",COUNTIF(NOTA[ID_H],NOTA[[#This Row],[ID_H]]))</f>
        <v/>
      </c>
      <c r="AJ284" s="38" t="str">
        <f ca="1">IF(NOTA[[#This Row],[TGL.NOTA]]="",IF(NOTA[[#This Row],[SUPPLIER_H]]="","",AJ283),MONTH(NOTA[[#This Row],[TGL.NOTA]]))</f>
        <v/>
      </c>
      <c r="AK284" s="38" t="str">
        <f>LOWER(SUBSTITUTE(SUBSTITUTE(SUBSTITUTE(SUBSTITUTE(SUBSTITUTE(SUBSTITUTE(SUBSTITUTE(SUBSTITUTE(SUBSTITUTE(NOTA[NAMA BARANG]," ",),".",""),"-",""),"(",""),")",""),",",""),"/",""),"""",""),"+",""))</f>
        <v/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4" s="181" t="str">
        <f>IF(NOTA[[#This Row],[CONCAT1]]="","",MATCH(NOTA[[#This Row],[CONCAT1]],[2]!db[NB NOTA_C],0)+1)</f>
        <v/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81" t="str">
        <f>IF(NOTA[[#This Row],[CONCAT1]]="","",MATCH(NOTA[[#This Row],[CONCAT1]],[2]!db[NB NOTA_C],0)+1)</f>
        <v/>
      </c>
    </row>
    <row r="286" spans="1:39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6" s="181" t="str">
        <f>IF(NOTA[[#This Row],[CONCAT1]]="","",MATCH(NOTA[[#This Row],[CONCAT1]],[2]!db[NB NOTA_C],0)+1)</f>
        <v/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26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CTN]]*IF(NOTA[[#This Row],[C]]="",0,NOTA[[#This Row],[C]]))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65" t="str">
        <f ca="1">IF(NOTA[[#This Row],[ID_H]]="","",IF(NOTA[[#This Row],[FAKTUR]]="",INDIRECT(ADDRESS(ROW()-1,COLUMN())),NOTA[[#This Row],[FAKTUR]]))</f>
        <v/>
      </c>
      <c r="AI287" s="38" t="str">
        <f ca="1">IF(NOTA[[#This Row],[ID]]="","",COUNTIF(NOTA[ID_H],NOTA[[#This Row],[ID_H]]))</f>
        <v/>
      </c>
      <c r="AJ287" s="38" t="str">
        <f ca="1">IF(NOTA[[#This Row],[TGL.NOTA]]="",IF(NOTA[[#This Row],[SUPPLIER_H]]="","",AJ286),MONTH(NOTA[[#This Row],[TGL.NOTA]]))</f>
        <v/>
      </c>
      <c r="AK287" s="38" t="str">
        <f>LOWER(SUBSTITUTE(SUBSTITUTE(SUBSTITUTE(SUBSTITUTE(SUBSTITUTE(SUBSTITUTE(SUBSTITUTE(SUBSTITUTE(SUBSTITUTE(NOTA[NAMA BARANG]," ",),".",""),"-",""),"(",""),")",""),",",""),"/",""),"""",""),"+",""))</f>
        <v/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7" s="181" t="str">
        <f>IF(NOTA[[#This Row],[CONCAT1]]="","",MATCH(NOTA[[#This Row],[CONCAT1]],[2]!db[NB NOTA_C],0)+1)</f>
        <v/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51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CTN]]*IF(NOTA[[#This Row],[C]]="",0,NOTA[[#This Row],[C]]))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65" t="str">
        <f ca="1">IF(NOTA[[#This Row],[ID_H]]="","",IF(NOTA[[#This Row],[FAKTUR]]="",INDIRECT(ADDRESS(ROW()-1,COLUMN())),NOTA[[#This Row],[FAKTUR]]))</f>
        <v/>
      </c>
      <c r="AI288" s="38" t="str">
        <f ca="1">IF(NOTA[[#This Row],[ID]]="","",COUNTIF(NOTA[ID_H],NOTA[[#This Row],[ID_H]]))</f>
        <v/>
      </c>
      <c r="AJ288" s="38" t="str">
        <f ca="1">IF(NOTA[[#This Row],[TGL.NOTA]]="",IF(NOTA[[#This Row],[SUPPLIER_H]]="","",AJ287),MONTH(NOTA[[#This Row],[TGL.NOTA]]))</f>
        <v/>
      </c>
      <c r="AK288" s="38" t="str">
        <f>LOWER(SUBSTITUTE(SUBSTITUTE(SUBSTITUTE(SUBSTITUTE(SUBSTITUTE(SUBSTITUTE(SUBSTITUTE(SUBSTITUTE(SUBSTITUTE(NOTA[NAMA BARANG]," ",),".",""),"-",""),"(",""),")",""),",",""),"/",""),"""",""),"+",""))</f>
        <v/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8" s="181" t="str">
        <f>IF(NOTA[[#This Row],[CONCAT1]]="","",MATCH(NOTA[[#This Row],[CONCAT1]],[2]!db[NB NOTA_C],0)+1)</f>
        <v/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9" s="181" t="str">
        <f>IF(NOTA[[#This Row],[CONCAT1]]="","",MATCH(NOTA[[#This Row],[CONCAT1]],[2]!db[NB NOTA_C],0)+1)</f>
        <v/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26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CTN]]*IF(NOTA[[#This Row],[C]]="",0,NOTA[[#This Row],[C]]))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65" t="str">
        <f ca="1">IF(NOTA[[#This Row],[ID_H]]="","",IF(NOTA[[#This Row],[FAKTUR]]="",INDIRECT(ADDRESS(ROW()-1,COLUMN())),NOTA[[#This Row],[FAKTUR]]))</f>
        <v/>
      </c>
      <c r="AI290" s="38" t="str">
        <f ca="1">IF(NOTA[[#This Row],[ID]]="","",COUNTIF(NOTA[ID_H],NOTA[[#This Row],[ID_H]]))</f>
        <v/>
      </c>
      <c r="AJ290" s="38" t="str">
        <f ca="1">IF(NOTA[[#This Row],[TGL.NOTA]]="",IF(NOTA[[#This Row],[SUPPLIER_H]]="","",AJ289),MONTH(NOTA[[#This Row],[TGL.NOTA]]))</f>
        <v/>
      </c>
      <c r="AK290" s="38" t="str">
        <f>LOWER(SUBSTITUTE(SUBSTITUTE(SUBSTITUTE(SUBSTITUTE(SUBSTITUTE(SUBSTITUTE(SUBSTITUTE(SUBSTITUTE(SUBSTITUTE(NOTA[NAMA BARANG]," ",),".",""),"-",""),"(",""),")",""),",",""),"/",""),"""",""),"+",""))</f>
        <v/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0" s="181" t="str">
        <f>IF(NOTA[[#This Row],[CONCAT1]]="","",MATCH(NOTA[[#This Row],[CONCAT1]],[2]!db[NB NOTA_C],0)+1)</f>
        <v/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26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CTN]]*IF(NOTA[[#This Row],[C]]="",0,NOTA[[#This Row],[C]]))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65" t="str">
        <f ca="1">IF(NOTA[[#This Row],[ID_H]]="","",IF(NOTA[[#This Row],[FAKTUR]]="",INDIRECT(ADDRESS(ROW()-1,COLUMN())),NOTA[[#This Row],[FAKTUR]]))</f>
        <v/>
      </c>
      <c r="AI291" s="38" t="str">
        <f ca="1">IF(NOTA[[#This Row],[ID]]="","",COUNTIF(NOTA[ID_H],NOTA[[#This Row],[ID_H]]))</f>
        <v/>
      </c>
      <c r="AJ291" s="38" t="str">
        <f ca="1">IF(NOTA[[#This Row],[TGL.NOTA]]="",IF(NOTA[[#This Row],[SUPPLIER_H]]="","",AJ290),MONTH(NOTA[[#This Row],[TGL.NOTA]]))</f>
        <v/>
      </c>
      <c r="AK291" s="38" t="str">
        <f>LOWER(SUBSTITUTE(SUBSTITUTE(SUBSTITUTE(SUBSTITUTE(SUBSTITUTE(SUBSTITUTE(SUBSTITUTE(SUBSTITUTE(SUBSTITUTE(NOTA[NAMA BARANG]," ",),".",""),"-",""),"(",""),")",""),",",""),"/",""),"""",""),"+",""))</f>
        <v/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1" s="181" t="str">
        <f>IF(NOTA[[#This Row],[CONCAT1]]="","",MATCH(NOTA[[#This Row],[CONCAT1]],[2]!db[NB NOTA_C],0)+1)</f>
        <v/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2" s="181" t="str">
        <f>IF(NOTA[[#This Row],[CONCAT1]]="","",MATCH(NOTA[[#This Row],[CONCAT1]],[2]!db[NB NOTA_C],0)+1)</f>
        <v/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81" t="str">
        <f>IF(NOTA[[#This Row],[CONCAT1]]="","",MATCH(NOTA[[#This Row],[CONCAT1]],[2]!db[NB NOTA_C],0)+1)</f>
        <v/>
      </c>
    </row>
    <row r="294" spans="1:39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4" s="181" t="str">
        <f>IF(NOTA[[#This Row],[CONCAT1]]="","",MATCH(NOTA[[#This Row],[CONCAT1]],[2]!db[NB NOTA_C],0)+1)</f>
        <v/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CTN]]*IF(NOTA[[#This Row],[C]]="",0,NOTA[[#This Row],[C]]))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65" t="str">
        <f ca="1">IF(NOTA[[#This Row],[ID_H]]="","",IF(NOTA[[#This Row],[FAKTUR]]="",INDIRECT(ADDRESS(ROW()-1,COLUMN())),NOTA[[#This Row],[FAKTUR]]))</f>
        <v/>
      </c>
      <c r="AI295" s="38" t="str">
        <f ca="1">IF(NOTA[[#This Row],[ID]]="","",COUNTIF(NOTA[ID_H],NOTA[[#This Row],[ID_H]]))</f>
        <v/>
      </c>
      <c r="AJ295" s="38" t="str">
        <f ca="1">IF(NOTA[[#This Row],[TGL.NOTA]]="",IF(NOTA[[#This Row],[SUPPLIER_H]]="","",AJ294),MONTH(NOTA[[#This Row],[TGL.NOTA]]))</f>
        <v/>
      </c>
      <c r="AK295" s="38" t="str">
        <f>LOWER(SUBSTITUTE(SUBSTITUTE(SUBSTITUTE(SUBSTITUTE(SUBSTITUTE(SUBSTITUTE(SUBSTITUTE(SUBSTITUTE(SUBSTITUTE(NOTA[NAMA BARANG]," ",),".",""),"-",""),"(",""),")",""),",",""),"/",""),"""",""),"+",""))</f>
        <v/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5" s="181" t="str">
        <f>IF(NOTA[[#This Row],[CONCAT1]]="","",MATCH(NOTA[[#This Row],[CONCAT1]],[2]!db[NB NOTA_C],0)+1)</f>
        <v/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6" s="181" t="str">
        <f>IF(NOTA[[#This Row],[CONCAT1]]="","",MATCH(NOTA[[#This Row],[CONCAT1]],[2]!db[NB NOTA_C],0)+1)</f>
        <v/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80"/>
      <c r="F297" s="26"/>
      <c r="G297" s="26"/>
      <c r="H297" s="31"/>
      <c r="I297" s="26"/>
      <c r="J297" s="81"/>
      <c r="K297" s="82"/>
      <c r="L297" s="26"/>
      <c r="M297" s="83"/>
      <c r="N297" s="82"/>
      <c r="O297" s="26"/>
      <c r="P297" s="84"/>
      <c r="Q297" s="85"/>
      <c r="R297" s="39"/>
      <c r="S297" s="86"/>
      <c r="T297" s="86"/>
      <c r="U297" s="87"/>
      <c r="V297" s="37"/>
      <c r="W297" s="54" t="str">
        <f>IF(NOTA[[#This Row],[HARGA/ CTN]]="",NOTA[[#This Row],[JUMLAH_H]],NOTA[[#This Row],[HARGA/ CTN]]*IF(NOTA[[#This Row],[C]]="",0,NOTA[[#This Row],[C]]))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65" t="str">
        <f ca="1">IF(NOTA[[#This Row],[ID_H]]="","",IF(NOTA[[#This Row],[FAKTUR]]="",INDIRECT(ADDRESS(ROW()-1,COLUMN())),NOTA[[#This Row],[FAKTUR]]))</f>
        <v/>
      </c>
      <c r="AI297" s="38" t="str">
        <f ca="1">IF(NOTA[[#This Row],[ID]]="","",COUNTIF(NOTA[ID_H],NOTA[[#This Row],[ID_H]]))</f>
        <v/>
      </c>
      <c r="AJ297" s="38" t="str">
        <f ca="1">IF(NOTA[[#This Row],[TGL.NOTA]]="",IF(NOTA[[#This Row],[SUPPLIER_H]]="","",AJ296),MONTH(NOTA[[#This Row],[TGL.NOTA]]))</f>
        <v/>
      </c>
      <c r="AK297" s="38" t="str">
        <f>LOWER(SUBSTITUTE(SUBSTITUTE(SUBSTITUTE(SUBSTITUTE(SUBSTITUTE(SUBSTITUTE(SUBSTITUTE(SUBSTITUTE(SUBSTITUTE(NOTA[NAMA BARANG]," ",),".",""),"-",""),"(",""),")",""),",",""),"/",""),"""",""),"+",""))</f>
        <v/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7" s="181" t="str">
        <f>IF(NOTA[[#This Row],[CONCAT1]]="","",MATCH(NOTA[[#This Row],[CONCAT1]],[2]!db[NB NOTA_C],0)+1)</f>
        <v/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80"/>
      <c r="F298" s="82"/>
      <c r="G298" s="82"/>
      <c r="H298" s="88"/>
      <c r="I298" s="82"/>
      <c r="J298" s="81"/>
      <c r="K298" s="82"/>
      <c r="L298" s="26"/>
      <c r="M298" s="83"/>
      <c r="N298" s="82"/>
      <c r="O298" s="26"/>
      <c r="P298" s="84"/>
      <c r="Q298" s="85"/>
      <c r="R298" s="39"/>
      <c r="S298" s="86"/>
      <c r="T298" s="86"/>
      <c r="U298" s="87"/>
      <c r="V298" s="37"/>
      <c r="W298" s="54" t="str">
        <f>IF(NOTA[[#This Row],[HARGA/ CTN]]="",NOTA[[#This Row],[JUMLAH_H]],NOTA[[#This Row],[HARGA/ CTN]]*IF(NOTA[[#This Row],[C]]="",0,NOTA[[#This Row],[C]]))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65" t="str">
        <f ca="1">IF(NOTA[[#This Row],[ID_H]]="","",IF(NOTA[[#This Row],[FAKTUR]]="",INDIRECT(ADDRESS(ROW()-1,COLUMN())),NOTA[[#This Row],[FAKTUR]]))</f>
        <v/>
      </c>
      <c r="AI298" s="38" t="str">
        <f ca="1">IF(NOTA[[#This Row],[ID]]="","",COUNTIF(NOTA[ID_H],NOTA[[#This Row],[ID_H]]))</f>
        <v/>
      </c>
      <c r="AJ298" s="38" t="str">
        <f ca="1">IF(NOTA[[#This Row],[TGL.NOTA]]="",IF(NOTA[[#This Row],[SUPPLIER_H]]="","",AJ297),MONTH(NOTA[[#This Row],[TGL.NOTA]]))</f>
        <v/>
      </c>
      <c r="AK298" s="38" t="str">
        <f>LOWER(SUBSTITUTE(SUBSTITUTE(SUBSTITUTE(SUBSTITUTE(SUBSTITUTE(SUBSTITUTE(SUBSTITUTE(SUBSTITUTE(SUBSTITUTE(NOTA[NAMA BARANG]," ",),".",""),"-",""),"(",""),")",""),",",""),"/",""),"""",""),"+",""))</f>
        <v/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8" s="181" t="str">
        <f>IF(NOTA[[#This Row],[CONCAT1]]="","",MATCH(NOTA[[#This Row],[CONCAT1]],[2]!db[NB NOTA_C],0)+1)</f>
        <v/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80"/>
      <c r="F299" s="26"/>
      <c r="G299" s="26"/>
      <c r="H299" s="31"/>
      <c r="I299" s="26"/>
      <c r="J299" s="81"/>
      <c r="K299" s="26"/>
      <c r="L299" s="26"/>
      <c r="M299" s="83"/>
      <c r="N299" s="82"/>
      <c r="O299" s="26"/>
      <c r="P299" s="84"/>
      <c r="Q299" s="85"/>
      <c r="R299" s="39"/>
      <c r="S299" s="86"/>
      <c r="T299" s="86"/>
      <c r="U299" s="87"/>
      <c r="V299" s="37"/>
      <c r="W299" s="54" t="str">
        <f>IF(NOTA[[#This Row],[HARGA/ CTN]]="",NOTA[[#This Row],[JUMLAH_H]],NOTA[[#This Row],[HARGA/ CTN]]*IF(NOTA[[#This Row],[C]]="",0,NOTA[[#This Row],[C]]))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65" t="str">
        <f ca="1">IF(NOTA[[#This Row],[ID_H]]="","",IF(NOTA[[#This Row],[FAKTUR]]="",INDIRECT(ADDRESS(ROW()-1,COLUMN())),NOTA[[#This Row],[FAKTUR]]))</f>
        <v/>
      </c>
      <c r="AI299" s="38" t="str">
        <f ca="1">IF(NOTA[[#This Row],[ID]]="","",COUNTIF(NOTA[ID_H],NOTA[[#This Row],[ID_H]]))</f>
        <v/>
      </c>
      <c r="AJ299" s="38" t="str">
        <f ca="1">IF(NOTA[[#This Row],[TGL.NOTA]]="",IF(NOTA[[#This Row],[SUPPLIER_H]]="","",AJ298),MONTH(NOTA[[#This Row],[TGL.NOTA]]))</f>
        <v/>
      </c>
      <c r="AK299" s="38" t="str">
        <f>LOWER(SUBSTITUTE(SUBSTITUTE(SUBSTITUTE(SUBSTITUTE(SUBSTITUTE(SUBSTITUTE(SUBSTITUTE(SUBSTITUTE(SUBSTITUTE(NOTA[NAMA BARANG]," ",),".",""),"-",""),"(",""),")",""),",",""),"/",""),"""",""),"+",""))</f>
        <v/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9" s="181" t="str">
        <f>IF(NOTA[[#This Row],[CONCAT1]]="","",MATCH(NOTA[[#This Row],[CONCAT1]],[2]!db[NB NOTA_C],0)+1)</f>
        <v/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0" s="181" t="str">
        <f>IF(NOTA[[#This Row],[CONCAT1]]="","",MATCH(NOTA[[#This Row],[CONCAT1]],[2]!db[NB NOTA_C],0)+1)</f>
        <v/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80"/>
      <c r="F301" s="26"/>
      <c r="G301" s="26"/>
      <c r="H301" s="31"/>
      <c r="I301" s="82"/>
      <c r="J301" s="81"/>
      <c r="K301" s="82"/>
      <c r="L301" s="26"/>
      <c r="M301" s="83"/>
      <c r="N301" s="82"/>
      <c r="O301" s="26"/>
      <c r="P301" s="84"/>
      <c r="Q301" s="85"/>
      <c r="R301" s="39"/>
      <c r="S301" s="86"/>
      <c r="T301" s="86"/>
      <c r="U301" s="87"/>
      <c r="V301" s="37"/>
      <c r="W301" s="54" t="str">
        <f>IF(NOTA[[#This Row],[HARGA/ CTN]]="",NOTA[[#This Row],[JUMLAH_H]],NOTA[[#This Row],[HARGA/ CTN]]*IF(NOTA[[#This Row],[C]]="",0,NOTA[[#This Row],[C]]))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65" t="str">
        <f ca="1">IF(NOTA[[#This Row],[ID_H]]="","",IF(NOTA[[#This Row],[FAKTUR]]="",INDIRECT(ADDRESS(ROW()-1,COLUMN())),NOTA[[#This Row],[FAKTUR]]))</f>
        <v/>
      </c>
      <c r="AI301" s="38" t="str">
        <f ca="1">IF(NOTA[[#This Row],[ID]]="","",COUNTIF(NOTA[ID_H],NOTA[[#This Row],[ID_H]]))</f>
        <v/>
      </c>
      <c r="AJ301" s="38" t="str">
        <f ca="1">IF(NOTA[[#This Row],[TGL.NOTA]]="",IF(NOTA[[#This Row],[SUPPLIER_H]]="","",AJ300),MONTH(NOTA[[#This Row],[TGL.NOTA]]))</f>
        <v/>
      </c>
      <c r="AK301" s="38" t="str">
        <f>LOWER(SUBSTITUTE(SUBSTITUTE(SUBSTITUTE(SUBSTITUTE(SUBSTITUTE(SUBSTITUTE(SUBSTITUTE(SUBSTITUTE(SUBSTITUTE(NOTA[NAMA BARANG]," ",),".",""),"-",""),"(",""),")",""),",",""),"/",""),"""",""),"+",""))</f>
        <v/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1" s="181" t="str">
        <f>IF(NOTA[[#This Row],[CONCAT1]]="","",MATCH(NOTA[[#This Row],[CONCAT1]],[2]!db[NB NOTA_C],0)+1)</f>
        <v/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80"/>
      <c r="F302" s="82"/>
      <c r="G302" s="82"/>
      <c r="H302" s="88"/>
      <c r="I302" s="82"/>
      <c r="J302" s="81"/>
      <c r="K302" s="82"/>
      <c r="L302" s="26"/>
      <c r="M302" s="83"/>
      <c r="N302" s="82"/>
      <c r="O302" s="26"/>
      <c r="P302" s="84"/>
      <c r="Q302" s="85"/>
      <c r="R302" s="39"/>
      <c r="S302" s="86"/>
      <c r="T302" s="86"/>
      <c r="U302" s="87"/>
      <c r="V302" s="37"/>
      <c r="W302" s="54" t="str">
        <f>IF(NOTA[[#This Row],[HARGA/ CTN]]="",NOTA[[#This Row],[JUMLAH_H]],NOTA[[#This Row],[HARGA/ CTN]]*IF(NOTA[[#This Row],[C]]="",0,NOTA[[#This Row],[C]]))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65" t="str">
        <f ca="1">IF(NOTA[[#This Row],[ID_H]]="","",IF(NOTA[[#This Row],[FAKTUR]]="",INDIRECT(ADDRESS(ROW()-1,COLUMN())),NOTA[[#This Row],[FAKTUR]]))</f>
        <v/>
      </c>
      <c r="AI302" s="38" t="str">
        <f ca="1">IF(NOTA[[#This Row],[ID]]="","",COUNTIF(NOTA[ID_H],NOTA[[#This Row],[ID_H]]))</f>
        <v/>
      </c>
      <c r="AJ302" s="38" t="str">
        <f ca="1">IF(NOTA[[#This Row],[TGL.NOTA]]="",IF(NOTA[[#This Row],[SUPPLIER_H]]="","",AJ301),MONTH(NOTA[[#This Row],[TGL.NOTA]]))</f>
        <v/>
      </c>
      <c r="AK302" s="38" t="str">
        <f>LOWER(SUBSTITUTE(SUBSTITUTE(SUBSTITUTE(SUBSTITUTE(SUBSTITUTE(SUBSTITUTE(SUBSTITUTE(SUBSTITUTE(SUBSTITUTE(NOTA[NAMA BARANG]," ",),".",""),"-",""),"(",""),")",""),",",""),"/",""),"""",""),"+",""))</f>
        <v/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2" s="181" t="str">
        <f>IF(NOTA[[#This Row],[CONCAT1]]="","",MATCH(NOTA[[#This Row],[CONCAT1]],[2]!db[NB NOTA_C],0)+1)</f>
        <v/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81" t="str">
        <f>IF(NOTA[[#This Row],[CONCAT1]]="","",MATCH(NOTA[[#This Row],[CONCAT1]],[2]!db[NB NOTA_C],0)+1)</f>
        <v/>
      </c>
    </row>
    <row r="304" spans="1:39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4" s="181" t="str">
        <f>IF(NOTA[[#This Row],[CONCAT1]]="","",MATCH(NOTA[[#This Row],[CONCAT1]],[2]!db[NB NOTA_C],0)+1)</f>
        <v/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CTN]]*IF(NOTA[[#This Row],[C]]="",0,NOTA[[#This Row],[C]]))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65" t="str">
        <f ca="1">IF(NOTA[[#This Row],[ID_H]]="","",IF(NOTA[[#This Row],[FAKTUR]]="",INDIRECT(ADDRESS(ROW()-1,COLUMN())),NOTA[[#This Row],[FAKTUR]]))</f>
        <v/>
      </c>
      <c r="AI305" s="38" t="str">
        <f ca="1">IF(NOTA[[#This Row],[ID]]="","",COUNTIF(NOTA[ID_H],NOTA[[#This Row],[ID_H]]))</f>
        <v/>
      </c>
      <c r="AJ305" s="38" t="str">
        <f ca="1">IF(NOTA[[#This Row],[TGL.NOTA]]="",IF(NOTA[[#This Row],[SUPPLIER_H]]="","",AJ304),MONTH(NOTA[[#This Row],[TGL.NOTA]]))</f>
        <v/>
      </c>
      <c r="AK305" s="38" t="str">
        <f>LOWER(SUBSTITUTE(SUBSTITUTE(SUBSTITUTE(SUBSTITUTE(SUBSTITUTE(SUBSTITUTE(SUBSTITUTE(SUBSTITUTE(SUBSTITUTE(NOTA[NAMA BARANG]," ",),".",""),"-",""),"(",""),")",""),",",""),"/",""),"""",""),"+",""))</f>
        <v/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5" s="181" t="str">
        <f>IF(NOTA[[#This Row],[CONCAT1]]="","",MATCH(NOTA[[#This Row],[CONCAT1]],[2]!db[NB NOTA_C],0)+1)</f>
        <v/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81" t="str">
        <f>IF(NOTA[[#This Row],[CONCAT1]]="","",MATCH(NOTA[[#This Row],[CONCAT1]],[2]!db[NB NOTA_C],0)+1)</f>
        <v/>
      </c>
    </row>
    <row r="307" spans="1:39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CTN]]*IF(NOTA[[#This Row],[C]]="",0,NOTA[[#This Row],[C]]))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65" t="str">
        <f ca="1">IF(NOTA[[#This Row],[ID_H]]="","",IF(NOTA[[#This Row],[FAKTUR]]="",INDIRECT(ADDRESS(ROW()-1,COLUMN())),NOTA[[#This Row],[FAKTUR]]))</f>
        <v/>
      </c>
      <c r="AI307" s="38" t="str">
        <f ca="1">IF(NOTA[[#This Row],[ID]]="","",COUNTIF(NOTA[ID_H],NOTA[[#This Row],[ID_H]]))</f>
        <v/>
      </c>
      <c r="AJ307" s="38" t="str">
        <f ca="1">IF(NOTA[[#This Row],[TGL.NOTA]]="",IF(NOTA[[#This Row],[SUPPLIER_H]]="","",AJ306),MONTH(NOTA[[#This Row],[TGL.NOTA]]))</f>
        <v/>
      </c>
      <c r="AK307" s="38" t="str">
        <f>LOWER(SUBSTITUTE(SUBSTITUTE(SUBSTITUTE(SUBSTITUTE(SUBSTITUTE(SUBSTITUTE(SUBSTITUTE(SUBSTITUTE(SUBSTITUTE(NOTA[NAMA BARANG]," ",),".",""),"-",""),"(",""),")",""),",",""),"/",""),"""",""),"+",""))</f>
        <v/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7" s="181" t="str">
        <f>IF(NOTA[[#This Row],[CONCAT1]]="","",MATCH(NOTA[[#This Row],[CONCAT1]],[2]!db[NB NOTA_C],0)+1)</f>
        <v/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81" t="str">
        <f>IF(NOTA[[#This Row],[CONCAT1]]="","",MATCH(NOTA[[#This Row],[CONCAT1]],[2]!db[NB NOTA_C],0)+1)</f>
        <v/>
      </c>
    </row>
    <row r="309" spans="1:39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CTN]]*IF(NOTA[[#This Row],[C]]="",0,NOTA[[#This Row],[C]]))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65" t="str">
        <f ca="1">IF(NOTA[[#This Row],[ID_H]]="","",IF(NOTA[[#This Row],[FAKTUR]]="",INDIRECT(ADDRESS(ROW()-1,COLUMN())),NOTA[[#This Row],[FAKTUR]]))</f>
        <v/>
      </c>
      <c r="AI309" s="38" t="str">
        <f ca="1">IF(NOTA[[#This Row],[ID]]="","",COUNTIF(NOTA[ID_H],NOTA[[#This Row],[ID_H]]))</f>
        <v/>
      </c>
      <c r="AJ309" s="38" t="str">
        <f ca="1">IF(NOTA[[#This Row],[TGL.NOTA]]="",IF(NOTA[[#This Row],[SUPPLIER_H]]="","",AJ308),MONTH(NOTA[[#This Row],[TGL.NOTA]]))</f>
        <v/>
      </c>
      <c r="AK309" s="38" t="str">
        <f>LOWER(SUBSTITUTE(SUBSTITUTE(SUBSTITUTE(SUBSTITUTE(SUBSTITUTE(SUBSTITUTE(SUBSTITUTE(SUBSTITUTE(SUBSTITUTE(NOTA[NAMA BARANG]," ",),".",""),"-",""),"(",""),")",""),",",""),"/",""),"""",""),"+",""))</f>
        <v/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9" s="181" t="str">
        <f>IF(NOTA[[#This Row],[CONCAT1]]="","",MATCH(NOTA[[#This Row],[CONCAT1]],[2]!db[NB NOTA_C],0)+1)</f>
        <v/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81" t="str">
        <f>IF(NOTA[[#This Row],[CONCAT1]]="","",MATCH(NOTA[[#This Row],[CONCAT1]],[2]!db[NB NOTA_C],0)+1)</f>
        <v/>
      </c>
    </row>
    <row r="311" spans="1:39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CTN]]*IF(NOTA[[#This Row],[C]]="",0,NOTA[[#This Row],[C]]))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65" t="str">
        <f ca="1">IF(NOTA[[#This Row],[ID_H]]="","",IF(NOTA[[#This Row],[FAKTUR]]="",INDIRECT(ADDRESS(ROW()-1,COLUMN())),NOTA[[#This Row],[FAKTUR]]))</f>
        <v/>
      </c>
      <c r="AI311" s="38" t="str">
        <f ca="1">IF(NOTA[[#This Row],[ID]]="","",COUNTIF(NOTA[ID_H],NOTA[[#This Row],[ID_H]]))</f>
        <v/>
      </c>
      <c r="AJ311" s="38" t="str">
        <f ca="1">IF(NOTA[[#This Row],[TGL.NOTA]]="",IF(NOTA[[#This Row],[SUPPLIER_H]]="","",AJ310),MONTH(NOTA[[#This Row],[TGL.NOTA]]))</f>
        <v/>
      </c>
      <c r="AK311" s="38" t="str">
        <f>LOWER(SUBSTITUTE(SUBSTITUTE(SUBSTITUTE(SUBSTITUTE(SUBSTITUTE(SUBSTITUTE(SUBSTITUTE(SUBSTITUTE(SUBSTITUTE(NOTA[NAMA BARANG]," ",),".",""),"-",""),"(",""),")",""),",",""),"/",""),"""",""),"+",""))</f>
        <v/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1" s="181" t="str">
        <f>IF(NOTA[[#This Row],[CONCAT1]]="","",MATCH(NOTA[[#This Row],[CONCAT1]],[2]!db[NB NOTA_C],0)+1)</f>
        <v/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81" t="str">
        <f>IF(NOTA[[#This Row],[CONCAT1]]="","",MATCH(NOTA[[#This Row],[CONCAT1]],[2]!db[NB NOTA_C],0)+1)</f>
        <v/>
      </c>
    </row>
    <row r="313" spans="1:39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26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CTN]]*IF(NOTA[[#This Row],[C]]="",0,NOTA[[#This Row],[C]]))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65" t="str">
        <f ca="1">IF(NOTA[[#This Row],[ID_H]]="","",IF(NOTA[[#This Row],[FAKTUR]]="",INDIRECT(ADDRESS(ROW()-1,COLUMN())),NOTA[[#This Row],[FAKTUR]]))</f>
        <v/>
      </c>
      <c r="AI313" s="38" t="str">
        <f ca="1">IF(NOTA[[#This Row],[ID]]="","",COUNTIF(NOTA[ID_H],NOTA[[#This Row],[ID_H]]))</f>
        <v/>
      </c>
      <c r="AJ313" s="38" t="str">
        <f ca="1">IF(NOTA[[#This Row],[TGL.NOTA]]="",IF(NOTA[[#This Row],[SUPPLIER_H]]="","",AJ312),MONTH(NOTA[[#This Row],[TGL.NOTA]]))</f>
        <v/>
      </c>
      <c r="AK313" s="38" t="str">
        <f>LOWER(SUBSTITUTE(SUBSTITUTE(SUBSTITUTE(SUBSTITUTE(SUBSTITUTE(SUBSTITUTE(SUBSTITUTE(SUBSTITUTE(SUBSTITUTE(NOTA[NAMA BARANG]," ",),".",""),"-",""),"(",""),")",""),",",""),"/",""),"""",""),"+",""))</f>
        <v/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3" s="181" t="str">
        <f>IF(NOTA[[#This Row],[CONCAT1]]="","",MATCH(NOTA[[#This Row],[CONCAT1]],[2]!db[NB NOTA_C],0)+1)</f>
        <v/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81" t="str">
        <f>IF(NOTA[[#This Row],[CONCAT1]]="","",MATCH(NOTA[[#This Row],[CONCAT1]],[2]!db[NB NOTA_C],0)+1)</f>
        <v/>
      </c>
    </row>
    <row r="315" spans="1:39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52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65" t="str">
        <f ca="1">IF(NOTA[[#This Row],[ID_H]]="","",IF(NOTA[[#This Row],[FAKTUR]]="",INDIRECT(ADDRESS(ROW()-1,COLUMN())),NOTA[[#This Row],[FAKTUR]]))</f>
        <v/>
      </c>
      <c r="AI315" s="38" t="str">
        <f ca="1">IF(NOTA[[#This Row],[ID]]="","",COUNTIF(NOTA[ID_H],NOTA[[#This Row],[ID_H]]))</f>
        <v/>
      </c>
      <c r="AJ315" s="38" t="str">
        <f ca="1">IF(NOTA[[#This Row],[TGL.NOTA]]="",IF(NOTA[[#This Row],[SUPPLIER_H]]="","",AJ314),MONTH(NOTA[[#This Row],[TGL.NOTA]]))</f>
        <v/>
      </c>
      <c r="AK315" s="38" t="str">
        <f>LOWER(SUBSTITUTE(SUBSTITUTE(SUBSTITUTE(SUBSTITUTE(SUBSTITUTE(SUBSTITUTE(SUBSTITUTE(SUBSTITUTE(SUBSTITUTE(NOTA[NAMA BARANG]," ",),".",""),"-",""),"(",""),")",""),",",""),"/",""),"""",""),"+",""))</f>
        <v/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5" s="181" t="str">
        <f>IF(NOTA[[#This Row],[CONCAT1]]="","",MATCH(NOTA[[#This Row],[CONCAT1]],[2]!db[NB NOTA_C],0)+1)</f>
        <v/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6" s="181" t="str">
        <f>IF(NOTA[[#This Row],[CONCAT1]]="","",MATCH(NOTA[[#This Row],[CONCAT1]],[2]!db[NB NOTA_C],0)+1)</f>
        <v/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81" t="str">
        <f>IF(NOTA[[#This Row],[CONCAT1]]="","",MATCH(NOTA[[#This Row],[CONCAT1]],[2]!db[NB NOTA_C],0)+1)</f>
        <v/>
      </c>
    </row>
    <row r="318" spans="1:39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8" s="181" t="str">
        <f>IF(NOTA[[#This Row],[CONCAT1]]="","",MATCH(NOTA[[#This Row],[CONCAT1]],[2]!db[NB NOTA_C],0)+1)</f>
        <v/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81" t="str">
        <f>IF(NOTA[[#This Row],[CONCAT1]]="","",MATCH(NOTA[[#This Row],[CONCAT1]],[2]!db[NB NOTA_C],0)+1)</f>
        <v/>
      </c>
    </row>
    <row r="320" spans="1:39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CTN]]*IF(NOTA[[#This Row],[C]]="",0,NOTA[[#This Row],[C]]))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65" t="str">
        <f ca="1">IF(NOTA[[#This Row],[ID_H]]="","",IF(NOTA[[#This Row],[FAKTUR]]="",INDIRECT(ADDRESS(ROW()-1,COLUMN())),NOTA[[#This Row],[FAKTUR]]))</f>
        <v/>
      </c>
      <c r="AI320" s="38" t="str">
        <f ca="1">IF(NOTA[[#This Row],[ID]]="","",COUNTIF(NOTA[ID_H],NOTA[[#This Row],[ID_H]]))</f>
        <v/>
      </c>
      <c r="AJ320" s="38" t="str">
        <f ca="1">IF(NOTA[[#This Row],[TGL.NOTA]]="",IF(NOTA[[#This Row],[SUPPLIER_H]]="","",AJ319),MONTH(NOTA[[#This Row],[TGL.NOTA]]))</f>
        <v/>
      </c>
      <c r="AK320" s="38" t="str">
        <f>LOWER(SUBSTITUTE(SUBSTITUTE(SUBSTITUTE(SUBSTITUTE(SUBSTITUTE(SUBSTITUTE(SUBSTITUTE(SUBSTITUTE(SUBSTITUTE(NOTA[NAMA BARANG]," ",),".",""),"-",""),"(",""),")",""),",",""),"/",""),"""",""),"+",""))</f>
        <v/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0" s="181" t="str">
        <f>IF(NOTA[[#This Row],[CONCAT1]]="","",MATCH(NOTA[[#This Row],[CONCAT1]],[2]!db[NB NOTA_C],0)+1)</f>
        <v/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38"/>
      <c r="H321" s="26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CTN]]*IF(NOTA[[#This Row],[C]]="",0,NOTA[[#This Row],[C]]))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65" t="str">
        <f ca="1">IF(NOTA[[#This Row],[ID_H]]="","",IF(NOTA[[#This Row],[FAKTUR]]="",INDIRECT(ADDRESS(ROW()-1,COLUMN())),NOTA[[#This Row],[FAKTUR]]))</f>
        <v/>
      </c>
      <c r="AI321" s="38" t="str">
        <f ca="1">IF(NOTA[[#This Row],[ID]]="","",COUNTIF(NOTA[ID_H],NOTA[[#This Row],[ID_H]]))</f>
        <v/>
      </c>
      <c r="AJ321" s="38" t="str">
        <f ca="1">IF(NOTA[[#This Row],[TGL.NOTA]]="",IF(NOTA[[#This Row],[SUPPLIER_H]]="","",AJ320),MONTH(NOTA[[#This Row],[TGL.NOTA]]))</f>
        <v/>
      </c>
      <c r="AK321" s="38" t="str">
        <f>LOWER(SUBSTITUTE(SUBSTITUTE(SUBSTITUTE(SUBSTITUTE(SUBSTITUTE(SUBSTITUTE(SUBSTITUTE(SUBSTITUTE(SUBSTITUTE(NOTA[NAMA BARANG]," ",),".",""),"-",""),"(",""),")",""),",",""),"/",""),"""",""),"+",""))</f>
        <v/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1" s="181" t="str">
        <f>IF(NOTA[[#This Row],[CONCAT1]]="","",MATCH(NOTA[[#This Row],[CONCAT1]],[2]!db[NB NOTA_C],0)+1)</f>
        <v/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CTN]]*IF(NOTA[[#This Row],[C]]="",0,NOTA[[#This Row],[C]]))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65" t="str">
        <f ca="1">IF(NOTA[[#This Row],[ID_H]]="","",IF(NOTA[[#This Row],[FAKTUR]]="",INDIRECT(ADDRESS(ROW()-1,COLUMN())),NOTA[[#This Row],[FAKTUR]]))</f>
        <v/>
      </c>
      <c r="AI322" s="38" t="str">
        <f ca="1">IF(NOTA[[#This Row],[ID]]="","",COUNTIF(NOTA[ID_H],NOTA[[#This Row],[ID_H]]))</f>
        <v/>
      </c>
      <c r="AJ322" s="38" t="str">
        <f ca="1">IF(NOTA[[#This Row],[TGL.NOTA]]="",IF(NOTA[[#This Row],[SUPPLIER_H]]="","",AJ321),MONTH(NOTA[[#This Row],[TGL.NOTA]]))</f>
        <v/>
      </c>
      <c r="AK322" s="38" t="str">
        <f>LOWER(SUBSTITUTE(SUBSTITUTE(SUBSTITUTE(SUBSTITUTE(SUBSTITUTE(SUBSTITUTE(SUBSTITUTE(SUBSTITUTE(SUBSTITUTE(NOTA[NAMA BARANG]," ",),".",""),"-",""),"(",""),")",""),",",""),"/",""),"""",""),"+",""))</f>
        <v/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2" s="181" t="str">
        <f>IF(NOTA[[#This Row],[CONCAT1]]="","",MATCH(NOTA[[#This Row],[CONCAT1]],[2]!db[NB NOTA_C],0)+1)</f>
        <v/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CTN]]*IF(NOTA[[#This Row],[C]]="",0,NOTA[[#This Row],[C]]))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65" t="str">
        <f ca="1">IF(NOTA[[#This Row],[ID_H]]="","",IF(NOTA[[#This Row],[FAKTUR]]="",INDIRECT(ADDRESS(ROW()-1,COLUMN())),NOTA[[#This Row],[FAKTUR]]))</f>
        <v/>
      </c>
      <c r="AI323" s="38" t="str">
        <f ca="1">IF(NOTA[[#This Row],[ID]]="","",COUNTIF(NOTA[ID_H],NOTA[[#This Row],[ID_H]]))</f>
        <v/>
      </c>
      <c r="AJ323" s="38" t="str">
        <f ca="1">IF(NOTA[[#This Row],[TGL.NOTA]]="",IF(NOTA[[#This Row],[SUPPLIER_H]]="","",AJ322),MONTH(NOTA[[#This Row],[TGL.NOTA]]))</f>
        <v/>
      </c>
      <c r="AK323" s="38" t="str">
        <f>LOWER(SUBSTITUTE(SUBSTITUTE(SUBSTITUTE(SUBSTITUTE(SUBSTITUTE(SUBSTITUTE(SUBSTITUTE(SUBSTITUTE(SUBSTITUTE(NOTA[NAMA BARANG]," ",),".",""),"-",""),"(",""),")",""),",",""),"/",""),"""",""),"+",""))</f>
        <v/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3" s="181" t="str">
        <f>IF(NOTA[[#This Row],[CONCAT1]]="","",MATCH(NOTA[[#This Row],[CONCAT1]],[2]!db[NB NOTA_C],0)+1)</f>
        <v/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CTN]]*IF(NOTA[[#This Row],[C]]="",0,NOTA[[#This Row],[C]]))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65" t="str">
        <f ca="1">IF(NOTA[[#This Row],[ID_H]]="","",IF(NOTA[[#This Row],[FAKTUR]]="",INDIRECT(ADDRESS(ROW()-1,COLUMN())),NOTA[[#This Row],[FAKTUR]]))</f>
        <v/>
      </c>
      <c r="AI324" s="38" t="str">
        <f ca="1">IF(NOTA[[#This Row],[ID]]="","",COUNTIF(NOTA[ID_H],NOTA[[#This Row],[ID_H]]))</f>
        <v/>
      </c>
      <c r="AJ324" s="38" t="str">
        <f ca="1">IF(NOTA[[#This Row],[TGL.NOTA]]="",IF(NOTA[[#This Row],[SUPPLIER_H]]="","",AJ323),MONTH(NOTA[[#This Row],[TGL.NOTA]]))</f>
        <v/>
      </c>
      <c r="AK324" s="38" t="str">
        <f>LOWER(SUBSTITUTE(SUBSTITUTE(SUBSTITUTE(SUBSTITUTE(SUBSTITUTE(SUBSTITUTE(SUBSTITUTE(SUBSTITUTE(SUBSTITUTE(NOTA[NAMA BARANG]," ",),".",""),"-",""),"(",""),")",""),",",""),"/",""),"""",""),"+",""))</f>
        <v/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4" s="181" t="str">
        <f>IF(NOTA[[#This Row],[CONCAT1]]="","",MATCH(NOTA[[#This Row],[CONCAT1]],[2]!db[NB NOTA_C],0)+1)</f>
        <v/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38"/>
      <c r="G325" s="38"/>
      <c r="H325" s="79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CTN]]*IF(NOTA[[#This Row],[C]]="",0,NOTA[[#This Row],[C]]))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65" t="str">
        <f ca="1">IF(NOTA[[#This Row],[ID_H]]="","",IF(NOTA[[#This Row],[FAKTUR]]="",INDIRECT(ADDRESS(ROW()-1,COLUMN())),NOTA[[#This Row],[FAKTUR]]))</f>
        <v/>
      </c>
      <c r="AI325" s="38" t="str">
        <f ca="1">IF(NOTA[[#This Row],[ID]]="","",COUNTIF(NOTA[ID_H],NOTA[[#This Row],[ID_H]]))</f>
        <v/>
      </c>
      <c r="AJ325" s="38" t="str">
        <f ca="1">IF(NOTA[[#This Row],[TGL.NOTA]]="",IF(NOTA[[#This Row],[SUPPLIER_H]]="","",AJ324),MONTH(NOTA[[#This Row],[TGL.NOTA]]))</f>
        <v/>
      </c>
      <c r="AK325" s="38" t="str">
        <f>LOWER(SUBSTITUTE(SUBSTITUTE(SUBSTITUTE(SUBSTITUTE(SUBSTITUTE(SUBSTITUTE(SUBSTITUTE(SUBSTITUTE(SUBSTITUTE(NOTA[NAMA BARANG]," ",),".",""),"-",""),"(",""),")",""),",",""),"/",""),"""",""),"+",""))</f>
        <v/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5" s="181" t="str">
        <f>IF(NOTA[[#This Row],[CONCAT1]]="","",MATCH(NOTA[[#This Row],[CONCAT1]],[2]!db[NB NOTA_C],0)+1)</f>
        <v/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6" s="181" t="str">
        <f>IF(NOTA[[#This Row],[CONCAT1]]="","",MATCH(NOTA[[#This Row],[CONCAT1]],[2]!db[NB NOTA_C],0)+1)</f>
        <v/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CTN]]*IF(NOTA[[#This Row],[C]]="",0,NOTA[[#This Row],[C]]))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65" t="str">
        <f ca="1">IF(NOTA[[#This Row],[ID_H]]="","",IF(NOTA[[#This Row],[FAKTUR]]="",INDIRECT(ADDRESS(ROW()-1,COLUMN())),NOTA[[#This Row],[FAKTUR]]))</f>
        <v/>
      </c>
      <c r="AI327" s="38" t="str">
        <f ca="1">IF(NOTA[[#This Row],[ID]]="","",COUNTIF(NOTA[ID_H],NOTA[[#This Row],[ID_H]]))</f>
        <v/>
      </c>
      <c r="AJ327" s="38" t="str">
        <f ca="1">IF(NOTA[[#This Row],[TGL.NOTA]]="",IF(NOTA[[#This Row],[SUPPLIER_H]]="","",AJ326),MONTH(NOTA[[#This Row],[TGL.NOTA]]))</f>
        <v/>
      </c>
      <c r="AK327" s="38" t="str">
        <f>LOWER(SUBSTITUTE(SUBSTITUTE(SUBSTITUTE(SUBSTITUTE(SUBSTITUTE(SUBSTITUTE(SUBSTITUTE(SUBSTITUTE(SUBSTITUTE(NOTA[NAMA BARANG]," ",),".",""),"-",""),"(",""),")",""),",",""),"/",""),"""",""),"+",""))</f>
        <v/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7" s="181" t="str">
        <f>IF(NOTA[[#This Row],[CONCAT1]]="","",MATCH(NOTA[[#This Row],[CONCAT1]],[2]!db[NB NOTA_C],0)+1)</f>
        <v/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31"/>
      <c r="I328" s="26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8" s="181" t="str">
        <f>IF(NOTA[[#This Row],[CONCAT1]]="","",MATCH(NOTA[[#This Row],[CONCAT1]],[2]!db[NB NOTA_C],0)+1)</f>
        <v/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9" s="181" t="str">
        <f>IF(NOTA[[#This Row],[CONCAT1]]="","",MATCH(NOTA[[#This Row],[CONCAT1]],[2]!db[NB NOTA_C],0)+1)</f>
        <v/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CTN]]*IF(NOTA[[#This Row],[C]]="",0,NOTA[[#This Row],[C]]))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65" t="str">
        <f ca="1">IF(NOTA[[#This Row],[ID_H]]="","",IF(NOTA[[#This Row],[FAKTUR]]="",INDIRECT(ADDRESS(ROW()-1,COLUMN())),NOTA[[#This Row],[FAKTUR]]))</f>
        <v/>
      </c>
      <c r="AI330" s="38" t="str">
        <f ca="1">IF(NOTA[[#This Row],[ID]]="","",COUNTIF(NOTA[ID_H],NOTA[[#This Row],[ID_H]]))</f>
        <v/>
      </c>
      <c r="AJ330" s="38" t="str">
        <f ca="1">IF(NOTA[[#This Row],[TGL.NOTA]]="",IF(NOTA[[#This Row],[SUPPLIER_H]]="","",AJ329),MONTH(NOTA[[#This Row],[TGL.NOTA]]))</f>
        <v/>
      </c>
      <c r="AK330" s="38" t="str">
        <f>LOWER(SUBSTITUTE(SUBSTITUTE(SUBSTITUTE(SUBSTITUTE(SUBSTITUTE(SUBSTITUTE(SUBSTITUTE(SUBSTITUTE(SUBSTITUTE(NOTA[NAMA BARANG]," ",),".",""),"-",""),"(",""),")",""),",",""),"/",""),"""",""),"+",""))</f>
        <v/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0" s="181" t="str">
        <f>IF(NOTA[[#This Row],[CONCAT1]]="","",MATCH(NOTA[[#This Row],[CONCAT1]],[2]!db[NB NOTA_C],0)+1)</f>
        <v/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81" t="str">
        <f>IF(NOTA[[#This Row],[CONCAT1]]="","",MATCH(NOTA[[#This Row],[CONCAT1]],[2]!db[NB NOTA_C],0)+1)</f>
        <v/>
      </c>
    </row>
    <row r="332" spans="1:39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CTN]]*IF(NOTA[[#This Row],[C]]="",0,NOTA[[#This Row],[C]]))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65" t="str">
        <f ca="1">IF(NOTA[[#This Row],[ID_H]]="","",IF(NOTA[[#This Row],[FAKTUR]]="",INDIRECT(ADDRESS(ROW()-1,COLUMN())),NOTA[[#This Row],[FAKTUR]]))</f>
        <v/>
      </c>
      <c r="AI332" s="38" t="str">
        <f ca="1">IF(NOTA[[#This Row],[ID]]="","",COUNTIF(NOTA[ID_H],NOTA[[#This Row],[ID_H]]))</f>
        <v/>
      </c>
      <c r="AJ332" s="38" t="str">
        <f ca="1">IF(NOTA[[#This Row],[TGL.NOTA]]="",IF(NOTA[[#This Row],[SUPPLIER_H]]="","",AJ331),MONTH(NOTA[[#This Row],[TGL.NOTA]]))</f>
        <v/>
      </c>
      <c r="AK332" s="38" t="str">
        <f>LOWER(SUBSTITUTE(SUBSTITUTE(SUBSTITUTE(SUBSTITUTE(SUBSTITUTE(SUBSTITUTE(SUBSTITUTE(SUBSTITUTE(SUBSTITUTE(NOTA[NAMA BARANG]," ",),".",""),"-",""),"(",""),")",""),",",""),"/",""),"""",""),"+",""))</f>
        <v/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2" s="181" t="str">
        <f>IF(NOTA[[#This Row],[CONCAT1]]="","",MATCH(NOTA[[#This Row],[CONCAT1]],[2]!db[NB NOTA_C],0)+1)</f>
        <v/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26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CTN]]*IF(NOTA[[#This Row],[C]]="",0,NOTA[[#This Row],[C]]))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65" t="str">
        <f ca="1">IF(NOTA[[#This Row],[ID_H]]="","",IF(NOTA[[#This Row],[FAKTUR]]="",INDIRECT(ADDRESS(ROW()-1,COLUMN())),NOTA[[#This Row],[FAKTUR]]))</f>
        <v/>
      </c>
      <c r="AI333" s="38" t="str">
        <f ca="1">IF(NOTA[[#This Row],[ID]]="","",COUNTIF(NOTA[ID_H],NOTA[[#This Row],[ID_H]]))</f>
        <v/>
      </c>
      <c r="AJ333" s="38" t="str">
        <f ca="1">IF(NOTA[[#This Row],[TGL.NOTA]]="",IF(NOTA[[#This Row],[SUPPLIER_H]]="","",AJ332),MONTH(NOTA[[#This Row],[TGL.NOTA]]))</f>
        <v/>
      </c>
      <c r="AK333" s="38" t="str">
        <f>LOWER(SUBSTITUTE(SUBSTITUTE(SUBSTITUTE(SUBSTITUTE(SUBSTITUTE(SUBSTITUTE(SUBSTITUTE(SUBSTITUTE(SUBSTITUTE(NOTA[NAMA BARANG]," ",),".",""),"-",""),"(",""),")",""),",",""),"/",""),"""",""),"+",""))</f>
        <v/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3" s="181" t="str">
        <f>IF(NOTA[[#This Row],[CONCAT1]]="","",MATCH(NOTA[[#This Row],[CONCAT1]],[2]!db[NB NOTA_C],0)+1)</f>
        <v/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4" s="181" t="str">
        <f>IF(NOTA[[#This Row],[CONCAT1]]="","",MATCH(NOTA[[#This Row],[CONCAT1]],[2]!db[NB NOTA_C],0)+1)</f>
        <v/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CTN]]*IF(NOTA[[#This Row],[C]]="",0,NOTA[[#This Row],[C]]))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65" t="str">
        <f ca="1">IF(NOTA[[#This Row],[ID_H]]="","",IF(NOTA[[#This Row],[FAKTUR]]="",INDIRECT(ADDRESS(ROW()-1,COLUMN())),NOTA[[#This Row],[FAKTUR]]))</f>
        <v/>
      </c>
      <c r="AI335" s="38" t="str">
        <f ca="1">IF(NOTA[[#This Row],[ID]]="","",COUNTIF(NOTA[ID_H],NOTA[[#This Row],[ID_H]]))</f>
        <v/>
      </c>
      <c r="AJ335" s="38" t="str">
        <f ca="1">IF(NOTA[[#This Row],[TGL.NOTA]]="",IF(NOTA[[#This Row],[SUPPLIER_H]]="","",AJ334),MONTH(NOTA[[#This Row],[TGL.NOTA]]))</f>
        <v/>
      </c>
      <c r="AK335" s="38" t="str">
        <f>LOWER(SUBSTITUTE(SUBSTITUTE(SUBSTITUTE(SUBSTITUTE(SUBSTITUTE(SUBSTITUTE(SUBSTITUTE(SUBSTITUTE(SUBSTITUTE(NOTA[NAMA BARANG]," ",),".",""),"-",""),"(",""),")",""),",",""),"/",""),"""",""),"+",""))</f>
        <v/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5" s="181" t="str">
        <f>IF(NOTA[[#This Row],[CONCAT1]]="","",MATCH(NOTA[[#This Row],[CONCAT1]],[2]!db[NB NOTA_C],0)+1)</f>
        <v/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6" s="181" t="str">
        <f>IF(NOTA[[#This Row],[CONCAT1]]="","",MATCH(NOTA[[#This Row],[CONCAT1]],[2]!db[NB NOTA_C],0)+1)</f>
        <v/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CTN]]*IF(NOTA[[#This Row],[C]]="",0,NOTA[[#This Row],[C]]))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65" t="str">
        <f ca="1">IF(NOTA[[#This Row],[ID_H]]="","",IF(NOTA[[#This Row],[FAKTUR]]="",INDIRECT(ADDRESS(ROW()-1,COLUMN())),NOTA[[#This Row],[FAKTUR]]))</f>
        <v/>
      </c>
      <c r="AI337" s="38" t="str">
        <f ca="1">IF(NOTA[[#This Row],[ID]]="","",COUNTIF(NOTA[ID_H],NOTA[[#This Row],[ID_H]]))</f>
        <v/>
      </c>
      <c r="AJ337" s="38" t="str">
        <f ca="1">IF(NOTA[[#This Row],[TGL.NOTA]]="",IF(NOTA[[#This Row],[SUPPLIER_H]]="","",AJ336),MONTH(NOTA[[#This Row],[TGL.NOTA]]))</f>
        <v/>
      </c>
      <c r="AK337" s="38" t="str">
        <f>LOWER(SUBSTITUTE(SUBSTITUTE(SUBSTITUTE(SUBSTITUTE(SUBSTITUTE(SUBSTITUTE(SUBSTITUTE(SUBSTITUTE(SUBSTITUTE(NOTA[NAMA BARANG]," ",),".",""),"-",""),"(",""),")",""),",",""),"/",""),"""",""),"+",""))</f>
        <v/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7" s="181" t="str">
        <f>IF(NOTA[[#This Row],[CONCAT1]]="","",MATCH(NOTA[[#This Row],[CONCAT1]],[2]!db[NB NOTA_C],0)+1)</f>
        <v/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8" s="181" t="str">
        <f>IF(NOTA[[#This Row],[CONCAT1]]="","",MATCH(NOTA[[#This Row],[CONCAT1]],[2]!db[NB NOTA_C],0)+1)</f>
        <v/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CTN]]*IF(NOTA[[#This Row],[C]]="",0,NOTA[[#This Row],[C]]))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65" t="str">
        <f ca="1">IF(NOTA[[#This Row],[ID_H]]="","",IF(NOTA[[#This Row],[FAKTUR]]="",INDIRECT(ADDRESS(ROW()-1,COLUMN())),NOTA[[#This Row],[FAKTUR]]))</f>
        <v/>
      </c>
      <c r="AI339" s="38" t="str">
        <f ca="1">IF(NOTA[[#This Row],[ID]]="","",COUNTIF(NOTA[ID_H],NOTA[[#This Row],[ID_H]]))</f>
        <v/>
      </c>
      <c r="AJ339" s="38" t="str">
        <f ca="1">IF(NOTA[[#This Row],[TGL.NOTA]]="",IF(NOTA[[#This Row],[SUPPLIER_H]]="","",AJ338),MONTH(NOTA[[#This Row],[TGL.NOTA]]))</f>
        <v/>
      </c>
      <c r="AK339" s="38" t="str">
        <f>LOWER(SUBSTITUTE(SUBSTITUTE(SUBSTITUTE(SUBSTITUTE(SUBSTITUTE(SUBSTITUTE(SUBSTITUTE(SUBSTITUTE(SUBSTITUTE(NOTA[NAMA BARANG]," ",),".",""),"-",""),"(",""),")",""),",",""),"/",""),"""",""),"+",""))</f>
        <v/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9" s="181" t="str">
        <f>IF(NOTA[[#This Row],[CONCAT1]]="","",MATCH(NOTA[[#This Row],[CONCAT1]],[2]!db[NB NOTA_C],0)+1)</f>
        <v/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89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0" s="181" t="str">
        <f>IF(NOTA[[#This Row],[CONCAT1]]="","",MATCH(NOTA[[#This Row],[CONCAT1]],[2]!db[NB NOTA_C],0)+1)</f>
        <v/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81" t="str">
        <f>IF(NOTA[[#This Row],[CONCAT1]]="","",MATCH(NOTA[[#This Row],[CONCAT1]],[2]!db[NB NOTA_C],0)+1)</f>
        <v/>
      </c>
    </row>
    <row r="342" spans="1:39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/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2" s="181" t="str">
        <f>IF(NOTA[[#This Row],[CONCAT1]]="","",MATCH(NOTA[[#This Row],[CONCAT1]],[2]!db[NB NOTA_C],0)+1)</f>
        <v/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23"/>
      <c r="F343" s="26"/>
      <c r="G343" s="26"/>
      <c r="H343" s="31"/>
      <c r="I343" s="26"/>
      <c r="J343" s="51"/>
      <c r="K343" s="26"/>
      <c r="L343" s="26"/>
      <c r="M343" s="39"/>
      <c r="N343" s="26"/>
      <c r="O343" s="26"/>
      <c r="P343" s="49"/>
      <c r="Q343" s="105"/>
      <c r="R343" s="39"/>
      <c r="S343" s="53"/>
      <c r="T343" s="53"/>
      <c r="U343" s="54"/>
      <c r="V343" s="37"/>
      <c r="W343" s="54" t="str">
        <f>IF(NOTA[[#This Row],[HARGA/ CTN]]="",NOTA[[#This Row],[JUMLAH_H]],NOTA[[#This Row],[HARGA/ CTN]]*IF(NOTA[[#This Row],[C]]="",0,NOTA[[#This Row],[C]]))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65" t="str">
        <f ca="1">IF(NOTA[[#This Row],[ID_H]]="","",IF(NOTA[[#This Row],[FAKTUR]]="",INDIRECT(ADDRESS(ROW()-1,COLUMN())),NOTA[[#This Row],[FAKTUR]]))</f>
        <v/>
      </c>
      <c r="AI343" s="38" t="str">
        <f ca="1">IF(NOTA[[#This Row],[ID]]="","",COUNTIF(NOTA[ID_H],NOTA[[#This Row],[ID_H]]))</f>
        <v/>
      </c>
      <c r="AJ343" s="38" t="str">
        <f ca="1">IF(NOTA[[#This Row],[TGL.NOTA]]="",IF(NOTA[[#This Row],[SUPPLIER_H]]="","",AJ342),MONTH(NOTA[[#This Row],[TGL.NOTA]]))</f>
        <v/>
      </c>
      <c r="AK343" s="38" t="str">
        <f>LOWER(SUBSTITUTE(SUBSTITUTE(SUBSTITUTE(SUBSTITUTE(SUBSTITUTE(SUBSTITUTE(SUBSTITUTE(SUBSTITUTE(SUBSTITUTE(NOTA[NAMA BARANG]," ",),".",""),"-",""),"(",""),")",""),",",""),"/",""),"""",""),"+",""))</f>
        <v/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3" s="181" t="str">
        <f>IF(NOTA[[#This Row],[CONCAT1]]="","",MATCH(NOTA[[#This Row],[CONCAT1]],[2]!db[NB NOTA_C],0)+1)</f>
        <v/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4" s="181" t="str">
        <f>IF(NOTA[[#This Row],[CONCAT1]]="","",MATCH(NOTA[[#This Row],[CONCAT1]],[2]!db[NB NOTA_C],0)+1)</f>
        <v/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23"/>
      <c r="F345" s="26"/>
      <c r="G345" s="26"/>
      <c r="H345" s="31"/>
      <c r="I345" s="26"/>
      <c r="J345" s="51"/>
      <c r="K345" s="26"/>
      <c r="L345" s="26"/>
      <c r="M345" s="39"/>
      <c r="N345" s="26"/>
      <c r="O345" s="26"/>
      <c r="P345" s="49"/>
      <c r="Q345" s="105"/>
      <c r="R345" s="39"/>
      <c r="S345" s="53"/>
      <c r="T345" s="53"/>
      <c r="U345" s="54"/>
      <c r="V345" s="37"/>
      <c r="W345" s="54" t="str">
        <f>IF(NOTA[[#This Row],[HARGA/ CTN]]="",NOTA[[#This Row],[JUMLAH_H]],NOTA[[#This Row],[HARGA/ CTN]]*IF(NOTA[[#This Row],[C]]="",0,NOTA[[#This Row],[C]]))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65" t="str">
        <f ca="1">IF(NOTA[[#This Row],[ID_H]]="","",IF(NOTA[[#This Row],[FAKTUR]]="",INDIRECT(ADDRESS(ROW()-1,COLUMN())),NOTA[[#This Row],[FAKTUR]]))</f>
        <v/>
      </c>
      <c r="AI345" s="38" t="str">
        <f ca="1">IF(NOTA[[#This Row],[ID]]="","",COUNTIF(NOTA[ID_H],NOTA[[#This Row],[ID_H]]))</f>
        <v/>
      </c>
      <c r="AJ345" s="38" t="str">
        <f ca="1">IF(NOTA[[#This Row],[TGL.NOTA]]="",IF(NOTA[[#This Row],[SUPPLIER_H]]="","",AJ344),MONTH(NOTA[[#This Row],[TGL.NOTA]]))</f>
        <v/>
      </c>
      <c r="AK345" s="38" t="str">
        <f>LOWER(SUBSTITUTE(SUBSTITUTE(SUBSTITUTE(SUBSTITUTE(SUBSTITUTE(SUBSTITUTE(SUBSTITUTE(SUBSTITUTE(SUBSTITUTE(NOTA[NAMA BARANG]," ",),".",""),"-",""),"(",""),")",""),",",""),"/",""),"""",""),"+",""))</f>
        <v/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5" s="181" t="str">
        <f>IF(NOTA[[#This Row],[CONCAT1]]="","",MATCH(NOTA[[#This Row],[CONCAT1]],[2]!db[NB NOTA_C],0)+1)</f>
        <v/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6" s="181" t="str">
        <f>IF(NOTA[[#This Row],[CONCAT1]]="","",MATCH(NOTA[[#This Row],[CONCAT1]],[2]!db[NB NOTA_C],0)+1)</f>
        <v/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23"/>
      <c r="F347" s="26"/>
      <c r="G347" s="26"/>
      <c r="H347" s="31"/>
      <c r="I347" s="26"/>
      <c r="J347" s="51"/>
      <c r="K347" s="26"/>
      <c r="L347" s="26"/>
      <c r="M347" s="39"/>
      <c r="N347" s="26"/>
      <c r="O347" s="26"/>
      <c r="P347" s="49"/>
      <c r="Q347" s="52"/>
      <c r="R347" s="39"/>
      <c r="S347" s="53"/>
      <c r="T347" s="53"/>
      <c r="U347" s="54"/>
      <c r="V347" s="37"/>
      <c r="W347" s="54" t="str">
        <f>IF(NOTA[[#This Row],[HARGA/ CTN]]="",NOTA[[#This Row],[JUMLAH_H]],NOTA[[#This Row],[HARGA/ CTN]]*IF(NOTA[[#This Row],[C]]="",0,NOTA[[#This Row],[C]]))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65" t="str">
        <f ca="1">IF(NOTA[[#This Row],[ID_H]]="","",IF(NOTA[[#This Row],[FAKTUR]]="",INDIRECT(ADDRESS(ROW()-1,COLUMN())),NOTA[[#This Row],[FAKTUR]]))</f>
        <v/>
      </c>
      <c r="AI347" s="38" t="str">
        <f ca="1">IF(NOTA[[#This Row],[ID]]="","",COUNTIF(NOTA[ID_H],NOTA[[#This Row],[ID_H]]))</f>
        <v/>
      </c>
      <c r="AJ347" s="38" t="str">
        <f ca="1">IF(NOTA[[#This Row],[TGL.NOTA]]="",IF(NOTA[[#This Row],[SUPPLIER_H]]="","",AJ346),MONTH(NOTA[[#This Row],[TGL.NOTA]]))</f>
        <v/>
      </c>
      <c r="AK347" s="38" t="str">
        <f>LOWER(SUBSTITUTE(SUBSTITUTE(SUBSTITUTE(SUBSTITUTE(SUBSTITUTE(SUBSTITUTE(SUBSTITUTE(SUBSTITUTE(SUBSTITUTE(NOTA[NAMA BARANG]," ",),".",""),"-",""),"(",""),")",""),",",""),"/",""),"""",""),"+",""))</f>
        <v/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7" s="181" t="str">
        <f>IF(NOTA[[#This Row],[CONCAT1]]="","",MATCH(NOTA[[#This Row],[CONCAT1]],[2]!db[NB NOTA_C],0)+1)</f>
        <v/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23"/>
      <c r="F348" s="26"/>
      <c r="G348" s="26"/>
      <c r="H348" s="31"/>
      <c r="I348" s="26"/>
      <c r="J348" s="51"/>
      <c r="K348" s="26"/>
      <c r="L348" s="26"/>
      <c r="M348" s="39"/>
      <c r="N348" s="26"/>
      <c r="O348" s="26"/>
      <c r="P348" s="49"/>
      <c r="Q348" s="52"/>
      <c r="R348" s="39"/>
      <c r="S348" s="53"/>
      <c r="T348" s="53"/>
      <c r="U348" s="54"/>
      <c r="V348" s="37"/>
      <c r="W348" s="54" t="str">
        <f>IF(NOTA[[#This Row],[HARGA/ CTN]]="",NOTA[[#This Row],[JUMLAH_H]],NOTA[[#This Row],[HARGA/ CTN]]*IF(NOTA[[#This Row],[C]]="",0,NOTA[[#This Row],[C]]))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65" t="str">
        <f ca="1">IF(NOTA[[#This Row],[NAMA BARANG]]="","",INDEX(NOTA[SUPPLIER],MATCH(,INDIRECT(ADDRESS(ROW(NOTA[ID]),COLUMN(NOTA[ID]))&amp;":"&amp;ADDRESS(ROW(),COLUMN(NOTA[ID]))),-1)))</f>
        <v/>
      </c>
      <c r="AH348" s="65" t="str">
        <f ca="1">IF(NOTA[[#This Row],[ID_H]]="","",IF(NOTA[[#This Row],[FAKTUR]]="",INDIRECT(ADDRESS(ROW()-1,COLUMN())),NOTA[[#This Row],[FAKTUR]]))</f>
        <v/>
      </c>
      <c r="AI348" s="38" t="str">
        <f ca="1">IF(NOTA[[#This Row],[ID]]="","",COUNTIF(NOTA[ID_H],NOTA[[#This Row],[ID_H]]))</f>
        <v/>
      </c>
      <c r="AJ348" s="38" t="str">
        <f ca="1">IF(NOTA[[#This Row],[TGL.NOTA]]="",IF(NOTA[[#This Row],[SUPPLIER_H]]="","",AJ347),MONTH(NOTA[[#This Row],[TGL.NOTA]]))</f>
        <v/>
      </c>
      <c r="AK348" s="38" t="str">
        <f>LOWER(SUBSTITUTE(SUBSTITUTE(SUBSTITUTE(SUBSTITUTE(SUBSTITUTE(SUBSTITUTE(SUBSTITUTE(SUBSTITUTE(SUBSTITUTE(NOTA[NAMA BARANG]," ",),".",""),"-",""),"(",""),")",""),",",""),"/",""),"""",""),"+",""))</f>
        <v/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8" s="181" t="str">
        <f>IF(NOTA[[#This Row],[CONCAT1]]="","",MATCH(NOTA[[#This Row],[CONCAT1]],[2]!db[NB NOTA_C],0)+1)</f>
        <v/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9" s="181" t="str">
        <f>IF(NOTA[[#This Row],[CONCAT1]]="","",MATCH(NOTA[[#This Row],[CONCAT1]],[2]!db[NB NOTA_C],0)+1)</f>
        <v/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49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CTN]]*IF(NOTA[[#This Row],[C]]="",0,NOTA[[#This Row],[C]]))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65" t="str">
        <f ca="1">IF(NOTA[[#This Row],[NAMA BARANG]]="","",INDEX(NOTA[SUPPLIER],MATCH(,INDIRECT(ADDRESS(ROW(NOTA[ID]),COLUMN(NOTA[ID]))&amp;":"&amp;ADDRESS(ROW(),COLUMN(NOTA[ID]))),-1)))</f>
        <v/>
      </c>
      <c r="AH350" s="65" t="str">
        <f ca="1">IF(NOTA[[#This Row],[ID_H]]="","",IF(NOTA[[#This Row],[FAKTUR]]="",INDIRECT(ADDRESS(ROW()-1,COLUMN())),NOTA[[#This Row],[FAKTUR]]))</f>
        <v/>
      </c>
      <c r="AI350" s="38" t="str">
        <f ca="1">IF(NOTA[[#This Row],[ID]]="","",COUNTIF(NOTA[ID_H],NOTA[[#This Row],[ID_H]]))</f>
        <v/>
      </c>
      <c r="AJ350" s="38" t="str">
        <f ca="1">IF(NOTA[[#This Row],[TGL.NOTA]]="",IF(NOTA[[#This Row],[SUPPLIER_H]]="","",AJ349),MONTH(NOTA[[#This Row],[TGL.NOTA]]))</f>
        <v/>
      </c>
      <c r="AK350" s="38" t="str">
        <f>LOWER(SUBSTITUTE(SUBSTITUTE(SUBSTITUTE(SUBSTITUTE(SUBSTITUTE(SUBSTITUTE(SUBSTITUTE(SUBSTITUTE(SUBSTITUTE(NOTA[NAMA BARANG]," ",),".",""),"-",""),"(",""),")",""),",",""),"/",""),"""",""),"+",""))</f>
        <v/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0" s="181" t="str">
        <f>IF(NOTA[[#This Row],[CONCAT1]]="","",MATCH(NOTA[[#This Row],[CONCAT1]],[2]!db[NB NOTA_C],0)+1)</f>
        <v/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1" s="181" t="str">
        <f>IF(NOTA[[#This Row],[CONCAT1]]="","",MATCH(NOTA[[#This Row],[CONCAT1]],[2]!db[NB NOTA_C],0)+1)</f>
        <v/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49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65" t="str">
        <f ca="1">IF(NOTA[[#This Row],[NAMA BARANG]]="","",INDEX(NOTA[SUPPLIER],MATCH(,INDIRECT(ADDRESS(ROW(NOTA[ID]),COLUMN(NOTA[ID]))&amp;":"&amp;ADDRESS(ROW(),COLUMN(NOTA[ID]))),-1)))</f>
        <v/>
      </c>
      <c r="AH352" s="65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2" s="181" t="str">
        <f>IF(NOTA[[#This Row],[CONCAT1]]="","",MATCH(NOTA[[#This Row],[CONCAT1]],[2]!db[NB NOTA_C],0)+1)</f>
        <v/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81" t="str">
        <f>IF(NOTA[[#This Row],[CONCAT1]]="","",MATCH(NOTA[[#This Row],[CONCAT1]],[2]!db[NB NOTA_C],0)+1)</f>
        <v/>
      </c>
    </row>
    <row r="354" spans="1:39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CTN]]*IF(NOTA[[#This Row],[C]]="",0,NOTA[[#This Row],[C]]))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65" t="str">
        <f ca="1">IF(NOTA[[#This Row],[NAMA BARANG]]="","",INDEX(NOTA[SUPPLIER],MATCH(,INDIRECT(ADDRESS(ROW(NOTA[ID]),COLUMN(NOTA[ID]))&amp;":"&amp;ADDRESS(ROW(),COLUMN(NOTA[ID]))),-1)))</f>
        <v/>
      </c>
      <c r="AH354" s="65" t="str">
        <f ca="1">IF(NOTA[[#This Row],[ID_H]]="","",IF(NOTA[[#This Row],[FAKTUR]]="",INDIRECT(ADDRESS(ROW()-1,COLUMN())),NOTA[[#This Row],[FAKTUR]]))</f>
        <v/>
      </c>
      <c r="AI354" s="38" t="str">
        <f ca="1">IF(NOTA[[#This Row],[ID]]="","",COUNTIF(NOTA[ID_H],NOTA[[#This Row],[ID_H]]))</f>
        <v/>
      </c>
      <c r="AJ354" s="38" t="str">
        <f ca="1">IF(NOTA[[#This Row],[TGL.NOTA]]="",IF(NOTA[[#This Row],[SUPPLIER_H]]="","",AJ353),MONTH(NOTA[[#This Row],[TGL.NOTA]]))</f>
        <v/>
      </c>
      <c r="AK354" s="38" t="str">
        <f>LOWER(SUBSTITUTE(SUBSTITUTE(SUBSTITUTE(SUBSTITUTE(SUBSTITUTE(SUBSTITUTE(SUBSTITUTE(SUBSTITUTE(SUBSTITUTE(NOTA[NAMA BARANG]," ",),".",""),"-",""),"(",""),")",""),",",""),"/",""),"""",""),"+",""))</f>
        <v/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4" s="181" t="str">
        <f>IF(NOTA[[#This Row],[CONCAT1]]="","",MATCH(NOTA[[#This Row],[CONCAT1]],[2]!db[NB NOTA_C],0)+1)</f>
        <v/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81" t="str">
        <f>IF(NOTA[[#This Row],[CONCAT1]]="","",MATCH(NOTA[[#This Row],[CONCAT1]],[2]!db[NB NOTA_C],0)+1)</f>
        <v/>
      </c>
    </row>
    <row r="356" spans="1:39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65" t="str">
        <f ca="1">IF(NOTA[[#This Row],[NAMA BARANG]]="","",INDEX(NOTA[SUPPLIER],MATCH(,INDIRECT(ADDRESS(ROW(NOTA[ID]),COLUMN(NOTA[ID]))&amp;":"&amp;ADDRESS(ROW(),COLUMN(NOTA[ID]))),-1)))</f>
        <v/>
      </c>
      <c r="AH356" s="65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6" s="181" t="str">
        <f>IF(NOTA[[#This Row],[CONCAT1]]="","",MATCH(NOTA[[#This Row],[CONCAT1]],[2]!db[NB NOTA_C],0)+1)</f>
        <v/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7" s="181" t="str">
        <f>IF(NOTA[[#This Row],[CONCAT1]]="","",MATCH(NOTA[[#This Row],[CONCAT1]],[2]!db[NB NOTA_C],0)+1)</f>
        <v/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65" t="str">
        <f ca="1">IF(NOTA[[#This Row],[NAMA BARANG]]="","",INDEX(NOTA[SUPPLIER],MATCH(,INDIRECT(ADDRESS(ROW(NOTA[ID]),COLUMN(NOTA[ID]))&amp;":"&amp;ADDRESS(ROW(),COLUMN(NOTA[ID]))),-1)))</f>
        <v/>
      </c>
      <c r="AH358" s="65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8" s="181" t="str">
        <f>IF(NOTA[[#This Row],[CONCAT1]]="","",MATCH(NOTA[[#This Row],[CONCAT1]],[2]!db[NB NOTA_C],0)+1)</f>
        <v/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65" t="str">
        <f ca="1">IF(NOTA[[#This Row],[NAMA BARANG]]="","",INDEX(NOTA[SUPPLIER],MATCH(,INDIRECT(ADDRESS(ROW(NOTA[ID]),COLUMN(NOTA[ID]))&amp;":"&amp;ADDRESS(ROW(),COLUMN(NOTA[ID]))),-1)))</f>
        <v/>
      </c>
      <c r="AH359" s="65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9" s="181" t="str">
        <f>IF(NOTA[[#This Row],[CONCAT1]]="","",MATCH(NOTA[[#This Row],[CONCAT1]],[2]!db[NB NOTA_C],0)+1)</f>
        <v/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0" s="181" t="str">
        <f>IF(NOTA[[#This Row],[CONCAT1]]="","",MATCH(NOTA[[#This Row],[CONCAT1]],[2]!db[NB NOTA_C],0)+1)</f>
        <v/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65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1" s="181" t="str">
        <f>IF(NOTA[[#This Row],[CONCAT1]]="","",MATCH(NOTA[[#This Row],[CONCAT1]],[2]!db[NB NOTA_C],0)+1)</f>
        <v/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65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2" s="181" t="str">
        <f>IF(NOTA[[#This Row],[CONCAT1]]="","",MATCH(NOTA[[#This Row],[CONCAT1]],[2]!db[NB NOTA_C],0)+1)</f>
        <v/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65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3" s="181" t="str">
        <f>IF(NOTA[[#This Row],[CONCAT1]]="","",MATCH(NOTA[[#This Row],[CONCAT1]],[2]!db[NB NOTA_C],0)+1)</f>
        <v/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65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4" s="181" t="str">
        <f>IF(NOTA[[#This Row],[CONCAT1]]="","",MATCH(NOTA[[#This Row],[CONCAT1]],[2]!db[NB NOTA_C],0)+1)</f>
        <v/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65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5" s="181" t="str">
        <f>IF(NOTA[[#This Row],[CONCAT1]]="","",MATCH(NOTA[[#This Row],[CONCAT1]],[2]!db[NB NOTA_C],0)+1)</f>
        <v/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81" t="str">
        <f>IF(NOTA[[#This Row],[CONCAT1]]="","",MATCH(NOTA[[#This Row],[CONCAT1]],[2]!db[NB NOTA_C],0)+1)</f>
        <v/>
      </c>
    </row>
    <row r="367" spans="1:39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65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7" s="181" t="str">
        <f>IF(NOTA[[#This Row],[CONCAT1]]="","",MATCH(NOTA[[#This Row],[CONCAT1]],[2]!db[NB NOTA_C],0)+1)</f>
        <v/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65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8" s="181" t="str">
        <f>IF(NOTA[[#This Row],[CONCAT1]]="","",MATCH(NOTA[[#This Row],[CONCAT1]],[2]!db[NB NOTA_C],0)+1)</f>
        <v/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81" t="str">
        <f>IF(NOTA[[#This Row],[CONCAT1]]="","",MATCH(NOTA[[#This Row],[CONCAT1]],[2]!db[NB NOTA_C],0)+1)</f>
        <v/>
      </c>
    </row>
    <row r="370" spans="1:39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65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0" s="181" t="str">
        <f>IF(NOTA[[#This Row],[CONCAT1]]="","",MATCH(NOTA[[#This Row],[CONCAT1]],[2]!db[NB NOTA_C],0)+1)</f>
        <v/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81" t="str">
        <f>IF(NOTA[[#This Row],[CONCAT1]]="","",MATCH(NOTA[[#This Row],[CONCAT1]],[2]!db[NB NOTA_C],0)+1)</f>
        <v/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2" s="181" t="str">
        <f>IF(NOTA[[#This Row],[CONCAT1]]="","",MATCH(NOTA[[#This Row],[CONCAT1]],[2]!db[NB NOTA_C],0)+1)</f>
        <v/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81" t="str">
        <f>IF(NOTA[[#This Row],[CONCAT1]]="","",MATCH(NOTA[[#This Row],[CONCAT1]],[2]!db[NB NOTA_C],0)+1)</f>
        <v/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4" s="181" t="str">
        <f>IF(NOTA[[#This Row],[CONCAT1]]="","",MATCH(NOTA[[#This Row],[CONCAT1]],[2]!db[NB NOTA_C],0)+1)</f>
        <v/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5" s="181" t="str">
        <f>IF(NOTA[[#This Row],[CONCAT1]]="","",MATCH(NOTA[[#This Row],[CONCAT1]],[2]!db[NB NOTA_C],0)+1)</f>
        <v/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81" t="str">
        <f>IF(NOTA[[#This Row],[CONCAT1]]="","",MATCH(NOTA[[#This Row],[CONCAT1]],[2]!db[NB NOTA_C],0)+1)</f>
        <v/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7" s="181" t="str">
        <f>IF(NOTA[[#This Row],[CONCAT1]]="","",MATCH(NOTA[[#This Row],[CONCAT1]],[2]!db[NB NOTA_C],0)+1)</f>
        <v/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8" s="181" t="str">
        <f>IF(NOTA[[#This Row],[CONCAT1]]="","",MATCH(NOTA[[#This Row],[CONCAT1]],[2]!db[NB NOTA_C],0)+1)</f>
        <v/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9" s="181" t="str">
        <f>IF(NOTA[[#This Row],[CONCAT1]]="","",MATCH(NOTA[[#This Row],[CONCAT1]],[2]!db[NB NOTA_C],0)+1)</f>
        <v/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0" s="181" t="str">
        <f>IF(NOTA[[#This Row],[CONCAT1]]="","",MATCH(NOTA[[#This Row],[CONCAT1]],[2]!db[NB NOTA_C],0)+1)</f>
        <v/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81" t="str">
        <f>IF(NOTA[[#This Row],[CONCAT1]]="","",MATCH(NOTA[[#This Row],[CONCAT1]],[2]!db[NB NOTA_C],0)+1)</f>
        <v/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2" s="181" t="str">
        <f>IF(NOTA[[#This Row],[CONCAT1]]="","",MATCH(NOTA[[#This Row],[CONCAT1]],[2]!db[NB NOTA_C],0)+1)</f>
        <v/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81" t="str">
        <f>IF(NOTA[[#This Row],[CONCAT1]]="","",MATCH(NOTA[[#This Row],[CONCAT1]],[2]!db[NB NOTA_C],0)+1)</f>
        <v/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4" s="181" t="str">
        <f>IF(NOTA[[#This Row],[CONCAT1]]="","",MATCH(NOTA[[#This Row],[CONCAT1]],[2]!db[NB NOTA_C],0)+1)</f>
        <v/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81" t="str">
        <f>IF(NOTA[[#This Row],[CONCAT1]]="","",MATCH(NOTA[[#This Row],[CONCAT1]],[2]!db[NB NOTA_C],0)+1)</f>
        <v/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6" s="181" t="str">
        <f>IF(NOTA[[#This Row],[CONCAT1]]="","",MATCH(NOTA[[#This Row],[CONCAT1]],[2]!db[NB NOTA_C],0)+1)</f>
        <v/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7" s="181" t="str">
        <f>IF(NOTA[[#This Row],[CONCAT1]]="","",MATCH(NOTA[[#This Row],[CONCAT1]],[2]!db[NB NOTA_C],0)+1)</f>
        <v/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81" t="str">
        <f>IF(NOTA[[#This Row],[CONCAT1]]="","",MATCH(NOTA[[#This Row],[CONCAT1]],[2]!db[NB NOTA_C],0)+1)</f>
        <v/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9" s="181" t="str">
        <f>IF(NOTA[[#This Row],[CONCAT1]]="","",MATCH(NOTA[[#This Row],[CONCAT1]],[2]!db[NB NOTA_C],0)+1)</f>
        <v/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0" s="181" t="str">
        <f>IF(NOTA[[#This Row],[CONCAT1]]="","",MATCH(NOTA[[#This Row],[CONCAT1]],[2]!db[NB NOTA_C],0)+1)</f>
        <v/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1" s="181" t="str">
        <f>IF(NOTA[[#This Row],[CONCAT1]]="","",MATCH(NOTA[[#This Row],[CONCAT1]],[2]!db[NB NOTA_C],0)+1)</f>
        <v/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2" s="181" t="str">
        <f>IF(NOTA[[#This Row],[CONCAT1]]="","",MATCH(NOTA[[#This Row],[CONCAT1]],[2]!db[NB NOTA_C],0)+1)</f>
        <v/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81" t="str">
        <f>IF(NOTA[[#This Row],[CONCAT1]]="","",MATCH(NOTA[[#This Row],[CONCAT1]],[2]!db[NB NOTA_C],0)+1)</f>
        <v/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4" s="181" t="str">
        <f>IF(NOTA[[#This Row],[CONCAT1]]="","",MATCH(NOTA[[#This Row],[CONCAT1]],[2]!db[NB NOTA_C],0)+1)</f>
        <v/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5" s="181" t="str">
        <f>IF(NOTA[[#This Row],[CONCAT1]]="","",MATCH(NOTA[[#This Row],[CONCAT1]],[2]!db[NB NOTA_C],0)+1)</f>
        <v/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6" s="181" t="str">
        <f>IF(NOTA[[#This Row],[CONCAT1]]="","",MATCH(NOTA[[#This Row],[CONCAT1]],[2]!db[NB NOTA_C],0)+1)</f>
        <v/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7" s="181" t="str">
        <f>IF(NOTA[[#This Row],[CONCAT1]]="","",MATCH(NOTA[[#This Row],[CONCAT1]],[2]!db[NB NOTA_C],0)+1)</f>
        <v/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8" s="181" t="str">
        <f>IF(NOTA[[#This Row],[CONCAT1]]="","",MATCH(NOTA[[#This Row],[CONCAT1]],[2]!db[NB NOTA_C],0)+1)</f>
        <v/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9" s="181" t="str">
        <f>IF(NOTA[[#This Row],[CONCAT1]]="","",MATCH(NOTA[[#This Row],[CONCAT1]],[2]!db[NB NOTA_C],0)+1)</f>
        <v/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0" s="181" t="str">
        <f>IF(NOTA[[#This Row],[CONCAT1]]="","",MATCH(NOTA[[#This Row],[CONCAT1]],[2]!db[NB NOTA_C],0)+1)</f>
        <v/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1" s="181" t="str">
        <f>IF(NOTA[[#This Row],[CONCAT1]]="","",MATCH(NOTA[[#This Row],[CONCAT1]],[2]!db[NB NOTA_C],0)+1)</f>
        <v/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2" s="181" t="str">
        <f>IF(NOTA[[#This Row],[CONCAT1]]="","",MATCH(NOTA[[#This Row],[CONCAT1]],[2]!db[NB NOTA_C],0)+1)</f>
        <v/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3" s="181" t="str">
        <f>IF(NOTA[[#This Row],[CONCAT1]]="","",MATCH(NOTA[[#This Row],[CONCAT1]],[2]!db[NB NOTA_C],0)+1)</f>
        <v/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4" s="181" t="str">
        <f>IF(NOTA[[#This Row],[CONCAT1]]="","",MATCH(NOTA[[#This Row],[CONCAT1]],[2]!db[NB NOTA_C],0)+1)</f>
        <v/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81" t="str">
        <f>IF(NOTA[[#This Row],[CONCAT1]]="","",MATCH(NOTA[[#This Row],[CONCAT1]],[2]!db[NB NOTA_C],0)+1)</f>
        <v/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81" t="str">
        <f>IF(NOTA[[#This Row],[CONCAT1]]="","",MATCH(NOTA[[#This Row],[CONCAT1]],[2]!db[NB NOTA_C],0)+1)</f>
        <v/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7" s="181" t="str">
        <f>IF(NOTA[[#This Row],[CONCAT1]]="","",MATCH(NOTA[[#This Row],[CONCAT1]],[2]!db[NB NOTA_C],0)+1)</f>
        <v/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8" s="181" t="str">
        <f>IF(NOTA[[#This Row],[CONCAT1]]="","",MATCH(NOTA[[#This Row],[CONCAT1]],[2]!db[NB NOTA_C],0)+1)</f>
        <v/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9" s="181" t="str">
        <f>IF(NOTA[[#This Row],[CONCAT1]]="","",MATCH(NOTA[[#This Row],[CONCAT1]],[2]!db[NB NOTA_C],0)+1)</f>
        <v/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0" s="181" t="str">
        <f>IF(NOTA[[#This Row],[CONCAT1]]="","",MATCH(NOTA[[#This Row],[CONCAT1]],[2]!db[NB NOTA_C],0)+1)</f>
        <v/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91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92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1" s="181" t="str">
        <f>IF(NOTA[[#This Row],[CONCAT1]]="","",MATCH(NOTA[[#This Row],[CONCAT1]],[2]!db[NB NOTA_C],0)+1)</f>
        <v/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2" s="181" t="str">
        <f>IF(NOTA[[#This Row],[CONCAT1]]="","",MATCH(NOTA[[#This Row],[CONCAT1]],[2]!db[NB NOTA_C],0)+1)</f>
        <v/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3" s="181" t="str">
        <f>IF(NOTA[[#This Row],[CONCAT1]]="","",MATCH(NOTA[[#This Row],[CONCAT1]],[2]!db[NB NOTA_C],0)+1)</f>
        <v/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4" s="181" t="str">
        <f>IF(NOTA[[#This Row],[CONCAT1]]="","",MATCH(NOTA[[#This Row],[CONCAT1]],[2]!db[NB NOTA_C],0)+1)</f>
        <v/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5" s="181" t="str">
        <f>IF(NOTA[[#This Row],[CONCAT1]]="","",MATCH(NOTA[[#This Row],[CONCAT1]],[2]!db[NB NOTA_C],0)+1)</f>
        <v/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6" s="181" t="str">
        <f>IF(NOTA[[#This Row],[CONCAT1]]="","",MATCH(NOTA[[#This Row],[CONCAT1]],[2]!db[NB NOTA_C],0)+1)</f>
        <v/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81" t="str">
        <f>IF(NOTA[[#This Row],[CONCAT1]]="","",MATCH(NOTA[[#This Row],[CONCAT1]],[2]!db[NB NOTA_C],0)+1)</f>
        <v/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8" s="181" t="str">
        <f>IF(NOTA[[#This Row],[CONCAT1]]="","",MATCH(NOTA[[#This Row],[CONCAT1]],[2]!db[NB NOTA_C],0)+1)</f>
        <v/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163"/>
      <c r="R419" s="184"/>
      <c r="S419" s="164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9" s="181" t="str">
        <f>IF(NOTA[[#This Row],[CONCAT1]]="","",MATCH(NOTA[[#This Row],[CONCAT1]],[2]!db[NB NOTA_C],0)+1)</f>
        <v/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0" s="181" t="str">
        <f>IF(NOTA[[#This Row],[CONCAT1]]="","",MATCH(NOTA[[#This Row],[CONCAT1]],[2]!db[NB NOTA_C],0)+1)</f>
        <v/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1" s="181" t="str">
        <f>IF(NOTA[[#This Row],[CONCAT1]]="","",MATCH(NOTA[[#This Row],[CONCAT1]],[2]!db[NB NOTA_C],0)+1)</f>
        <v/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2" s="181" t="str">
        <f>IF(NOTA[[#This Row],[CONCAT1]]="","",MATCH(NOTA[[#This Row],[CONCAT1]],[2]!db[NB NOTA_C],0)+1)</f>
        <v/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3" s="181" t="str">
        <f>IF(NOTA[[#This Row],[CONCAT1]]="","",MATCH(NOTA[[#This Row],[CONCAT1]],[2]!db[NB NOTA_C],0)+1)</f>
        <v/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81" t="str">
        <f>IF(NOTA[[#This Row],[CONCAT1]]="","",MATCH(NOTA[[#This Row],[CONCAT1]],[2]!db[NB NOTA_C],0)+1)</f>
        <v/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5" s="181" t="str">
        <f>IF(NOTA[[#This Row],[CONCAT1]]="","",MATCH(NOTA[[#This Row],[CONCAT1]],[2]!db[NB NOTA_C],0)+1)</f>
        <v/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81" t="str">
        <f>IF(NOTA[[#This Row],[CONCAT1]]="","",MATCH(NOTA[[#This Row],[CONCAT1]],[2]!db[NB NOTA_C],0)+1)</f>
        <v/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81" t="str">
        <f>IF(NOTA[[#This Row],[CONCAT1]]="","",MATCH(NOTA[[#This Row],[CONCAT1]],[2]!db[NB NOTA_C],0)+1)</f>
        <v/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8" s="181" t="str">
        <f>IF(NOTA[[#This Row],[CONCAT1]]="","",MATCH(NOTA[[#This Row],[CONCAT1]],[2]!db[NB NOTA_C],0)+1)</f>
        <v/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9" s="181" t="str">
        <f>IF(NOTA[[#This Row],[CONCAT1]]="","",MATCH(NOTA[[#This Row],[CONCAT1]],[2]!db[NB NOTA_C],0)+1)</f>
        <v/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81" t="str">
        <f>IF(NOTA[[#This Row],[CONCAT1]]="","",MATCH(NOTA[[#This Row],[CONCAT1]],[2]!db[NB NOTA_C],0)+1)</f>
        <v/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81" t="str">
        <f>IF(NOTA[[#This Row],[CONCAT1]]="","",MATCH(NOTA[[#This Row],[CONCAT1]],[2]!db[NB NOTA_C],0)+1)</f>
        <v/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81" t="str">
        <f>IF(NOTA[[#This Row],[CONCAT1]]="","",MATCH(NOTA[[#This Row],[CONCAT1]],[2]!db[NB NOTA_C],0)+1)</f>
        <v/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81" t="str">
        <f>IF(NOTA[[#This Row],[CONCAT1]]="","",MATCH(NOTA[[#This Row],[CONCAT1]],[2]!db[NB NOTA_C],0)+1)</f>
        <v/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4" s="181" t="str">
        <f>IF(NOTA[[#This Row],[CONCAT1]]="","",MATCH(NOTA[[#This Row],[CONCAT1]],[2]!db[NB NOTA_C],0)+1)</f>
        <v/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81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81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81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81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81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81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81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81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81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81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81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81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81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81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81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81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139"/>
      <c r="F451" s="26"/>
      <c r="G451" s="26"/>
      <c r="H451" s="23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81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81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80"/>
      <c r="F453" s="26"/>
      <c r="G453" s="26"/>
      <c r="H453" s="31"/>
      <c r="I453" s="26"/>
      <c r="J453" s="81"/>
      <c r="K453" s="26"/>
      <c r="L453" s="26"/>
      <c r="M453" s="39"/>
      <c r="N453" s="26"/>
      <c r="O453" s="26"/>
      <c r="P453" s="49"/>
      <c r="Q453" s="85"/>
      <c r="R453" s="39"/>
      <c r="S453" s="86"/>
      <c r="T453" s="86"/>
      <c r="U453" s="87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81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82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81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81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81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81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81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81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38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81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81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81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81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81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81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81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81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81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81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38"/>
      <c r="G470" s="38"/>
      <c r="H470" s="79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53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81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81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26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81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81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83"/>
      <c r="N474" s="82"/>
      <c r="O474" s="26"/>
      <c r="P474" s="84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81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49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81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81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51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81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81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81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81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81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81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81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81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81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81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81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81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81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81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81" t="str">
        <f>IF(NOTA[[#This Row],[CONCAT1]]="","",MATCH(NOTA[[#This Row],[CONCAT1]],[2]!db[NB NOTA_C],0)+1)</f>
        <v/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80"/>
      <c r="F492" s="26"/>
      <c r="G492" s="26"/>
      <c r="H492" s="31"/>
      <c r="I492" s="26"/>
      <c r="J492" s="81"/>
      <c r="K492" s="82"/>
      <c r="L492" s="26"/>
      <c r="M492" s="83"/>
      <c r="N492" s="82"/>
      <c r="O492" s="26"/>
      <c r="P492" s="84"/>
      <c r="Q492" s="85"/>
      <c r="R492" s="39"/>
      <c r="S492" s="86"/>
      <c r="T492" s="86"/>
      <c r="U492" s="87"/>
      <c r="V492" s="37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81" t="str">
        <f>IF(NOTA[[#This Row],[CONCAT1]]="","",MATCH(NOTA[[#This Row],[CONCAT1]],[2]!db[NB NOTA_C],0)+1)</f>
        <v/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82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81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81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81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81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81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38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81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81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81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81" t="str">
        <f>IF(NOTA[[#This Row],[CONCAT1]]="","",MATCH(NOTA[[#This Row],[CONCAT1]],[2]!db[NB NOTA_C],0)+1)</f>
        <v/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96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81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96"/>
      <c r="J503" s="95"/>
      <c r="K503" s="96"/>
      <c r="L503" s="38"/>
      <c r="M503" s="97"/>
      <c r="N503" s="96"/>
      <c r="O503" s="38"/>
      <c r="P503" s="90"/>
      <c r="Q503" s="105"/>
      <c r="R503" s="165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81" t="str">
        <f>IF(NOTA[[#This Row],[CONCAT1]]="","",MATCH(NOTA[[#This Row],[CONCAT1]],[2]!db[NB NOTA_C],0)+1)</f>
        <v/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81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96"/>
      <c r="G505" s="96"/>
      <c r="H505" s="104"/>
      <c r="I505" s="96"/>
      <c r="J505" s="95"/>
      <c r="K505" s="96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81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38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81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81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81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81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81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81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38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81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81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96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81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81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81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38"/>
      <c r="J517" s="78"/>
      <c r="K517" s="78"/>
      <c r="L517" s="38"/>
      <c r="M517" s="97"/>
      <c r="N517" s="96"/>
      <c r="O517" s="38"/>
      <c r="P517" s="98"/>
      <c r="Q517" s="99"/>
      <c r="R517" s="56"/>
      <c r="S517" s="106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81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81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95"/>
      <c r="K519" s="96"/>
      <c r="L519" s="38"/>
      <c r="M519" s="97"/>
      <c r="N519" s="96"/>
      <c r="O519" s="38"/>
      <c r="P519" s="98"/>
      <c r="Q519" s="99"/>
      <c r="R519" s="56"/>
      <c r="S519" s="100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81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38"/>
      <c r="J520" s="78"/>
      <c r="K520" s="95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81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81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81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81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139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81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81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94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81" t="str">
        <f>IF(NOTA[[#This Row],[CONCAT1]]="","",MATCH(NOTA[[#This Row],[CONCAT1]],[2]!db[NB NOTA_C],0)+1)</f>
        <v/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81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81" t="str">
        <f>IF(NOTA[[#This Row],[CONCAT1]]="","",MATCH(NOTA[[#This Row],[CONCAT1]],[2]!db[NB NOTA_C],0)+1)</f>
        <v/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81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96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81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81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81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96"/>
      <c r="J533" s="95"/>
      <c r="K533" s="96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81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80"/>
      <c r="F534" s="26"/>
      <c r="G534" s="26"/>
      <c r="H534" s="31"/>
      <c r="I534" s="26"/>
      <c r="J534" s="81"/>
      <c r="K534" s="81"/>
      <c r="L534" s="38"/>
      <c r="M534" s="97"/>
      <c r="N534" s="96"/>
      <c r="O534" s="38"/>
      <c r="P534" s="98"/>
      <c r="Q534" s="99"/>
      <c r="R534" s="56"/>
      <c r="S534" s="86"/>
      <c r="T534" s="86"/>
      <c r="U534" s="87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81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81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82"/>
      <c r="J536" s="81"/>
      <c r="K536" s="82"/>
      <c r="L536" s="26"/>
      <c r="M536" s="83"/>
      <c r="N536" s="82"/>
      <c r="O536" s="26"/>
      <c r="P536" s="84"/>
      <c r="Q536" s="85"/>
      <c r="R536" s="39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81" t="str">
        <f>IF(NOTA[[#This Row],[CONCAT1]]="","",MATCH(NOTA[[#This Row],[CONCAT1]],[2]!db[NB NOTA_C],0)+1)</f>
        <v/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26"/>
      <c r="M537" s="83"/>
      <c r="N537" s="82"/>
      <c r="O537" s="26"/>
      <c r="P537" s="84"/>
      <c r="Q537" s="85"/>
      <c r="R537" s="39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81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81" t="str">
        <f>IF(NOTA[[#This Row],[CONCAT1]]="","",MATCH(NOTA[[#This Row],[CONCAT1]],[2]!db[NB NOTA_C],0)+1)</f>
        <v/>
      </c>
    </row>
    <row r="539" spans="1:39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81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82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81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26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37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81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81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62"/>
      <c r="J543" s="60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81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81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82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37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81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81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26"/>
      <c r="J547" s="81"/>
      <c r="K547" s="82"/>
      <c r="L547" s="26"/>
      <c r="M547" s="83"/>
      <c r="N547" s="82"/>
      <c r="O547" s="26"/>
      <c r="P547" s="84"/>
      <c r="Q547" s="85"/>
      <c r="R547" s="39"/>
      <c r="S547" s="53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81" t="str">
        <f>IF(NOTA[[#This Row],[CONCAT1]]="","",MATCH(NOTA[[#This Row],[CONCAT1]],[2]!db[NB NOTA_C],0)+1)</f>
        <v/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5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81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81" t="str">
        <f>IF(NOTA[[#This Row],[CONCAT1]]="","",MATCH(NOTA[[#This Row],[CONCAT1]],[2]!db[NB NOTA_C],0)+1)</f>
        <v/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81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82"/>
      <c r="G551" s="82"/>
      <c r="H551" s="88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81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108"/>
      <c r="V552" s="91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81" t="str">
        <f>IF(NOTA[[#This Row],[CONCAT1]]="","",MATCH(NOTA[[#This Row],[CONCAT1]],[2]!db[NB NOTA_C],0)+1)</f>
        <v/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81" t="str">
        <f>IF(NOTA[[#This Row],[CONCAT1]]="","",MATCH(NOTA[[#This Row],[CONCAT1]],[2]!db[NB NOTA_C],0)+1)</f>
        <v/>
      </c>
    </row>
    <row r="554" spans="1:39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81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49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81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81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81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81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81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81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81" t="str">
        <f>IF(NOTA[[#This Row],[CONCAT1]]="","",MATCH(NOTA[[#This Row],[CONCAT1]],[2]!db[NB NOTA_C],0)+1)</f>
        <v/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81" t="str">
        <f>IF(NOTA[[#This Row],[CONCAT1]]="","",MATCH(NOTA[[#This Row],[CONCAT1]],[2]!db[NB NOTA_C],0)+1)</f>
        <v/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81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81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81" t="str">
        <f>IF(NOTA[[#This Row],[CONCAT1]]="","",MATCH(NOTA[[#This Row],[CONCAT1]],[2]!db[NB NOTA_C],0)+1)</f>
        <v/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81" t="str">
        <f>IF(NOTA[[#This Row],[CONCAT1]]="","",MATCH(NOTA[[#This Row],[CONCAT1]],[2]!db[NB NOTA_C],0)+1)</f>
        <v/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81" t="str">
        <f>IF(NOTA[[#This Row],[CONCAT1]]="","",MATCH(NOTA[[#This Row],[CONCAT1]],[2]!db[NB NOTA_C],0)+1)</f>
        <v/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81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81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81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81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81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81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81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81" t="str">
        <f>IF(NOTA[[#This Row],[CONCAT1]]="","",MATCH(NOTA[[#This Row],[CONCAT1]],[2]!db[NB NOTA_C],0)+1)</f>
        <v/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81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81" t="str">
        <f>IF(NOTA[[#This Row],[CONCAT1]]="","",MATCH(NOTA[[#This Row],[CONCAT1]],[2]!db[NB NOTA_C],0)+1)</f>
        <v/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81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81" t="str">
        <f>IF(NOTA[[#This Row],[CONCAT1]]="","",MATCH(NOTA[[#This Row],[CONCAT1]],[2]!db[NB NOTA_C],0)+1)</f>
        <v/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81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81" t="str">
        <f>IF(NOTA[[#This Row],[CONCAT1]]="","",MATCH(NOTA[[#This Row],[CONCAT1]],[2]!db[NB NOTA_C],0)+1)</f>
        <v/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81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81" t="str">
        <f>IF(NOTA[[#This Row],[CONCAT1]]="","",MATCH(NOTA[[#This Row],[CONCAT1]],[2]!db[NB NOTA_C],0)+1)</f>
        <v/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81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81" t="str">
        <f>IF(NOTA[[#This Row],[CONCAT1]]="","",MATCH(NOTA[[#This Row],[CONCAT1]],[2]!db[NB NOTA_C],0)+1)</f>
        <v/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81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81" t="str">
        <f>IF(NOTA[[#This Row],[CONCAT1]]="","",MATCH(NOTA[[#This Row],[CONCAT1]],[2]!db[NB NOTA_C],0)+1)</f>
        <v/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26"/>
      <c r="L588" s="26"/>
      <c r="M588" s="34"/>
      <c r="N588" s="26"/>
      <c r="O588" s="26"/>
      <c r="P588" s="28"/>
      <c r="Q588" s="46"/>
      <c r="R588" s="39"/>
      <c r="S588" s="53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81" t="str">
        <f>IF(NOTA[[#This Row],[CONCAT1]]="","",MATCH(NOTA[[#This Row],[CONCAT1]],[2]!db[NB NOTA_C],0)+1)</f>
        <v/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32"/>
      <c r="G589" s="32"/>
      <c r="H589" s="55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81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81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3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81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81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81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81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26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81" t="str">
        <f>IF(NOTA[[#This Row],[CONCAT1]]="","",MATCH(NOTA[[#This Row],[CONCAT1]],[2]!db[NB NOTA_C],0)+1)</f>
        <v/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 t="str">
        <f ca="1">IF(NOTA[[#This Row],[NAMA BARANG]]="","",INDEX(NOTA[ID],MATCH(,INDIRECT(ADDRESS(ROW(NOTA[ID]),COLUMN(NOTA[ID]))&amp;":"&amp;ADDRESS(ROW(),COLUMN(NOTA[ID]))),-1)))</f>
        <v/>
      </c>
      <c r="E596" s="23"/>
      <c r="F596" s="26"/>
      <c r="G596" s="26"/>
      <c r="H596" s="31"/>
      <c r="I596" s="26"/>
      <c r="J596" s="51"/>
      <c r="K596" s="26"/>
      <c r="L596" s="26"/>
      <c r="M596" s="39"/>
      <c r="N596" s="26"/>
      <c r="O596" s="26"/>
      <c r="P596" s="52"/>
      <c r="Q596" s="52"/>
      <c r="R596" s="39"/>
      <c r="S596" s="53"/>
      <c r="T596" s="53"/>
      <c r="U596" s="54"/>
      <c r="V596" s="37"/>
      <c r="W596" s="54" t="str">
        <f>IF(NOTA[[#This Row],[HARGA/ CTN]]="",NOTA[[#This Row],[JUMLAH_H]],NOTA[[#This Row],[HARGA/ CTN]]*IF(NOTA[[#This Row],[C]]="",0,NOTA[[#This Row],[C]]))</f>
        <v/>
      </c>
      <c r="X596" s="54" t="str">
        <f>IF(NOTA[[#This Row],[JUMLAH]]="","",NOTA[[#This Row],[JUMLAH]]*NOTA[[#This Row],[DISC 1]])</f>
        <v/>
      </c>
      <c r="Y596" s="54" t="str">
        <f>IF(NOTA[[#This Row],[JUMLAH]]="","",(NOTA[[#This Row],[JUMLAH]]-NOTA[[#This Row],[DISC 1-]])*NOTA[[#This Row],[DISC 2]])</f>
        <v/>
      </c>
      <c r="Z596" s="54" t="str">
        <f>IF(NOTA[[#This Row],[JUMLAH]]="","",NOTA[[#This Row],[DISC 1-]]+NOTA[[#This Row],[DISC 2-]])</f>
        <v/>
      </c>
      <c r="AA596" s="54" t="str">
        <f>IF(NOTA[[#This Row],[JUMLAH]]="","",NOTA[[#This Row],[JUMLAH]]-NOTA[[#This Row],[DISC]])</f>
        <v/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4" t="str">
        <f>IF(OR(NOTA[[#This Row],[QTY]]="",NOTA[[#This Row],[HARGA SATUAN]]="",),"",NOTA[[#This Row],[QTY]]*NOTA[[#This Row],[HARGA SATUAN]])</f>
        <v/>
      </c>
      <c r="AF596" s="51" t="str">
        <f ca="1">IF(NOTA[ID_H]="","",INDEX(NOTA[TANGGAL],MATCH(,INDIRECT(ADDRESS(ROW(NOTA[TANGGAL]),COLUMN(NOTA[TANGGAL]))&amp;":"&amp;ADDRESS(ROW(),COLUMN(NOTA[TANGGAL]))),-1)))</f>
        <v/>
      </c>
      <c r="AG596" s="49" t="str">
        <f ca="1">IF(NOTA[[#This Row],[NAMA BARANG]]="","",INDEX(NOTA[SUPPLIER],MATCH(,INDIRECT(ADDRESS(ROW(NOTA[ID]),COLUMN(NOTA[ID]))&amp;":"&amp;ADDRESS(ROW(),COLUMN(NOTA[ID]))),-1)))</f>
        <v/>
      </c>
      <c r="AH596" s="49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81" t="str">
        <f>IF(NOTA[[#This Row],[CONCAT1]]="","",MATCH(NOTA[[#This Row],[CONCAT1]],[2]!db[NB NOTA_C],0)+1)</f>
        <v/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51"/>
      <c r="K597" s="26"/>
      <c r="L597" s="26"/>
      <c r="M597" s="39"/>
      <c r="N597" s="26"/>
      <c r="O597" s="26"/>
      <c r="P597" s="49"/>
      <c r="Q597" s="52"/>
      <c r="R597" s="39"/>
      <c r="S597" s="53"/>
      <c r="T597" s="53"/>
      <c r="U597" s="54"/>
      <c r="V597" s="37"/>
      <c r="W597" s="54" t="str">
        <f>IF(NOTA[[#This Row],[HARGA/ CTN]]="",NOTA[[#This Row],[JUMLAH_H]],NOTA[[#This Row],[HARGA/ CTN]]*IF(NOTA[[#This Row],[C]]="",0,NOTA[[#This Row],[C]]))</f>
        <v/>
      </c>
      <c r="X597" s="54" t="str">
        <f>IF(NOTA[[#This Row],[JUMLAH]]="","",NOTA[[#This Row],[JUMLAH]]*NOTA[[#This Row],[DISC 1]])</f>
        <v/>
      </c>
      <c r="Y597" s="54" t="str">
        <f>IF(NOTA[[#This Row],[JUMLAH]]="","",(NOTA[[#This Row],[JUMLAH]]-NOTA[[#This Row],[DISC 1-]])*NOTA[[#This Row],[DISC 2]])</f>
        <v/>
      </c>
      <c r="Z597" s="54" t="str">
        <f>IF(NOTA[[#This Row],[JUMLAH]]="","",NOTA[[#This Row],[DISC 1-]]+NOTA[[#This Row],[DISC 2-]])</f>
        <v/>
      </c>
      <c r="AA597" s="54" t="str">
        <f>IF(NOTA[[#This Row],[JUMLAH]]="","",NOTA[[#This Row],[JUMLAH]]-NOTA[[#This Row],[DISC]])</f>
        <v/>
      </c>
      <c r="AB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4" t="str">
        <f>IF(OR(NOTA[[#This Row],[QTY]]="",NOTA[[#This Row],[HARGA SATUAN]]="",),"",NOTA[[#This Row],[QTY]]*NOTA[[#This Row],[HARGA SATUAN]])</f>
        <v/>
      </c>
      <c r="AF597" s="51" t="str">
        <f ca="1">IF(NOTA[ID_H]="","",INDEX(NOTA[TANGGAL],MATCH(,INDIRECT(ADDRESS(ROW(NOTA[TANGGAL]),COLUMN(NOTA[TANGGAL]))&amp;":"&amp;ADDRESS(ROW(),COLUMN(NOTA[TANGGAL]))),-1)))</f>
        <v/>
      </c>
      <c r="AG597" s="49" t="str">
        <f ca="1">IF(NOTA[[#This Row],[NAMA BARANG]]="","",INDEX(NOTA[SUPPLIER],MATCH(,INDIRECT(ADDRESS(ROW(NOTA[ID]),COLUMN(NOTA[ID]))&amp;":"&amp;ADDRESS(ROW(),COLUMN(NOTA[ID]))),-1)))</f>
        <v/>
      </c>
      <c r="AH597" s="49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81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81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81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81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81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81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81" t="str">
        <f>IF(NOTA[[#This Row],[CONCAT1]]="","",MATCH(NOTA[[#This Row],[CONCAT1]],[2]!db[NB NOTA_C],0)+1)</f>
        <v/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81" t="str">
        <f>IF(NOTA[[#This Row],[CONCAT1]]="","",MATCH(NOTA[[#This Row],[CONCAT1]],[2]!db[NB NOTA_C],0)+1)</f>
        <v/>
      </c>
    </row>
    <row r="605" spans="1:39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81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81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81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81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81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81" t="str">
        <f>IF(NOTA[[#This Row],[CONCAT1]]="","",MATCH(NOTA[[#This Row],[CONCAT1]],[2]!db[NB NOTA_C],0)+1)</f>
        <v/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26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81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81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81" t="str">
        <f>IF(NOTA[[#This Row],[CONCAT1]]="","",MATCH(NOTA[[#This Row],[CONCAT1]],[2]!db[NB NOTA_C],0)+1)</f>
        <v/>
      </c>
    </row>
    <row r="614" spans="1:39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81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81" t="str">
        <f>IF(NOTA[[#This Row],[CONCAT1]]="","",MATCH(NOTA[[#This Row],[CONCAT1]],[2]!db[NB NOTA_C],0)+1)</f>
        <v/>
      </c>
    </row>
    <row r="616" spans="1:39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81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81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81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26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81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168"/>
      <c r="F620" s="169"/>
      <c r="G620" s="169"/>
      <c r="H620" s="170"/>
      <c r="I620" s="169"/>
      <c r="J620" s="171"/>
      <c r="K620" s="169"/>
      <c r="L620" s="26"/>
      <c r="M620" s="172"/>
      <c r="N620" s="167"/>
      <c r="O620" s="169"/>
      <c r="P620" s="166"/>
      <c r="Q620" s="173"/>
      <c r="R620" s="172"/>
      <c r="S620" s="174"/>
      <c r="T620" s="174"/>
      <c r="U620" s="175"/>
      <c r="V620" s="176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81" t="str">
        <f>IF(NOTA[[#This Row],[CONCAT1]]="","",MATCH(NOTA[[#This Row],[CONCAT1]],[2]!db[NB NOTA_C],0)+1)</f>
        <v/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81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81" t="str">
        <f>IF(NOTA[[#This Row],[CONCAT1]]="","",MATCH(NOTA[[#This Row],[CONCAT1]],[2]!db[NB NOTA_C],0)+1)</f>
        <v/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81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81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81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8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81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81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26"/>
      <c r="M628" s="34"/>
      <c r="N628" s="26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81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81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188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81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81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81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81" t="str">
        <f>IF(NOTA[[#This Row],[CONCAT1]]="","",MATCH(NOTA[[#This Row],[CONCAT1]],[2]!db[NB NOTA_C],0)+1)</f>
        <v/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26"/>
      <c r="J634" s="33"/>
      <c r="K634" s="26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81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81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81" t="str">
        <f>IF(NOTA[[#This Row],[CONCAT1]]="","",MATCH(NOTA[[#This Row],[CONCAT1]],[2]!db[NB NOTA_C],0)+1)</f>
        <v/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81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81" t="str">
        <f>IF(NOTA[[#This Row],[CONCAT1]]="","",MATCH(NOTA[[#This Row],[CONCAT1]],[2]!db[NB NOTA_C],0)+1)</f>
        <v/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81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81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26"/>
      <c r="G641" s="26"/>
      <c r="H641" s="31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81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81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32"/>
      <c r="G643" s="32"/>
      <c r="H643" s="55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81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81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81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81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51"/>
      <c r="K647" s="32"/>
      <c r="L647" s="26"/>
      <c r="M647" s="34"/>
      <c r="N647" s="32"/>
      <c r="O647" s="26"/>
      <c r="P647" s="28"/>
      <c r="Q647" s="52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81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26"/>
      <c r="J648" s="33"/>
      <c r="K648" s="26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81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81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81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81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52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81" t="str">
        <f>IF(NOTA[[#This Row],[CONCAT1]]="","",MATCH(NOTA[[#This Row],[CONCAT1]],[2]!db[NB NOTA_C],0)+1)</f>
        <v/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81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81" t="str">
        <f>IF(NOTA[[#This Row],[CONCAT1]]="","",MATCH(NOTA[[#This Row],[CONCAT1]],[2]!db[NB NOTA_C],0)+1)</f>
        <v/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49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81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81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81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109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81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81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55"/>
      <c r="I660" s="26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81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55"/>
      <c r="I661" s="32"/>
      <c r="J661" s="33"/>
      <c r="K661" s="32"/>
      <c r="L661" s="179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81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81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81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81" t="str">
        <f>IF(NOTA[[#This Row],[CONCAT1]]="","",MATCH(NOTA[[#This Row],[CONCAT1]],[2]!db[NB NOTA_C],0)+1)</f>
        <v/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81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81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32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81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53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81" t="str">
        <f>IF(NOTA[[#This Row],[CONCAT1]]="","",MATCH(NOTA[[#This Row],[CONCAT1]],[2]!db[NB NOTA_C],0)+1)</f>
        <v/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51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81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26"/>
      <c r="G670" s="26"/>
      <c r="H670" s="31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81" t="str">
        <f>IF(NOTA[[#This Row],[CONCAT1]]="","",MATCH(NOTA[[#This Row],[CONCAT1]],[2]!db[NB NOTA_C],0)+1)</f>
        <v/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81" t="str">
        <f>IF(NOTA[[#This Row],[CONCAT1]]="","",MATCH(NOTA[[#This Row],[CONCAT1]],[2]!db[NB NOTA_C],0)+1)</f>
        <v/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28"/>
      <c r="Q672" s="52"/>
      <c r="R672" s="39"/>
      <c r="S672" s="35"/>
      <c r="T672" s="35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81" t="str">
        <f>IF(NOTA[[#This Row],[CONCAT1]]="","",MATCH(NOTA[[#This Row],[CONCAT1]],[2]!db[NB NOTA_C],0)+1)</f>
        <v/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28"/>
      <c r="Q673" s="52"/>
      <c r="R673" s="39"/>
      <c r="S673" s="35"/>
      <c r="T673" s="35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81" t="str">
        <f>IF(NOTA[[#This Row],[CONCAT1]]="","",MATCH(NOTA[[#This Row],[CONCAT1]],[2]!db[NB NOTA_C],0)+1)</f>
        <v/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28"/>
      <c r="Q674" s="64"/>
      <c r="R674" s="39"/>
      <c r="S674" s="35"/>
      <c r="T674" s="35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81" t="str">
        <f>IF(NOTA[[#This Row],[CONCAT1]]="","",MATCH(NOTA[[#This Row],[CONCAT1]],[2]!db[NB NOTA_C],0)+1)</f>
        <v/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81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81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81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81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81" t="str">
        <f>IF(NOTA[[#This Row],[CONCAT1]]="","",MATCH(NOTA[[#This Row],[CONCAT1]],[2]!db[NB NOTA_C],0)+1)</f>
        <v/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36" t="str">
        <f>IF(NOTA[[#This Row],[HARGA/ CTN]]="",NOTA[[#This Row],[JUMLAH_H]],NOTA[[#This Row],[HARGA/ CTN]]*IF(NOTA[[#This Row],[C]]="",0,NOTA[[#This Row],[C]]))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28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81" t="str">
        <f>IF(NOTA[[#This Row],[CONCAT1]]="","",MATCH(NOTA[[#This Row],[CONCAT1]],[2]!db[NB NOTA_C],0)+1)</f>
        <v/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36" t="str">
        <f>IF(NOTA[[#This Row],[HARGA/ CTN]]="",NOTA[[#This Row],[JUMLAH_H]],NOTA[[#This Row],[HARGA/ CTN]]*IF(NOTA[[#This Row],[C]]="",0,NOTA[[#This Row],[C]]))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28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81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81" t="str">
        <f>IF(NOTA[[#This Row],[CONCAT1]]="","",MATCH(NOTA[[#This Row],[CONCAT1]],[2]!db[NB NOTA_C],0)+1)</f>
        <v/>
      </c>
    </row>
    <row r="683" spans="1:39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81" t="str">
        <f>IF(NOTA[[#This Row],[CONCAT1]]="","",MATCH(NOTA[[#This Row],[CONCAT1]],[2]!db[NB NOTA_C],0)+1)</f>
        <v/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26"/>
      <c r="G684" s="26"/>
      <c r="H684" s="31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81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81" t="str">
        <f>IF(NOTA[[#This Row],[CONCAT1]]="","",MATCH(NOTA[[#This Row],[CONCAT1]],[2]!db[NB NOTA_C],0)+1)</f>
        <v/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32"/>
      <c r="G686" s="32"/>
      <c r="H686" s="55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81" t="str">
        <f>IF(NOTA[[#This Row],[CONCAT1]]="","",MATCH(NOTA[[#This Row],[CONCAT1]],[2]!db[NB NOTA_C],0)+1)</f>
        <v/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32"/>
      <c r="G687" s="32"/>
      <c r="H687" s="55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81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31"/>
      <c r="I688" s="32"/>
      <c r="J688" s="33"/>
      <c r="K688" s="32"/>
      <c r="L688" s="26"/>
      <c r="M688" s="34"/>
      <c r="N688" s="32"/>
      <c r="O688" s="32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81" t="str">
        <f>IF(NOTA[[#This Row],[CONCAT1]]="","",MATCH(NOTA[[#This Row],[CONCAT1]],[2]!db[NB NOTA_C],0)+1)</f>
        <v/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26"/>
      <c r="G689" s="26"/>
      <c r="H689" s="31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81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81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26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81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26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81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33"/>
      <c r="K693" s="32"/>
      <c r="L693" s="26"/>
      <c r="M693" s="34"/>
      <c r="N693" s="26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81" t="str">
        <f>IF(NOTA[[#This Row],[CONCAT1]]="","",MATCH(NOTA[[#This Row],[CONCAT1]],[2]!db[NB NOTA_C],0)+1)</f>
        <v/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110"/>
      <c r="G694" s="110"/>
      <c r="H694" s="111"/>
      <c r="I694" s="110"/>
      <c r="J694" s="112"/>
      <c r="K694" s="110"/>
      <c r="L694" s="38"/>
      <c r="M694" s="113"/>
      <c r="N694" s="110"/>
      <c r="O694" s="38"/>
      <c r="P694" s="114"/>
      <c r="Q694" s="115"/>
      <c r="R694" s="39"/>
      <c r="S694" s="116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81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81" t="str">
        <f>IF(NOTA[[#This Row],[CONCAT1]]="","",MATCH(NOTA[[#This Row],[CONCAT1]],[2]!db[NB NOTA_C],0)+1)</f>
        <v/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81" t="str">
        <f>IF(NOTA[[#This Row],[CONCAT1]]="","",MATCH(NOTA[[#This Row],[CONCAT1]],[2]!db[NB NOTA_C],0)+1)</f>
        <v/>
      </c>
    </row>
    <row r="697" spans="1:39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34"/>
      <c r="N697" s="32"/>
      <c r="O697" s="26"/>
      <c r="P697" s="28"/>
      <c r="Q697" s="46"/>
      <c r="R697" s="39"/>
      <c r="S697" s="35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81" t="str">
        <f>IF(NOTA[[#This Row],[CONCAT1]]="","",MATCH(NOTA[[#This Row],[CONCAT1]],[2]!db[NB NOTA_C],0)+1)</f>
        <v/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81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81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81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81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81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81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26"/>
      <c r="G704" s="26"/>
      <c r="H704" s="31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81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81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26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81" t="str">
        <f>IF(NOTA[[#This Row],[CONCAT1]]="","",MATCH(NOTA[[#This Row],[CONCAT1]],[2]!db[NB NOTA_C],0)+1)</f>
        <v/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81" t="str">
        <f>IF(NOTA[[#This Row],[CONCAT1]]="","",MATCH(NOTA[[#This Row],[CONCAT1]],[2]!db[NB NOTA_C],0)+1)</f>
        <v/>
      </c>
    </row>
    <row r="708" spans="1:39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81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81" t="str">
        <f>IF(NOTA[[#This Row],[CONCAT1]]="","",MATCH(NOTA[[#This Row],[CONCAT1]],[2]!db[NB NOTA_C],0)+1)</f>
        <v/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81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81" t="str">
        <f>IF(NOTA[[#This Row],[CONCAT1]]="","",MATCH(NOTA[[#This Row],[CONCAT1]],[2]!db[NB NOTA_C],0)+1)</f>
        <v/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81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81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81" t="str">
        <f>IF(NOTA[[#This Row],[CONCAT1]]="","",MATCH(NOTA[[#This Row],[CONCAT1]],[2]!db[NB NOTA_C],0)+1)</f>
        <v/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81" t="str">
        <f>IF(NOTA[[#This Row],[CONCAT1]]="","",MATCH(NOTA[[#This Row],[CONCAT1]],[2]!db[NB NOTA_C],0)+1)</f>
        <v/>
      </c>
    </row>
    <row r="716" spans="1:39" ht="20.100000000000001" customHeight="1" x14ac:dyDescent="0.25">
      <c r="A71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8" t="str">
        <f>IF(NOTA[[#This Row],[ID_P]]="","",MATCH(NOTA[[#This Row],[ID_P]],[1]!B_MSK[N_ID],0))</f>
        <v/>
      </c>
      <c r="D716" s="58" t="str">
        <f ca="1">IF(NOTA[[#This Row],[NAMA BARANG]]="","",INDEX(NOTA[ID],MATCH(,INDIRECT(ADDRESS(ROW(NOTA[ID]),COLUMN(NOTA[ID]))&amp;":"&amp;ADDRESS(ROW(),COLUMN(NOTA[ID]))),-1)))</f>
        <v/>
      </c>
      <c r="E716" s="61"/>
      <c r="F716" s="26"/>
      <c r="G716" s="26"/>
      <c r="H716" s="31"/>
      <c r="I716" s="62"/>
      <c r="J716" s="60"/>
      <c r="K716" s="62"/>
      <c r="L716" s="26"/>
      <c r="M716" s="63"/>
      <c r="N716" s="62"/>
      <c r="O716" s="26"/>
      <c r="P716" s="57"/>
      <c r="Q716" s="64"/>
      <c r="R716" s="39"/>
      <c r="S716" s="117"/>
      <c r="T716" s="117"/>
      <c r="U716" s="59"/>
      <c r="V716" s="37"/>
      <c r="W716" s="59" t="str">
        <f>IF(NOTA[[#This Row],[HARGA/ CTN]]="",NOTA[[#This Row],[JUMLAH_H]],NOTA[[#This Row],[HARGA/ CTN]]*IF(NOTA[[#This Row],[C]]="",0,NOTA[[#This Row],[C]]))</f>
        <v/>
      </c>
      <c r="X716" s="59" t="str">
        <f>IF(NOTA[[#This Row],[JUMLAH]]="","",NOTA[[#This Row],[JUMLAH]]*NOTA[[#This Row],[DISC 1]])</f>
        <v/>
      </c>
      <c r="Y716" s="59" t="str">
        <f>IF(NOTA[[#This Row],[JUMLAH]]="","",(NOTA[[#This Row],[JUMLAH]]-NOTA[[#This Row],[DISC 1-]])*NOTA[[#This Row],[DISC 2]])</f>
        <v/>
      </c>
      <c r="Z716" s="59" t="str">
        <f>IF(NOTA[[#This Row],[JUMLAH]]="","",NOTA[[#This Row],[DISC 1-]]+NOTA[[#This Row],[DISC 2-]])</f>
        <v/>
      </c>
      <c r="AA716" s="59" t="str">
        <f>IF(NOTA[[#This Row],[JUMLAH]]="","",NOTA[[#This Row],[JUMLAH]]-NOTA[[#This Row],[DISC]])</f>
        <v/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9" t="str">
        <f>IF(OR(NOTA[[#This Row],[QTY]]="",NOTA[[#This Row],[HARGA SATUAN]]="",),"",NOTA[[#This Row],[QTY]]*NOTA[[#This Row],[HARGA SATUAN]])</f>
        <v/>
      </c>
      <c r="AF716" s="60" t="str">
        <f ca="1">IF(NOTA[ID_H]="","",INDEX(NOTA[TANGGAL],MATCH(,INDIRECT(ADDRESS(ROW(NOTA[TANGGAL]),COLUMN(NOTA[TANGGAL]))&amp;":"&amp;ADDRESS(ROW(),COLUMN(NOTA[TANGGAL]))),-1)))</f>
        <v/>
      </c>
      <c r="AG716" s="57" t="str">
        <f ca="1">IF(NOTA[[#This Row],[NAMA BARANG]]="","",INDEX(NOTA[SUPPLIER],MATCH(,INDIRECT(ADDRESS(ROW(NOTA[ID]),COLUMN(NOTA[ID]))&amp;":"&amp;ADDRESS(ROW(),COLUMN(NOTA[ID]))),-1)))</f>
        <v/>
      </c>
      <c r="AH716" s="57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81" t="str">
        <f>IF(NOTA[[#This Row],[CONCAT1]]="","",MATCH(NOTA[[#This Row],[CONCAT1]],[2]!db[NB NOTA_C],0)+1)</f>
        <v/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26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81" t="str">
        <f>IF(NOTA[[#This Row],[CONCAT1]]="","",MATCH(NOTA[[#This Row],[CONCAT1]],[2]!db[NB NOTA_C],0)+1)</f>
        <v/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81" t="str">
        <f>IF(NOTA[[#This Row],[CONCAT1]]="","",MATCH(NOTA[[#This Row],[CONCAT1]],[2]!db[NB NOTA_C],0)+1)</f>
        <v/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81" t="str">
        <f>IF(NOTA[[#This Row],[CONCAT1]]="","",MATCH(NOTA[[#This Row],[CONCAT1]],[2]!db[NB NOTA_C],0)+1)</f>
        <v/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81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81" t="str">
        <f>IF(NOTA[[#This Row],[CONCAT1]]="","",MATCH(NOTA[[#This Row],[CONCAT1]],[2]!db[NB NOTA_C],0)+1)</f>
        <v/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81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81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81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81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81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81" t="str">
        <f>IF(NOTA[[#This Row],[CONCAT1]]="","",MATCH(NOTA[[#This Row],[CONCAT1]],[2]!db[NB NOTA_C],0)+1)</f>
        <v/>
      </c>
    </row>
    <row r="728" spans="1:39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26"/>
      <c r="G728" s="26"/>
      <c r="H728" s="31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81" t="str">
        <f>IF(NOTA[[#This Row],[CONCAT1]]="","",MATCH(NOTA[[#This Row],[CONCAT1]],[2]!db[NB NOTA_C],0)+1)</f>
        <v/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63"/>
      <c r="N729" s="62"/>
      <c r="O729" s="26"/>
      <c r="P729" s="57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81" t="str">
        <f>IF(NOTA[[#This Row],[CONCAT1]]="","",MATCH(NOTA[[#This Row],[CONCAT1]],[2]!db[NB NOTA_C],0)+1)</f>
        <v/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63"/>
      <c r="N730" s="62"/>
      <c r="O730" s="26"/>
      <c r="P730" s="57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81" t="str">
        <f>IF(NOTA[[#This Row],[CONCAT1]]="","",MATCH(NOTA[[#This Row],[CONCAT1]],[2]!db[NB NOTA_C],0)+1)</f>
        <v/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81" t="str">
        <f>IF(NOTA[[#This Row],[CONCAT1]]="","",MATCH(NOTA[[#This Row],[CONCAT1]],[2]!db[NB NOTA_C],0)+1)</f>
        <v/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81" t="str">
        <f>IF(NOTA[[#This Row],[CONCAT1]]="","",MATCH(NOTA[[#This Row],[CONCAT1]],[2]!db[NB NOTA_C],0)+1)</f>
        <v/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81" t="str">
        <f>IF(NOTA[[#This Row],[CONCAT1]]="","",MATCH(NOTA[[#This Row],[CONCAT1]],[2]!db[NB NOTA_C],0)+1)</f>
        <v/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81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81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81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81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118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81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81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81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81" t="str">
        <f>IF(NOTA[[#This Row],[CONCAT1]]="","",MATCH(NOTA[[#This Row],[CONCAT1]],[2]!db[NB NOTA_C],0)+1)</f>
        <v/>
      </c>
    </row>
    <row r="742" spans="1:39" ht="20.100000000000001" customHeight="1" x14ac:dyDescent="0.25">
      <c r="A7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81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81" t="str">
        <f>IF(NOTA[[#This Row],[CONCAT1]]="","",MATCH(NOTA[[#This Row],[CONCAT1]],[2]!db[NB NOTA_C],0)+1)</f>
        <v/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81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81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81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155"/>
      <c r="G747" s="155"/>
      <c r="H747" s="156"/>
      <c r="I747" s="155"/>
      <c r="J747" s="157"/>
      <c r="K747" s="155"/>
      <c r="L747" s="26"/>
      <c r="M747" s="158"/>
      <c r="N747" s="155"/>
      <c r="O747" s="26"/>
      <c r="P747" s="159"/>
      <c r="Q747" s="160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81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81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81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81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81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81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81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81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81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81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81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81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81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81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81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81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81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81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81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81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81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81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81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81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156"/>
      <c r="I771" s="155"/>
      <c r="J771" s="157"/>
      <c r="K771" s="26"/>
      <c r="L771" s="26"/>
      <c r="M771" s="158"/>
      <c r="N771" s="155"/>
      <c r="O771" s="26"/>
      <c r="P771" s="159"/>
      <c r="Q771" s="160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81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55"/>
      <c r="G772" s="155"/>
      <c r="H772" s="156"/>
      <c r="I772" s="155"/>
      <c r="J772" s="157"/>
      <c r="K772" s="155"/>
      <c r="L772" s="155"/>
      <c r="M772" s="158"/>
      <c r="N772" s="155"/>
      <c r="O772" s="155"/>
      <c r="P772" s="159"/>
      <c r="Q772" s="160"/>
      <c r="R772" s="158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81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81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81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81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81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81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81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81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81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81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81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81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155"/>
      <c r="G784" s="155"/>
      <c r="H784" s="156"/>
      <c r="I784" s="155"/>
      <c r="J784" s="157"/>
      <c r="K784" s="155"/>
      <c r="L784" s="26"/>
      <c r="M784" s="158"/>
      <c r="N784" s="155"/>
      <c r="O784" s="26"/>
      <c r="P784" s="159"/>
      <c r="Q784" s="160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81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155"/>
      <c r="G785" s="155"/>
      <c r="H785" s="156"/>
      <c r="I785" s="155"/>
      <c r="J785" s="157"/>
      <c r="K785" s="155"/>
      <c r="L785" s="26"/>
      <c r="M785" s="158"/>
      <c r="N785" s="155"/>
      <c r="O785" s="26"/>
      <c r="P785" s="159"/>
      <c r="Q785" s="160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81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81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81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81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81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81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81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81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81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81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81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81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81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81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81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81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81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81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81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81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81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81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81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81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81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81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81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81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81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81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81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81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81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81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81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81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81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81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81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81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81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81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81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81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81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81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81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81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81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81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50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81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50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81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81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81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81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81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81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81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81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81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81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81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81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81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81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81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81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81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81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81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81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81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>
        <v>1</v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81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81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81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81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81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81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81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81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81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81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81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81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81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81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81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81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81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81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81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81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2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81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81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81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81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81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81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81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81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81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81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81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81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81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81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81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81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81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81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81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81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81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81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81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81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81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81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81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19"/>
      <c r="F904" s="120"/>
      <c r="G904" s="120"/>
      <c r="H904" s="121"/>
      <c r="I904" s="120"/>
      <c r="J904" s="122"/>
      <c r="K904" s="120"/>
      <c r="L904" s="120"/>
      <c r="M904" s="123"/>
      <c r="N904" s="120"/>
      <c r="O904" s="120"/>
      <c r="P904" s="124"/>
      <c r="Q904" s="125"/>
      <c r="R904" s="123"/>
      <c r="S904" s="126"/>
      <c r="T904" s="126"/>
      <c r="U904" s="127"/>
      <c r="V904" s="128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81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19"/>
      <c r="F905" s="120"/>
      <c r="G905" s="120"/>
      <c r="H905" s="121"/>
      <c r="I905" s="120"/>
      <c r="J905" s="122"/>
      <c r="K905" s="120"/>
      <c r="L905" s="120"/>
      <c r="M905" s="123"/>
      <c r="N905" s="120"/>
      <c r="O905" s="120"/>
      <c r="P905" s="124"/>
      <c r="Q905" s="125"/>
      <c r="R905" s="123"/>
      <c r="S905" s="126"/>
      <c r="T905" s="126"/>
      <c r="U905" s="127"/>
      <c r="V905" s="128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81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81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81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81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81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81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81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81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81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81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81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19"/>
      <c r="F916" s="120"/>
      <c r="G916" s="120"/>
      <c r="H916" s="121"/>
      <c r="I916" s="120"/>
      <c r="J916" s="122"/>
      <c r="K916" s="120"/>
      <c r="L916" s="120"/>
      <c r="M916" s="123"/>
      <c r="N916" s="120"/>
      <c r="O916" s="120"/>
      <c r="P916" s="124"/>
      <c r="Q916" s="125"/>
      <c r="R916" s="123"/>
      <c r="S916" s="126"/>
      <c r="T916" s="126"/>
      <c r="U916" s="127"/>
      <c r="V916" s="128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81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81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81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81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81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81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81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81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81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81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81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81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81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81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81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81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81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0" t="str">
        <f>IF(NOTA[[#This Row],[ID_P]]="","",MATCH(NOTA[[#This Row],[ID_P]],[1]!B_MSK[N_ID],0))</f>
        <v/>
      </c>
      <c r="D933" s="13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29"/>
      <c r="Q933" s="136"/>
      <c r="R933" s="135"/>
      <c r="S933" s="137"/>
      <c r="T933" s="137"/>
      <c r="U933" s="138"/>
      <c r="V933" s="37"/>
      <c r="W933" s="138" t="str">
        <f>IF(NOTA[[#This Row],[HARGA/ CTN]]="",NOTA[[#This Row],[JUMLAH_H]],NOTA[[#This Row],[HARGA/ CTN]]*IF(NOTA[[#This Row],[C]]="",0,NOTA[[#This Row],[C]]))</f>
        <v/>
      </c>
      <c r="X933" s="138" t="str">
        <f>IF(NOTA[[#This Row],[JUMLAH]]="","",NOTA[[#This Row],[JUMLAH]]*NOTA[[#This Row],[DISC 1]])</f>
        <v/>
      </c>
      <c r="Y933" s="138" t="str">
        <f>IF(NOTA[[#This Row],[JUMLAH]]="","",(NOTA[[#This Row],[JUMLAH]]-NOTA[[#This Row],[DISC 1-]])*NOTA[[#This Row],[DISC 2]])</f>
        <v/>
      </c>
      <c r="Z933" s="138" t="str">
        <f>IF(NOTA[[#This Row],[JUMLAH]]="","",NOTA[[#This Row],[DISC 1-]]+NOTA[[#This Row],[DISC 2-]])</f>
        <v/>
      </c>
      <c r="AA933" s="138" t="str">
        <f>IF(NOTA[[#This Row],[JUMLAH]]="","",NOTA[[#This Row],[JUMLAH]]-NOTA[[#This Row],[DISC]])</f>
        <v/>
      </c>
      <c r="AB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38" t="str">
        <f>IF(OR(NOTA[[#This Row],[QTY]]="",NOTA[[#This Row],[HARGA SATUAN]]="",),"",NOTA[[#This Row],[QTY]]*NOTA[[#This Row],[HARGA SATUAN]])</f>
        <v/>
      </c>
      <c r="AF933" s="134" t="str">
        <f ca="1">IF(NOTA[ID_H]="","",INDEX(NOTA[TANGGAL],MATCH(,INDIRECT(ADDRESS(ROW(NOTA[TANGGAL]),COLUMN(NOTA[TANGGAL]))&amp;":"&amp;ADDRESS(ROW(),COLUMN(NOTA[TANGGAL]))),-1)))</f>
        <v/>
      </c>
      <c r="AG933" s="129" t="str">
        <f ca="1">IF(NOTA[[#This Row],[NAMA BARANG]]="","",INDEX(NOTA[SUPPLIER],MATCH(,INDIRECT(ADDRESS(ROW(NOTA[ID]),COLUMN(NOTA[ID]))&amp;":"&amp;ADDRESS(ROW(),COLUMN(NOTA[ID]))),-1)))</f>
        <v/>
      </c>
      <c r="AH933" s="12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81" t="str">
        <f>IF(NOTA[[#This Row],[CONCAT1]]="","",MATCH(NOTA[[#This Row],[CONCAT1]],[2]!db[NB NOTA_C],0)+1)</f>
        <v/>
      </c>
    </row>
    <row r="934" spans="1:39" ht="20.100000000000001" customHeight="1" x14ac:dyDescent="0.25">
      <c r="A93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0" t="str">
        <f>IF(NOTA[[#This Row],[ID_P]]="","",MATCH(NOTA[[#This Row],[ID_P]],[1]!B_MSK[N_ID],0))</f>
        <v/>
      </c>
      <c r="D934" s="13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29"/>
      <c r="Q934" s="136"/>
      <c r="R934" s="135"/>
      <c r="S934" s="137"/>
      <c r="T934" s="137"/>
      <c r="U934" s="138"/>
      <c r="V934" s="37"/>
      <c r="W934" s="138" t="str">
        <f>IF(NOTA[[#This Row],[HARGA/ CTN]]="",NOTA[[#This Row],[JUMLAH_H]],NOTA[[#This Row],[HARGA/ CTN]]*IF(NOTA[[#This Row],[C]]="",0,NOTA[[#This Row],[C]]))</f>
        <v/>
      </c>
      <c r="X934" s="138" t="str">
        <f>IF(NOTA[[#This Row],[JUMLAH]]="","",NOTA[[#This Row],[JUMLAH]]*NOTA[[#This Row],[DISC 1]])</f>
        <v/>
      </c>
      <c r="Y934" s="138" t="str">
        <f>IF(NOTA[[#This Row],[JUMLAH]]="","",(NOTA[[#This Row],[JUMLAH]]-NOTA[[#This Row],[DISC 1-]])*NOTA[[#This Row],[DISC 2]])</f>
        <v/>
      </c>
      <c r="Z934" s="138" t="str">
        <f>IF(NOTA[[#This Row],[JUMLAH]]="","",NOTA[[#This Row],[DISC 1-]]+NOTA[[#This Row],[DISC 2-]])</f>
        <v/>
      </c>
      <c r="AA934" s="138" t="str">
        <f>IF(NOTA[[#This Row],[JUMLAH]]="","",NOTA[[#This Row],[JUMLAH]]-NOTA[[#This Row],[DISC]])</f>
        <v/>
      </c>
      <c r="AB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38" t="str">
        <f>IF(OR(NOTA[[#This Row],[QTY]]="",NOTA[[#This Row],[HARGA SATUAN]]="",),"",NOTA[[#This Row],[QTY]]*NOTA[[#This Row],[HARGA SATUAN]])</f>
        <v/>
      </c>
      <c r="AF934" s="134" t="str">
        <f ca="1">IF(NOTA[ID_H]="","",INDEX(NOTA[TANGGAL],MATCH(,INDIRECT(ADDRESS(ROW(NOTA[TANGGAL]),COLUMN(NOTA[TANGGAL]))&amp;":"&amp;ADDRESS(ROW(),COLUMN(NOTA[TANGGAL]))),-1)))</f>
        <v/>
      </c>
      <c r="AG934" s="129" t="str">
        <f ca="1">IF(NOTA[[#This Row],[NAMA BARANG]]="","",INDEX(NOTA[SUPPLIER],MATCH(,INDIRECT(ADDRESS(ROW(NOTA[ID]),COLUMN(NOTA[ID]))&amp;":"&amp;ADDRESS(ROW(),COLUMN(NOTA[ID]))),-1)))</f>
        <v/>
      </c>
      <c r="AH934" s="12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81" t="str">
        <f>IF(NOTA[[#This Row],[CONCAT1]]="","",MATCH(NOTA[[#This Row],[CONCAT1]],[2]!db[NB NOTA_C],0)+1)</f>
        <v/>
      </c>
    </row>
    <row r="935" spans="1:39" ht="20.100000000000001" customHeight="1" x14ac:dyDescent="0.25">
      <c r="A93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81" t="str">
        <f>IF(NOTA[[#This Row],[CONCAT1]]="","",MATCH(NOTA[[#This Row],[CONCAT1]],[2]!db[NB NOTA_C],0)+1)</f>
        <v/>
      </c>
    </row>
    <row r="936" spans="1:39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81" t="str">
        <f>IF(NOTA[[#This Row],[CONCAT1]]="","",MATCH(NOTA[[#This Row],[CONCAT1]],[2]!db[NB NOTA_C],0)+1)</f>
        <v/>
      </c>
    </row>
    <row r="937" spans="1:39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81" t="str">
        <f>IF(NOTA[[#This Row],[CONCAT1]]="","",MATCH(NOTA[[#This Row],[CONCAT1]],[2]!db[NB NOTA_C],0)+1)</f>
        <v/>
      </c>
    </row>
    <row r="938" spans="1:39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81" t="str">
        <f>IF(NOTA[[#This Row],[CONCAT1]]="","",MATCH(NOTA[[#This Row],[CONCAT1]],[2]!db[NB NOTA_C],0)+1)</f>
        <v/>
      </c>
    </row>
    <row r="939" spans="1:39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81" t="str">
        <f>IF(NOTA[[#This Row],[CONCAT1]]="","",MATCH(NOTA[[#This Row],[CONCAT1]],[2]!db[NB NOTA_C],0)+1)</f>
        <v/>
      </c>
    </row>
    <row r="940" spans="1:39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81" t="str">
        <f>IF(NOTA[[#This Row],[CONCAT1]]="","",MATCH(NOTA[[#This Row],[CONCAT1]],[2]!db[NB NOTA_C],0)+1)</f>
        <v/>
      </c>
    </row>
    <row r="941" spans="1:39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81" t="str">
        <f>IF(NOTA[[#This Row],[CONCAT1]]="","",MATCH(NOTA[[#This Row],[CONCAT1]],[2]!db[NB NOTA_C],0)+1)</f>
        <v/>
      </c>
    </row>
    <row r="942" spans="1:39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81" t="str">
        <f>IF(NOTA[[#This Row],[CONCAT1]]="","",MATCH(NOTA[[#This Row],[CONCAT1]],[2]!db[NB NOTA_C],0)+1)</f>
        <v/>
      </c>
    </row>
    <row r="943" spans="1:39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81" t="str">
        <f>IF(NOTA[[#This Row],[CONCAT1]]="","",MATCH(NOTA[[#This Row],[CONCAT1]],[2]!db[NB NOTA_C],0)+1)</f>
        <v/>
      </c>
    </row>
    <row r="944" spans="1:39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81" t="str">
        <f>IF(NOTA[[#This Row],[CONCAT1]]="","",MATCH(NOTA[[#This Row],[CONCAT1]],[2]!db[NB NOTA_C],0)+1)</f>
        <v/>
      </c>
    </row>
    <row r="945" spans="1:39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81" t="str">
        <f>IF(NOTA[[#This Row],[CONCAT1]]="","",MATCH(NOTA[[#This Row],[CONCAT1]],[2]!db[NB NOTA_C],0)+1)</f>
        <v/>
      </c>
    </row>
    <row r="946" spans="1:39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81" t="str">
        <f>IF(NOTA[[#This Row],[CONCAT1]]="","",MATCH(NOTA[[#This Row],[CONCAT1]],[2]!db[NB NOTA_C],0)+1)</f>
        <v/>
      </c>
    </row>
    <row r="947" spans="1:39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81" t="str">
        <f>IF(NOTA[[#This Row],[CONCAT1]]="","",MATCH(NOTA[[#This Row],[CONCAT1]],[2]!db[NB NOTA_C],0)+1)</f>
        <v/>
      </c>
    </row>
    <row r="948" spans="1:39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81" t="str">
        <f>IF(NOTA[[#This Row],[CONCAT1]]="","",MATCH(NOTA[[#This Row],[CONCAT1]],[2]!db[NB NOTA_C],0)+1)</f>
        <v/>
      </c>
    </row>
    <row r="949" spans="1:39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81" t="str">
        <f>IF(NOTA[[#This Row],[CONCAT1]]="","",MATCH(NOTA[[#This Row],[CONCAT1]],[2]!db[NB NOTA_C],0)+1)</f>
        <v/>
      </c>
    </row>
    <row r="950" spans="1:39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81" t="str">
        <f>IF(NOTA[[#This Row],[CONCAT1]]="","",MATCH(NOTA[[#This Row],[CONCAT1]],[2]!db[NB NOTA_C],0)+1)</f>
        <v/>
      </c>
    </row>
    <row r="951" spans="1:39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81" t="str">
        <f>IF(NOTA[[#This Row],[CONCAT1]]="","",MATCH(NOTA[[#This Row],[CONCAT1]],[2]!db[NB NOTA_C],0)+1)</f>
        <v/>
      </c>
    </row>
    <row r="952" spans="1:39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26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81" t="str">
        <f>IF(NOTA[[#This Row],[CONCAT1]]="","",MATCH(NOTA[[#This Row],[CONCAT1]],[2]!db[NB NOTA_C],0)+1)</f>
        <v/>
      </c>
    </row>
    <row r="953" spans="1:39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81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81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81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81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81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81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81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81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81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81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81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81" t="str">
        <f>IF(NOTA[[#This Row],[CONCAT1]]="","",MATCH(NOTA[[#This Row],[CONCAT1]],[2]!db[NB NOTA_C],0)+1)</f>
        <v/>
      </c>
    </row>
    <row r="965" spans="1:39" ht="20.100000000000001" customHeight="1" x14ac:dyDescent="0.25">
      <c r="A96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81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81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81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81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81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81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81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81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81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81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81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81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81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81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81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81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81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81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81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81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81" t="str">
        <f>IF(NOTA[[#This Row],[CONCAT1]]="","",MATCH(NOTA[[#This Row],[CONCAT1]],[2]!db[NB NOTA_C],0)+1)</f>
        <v/>
      </c>
    </row>
    <row r="986" spans="1:39" ht="20.100000000000001" customHeight="1" x14ac:dyDescent="0.25">
      <c r="A98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3" t="str">
        <f>IF(NOTA[[#This Row],[ID_P]]="","",MATCH(NOTA[[#This Row],[ID_P]],[1]!B_MSK[N_ID],0))</f>
        <v/>
      </c>
      <c r="D986" s="143" t="str">
        <f ca="1">IF(NOTA[[#This Row],[NAMA BARANG]]="","",INDEX(NOTA[ID],MATCH(,INDIRECT(ADDRESS(ROW(NOTA[ID]),COLUMN(NOTA[ID]))&amp;":"&amp;ADDRESS(ROW(),COLUMN(NOTA[ID]))),-1)))</f>
        <v/>
      </c>
      <c r="E986" s="144"/>
      <c r="F986" s="145"/>
      <c r="G986" s="145"/>
      <c r="H986" s="146"/>
      <c r="I986" s="145"/>
      <c r="J986" s="147"/>
      <c r="K986" s="145"/>
      <c r="L986" s="145"/>
      <c r="M986" s="148"/>
      <c r="N986" s="145"/>
      <c r="O986" s="145"/>
      <c r="P986" s="142"/>
      <c r="Q986" s="149"/>
      <c r="R986" s="148"/>
      <c r="S986" s="150"/>
      <c r="T986" s="150"/>
      <c r="U986" s="151"/>
      <c r="V986" s="103"/>
      <c r="W986" s="151" t="str">
        <f>IF(NOTA[[#This Row],[HARGA/ CTN]]="",NOTA[[#This Row],[JUMLAH_H]],NOTA[[#This Row],[HARGA/ CTN]]*IF(NOTA[[#This Row],[C]]="",0,NOTA[[#This Row],[C]]))</f>
        <v/>
      </c>
      <c r="X986" s="151" t="str">
        <f>IF(NOTA[[#This Row],[JUMLAH]]="","",NOTA[[#This Row],[JUMLAH]]*NOTA[[#This Row],[DISC 1]])</f>
        <v/>
      </c>
      <c r="Y986" s="151" t="str">
        <f>IF(NOTA[[#This Row],[JUMLAH]]="","",(NOTA[[#This Row],[JUMLAH]]-NOTA[[#This Row],[DISC 1-]])*NOTA[[#This Row],[DISC 2]])</f>
        <v/>
      </c>
      <c r="Z986" s="151" t="str">
        <f>IF(NOTA[[#This Row],[JUMLAH]]="","",NOTA[[#This Row],[DISC 1-]]+NOTA[[#This Row],[DISC 2-]])</f>
        <v/>
      </c>
      <c r="AA986" s="151" t="str">
        <f>IF(NOTA[[#This Row],[JUMLAH]]="","",NOTA[[#This Row],[JUMLAH]]-NOTA[[#This Row],[DISC]])</f>
        <v/>
      </c>
      <c r="AB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1" t="str">
        <f>IF(OR(NOTA[[#This Row],[QTY]]="",NOTA[[#This Row],[HARGA SATUAN]]="",),"",NOTA[[#This Row],[QTY]]*NOTA[[#This Row],[HARGA SATUAN]])</f>
        <v/>
      </c>
      <c r="AF986" s="147" t="str">
        <f ca="1">IF(NOTA[ID_H]="","",INDEX(NOTA[TANGGAL],MATCH(,INDIRECT(ADDRESS(ROW(NOTA[TANGGAL]),COLUMN(NOTA[TANGGAL]))&amp;":"&amp;ADDRESS(ROW(),COLUMN(NOTA[TANGGAL]))),-1)))</f>
        <v/>
      </c>
      <c r="AG986" s="142" t="str">
        <f ca="1">IF(NOTA[[#This Row],[NAMA BARANG]]="","",INDEX(NOTA[SUPPLIER],MATCH(,INDIRECT(ADDRESS(ROW(NOTA[ID]),COLUMN(NOTA[ID]))&amp;":"&amp;ADDRESS(ROW(),COLUMN(NOTA[ID]))),-1)))</f>
        <v/>
      </c>
      <c r="AH986" s="142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81" t="str">
        <f>IF(NOTA[[#This Row],[CONCAT1]]="","",MATCH(NOTA[[#This Row],[CONCAT1]],[2]!db[NB NOTA_C],0)+1)</f>
        <v/>
      </c>
    </row>
    <row r="987" spans="1:39" ht="20.100000000000001" customHeight="1" x14ac:dyDescent="0.25">
      <c r="A98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3" t="str">
        <f>IF(NOTA[[#This Row],[ID_P]]="","",MATCH(NOTA[[#This Row],[ID_P]],[1]!B_MSK[N_ID],0))</f>
        <v/>
      </c>
      <c r="D987" s="143" t="str">
        <f ca="1">IF(NOTA[[#This Row],[NAMA BARANG]]="","",INDEX(NOTA[ID],MATCH(,INDIRECT(ADDRESS(ROW(NOTA[ID]),COLUMN(NOTA[ID]))&amp;":"&amp;ADDRESS(ROW(),COLUMN(NOTA[ID]))),-1)))</f>
        <v/>
      </c>
      <c r="E987" s="144"/>
      <c r="F987" s="145"/>
      <c r="G987" s="145"/>
      <c r="H987" s="146"/>
      <c r="I987" s="145"/>
      <c r="J987" s="147"/>
      <c r="K987" s="145"/>
      <c r="L987" s="145"/>
      <c r="M987" s="148"/>
      <c r="N987" s="145"/>
      <c r="O987" s="145"/>
      <c r="P987" s="142"/>
      <c r="Q987" s="149"/>
      <c r="R987" s="148"/>
      <c r="S987" s="150"/>
      <c r="T987" s="150"/>
      <c r="U987" s="151"/>
      <c r="V987" s="103"/>
      <c r="W987" s="151" t="str">
        <f>IF(NOTA[[#This Row],[HARGA/ CTN]]="",NOTA[[#This Row],[JUMLAH_H]],NOTA[[#This Row],[HARGA/ CTN]]*IF(NOTA[[#This Row],[C]]="",0,NOTA[[#This Row],[C]]))</f>
        <v/>
      </c>
      <c r="X987" s="151" t="str">
        <f>IF(NOTA[[#This Row],[JUMLAH]]="","",NOTA[[#This Row],[JUMLAH]]*NOTA[[#This Row],[DISC 1]])</f>
        <v/>
      </c>
      <c r="Y987" s="151" t="str">
        <f>IF(NOTA[[#This Row],[JUMLAH]]="","",(NOTA[[#This Row],[JUMLAH]]-NOTA[[#This Row],[DISC 1-]])*NOTA[[#This Row],[DISC 2]])</f>
        <v/>
      </c>
      <c r="Z987" s="151" t="str">
        <f>IF(NOTA[[#This Row],[JUMLAH]]="","",NOTA[[#This Row],[DISC 1-]]+NOTA[[#This Row],[DISC 2-]])</f>
        <v/>
      </c>
      <c r="AA987" s="151" t="str">
        <f>IF(NOTA[[#This Row],[JUMLAH]]="","",NOTA[[#This Row],[JUMLAH]]-NOTA[[#This Row],[DISC]])</f>
        <v/>
      </c>
      <c r="AB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1" t="str">
        <f>IF(OR(NOTA[[#This Row],[QTY]]="",NOTA[[#This Row],[HARGA SATUAN]]="",),"",NOTA[[#This Row],[QTY]]*NOTA[[#This Row],[HARGA SATUAN]])</f>
        <v/>
      </c>
      <c r="AF987" s="147" t="str">
        <f ca="1">IF(NOTA[ID_H]="","",INDEX(NOTA[TANGGAL],MATCH(,INDIRECT(ADDRESS(ROW(NOTA[TANGGAL]),COLUMN(NOTA[TANGGAL]))&amp;":"&amp;ADDRESS(ROW(),COLUMN(NOTA[TANGGAL]))),-1)))</f>
        <v/>
      </c>
      <c r="AG987" s="142" t="str">
        <f ca="1">IF(NOTA[[#This Row],[NAMA BARANG]]="","",INDEX(NOTA[SUPPLIER],MATCH(,INDIRECT(ADDRESS(ROW(NOTA[ID]),COLUMN(NOTA[ID]))&amp;":"&amp;ADDRESS(ROW(),COLUMN(NOTA[ID]))),-1)))</f>
        <v/>
      </c>
      <c r="AH987" s="142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81" t="str">
        <f>IF(NOTA[[#This Row],[CONCAT1]]="","",MATCH(NOTA[[#This Row],[CONCAT1]],[2]!db[NB NOTA_C],0)+1)</f>
        <v/>
      </c>
    </row>
    <row r="988" spans="1:39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81" t="str">
        <f>IF(NOTA[[#This Row],[CONCAT1]]="","",MATCH(NOTA[[#This Row],[CONCAT1]],[2]!db[NB NOTA_C],0)+1)</f>
        <v/>
      </c>
    </row>
    <row r="989" spans="1:39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81" t="str">
        <f>IF(NOTA[[#This Row],[CONCAT1]]="","",MATCH(NOTA[[#This Row],[CONCAT1]],[2]!db[NB NOTA_C],0)+1)</f>
        <v/>
      </c>
    </row>
    <row r="990" spans="1:39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81" t="str">
        <f>IF(NOTA[[#This Row],[CONCAT1]]="","",MATCH(NOTA[[#This Row],[CONCAT1]],[2]!db[NB NOTA_C],0)+1)</f>
        <v/>
      </c>
    </row>
    <row r="991" spans="1:39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81" t="str">
        <f>IF(NOTA[[#This Row],[CONCAT1]]="","",MATCH(NOTA[[#This Row],[CONCAT1]],[2]!db[NB NOTA_C],0)+1)</f>
        <v/>
      </c>
    </row>
    <row r="992" spans="1:39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81" t="str">
        <f>IF(NOTA[[#This Row],[CONCAT1]]="","",MATCH(NOTA[[#This Row],[CONCAT1]],[2]!db[NB NOTA_C],0)+1)</f>
        <v/>
      </c>
    </row>
    <row r="993" spans="1:39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81" t="str">
        <f>IF(NOTA[[#This Row],[CONCAT1]]="","",MATCH(NOTA[[#This Row],[CONCAT1]],[2]!db[NB NOTA_C],0)+1)</f>
        <v/>
      </c>
    </row>
    <row r="994" spans="1:39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81" t="str">
        <f>IF(NOTA[[#This Row],[CONCAT1]]="","",MATCH(NOTA[[#This Row],[CONCAT1]],[2]!db[NB NOTA_C],0)+1)</f>
        <v/>
      </c>
    </row>
    <row r="995" spans="1:39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81" t="str">
        <f>IF(NOTA[[#This Row],[CONCAT1]]="","",MATCH(NOTA[[#This Row],[CONCAT1]],[2]!db[NB NOTA_C],0)+1)</f>
        <v/>
      </c>
    </row>
    <row r="996" spans="1:39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81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81" t="str">
        <f>IF(NOTA[[#This Row],[CONCAT1]]="","",MATCH(NOTA[[#This Row],[CONCAT1]],[2]!db[NB NOTA_C],0)+1)</f>
        <v/>
      </c>
    </row>
    <row r="998" spans="1:39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81" t="str">
        <f>IF(NOTA[[#This Row],[CONCAT1]]="","",MATCH(NOTA[[#This Row],[CONCAT1]],[2]!db[NB NOTA_C],0)+1)</f>
        <v/>
      </c>
    </row>
    <row r="999" spans="1:39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81" t="str">
        <f>IF(NOTA[[#This Row],[CONCAT1]]="","",MATCH(NOTA[[#This Row],[CONCAT1]],[2]!db[NB NOTA_C],0)+1)</f>
        <v/>
      </c>
    </row>
    <row r="1000" spans="1:39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81" t="str">
        <f>IF(NOTA[[#This Row],[CONCAT1]]="","",MATCH(NOTA[[#This Row],[CONCAT1]],[2]!db[NB NOTA_C],0)+1)</f>
        <v/>
      </c>
    </row>
    <row r="1001" spans="1:39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38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81" t="str">
        <f>IF(NOTA[[#This Row],[CONCAT1]]="","",MATCH(NOTA[[#This Row],[CONCAT1]],[2]!db[NB NOTA_C],0)+1)</f>
        <v/>
      </c>
    </row>
    <row r="1002" spans="1:39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81" t="str">
        <f>IF(NOTA[[#This Row],[CONCAT1]]="","",MATCH(NOTA[[#This Row],[CONCAT1]],[2]!db[NB NOTA_C],0)+1)</f>
        <v/>
      </c>
    </row>
    <row r="1003" spans="1:39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81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39"/>
      <c r="F1004" s="38"/>
      <c r="G1004" s="38"/>
      <c r="H1004" s="79"/>
      <c r="I1004" s="38"/>
      <c r="J1004" s="78"/>
      <c r="K1004" s="38"/>
      <c r="L1004" s="38"/>
      <c r="M1004" s="140"/>
      <c r="N1004" s="38"/>
      <c r="O1004" s="38"/>
      <c r="P1004" s="90"/>
      <c r="Q1004" s="105"/>
      <c r="R1004" s="140"/>
      <c r="S1004" s="141"/>
      <c r="T1004" s="141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81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39"/>
      <c r="F1005" s="38"/>
      <c r="G1005" s="38"/>
      <c r="H1005" s="79"/>
      <c r="I1005" s="38"/>
      <c r="J1005" s="78"/>
      <c r="K1005" s="38"/>
      <c r="L1005" s="38"/>
      <c r="M1005" s="140"/>
      <c r="N1005" s="38"/>
      <c r="O1005" s="38"/>
      <c r="P1005" s="90"/>
      <c r="Q1005" s="105"/>
      <c r="R1005" s="140"/>
      <c r="S1005" s="141"/>
      <c r="T1005" s="141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81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81" t="str">
        <f>IF(NOTA[[#This Row],[CONCAT1]]="","",MATCH(NOTA[[#This Row],[CONCAT1]],[2]!db[NB NOTA_C],0)+1)</f>
        <v/>
      </c>
    </row>
  </sheetData>
  <conditionalFormatting sqref="B1:C1048576">
    <cfRule type="duplicateValues" dxfId="239" priority="26"/>
    <cfRule type="duplicateValues" dxfId="238" priority="27"/>
  </conditionalFormatting>
  <conditionalFormatting sqref="B1:B1048576">
    <cfRule type="duplicateValues" dxfId="237" priority="24"/>
  </conditionalFormatting>
  <conditionalFormatting sqref="H37:H38 H88">
    <cfRule type="duplicateValues" dxfId="236" priority="17"/>
  </conditionalFormatting>
  <conditionalFormatting sqref="H29:H31">
    <cfRule type="duplicateValues" dxfId="235" priority="13"/>
  </conditionalFormatting>
  <conditionalFormatting sqref="H33">
    <cfRule type="duplicateValues" dxfId="234" priority="567"/>
  </conditionalFormatting>
  <conditionalFormatting sqref="H21:H27">
    <cfRule type="duplicateValues" dxfId="233" priority="11"/>
  </conditionalFormatting>
  <conditionalFormatting sqref="H326:H337">
    <cfRule type="duplicateValues" dxfId="232" priority="7"/>
  </conditionalFormatting>
  <conditionalFormatting sqref="H689:H693 I105 H1:H2 I191 H465:H473 H404:H430 H39:H43 H695:H1048576 H28 H32 H34:H36 H475:H528 H106:H190 H530:H687 H257:H320 H322:H325 H338:H402 H89:H104 H45:H87 H192:H255">
    <cfRule type="duplicateValues" dxfId="231" priority="960"/>
  </conditionalFormatting>
  <conditionalFormatting sqref="L661">
    <cfRule type="duplicateValues" dxfId="230" priority="3"/>
  </conditionalFormatting>
  <conditionalFormatting sqref="B3:B1006">
    <cfRule type="duplicateValues" dxfId="229" priority="1161"/>
  </conditionalFormatting>
  <conditionalFormatting sqref="H21:H1006">
    <cfRule type="duplicateValues" dxfId="228" priority="1163"/>
  </conditionalFormatting>
  <conditionalFormatting sqref="H3:H20">
    <cfRule type="duplicateValues" dxfId="227" priority="1"/>
  </conditionalFormatting>
  <conditionalFormatting sqref="H3:H20">
    <cfRule type="duplicateValues" dxfId="226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abSelected="1" topLeftCell="A10" zoomScale="85" zoomScaleNormal="85" workbookViewId="0">
      <selection activeCell="C21" sqref="C21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5.5703125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2.42578125" style="152" bestFit="1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0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2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3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18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17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23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19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20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165</v>
      </c>
      <c r="B16" s="153">
        <f ca="1">HYPERLINK("[NOTA_.XLSX]NOTA!c"&amp;PAJAK[[#This Row],[//]],IF(PAJAK[[#This Row],[//]]="","",INDEX(INDIRECT("NOTA["&amp;PAJAK[#Headers]&amp;"]"),PAJAK[[#This Row],[//]]-2)))</f>
        <v>33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21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214</v>
      </c>
      <c r="B17" s="153">
        <f ca="1">HYPERLINK("[NOTA_.XLSX]NOTA!c"&amp;PAJAK[[#This Row],[//]],IF(PAJAK[[#This Row],[//]]="","",INDEX(INDIRECT("NOTA["&amp;PAJAK[#Headers]&amp;"]"),PAJAK[[#This Row],[//]]-2)))</f>
        <v>44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220</v>
      </c>
      <c r="B18" s="153">
        <f ca="1">HYPERLINK("[NOTA_.XLSX]NOTA!c"&amp;PAJAK[[#This Row],[//]],IF(PAJAK[[#This Row],[//]]="","",INDEX(INDIRECT("NOTA["&amp;PAJAK[#Headers]&amp;"]"),PAJAK[[#This Row],[//]]-2)))</f>
        <v>45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222</v>
      </c>
      <c r="B19" s="153">
        <f ca="1">HYPERLINK("[NOTA_.XLSX]NOTA!c"&amp;PAJAK[[#This Row],[//]],IF(PAJAK[[#This Row],[//]]="","",INDEX(INDIRECT("NOTA["&amp;PAJAK[#Headers]&amp;"]"),PAJAK[[#This Row],[//]]-2)))</f>
        <v>46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233</v>
      </c>
      <c r="B20" s="153">
        <f ca="1">HYPERLINK("[NOTA_.XLSX]NOTA!c"&amp;PAJAK[[#This Row],[//]],IF(PAJAK[[#This Row],[//]]="","",INDEX(INDIRECT("NOTA["&amp;PAJAK[#Headers]&amp;"]"),PAJAK[[#This Row],[//]]-2)))</f>
        <v>47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238</v>
      </c>
      <c r="B21" s="153">
        <f ca="1">HYPERLINK("[NOTA_.XLSX]NOTA!c"&amp;PAJAK[[#This Row],[//]],IF(PAJAK[[#This Row],[//]]="","",INDEX(INDIRECT("NOTA["&amp;PAJAK[#Headers]&amp;"]"),PAJAK[[#This Row],[//]]-2)))</f>
        <v>48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3" t="str">
        <f ca="1">HYPERLINK("[NOTA_.XLSX]NOTA!c"&amp;PAJAK[[#This Row],[//]],IF(PAJAK[[#This Row],[//]]="","",INDEX(INDIRECT("NOTA["&amp;PAJAK[#Headers]&amp;"]"),PAJAK[[#This Row],[//]]-2)))</f>
        <v/>
      </c>
      <c r="C22" s="44" t="str">
        <f ca="1">IF(PAJAK[[#This Row],[//]]="","",INDEX(INDIRECT("NOTA["&amp;PAJAK[#Headers]&amp;"]"),PAJAK[[#This Row],[//]]-2))</f>
        <v/>
      </c>
      <c r="D22" s="44">
        <f ca="1">MATCH(PAJAK[[#This Row],[ID]],[3]!Table1[ID],0)</f>
        <v>1</v>
      </c>
      <c r="E22" s="152" t="str">
        <f ca="1">IF(PAJAK[[#This Row],[ID]]="","",COUNTIF(NOTA[ID_H],PAJAK[[#This Row],[ID]]))</f>
        <v/>
      </c>
      <c r="F22" s="40" t="str">
        <f ca="1">IF(PAJAK[[#This Row],[//]]="","",INDEX(CONV[2],MATCH(INDEX(INDIRECT("NOTA["&amp;PAJAK[#Headers]&amp;"]"),PAJAK[[#This Row],[//]]-2),CONV[1],0),0))</f>
        <v/>
      </c>
      <c r="G22" s="42" t="str">
        <f ca="1">IF(PAJAK[[#This Row],[//]]="","",INDEX(NOTA[TGL_H],PAJAK[[#This Row],[//]]-2))</f>
        <v/>
      </c>
      <c r="H22" s="42" t="str">
        <f ca="1">IF(PAJAK[[#This Row],[//]]="","",INDEX(INDIRECT("NOTA["&amp;PAJAK[#Headers]&amp;"]"),PAJAK[[#This Row],[//]]-2))</f>
        <v/>
      </c>
      <c r="I22" s="41" t="str">
        <f ca="1">IF(PAJAK[[#This Row],[//]]="","",INDEX(INDIRECT("NOTA["&amp;PAJAK[#Headers]&amp;"]"),PAJAK[[#This Row],[//]]-2))</f>
        <v/>
      </c>
      <c r="J2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83" t="str">
        <f ca="1">IF(PAJAK[[#This Row],[//]]="","",SUMIF(NOTA[ID_H],PAJAK[[#This Row],[ID]],NOTA[JUMLAH]))</f>
        <v/>
      </c>
      <c r="L22" s="183" t="str">
        <f ca="1">IF(PAJAK[[#This Row],[//]]="","",SUMIF(NOTA[ID_H],PAJAK[[#This Row],[ID]],NOTA[DISC]))</f>
        <v/>
      </c>
      <c r="M22" s="183" t="e">
        <f ca="1">PAJAK[[#This Row],[SUB TOTAL]]-PAJAK[[#This Row],[DISKON]]</f>
        <v>#VALUE!</v>
      </c>
      <c r="N22" s="183" t="str">
        <f ca="1">IF(PAJAK[[#This Row],[//]]="","",INDEX(INDIRECT("NOTA["&amp;PAJAK[#Headers]&amp;"]"),PAJAK[[#This Row],[//]]-2+PAJAK[[#This Row],[QB]]-1))</f>
        <v/>
      </c>
      <c r="O22" s="183" t="e">
        <f ca="1">(PAJAK[[#This Row],[SUB T-DISC]]-PAJAK[[#This Row],[DISC DLL]])/111%</f>
        <v>#VALUE!</v>
      </c>
      <c r="P22" s="183" t="e">
        <f ca="1">PAJAK[[#This Row],[DPP]]*PAJAK[[#This Row],[PPN]]</f>
        <v>#VALUE!</v>
      </c>
      <c r="Q22" s="183" t="e">
        <f ca="1">PAJAK[[#This Row],[DPP]]+PAJAK[[#This Row],[PPN 11%]]</f>
        <v>#VALUE!</v>
      </c>
      <c r="R22" s="43" t="str">
        <f ca="1">IF(ISNUMBER(PAJAK[[#This Row],[//]]),PPN,"")</f>
        <v/>
      </c>
    </row>
    <row r="23" spans="1:18" x14ac:dyDescent="0.25">
      <c r="A23" s="44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3" t="str">
        <f ca="1">HYPERLINK("[NOTA_.XLSX]NOTA!c"&amp;PAJAK[[#This Row],[//]],IF(PAJAK[[#This Row],[//]]="","",INDEX(INDIRECT("NOTA["&amp;PAJAK[#Headers]&amp;"]"),PAJAK[[#This Row],[//]]-2)))</f>
        <v/>
      </c>
      <c r="C23" s="44" t="str">
        <f ca="1">IF(PAJAK[[#This Row],[//]]="","",INDEX(INDIRECT("NOTA["&amp;PAJAK[#Headers]&amp;"]"),PAJAK[[#This Row],[//]]-2))</f>
        <v/>
      </c>
      <c r="D23" s="44">
        <f ca="1">MATCH(PAJAK[[#This Row],[ID]],[3]!Table1[ID],0)</f>
        <v>1</v>
      </c>
      <c r="E23" s="152" t="str">
        <f ca="1">IF(PAJAK[[#This Row],[ID]]="","",COUNTIF(NOTA[ID_H],PAJAK[[#This Row],[ID]]))</f>
        <v/>
      </c>
      <c r="F23" s="40" t="str">
        <f ca="1">IF(PAJAK[[#This Row],[//]]="","",INDEX(CONV[2],MATCH(INDEX(INDIRECT("NOTA["&amp;PAJAK[#Headers]&amp;"]"),PAJAK[[#This Row],[//]]-2),CONV[1],0),0))</f>
        <v/>
      </c>
      <c r="G23" s="42" t="str">
        <f ca="1">IF(PAJAK[[#This Row],[//]]="","",INDEX(NOTA[TGL_H],PAJAK[[#This Row],[//]]-2))</f>
        <v/>
      </c>
      <c r="H23" s="42" t="str">
        <f ca="1">IF(PAJAK[[#This Row],[//]]="","",INDEX(INDIRECT("NOTA["&amp;PAJAK[#Headers]&amp;"]"),PAJAK[[#This Row],[//]]-2))</f>
        <v/>
      </c>
      <c r="I23" s="41" t="str">
        <f ca="1">IF(PAJAK[[#This Row],[//]]="","",INDEX(INDIRECT("NOTA["&amp;PAJAK[#Headers]&amp;"]"),PAJAK[[#This Row],[//]]-2))</f>
        <v/>
      </c>
      <c r="J2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83" t="str">
        <f ca="1">IF(PAJAK[[#This Row],[//]]="","",SUMIF(NOTA[ID_H],PAJAK[[#This Row],[ID]],NOTA[JUMLAH]))</f>
        <v/>
      </c>
      <c r="L23" s="183" t="str">
        <f ca="1">IF(PAJAK[[#This Row],[//]]="","",SUMIF(NOTA[ID_H],PAJAK[[#This Row],[ID]],NOTA[DISC]))</f>
        <v/>
      </c>
      <c r="M23" s="183" t="e">
        <f ca="1">PAJAK[[#This Row],[SUB TOTAL]]-PAJAK[[#This Row],[DISKON]]</f>
        <v>#VALUE!</v>
      </c>
      <c r="N23" s="183" t="str">
        <f ca="1">IF(PAJAK[[#This Row],[//]]="","",INDEX(INDIRECT("NOTA["&amp;PAJAK[#Headers]&amp;"]"),PAJAK[[#This Row],[//]]-2+PAJAK[[#This Row],[QB]]-1))</f>
        <v/>
      </c>
      <c r="O23" s="183" t="e">
        <f ca="1">(PAJAK[[#This Row],[SUB T-DISC]]-PAJAK[[#This Row],[DISC DLL]])/111%</f>
        <v>#VALUE!</v>
      </c>
      <c r="P23" s="183" t="e">
        <f ca="1">PAJAK[[#This Row],[DPP]]*PAJAK[[#This Row],[PPN]]</f>
        <v>#VALUE!</v>
      </c>
      <c r="Q23" s="183" t="e">
        <f ca="1">PAJAK[[#This Row],[DPP]]+PAJAK[[#This Row],[PPN 11%]]</f>
        <v>#VALUE!</v>
      </c>
      <c r="R23" s="43" t="str">
        <f ca="1">IF(ISNUMBER(PAJAK[[#This Row],[//]]),PPN,"")</f>
        <v/>
      </c>
    </row>
    <row r="24" spans="1:18" x14ac:dyDescent="0.25">
      <c r="A24" s="4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3" t="str">
        <f ca="1">HYPERLINK("[NOTA_.XLSX]NOTA!c"&amp;PAJAK[[#This Row],[//]],IF(PAJAK[[#This Row],[//]]="","",INDEX(INDIRECT("NOTA["&amp;PAJAK[#Headers]&amp;"]"),PAJAK[[#This Row],[//]]-2)))</f>
        <v/>
      </c>
      <c r="C24" s="44" t="str">
        <f ca="1">IF(PAJAK[[#This Row],[//]]="","",INDEX(INDIRECT("NOTA["&amp;PAJAK[#Headers]&amp;"]"),PAJAK[[#This Row],[//]]-2))</f>
        <v/>
      </c>
      <c r="D24" s="44">
        <f ca="1">MATCH(PAJAK[[#This Row],[ID]],[3]!Table1[ID],0)</f>
        <v>1</v>
      </c>
      <c r="E24" s="152" t="str">
        <f ca="1">IF(PAJAK[[#This Row],[ID]]="","",COUNTIF(NOTA[ID_H],PAJAK[[#This Row],[ID]]))</f>
        <v/>
      </c>
      <c r="F24" s="40" t="str">
        <f ca="1">IF(PAJAK[[#This Row],[//]]="","",INDEX(CONV[2],MATCH(INDEX(INDIRECT("NOTA["&amp;PAJAK[#Headers]&amp;"]"),PAJAK[[#This Row],[//]]-2),CONV[1],0),0))</f>
        <v/>
      </c>
      <c r="G24" s="42" t="str">
        <f ca="1">IF(PAJAK[[#This Row],[//]]="","",INDEX(NOTA[TGL_H],PAJAK[[#This Row],[//]]-2))</f>
        <v/>
      </c>
      <c r="H24" s="42" t="str">
        <f ca="1">IF(PAJAK[[#This Row],[//]]="","",INDEX(INDIRECT("NOTA["&amp;PAJAK[#Headers]&amp;"]"),PAJAK[[#This Row],[//]]-2))</f>
        <v/>
      </c>
      <c r="I24" s="41" t="str">
        <f ca="1">IF(PAJAK[[#This Row],[//]]="","",INDEX(INDIRECT("NOTA["&amp;PAJAK[#Headers]&amp;"]"),PAJAK[[#This Row],[//]]-2))</f>
        <v/>
      </c>
      <c r="J2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83" t="str">
        <f ca="1">IF(PAJAK[[#This Row],[//]]="","",SUMIF(NOTA[ID_H],PAJAK[[#This Row],[ID]],NOTA[JUMLAH]))</f>
        <v/>
      </c>
      <c r="L24" s="183" t="str">
        <f ca="1">IF(PAJAK[[#This Row],[//]]="","",SUMIF(NOTA[ID_H],PAJAK[[#This Row],[ID]],NOTA[DISC]))</f>
        <v/>
      </c>
      <c r="M24" s="183" t="e">
        <f ca="1">PAJAK[[#This Row],[SUB TOTAL]]-PAJAK[[#This Row],[DISKON]]</f>
        <v>#VALUE!</v>
      </c>
      <c r="N24" s="183" t="str">
        <f ca="1">IF(PAJAK[[#This Row],[//]]="","",INDEX(INDIRECT("NOTA["&amp;PAJAK[#Headers]&amp;"]"),PAJAK[[#This Row],[//]]-2+PAJAK[[#This Row],[QB]]-1))</f>
        <v/>
      </c>
      <c r="O24" s="183" t="e">
        <f ca="1">(PAJAK[[#This Row],[SUB T-DISC]]-PAJAK[[#This Row],[DISC DLL]])/111%</f>
        <v>#VALUE!</v>
      </c>
      <c r="P24" s="183" t="e">
        <f ca="1">PAJAK[[#This Row],[DPP]]*PAJAK[[#This Row],[PPN]]</f>
        <v>#VALUE!</v>
      </c>
      <c r="Q24" s="183" t="e">
        <f ca="1">PAJAK[[#This Row],[DPP]]+PAJAK[[#This Row],[PPN 11%]]</f>
        <v>#VALUE!</v>
      </c>
      <c r="R24" s="43" t="str">
        <f ca="1">IF(ISNUMBER(PAJAK[[#This Row],[//]]),PPN,"")</f>
        <v/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40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>
        <f ca="1">MATCH(PAJAK[[#This Row],[ID]],[3]!Table1[ID],0)</f>
        <v>1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83" t="str">
        <f ca="1">IF(PAJAK[[#This Row],[//]]="","",SUMIF(NOTA[ID_H],PAJAK[[#This Row],[ID]],NOTA[JUMLAH]))</f>
        <v/>
      </c>
      <c r="L25" s="183" t="str">
        <f ca="1">IF(PAJAK[[#This Row],[//]]="","",SUMIF(NOTA[ID_H],PAJAK[[#This Row],[ID]],NOTA[DISC]))</f>
        <v/>
      </c>
      <c r="M25" s="183" t="e">
        <f ca="1">PAJAK[[#This Row],[SUB TOTAL]]-PAJAK[[#This Row],[DISKON]]</f>
        <v>#VALUE!</v>
      </c>
      <c r="N25" s="183" t="str">
        <f ca="1">IF(PAJAK[[#This Row],[//]]="","",INDEX(INDIRECT("NOTA["&amp;PAJAK[#Headers]&amp;"]"),PAJAK[[#This Row],[//]]-2+PAJAK[[#This Row],[QB]]-1))</f>
        <v/>
      </c>
      <c r="O25" s="183" t="e">
        <f ca="1">(PAJAK[[#This Row],[SUB T-DISC]]-PAJAK[[#This Row],[DISC DLL]])/111%</f>
        <v>#VALUE!</v>
      </c>
      <c r="P25" s="183" t="e">
        <f ca="1">PAJAK[[#This Row],[DPP]]*PAJAK[[#This Row],[PPN]]</f>
        <v>#VALUE!</v>
      </c>
      <c r="Q25" s="183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3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>
        <f ca="1">MATCH(PAJAK[[#This Row],[ID]],[3]!Table1[ID],0)</f>
        <v>1</v>
      </c>
      <c r="E26" s="152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83" t="str">
        <f ca="1">IF(PAJAK[[#This Row],[//]]="","",SUMIF(NOTA[ID_H],PAJAK[[#This Row],[ID]],NOTA[JUMLAH]))</f>
        <v/>
      </c>
      <c r="L26" s="183" t="str">
        <f ca="1">IF(PAJAK[[#This Row],[//]]="","",SUMIF(NOTA[ID_H],PAJAK[[#This Row],[ID]],NOTA[DISC]))</f>
        <v/>
      </c>
      <c r="M26" s="183" t="e">
        <f ca="1">PAJAK[[#This Row],[SUB TOTAL]]-PAJAK[[#This Row],[DISKON]]</f>
        <v>#VALUE!</v>
      </c>
      <c r="N26" s="183" t="str">
        <f ca="1">IF(PAJAK[[#This Row],[//]]="","",INDEX(INDIRECT("NOTA["&amp;PAJAK[#Headers]&amp;"]"),PAJAK[[#This Row],[//]]-2+PAJAK[[#This Row],[QB]]-1))</f>
        <v/>
      </c>
      <c r="O26" s="183" t="e">
        <f ca="1">(PAJAK[[#This Row],[SUB T-DISC]]-PAJAK[[#This Row],[DISC DLL]])/111%</f>
        <v>#VALUE!</v>
      </c>
      <c r="P26" s="183" t="e">
        <f ca="1">PAJAK[[#This Row],[DPP]]*PAJAK[[#This Row],[PPN]]</f>
        <v>#VALUE!</v>
      </c>
      <c r="Q26" s="183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0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40" t="str">
        <f ca="1">HYPERLINK("[NOTA_.XLSX]NOTA!c"&amp;PAJAK[[#This Row],[//]],IF(PAJAK[[#This Row],[//]]="","",INDEX(INDIRECT("NOTA["&amp;PAJAK[#Headers]&amp;"]"),PAJAK[[#This Row],[//]]-2)))</f>
        <v/>
      </c>
      <c r="C27" s="40" t="str">
        <f ca="1">IF(PAJAK[[#This Row],[//]]="","",INDEX(INDIRECT("NOTA["&amp;PAJAK[#Headers]&amp;"]"),PAJAK[[#This Row],[//]]-2))</f>
        <v/>
      </c>
      <c r="D27" s="40">
        <f ca="1">MATCH(PAJAK[[#This Row],[ID]],[3]!Table1[ID],0)</f>
        <v>1</v>
      </c>
      <c r="E27" s="41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83" t="str">
        <f ca="1">IF(PAJAK[[#This Row],[//]]="","",SUMIF(NOTA[ID_H],PAJAK[[#This Row],[ID]],NOTA[JUMLAH]))</f>
        <v/>
      </c>
      <c r="L27" s="183" t="str">
        <f ca="1">IF(PAJAK[[#This Row],[//]]="","",SUMIF(NOTA[ID_H],PAJAK[[#This Row],[ID]],NOTA[DISC]))</f>
        <v/>
      </c>
      <c r="M27" s="183" t="e">
        <f ca="1">PAJAK[[#This Row],[SUB TOTAL]]-PAJAK[[#This Row],[DISKON]]</f>
        <v>#VALUE!</v>
      </c>
      <c r="N27" s="183" t="str">
        <f ca="1">IF(PAJAK[[#This Row],[//]]="","",INDEX(INDIRECT("NOTA["&amp;PAJAK[#Headers]&amp;"]"),PAJAK[[#This Row],[//]]-2+PAJAK[[#This Row],[QB]]-1))</f>
        <v/>
      </c>
      <c r="O27" s="183" t="e">
        <f ca="1">(PAJAK[[#This Row],[SUB T-DISC]]-PAJAK[[#This Row],[DISC DLL]])/111%</f>
        <v>#VALUE!</v>
      </c>
      <c r="P27" s="183" t="e">
        <f ca="1">PAJAK[[#This Row],[DPP]]*PAJAK[[#This Row],[PPN]]</f>
        <v>#VALUE!</v>
      </c>
      <c r="Q27" s="183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0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40" t="str">
        <f ca="1">HYPERLINK("[NOTA_.XLSX]NOTA!c"&amp;PAJAK[[#This Row],[//]],IF(PAJAK[[#This Row],[//]]="","",INDEX(INDIRECT("NOTA["&amp;PAJAK[#Headers]&amp;"]"),PAJAK[[#This Row],[//]]-2)))</f>
        <v/>
      </c>
      <c r="C28" s="40" t="str">
        <f ca="1">IF(PAJAK[[#This Row],[//]]="","",INDEX(INDIRECT("NOTA["&amp;PAJAK[#Headers]&amp;"]"),PAJAK[[#This Row],[//]]-2))</f>
        <v/>
      </c>
      <c r="D28" s="40">
        <f ca="1">MATCH(PAJAK[[#This Row],[ID]],[3]!Table1[ID],0)</f>
        <v>1</v>
      </c>
      <c r="E28" s="41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83" t="str">
        <f ca="1">IF(PAJAK[[#This Row],[//]]="","",SUMIF(NOTA[ID_H],PAJAK[[#This Row],[ID]],NOTA[JUMLAH]))</f>
        <v/>
      </c>
      <c r="L28" s="183" t="str">
        <f ca="1">IF(PAJAK[[#This Row],[//]]="","",SUMIF(NOTA[ID_H],PAJAK[[#This Row],[ID]],NOTA[DISC]))</f>
        <v/>
      </c>
      <c r="M28" s="183" t="e">
        <f ca="1">PAJAK[[#This Row],[SUB TOTAL]]-PAJAK[[#This Row],[DISKON]]</f>
        <v>#VALUE!</v>
      </c>
      <c r="N28" s="183" t="str">
        <f ca="1">IF(PAJAK[[#This Row],[//]]="","",INDEX(INDIRECT("NOTA["&amp;PAJAK[#Headers]&amp;"]"),PAJAK[[#This Row],[//]]-2+PAJAK[[#This Row],[QB]]-1))</f>
        <v/>
      </c>
      <c r="O28" s="183" t="e">
        <f ca="1">(PAJAK[[#This Row],[SUB T-DISC]]-PAJAK[[#This Row],[DISC DLL]])/111%</f>
        <v>#VALUE!</v>
      </c>
      <c r="P28" s="183" t="e">
        <f ca="1">PAJAK[[#This Row],[DPP]]*PAJAK[[#This Row],[PPN]]</f>
        <v>#VALUE!</v>
      </c>
      <c r="Q28" s="183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0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40" t="str">
        <f ca="1">HYPERLINK("[NOTA_.XLSX]NOTA!c"&amp;PAJAK[[#This Row],[//]],IF(PAJAK[[#This Row],[//]]="","",INDEX(INDIRECT("NOTA["&amp;PAJAK[#Headers]&amp;"]"),PAJAK[[#This Row],[//]]-2)))</f>
        <v/>
      </c>
      <c r="C29" s="40" t="str">
        <f ca="1">IF(PAJAK[[#This Row],[//]]="","",INDEX(INDIRECT("NOTA["&amp;PAJAK[#Headers]&amp;"]"),PAJAK[[#This Row],[//]]-2))</f>
        <v/>
      </c>
      <c r="D29" s="40">
        <f ca="1">MATCH(PAJAK[[#This Row],[ID]],[3]!Table1[ID],0)</f>
        <v>1</v>
      </c>
      <c r="E29" s="41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83" t="str">
        <f ca="1">IF(PAJAK[[#This Row],[//]]="","",SUMIF(NOTA[ID_H],PAJAK[[#This Row],[ID]],NOTA[JUMLAH]))</f>
        <v/>
      </c>
      <c r="L29" s="183" t="str">
        <f ca="1">IF(PAJAK[[#This Row],[//]]="","",SUMIF(NOTA[ID_H],PAJAK[[#This Row],[ID]],NOTA[DISC]))</f>
        <v/>
      </c>
      <c r="M29" s="183" t="e">
        <f ca="1">PAJAK[[#This Row],[SUB TOTAL]]-PAJAK[[#This Row],[DISKON]]</f>
        <v>#VALUE!</v>
      </c>
      <c r="N29" s="183" t="str">
        <f ca="1">IF(PAJAK[[#This Row],[//]]="","",INDEX(INDIRECT("NOTA["&amp;PAJAK[#Headers]&amp;"]"),PAJAK[[#This Row],[//]]-2+PAJAK[[#This Row],[QB]]-1))</f>
        <v/>
      </c>
      <c r="O29" s="183" t="e">
        <f ca="1">(PAJAK[[#This Row],[SUB T-DISC]]-PAJAK[[#This Row],[DISC DLL]])/111%</f>
        <v>#VALUE!</v>
      </c>
      <c r="P29" s="183" t="e">
        <f ca="1">PAJAK[[#This Row],[DPP]]*PAJAK[[#This Row],[PPN]]</f>
        <v>#VALUE!</v>
      </c>
      <c r="Q29" s="183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4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3" t="str">
        <f ca="1">HYPERLINK("[NOTA_.XLSX]NOTA!c"&amp;PAJAK[[#This Row],[//]],IF(PAJAK[[#This Row],[//]]="","",INDEX(INDIRECT("NOTA["&amp;PAJAK[#Headers]&amp;"]"),PAJAK[[#This Row],[//]]-2)))</f>
        <v/>
      </c>
      <c r="C30" s="44" t="str">
        <f ca="1">IF(PAJAK[[#This Row],[//]]="","",INDEX(INDIRECT("NOTA["&amp;PAJAK[#Headers]&amp;"]"),PAJAK[[#This Row],[//]]-2))</f>
        <v/>
      </c>
      <c r="D30" s="44">
        <f ca="1">MATCH(PAJAK[[#This Row],[ID]],[3]!Table1[ID],0)</f>
        <v>1</v>
      </c>
      <c r="E30" s="152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83" t="str">
        <f ca="1">IF(PAJAK[[#This Row],[//]]="","",SUMIF(NOTA[ID_H],PAJAK[[#This Row],[ID]],NOTA[JUMLAH]))</f>
        <v/>
      </c>
      <c r="L30" s="183" t="str">
        <f ca="1">IF(PAJAK[[#This Row],[//]]="","",SUMIF(NOTA[ID_H],PAJAK[[#This Row],[ID]],NOTA[DISC]))</f>
        <v/>
      </c>
      <c r="M30" s="183" t="e">
        <f ca="1">PAJAK[[#This Row],[SUB TOTAL]]-PAJAK[[#This Row],[DISKON]]</f>
        <v>#VALUE!</v>
      </c>
      <c r="N30" s="183" t="str">
        <f ca="1">IF(PAJAK[[#This Row],[//]]="","",INDEX(INDIRECT("NOTA["&amp;PAJAK[#Headers]&amp;"]"),PAJAK[[#This Row],[//]]-2+PAJAK[[#This Row],[QB]]-1))</f>
        <v/>
      </c>
      <c r="O30" s="183" t="e">
        <f ca="1">(PAJAK[[#This Row],[SUB T-DISC]]-PAJAK[[#This Row],[DISC DLL]])/111%</f>
        <v>#VALUE!</v>
      </c>
      <c r="P30" s="183" t="e">
        <f ca="1">PAJAK[[#This Row],[DPP]]*PAJAK[[#This Row],[PPN]]</f>
        <v>#VALUE!</v>
      </c>
      <c r="Q30" s="183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>
        <f ca="1">MATCH(PAJAK[[#This Row],[ID]],[3]!Table1[ID],0)</f>
        <v>1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83" t="str">
        <f ca="1">IF(PAJAK[[#This Row],[//]]="","",SUMIF(NOTA[ID_H],PAJAK[[#This Row],[ID]],NOTA[JUMLAH]))</f>
        <v/>
      </c>
      <c r="L31" s="183" t="str">
        <f ca="1">IF(PAJAK[[#This Row],[//]]="","",SUMIF(NOTA[ID_H],PAJAK[[#This Row],[ID]],NOTA[DISC]))</f>
        <v/>
      </c>
      <c r="M31" s="183" t="e">
        <f ca="1">PAJAK[[#This Row],[SUB TOTAL]]-PAJAK[[#This Row],[DISKON]]</f>
        <v>#VALUE!</v>
      </c>
      <c r="N31" s="183" t="str">
        <f ca="1">IF(PAJAK[[#This Row],[//]]="","",INDEX(INDIRECT("NOTA["&amp;PAJAK[#Headers]&amp;"]"),PAJAK[[#This Row],[//]]-2+PAJAK[[#This Row],[QB]]-1))</f>
        <v/>
      </c>
      <c r="O31" s="183" t="e">
        <f ca="1">(PAJAK[[#This Row],[SUB T-DISC]]-PAJAK[[#This Row],[DISC DLL]])/111%</f>
        <v>#VALUE!</v>
      </c>
      <c r="P31" s="183" t="e">
        <f ca="1">PAJAK[[#This Row],[DPP]]*PAJAK[[#This Row],[PPN]]</f>
        <v>#VALUE!</v>
      </c>
      <c r="Q31" s="183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4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3" t="str">
        <f ca="1">HYPERLINK("[NOTA_.XLSX]NOTA!c"&amp;PAJAK[[#This Row],[//]],IF(PAJAK[[#This Row],[//]]="","",INDEX(INDIRECT("NOTA["&amp;PAJAK[#Headers]&amp;"]"),PAJAK[[#This Row],[//]]-2)))</f>
        <v/>
      </c>
      <c r="C32" s="44" t="str">
        <f ca="1">IF(PAJAK[[#This Row],[//]]="","",INDEX(INDIRECT("NOTA["&amp;PAJAK[#Headers]&amp;"]"),PAJAK[[#This Row],[//]]-2))</f>
        <v/>
      </c>
      <c r="D32" s="44">
        <f ca="1">MATCH(PAJAK[[#This Row],[ID]],[3]!Table1[ID],0)</f>
        <v>1</v>
      </c>
      <c r="E32" s="152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83" t="str">
        <f ca="1">IF(PAJAK[[#This Row],[//]]="","",SUMIF(NOTA[ID_H],PAJAK[[#This Row],[ID]],NOTA[JUMLAH]))</f>
        <v/>
      </c>
      <c r="L32" s="183" t="str">
        <f ca="1">IF(PAJAK[[#This Row],[//]]="","",SUMIF(NOTA[ID_H],PAJAK[[#This Row],[ID]],NOTA[DISC]))</f>
        <v/>
      </c>
      <c r="M32" s="183" t="e">
        <f ca="1">PAJAK[[#This Row],[SUB TOTAL]]-PAJAK[[#This Row],[DISKON]]</f>
        <v>#VALUE!</v>
      </c>
      <c r="N32" s="183" t="str">
        <f ca="1">IF(PAJAK[[#This Row],[//]]="","",INDEX(INDIRECT("NOTA["&amp;PAJAK[#Headers]&amp;"]"),PAJAK[[#This Row],[//]]-2+PAJAK[[#This Row],[QB]]-1))</f>
        <v/>
      </c>
      <c r="O32" s="183" t="e">
        <f ca="1">(PAJAK[[#This Row],[SUB T-DISC]]-PAJAK[[#This Row],[DISC DLL]])/111%</f>
        <v>#VALUE!</v>
      </c>
      <c r="P32" s="183" t="e">
        <f ca="1">PAJAK[[#This Row],[DPP]]*PAJAK[[#This Row],[PPN]]</f>
        <v>#VALUE!</v>
      </c>
      <c r="Q32" s="183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4" t="str">
        <f ca="1">HYPERLINK("[NOTA_.XLSX]NOTA!c"&amp;PAJAK[[#This Row],[//]],IF(PAJAK[[#This Row],[//]]="","",INDEX(INDIRECT("NOTA["&amp;PAJAK[#Headers]&amp;"]"),PAJAK[[#This Row],[//]]-2)))</f>
        <v/>
      </c>
      <c r="C33" s="40" t="str">
        <f ca="1">IF(PAJAK[[#This Row],[//]]="","",INDEX(INDIRECT("NOTA["&amp;PAJAK[#Headers]&amp;"]"),PAJAK[[#This Row],[//]]-2))</f>
        <v/>
      </c>
      <c r="D33" s="40">
        <f ca="1">MATCH(PAJAK[[#This Row],[ID]],[3]!Table1[ID],0)</f>
        <v>1</v>
      </c>
      <c r="E33" s="41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83" t="str">
        <f ca="1">IF(PAJAK[[#This Row],[//]]="","",SUMIF(NOTA[ID_H],PAJAK[[#This Row],[ID]],NOTA[JUMLAH]))</f>
        <v/>
      </c>
      <c r="L33" s="183" t="str">
        <f ca="1">IF(PAJAK[[#This Row],[//]]="","",SUMIF(NOTA[ID_H],PAJAK[[#This Row],[ID]],NOTA[DISC]))</f>
        <v/>
      </c>
      <c r="M33" s="183" t="e">
        <f ca="1">PAJAK[[#This Row],[SUB TOTAL]]-PAJAK[[#This Row],[DISKON]]</f>
        <v>#VALUE!</v>
      </c>
      <c r="N33" s="183" t="str">
        <f ca="1">IF(PAJAK[[#This Row],[//]]="","",INDEX(INDIRECT("NOTA["&amp;PAJAK[#Headers]&amp;"]"),PAJAK[[#This Row],[//]]-2+PAJAK[[#This Row],[QB]]-1))</f>
        <v/>
      </c>
      <c r="O33" s="183" t="e">
        <f ca="1">(PAJAK[[#This Row],[SUB T-DISC]]-PAJAK[[#This Row],[DISC DLL]])/111%</f>
        <v>#VALUE!</v>
      </c>
      <c r="P33" s="183" t="e">
        <f ca="1">PAJAK[[#This Row],[DPP]]*PAJAK[[#This Row],[PPN]]</f>
        <v>#VALUE!</v>
      </c>
      <c r="Q33" s="183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>
        <f ca="1">MATCH(PAJAK[[#This Row],[ID]],[3]!Table1[ID],0)</f>
        <v>1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83" t="str">
        <f ca="1">IF(PAJAK[[#This Row],[//]]="","",SUMIF(NOTA[ID_H],PAJAK[[#This Row],[ID]],NOTA[JUMLAH]))</f>
        <v/>
      </c>
      <c r="L34" s="183" t="str">
        <f ca="1">IF(PAJAK[[#This Row],[//]]="","",SUMIF(NOTA[ID_H],PAJAK[[#This Row],[ID]],NOTA[DISC]))</f>
        <v/>
      </c>
      <c r="M34" s="183" t="e">
        <f ca="1">PAJAK[[#This Row],[SUB TOTAL]]-PAJAK[[#This Row],[DISKON]]</f>
        <v>#VALUE!</v>
      </c>
      <c r="N34" s="183" t="str">
        <f ca="1">IF(PAJAK[[#This Row],[//]]="","",INDEX(INDIRECT("NOTA["&amp;PAJAK[#Headers]&amp;"]"),PAJAK[[#This Row],[//]]-2+PAJAK[[#This Row],[QB]]-1))</f>
        <v/>
      </c>
      <c r="O34" s="183" t="e">
        <f ca="1">(PAJAK[[#This Row],[SUB T-DISC]]-PAJAK[[#This Row],[DISC DLL]])/111%</f>
        <v>#VALUE!</v>
      </c>
      <c r="P34" s="183" t="e">
        <f ca="1">PAJAK[[#This Row],[DPP]]*PAJAK[[#This Row],[PPN]]</f>
        <v>#VALUE!</v>
      </c>
      <c r="Q34" s="183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4" t="str">
        <f ca="1">HYPERLINK("[NOTA_.XLSX]NOTA!c"&amp;PAJAK[[#This Row],[//]],IF(PAJAK[[#This Row],[//]]="","",INDEX(INDIRECT("NOTA["&amp;PAJAK[#Headers]&amp;"]"),PAJAK[[#This Row],[//]]-2)))</f>
        <v/>
      </c>
      <c r="C35" s="40" t="str">
        <f ca="1">IF(PAJAK[[#This Row],[//]]="","",INDEX(INDIRECT("NOTA["&amp;PAJAK[#Headers]&amp;"]"),PAJAK[[#This Row],[//]]-2))</f>
        <v/>
      </c>
      <c r="D35" s="40">
        <f ca="1">MATCH(PAJAK[[#This Row],[ID]],[3]!Table1[ID],0)</f>
        <v>1</v>
      </c>
      <c r="E35" s="41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83" t="str">
        <f ca="1">IF(PAJAK[[#This Row],[//]]="","",SUMIF(NOTA[ID_H],PAJAK[[#This Row],[ID]],NOTA[JUMLAH]))</f>
        <v/>
      </c>
      <c r="L35" s="183" t="str">
        <f ca="1">IF(PAJAK[[#This Row],[//]]="","",SUMIF(NOTA[ID_H],PAJAK[[#This Row],[ID]],NOTA[DISC]))</f>
        <v/>
      </c>
      <c r="M35" s="183" t="e">
        <f ca="1">PAJAK[[#This Row],[SUB TOTAL]]-PAJAK[[#This Row],[DISKON]]</f>
        <v>#VALUE!</v>
      </c>
      <c r="N35" s="183" t="str">
        <f ca="1">IF(PAJAK[[#This Row],[//]]="","",INDEX(INDIRECT("NOTA["&amp;PAJAK[#Headers]&amp;"]"),PAJAK[[#This Row],[//]]-2+PAJAK[[#This Row],[QB]]-1))</f>
        <v/>
      </c>
      <c r="O35" s="183" t="e">
        <f ca="1">(PAJAK[[#This Row],[SUB T-DISC]]-PAJAK[[#This Row],[DISC DLL]])/111%</f>
        <v>#VALUE!</v>
      </c>
      <c r="P35" s="183" t="e">
        <f ca="1">PAJAK[[#This Row],[DPP]]*PAJAK[[#This Row],[PPN]]</f>
        <v>#VALUE!</v>
      </c>
      <c r="Q35" s="183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>
        <f ca="1">MATCH(PAJAK[[#This Row],[ID]],[3]!Table1[ID],0)</f>
        <v>1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3" t="str">
        <f ca="1">IF(PAJAK[[#This Row],[//]]="","",SUMIF(NOTA[ID_H],PAJAK[[#This Row],[ID]],NOTA[JUMLAH]))</f>
        <v/>
      </c>
      <c r="L36" s="183" t="str">
        <f ca="1">IF(PAJAK[[#This Row],[//]]="","",SUMIF(NOTA[ID_H],PAJAK[[#This Row],[ID]],NOTA[DISC]))</f>
        <v/>
      </c>
      <c r="M36" s="183" t="e">
        <f ca="1">PAJAK[[#This Row],[SUB TOTAL]]-PAJAK[[#This Row],[DISKON]]</f>
        <v>#VALUE!</v>
      </c>
      <c r="N36" s="183" t="str">
        <f ca="1">IF(PAJAK[[#This Row],[//]]="","",INDEX(INDIRECT("NOTA["&amp;PAJAK[#Headers]&amp;"]"),PAJAK[[#This Row],[//]]-2+PAJAK[[#This Row],[QB]]-1))</f>
        <v/>
      </c>
      <c r="O36" s="183" t="e">
        <f ca="1">(PAJAK[[#This Row],[SUB T-DISC]]-PAJAK[[#This Row],[DISC DLL]])/111%</f>
        <v>#VALUE!</v>
      </c>
      <c r="P36" s="183" t="e">
        <f ca="1">PAJAK[[#This Row],[DPP]]*PAJAK[[#This Row],[PPN]]</f>
        <v>#VALUE!</v>
      </c>
      <c r="Q36" s="18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>
        <f ca="1">MATCH(PAJAK[[#This Row],[ID]],[3]!Table1[ID],0)</f>
        <v>1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3" t="str">
        <f ca="1">IF(PAJAK[[#This Row],[//]]="","",SUMIF(NOTA[ID_H],PAJAK[[#This Row],[ID]],NOTA[JUMLAH]))</f>
        <v/>
      </c>
      <c r="L37" s="183" t="str">
        <f ca="1">IF(PAJAK[[#This Row],[//]]="","",SUMIF(NOTA[ID_H],PAJAK[[#This Row],[ID]],NOTA[DISC]))</f>
        <v/>
      </c>
      <c r="M37" s="183" t="e">
        <f ca="1">PAJAK[[#This Row],[SUB TOTAL]]-PAJAK[[#This Row],[DISKON]]</f>
        <v>#VALUE!</v>
      </c>
      <c r="N37" s="183" t="str">
        <f ca="1">IF(PAJAK[[#This Row],[//]]="","",INDEX(INDIRECT("NOTA["&amp;PAJAK[#Headers]&amp;"]"),PAJAK[[#This Row],[//]]-2+PAJAK[[#This Row],[QB]]-1))</f>
        <v/>
      </c>
      <c r="O37" s="183" t="e">
        <f ca="1">(PAJAK[[#This Row],[SUB T-DISC]]-PAJAK[[#This Row],[DISC DLL]])/111%</f>
        <v>#VALUE!</v>
      </c>
      <c r="P37" s="183" t="e">
        <f ca="1">PAJAK[[#This Row],[DPP]]*PAJAK[[#This Row],[PPN]]</f>
        <v>#VALUE!</v>
      </c>
      <c r="Q37" s="18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>
        <f ca="1">MATCH(PAJAK[[#This Row],[ID]],[3]!Table1[ID],0)</f>
        <v>1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3" t="str">
        <f ca="1">IF(PAJAK[[#This Row],[//]]="","",SUMIF(NOTA[ID_H],PAJAK[[#This Row],[ID]],NOTA[JUMLAH]))</f>
        <v/>
      </c>
      <c r="L38" s="183" t="str">
        <f ca="1">IF(PAJAK[[#This Row],[//]]="","",SUMIF(NOTA[ID_H],PAJAK[[#This Row],[ID]],NOTA[DISC]))</f>
        <v/>
      </c>
      <c r="M38" s="183" t="e">
        <f ca="1">PAJAK[[#This Row],[SUB TOTAL]]-PAJAK[[#This Row],[DISKON]]</f>
        <v>#VALUE!</v>
      </c>
      <c r="N38" s="183" t="str">
        <f ca="1">IF(PAJAK[[#This Row],[//]]="","",INDEX(INDIRECT("NOTA["&amp;PAJAK[#Headers]&amp;"]"),PAJAK[[#This Row],[//]]-2+PAJAK[[#This Row],[QB]]-1))</f>
        <v/>
      </c>
      <c r="O38" s="183" t="e">
        <f ca="1">(PAJAK[[#This Row],[SUB T-DISC]]-PAJAK[[#This Row],[DISC DLL]])/111%</f>
        <v>#VALUE!</v>
      </c>
      <c r="P38" s="183" t="e">
        <f ca="1">PAJAK[[#This Row],[DPP]]*PAJAK[[#This Row],[PPN]]</f>
        <v>#VALUE!</v>
      </c>
      <c r="Q38" s="18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>
        <f ca="1">MATCH(PAJAK[[#This Row],[ID]],[3]!Table1[ID],0)</f>
        <v>1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3" t="str">
        <f ca="1">IF(PAJAK[[#This Row],[//]]="","",SUMIF(NOTA[ID_H],PAJAK[[#This Row],[ID]],NOTA[JUMLAH]))</f>
        <v/>
      </c>
      <c r="L39" s="183" t="str">
        <f ca="1">IF(PAJAK[[#This Row],[//]]="","",SUMIF(NOTA[ID_H],PAJAK[[#This Row],[ID]],NOTA[DISC]))</f>
        <v/>
      </c>
      <c r="M39" s="183" t="e">
        <f ca="1">PAJAK[[#This Row],[SUB TOTAL]]-PAJAK[[#This Row],[DISKON]]</f>
        <v>#VALUE!</v>
      </c>
      <c r="N39" s="183" t="str">
        <f ca="1">IF(PAJAK[[#This Row],[//]]="","",INDEX(INDIRECT("NOTA["&amp;PAJAK[#Headers]&amp;"]"),PAJAK[[#This Row],[//]]-2+PAJAK[[#This Row],[QB]]-1))</f>
        <v/>
      </c>
      <c r="O39" s="183" t="e">
        <f ca="1">(PAJAK[[#This Row],[SUB T-DISC]]-PAJAK[[#This Row],[DISC DLL]])/111%</f>
        <v>#VALUE!</v>
      </c>
      <c r="P39" s="183" t="e">
        <f ca="1">PAJAK[[#This Row],[DPP]]*PAJAK[[#This Row],[PPN]]</f>
        <v>#VALUE!</v>
      </c>
      <c r="Q39" s="18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>
        <f ca="1">MATCH(PAJAK[[#This Row],[ID]],[3]!Table1[ID],0)</f>
        <v>1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3" t="str">
        <f ca="1">IF(PAJAK[[#This Row],[//]]="","",SUMIF(NOTA[ID_H],PAJAK[[#This Row],[ID]],NOTA[JUMLAH]))</f>
        <v/>
      </c>
      <c r="L40" s="183" t="str">
        <f ca="1">IF(PAJAK[[#This Row],[//]]="","",SUMIF(NOTA[ID_H],PAJAK[[#This Row],[ID]],NOTA[DISC]))</f>
        <v/>
      </c>
      <c r="M40" s="183" t="e">
        <f ca="1">PAJAK[[#This Row],[SUB TOTAL]]-PAJAK[[#This Row],[DISKON]]</f>
        <v>#VALUE!</v>
      </c>
      <c r="N40" s="183" t="str">
        <f ca="1">IF(PAJAK[[#This Row],[//]]="","",INDEX(INDIRECT("NOTA["&amp;PAJAK[#Headers]&amp;"]"),PAJAK[[#This Row],[//]]-2+PAJAK[[#This Row],[QB]]-1))</f>
        <v/>
      </c>
      <c r="O40" s="183" t="e">
        <f ca="1">(PAJAK[[#This Row],[SUB T-DISC]]-PAJAK[[#This Row],[DISC DLL]])/111%</f>
        <v>#VALUE!</v>
      </c>
      <c r="P40" s="183" t="e">
        <f ca="1">PAJAK[[#This Row],[DPP]]*PAJAK[[#This Row],[PPN]]</f>
        <v>#VALUE!</v>
      </c>
      <c r="Q40" s="18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>
        <f ca="1">MATCH(PAJAK[[#This Row],[ID]],[3]!Table1[ID],0)</f>
        <v>1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3" t="str">
        <f ca="1">IF(PAJAK[[#This Row],[//]]="","",SUMIF(NOTA[ID_H],PAJAK[[#This Row],[ID]],NOTA[JUMLAH]))</f>
        <v/>
      </c>
      <c r="L41" s="183" t="str">
        <f ca="1">IF(PAJAK[[#This Row],[//]]="","",SUMIF(NOTA[ID_H],PAJAK[[#This Row],[ID]],NOTA[DISC]))</f>
        <v/>
      </c>
      <c r="M41" s="183" t="e">
        <f ca="1">PAJAK[[#This Row],[SUB TOTAL]]-PAJAK[[#This Row],[DISKON]]</f>
        <v>#VALUE!</v>
      </c>
      <c r="N41" s="183" t="str">
        <f ca="1">IF(PAJAK[[#This Row],[//]]="","",INDEX(INDIRECT("NOTA["&amp;PAJAK[#Headers]&amp;"]"),PAJAK[[#This Row],[//]]-2+PAJAK[[#This Row],[QB]]-1))</f>
        <v/>
      </c>
      <c r="O41" s="183" t="e">
        <f ca="1">(PAJAK[[#This Row],[SUB T-DISC]]-PAJAK[[#This Row],[DISC DLL]])/111%</f>
        <v>#VALUE!</v>
      </c>
      <c r="P41" s="183" t="e">
        <f ca="1">PAJAK[[#This Row],[DPP]]*PAJAK[[#This Row],[PPN]]</f>
        <v>#VALUE!</v>
      </c>
      <c r="Q41" s="18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14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222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5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165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5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5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48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238</v>
      </c>
      <c r="D2" t="s">
        <v>23</v>
      </c>
      <c r="E2" t="s">
        <v>60</v>
      </c>
      <c r="F2" t="s">
        <v>70</v>
      </c>
      <c r="G2">
        <f>COUNTIF(NOTA[SUPPLIER],CONV[[#This Row],[1]])</f>
        <v>14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5</v>
      </c>
    </row>
    <row r="4" spans="1:7" x14ac:dyDescent="0.25">
      <c r="A4" t="s">
        <v>35</v>
      </c>
      <c r="B4">
        <f>COUNTIF(NOTA[FAKTUR],NM_FAKTUR)</f>
        <v>20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2023-02-11T09:08:53Z</dcterms:modified>
</cp:coreProperties>
</file>